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255" yWindow="-30" windowWidth="12510" windowHeight="11850" tabRatio="784" activeTab="1"/>
  </bookViews>
  <sheets>
    <sheet name="Intro" sheetId="7941" r:id="rId1"/>
    <sheet name="Input" sheetId="1" r:id="rId2"/>
    <sheet name="WACC" sheetId="2" r:id="rId3"/>
    <sheet name="Assets" sheetId="18" r:id="rId4"/>
    <sheet name="Analysis" sheetId="24" r:id="rId5"/>
    <sheet name="X factor" sheetId="7943"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ftn1" localSheetId="5">'X factor'!#REF!</definedName>
    <definedName name="_ftnref1" localSheetId="5">'X factor'!#REF!</definedName>
    <definedName name="A10remlife">Input!$K$16</definedName>
    <definedName name="A10resid" localSheetId="0">#REF!</definedName>
    <definedName name="A10stdlife" localSheetId="0">#REF!</definedName>
    <definedName name="A10stdlife">Input!$L$16</definedName>
    <definedName name="A10taxremlife" localSheetId="0">#REF!</definedName>
    <definedName name="A10taxremlife">Input!$N$16</definedName>
    <definedName name="A10taxstdlife" localSheetId="0">#REF!</definedName>
    <definedName name="A10taxstdlife">Input!$O$16</definedName>
    <definedName name="A10taxvalue" localSheetId="0">#REF!</definedName>
    <definedName name="A10taxvalue">Input!$M$16</definedName>
    <definedName name="A10value" localSheetId="0">#REF!</definedName>
    <definedName name="A10value">Input!$J$16</definedName>
    <definedName name="A10wipvalue" localSheetId="0">#REF!</definedName>
    <definedName name="A11remlife" localSheetId="0">#REF!</definedName>
    <definedName name="A11remlife">Input!$K$17</definedName>
    <definedName name="A11resid" localSheetId="0">#REF!</definedName>
    <definedName name="A11stdlife" localSheetId="0">#REF!</definedName>
    <definedName name="A11stdlife">Input!$L$17</definedName>
    <definedName name="A11taxremlife" localSheetId="0">#REF!</definedName>
    <definedName name="A11taxremlife">Input!$N$17</definedName>
    <definedName name="A11taxstdlife" localSheetId="0">#REF!</definedName>
    <definedName name="A11taxstdlife">Input!$O$17</definedName>
    <definedName name="A11taxvalue" localSheetId="0">#REF!</definedName>
    <definedName name="A11taxvalue">Input!$M$17</definedName>
    <definedName name="A11value" localSheetId="0">#REF!</definedName>
    <definedName name="A11value">Input!$J$17</definedName>
    <definedName name="A11wipvalue" localSheetId="0">#REF!</definedName>
    <definedName name="A12remlife" localSheetId="0">#REF!</definedName>
    <definedName name="A12remlife">Input!$K$18</definedName>
    <definedName name="A12resid" localSheetId="0">#REF!</definedName>
    <definedName name="A12stdlife" localSheetId="0">#REF!</definedName>
    <definedName name="A12stdlife">Input!$L$18</definedName>
    <definedName name="A12taxremlife" localSheetId="0">#REF!</definedName>
    <definedName name="A12taxremlife">Input!$N$18</definedName>
    <definedName name="A12taxstdlife" localSheetId="0">#REF!</definedName>
    <definedName name="A12taxstdlife">Input!$O$18</definedName>
    <definedName name="A12taxvalue" localSheetId="0">#REF!</definedName>
    <definedName name="A12taxvalue">Input!$M$18</definedName>
    <definedName name="A12value" localSheetId="0">#REF!</definedName>
    <definedName name="A12value">Input!$J$18</definedName>
    <definedName name="A12wipvalue" localSheetId="0">#REF!</definedName>
    <definedName name="A13remlife" localSheetId="0">#REF!</definedName>
    <definedName name="A13remlife">Input!$K$19</definedName>
    <definedName name="A13resid" localSheetId="0">#REF!</definedName>
    <definedName name="A13stdlife" localSheetId="0">#REF!</definedName>
    <definedName name="A13stdlife">Input!$L$19</definedName>
    <definedName name="A13taxremlife" localSheetId="0">#REF!</definedName>
    <definedName name="A13taxremlife">Input!$N$19</definedName>
    <definedName name="A13taxstdlife" localSheetId="0">#REF!</definedName>
    <definedName name="A13taxstdlife">Input!$O$19</definedName>
    <definedName name="A13taxvalue" localSheetId="0">#REF!</definedName>
    <definedName name="A13taxvalue">Input!$M$19</definedName>
    <definedName name="A13value" localSheetId="0">#REF!</definedName>
    <definedName name="A13value">Input!$J$19</definedName>
    <definedName name="A13wipvalue" localSheetId="0">#REF!</definedName>
    <definedName name="A14remlife" localSheetId="0">#REF!</definedName>
    <definedName name="A14remlife">Input!$K$20</definedName>
    <definedName name="A14resid" localSheetId="0">#REF!</definedName>
    <definedName name="A14stdlife" localSheetId="0">#REF!</definedName>
    <definedName name="A14stdlife">Input!$L$20</definedName>
    <definedName name="A14taxremlife" localSheetId="0">#REF!</definedName>
    <definedName name="A14taxremlife">Input!$N$20</definedName>
    <definedName name="A14taxstdlife" localSheetId="0">#REF!</definedName>
    <definedName name="A14taxstdlife">Input!$O$20</definedName>
    <definedName name="A14taxvalue" localSheetId="0">#REF!</definedName>
    <definedName name="A14taxvalue">Input!$M$20</definedName>
    <definedName name="A14value" localSheetId="0">#REF!</definedName>
    <definedName name="A14value">Input!$J$20</definedName>
    <definedName name="A14wipvalue" localSheetId="0">#REF!</definedName>
    <definedName name="A15remlife" localSheetId="0">#REF!</definedName>
    <definedName name="A15remlife">Input!$K$21</definedName>
    <definedName name="A15resid" localSheetId="0">#REF!</definedName>
    <definedName name="A15stdlife" localSheetId="0">#REF!</definedName>
    <definedName name="A15stdlife">Input!$L$21</definedName>
    <definedName name="A15taxremlife" localSheetId="0">#REF!</definedName>
    <definedName name="A15taxremlife">Input!$N$21</definedName>
    <definedName name="A15taxstdlife" localSheetId="0">#REF!</definedName>
    <definedName name="A15taxstdlife">Input!$O$21</definedName>
    <definedName name="A15taxvalue" localSheetId="0">#REF!</definedName>
    <definedName name="A15taxvalue">Input!$M$21</definedName>
    <definedName name="A15value" localSheetId="0">#REF!</definedName>
    <definedName name="A15value">Input!$J$21</definedName>
    <definedName name="A15wipvalue" localSheetId="0">#REF!</definedName>
    <definedName name="A15wipvalue">Input!#REF!</definedName>
    <definedName name="A16remlife" localSheetId="0">#REF!</definedName>
    <definedName name="A16remlife">Input!$K$22</definedName>
    <definedName name="A16resid" localSheetId="0">#REF!</definedName>
    <definedName name="A16resid">[1]Input!#REF!</definedName>
    <definedName name="A16stdlife" localSheetId="0">#REF!</definedName>
    <definedName name="A16stdlife">Input!$L$22</definedName>
    <definedName name="A16taxremlife" localSheetId="0">#REF!</definedName>
    <definedName name="A16taxremlife">Input!$N$22</definedName>
    <definedName name="A16taxstdlife" localSheetId="0">#REF!</definedName>
    <definedName name="A16taxstdlife">Input!$O$22</definedName>
    <definedName name="A16taxvalue" localSheetId="0">#REF!</definedName>
    <definedName name="A16taxvalue">Input!$M$22</definedName>
    <definedName name="A16value" localSheetId="0">#REF!</definedName>
    <definedName name="A16value">Input!$J$22</definedName>
    <definedName name="A16wipvalue" localSheetId="0">#REF!</definedName>
    <definedName name="A16wipvalue">Input!#REF!</definedName>
    <definedName name="A17remlife" localSheetId="0">#REF!</definedName>
    <definedName name="A17remlife">Input!$K$23</definedName>
    <definedName name="A17resid" localSheetId="0">#REF!</definedName>
    <definedName name="A17resid">[1]Input!#REF!</definedName>
    <definedName name="A17stdlife" localSheetId="0">#REF!</definedName>
    <definedName name="A17stdlife">Input!$L$23</definedName>
    <definedName name="A17taxremlife" localSheetId="0">#REF!</definedName>
    <definedName name="A17taxremlife">Input!$N$23</definedName>
    <definedName name="A17taxstdlife" localSheetId="0">#REF!</definedName>
    <definedName name="A17taxstdlife">Input!$O$23</definedName>
    <definedName name="A17taxvalue" localSheetId="0">#REF!</definedName>
    <definedName name="A17taxvalue">Input!$M$23</definedName>
    <definedName name="A17value" localSheetId="0">#REF!</definedName>
    <definedName name="A17value">Input!$J$23</definedName>
    <definedName name="A17wipvalue" localSheetId="0">#REF!</definedName>
    <definedName name="A17wipvalue">Input!#REF!</definedName>
    <definedName name="A18remlife" localSheetId="0">#REF!</definedName>
    <definedName name="A18remlife">Input!$K$24</definedName>
    <definedName name="A18stdlife" localSheetId="0">#REF!</definedName>
    <definedName name="A18stdlife">Input!$L$24</definedName>
    <definedName name="A18taxremlife" localSheetId="0">#REF!</definedName>
    <definedName name="A18taxremlife">Input!$N$24</definedName>
    <definedName name="A18taxstdlife" localSheetId="0">#REF!</definedName>
    <definedName name="A18taxstdlife">Input!$O$24</definedName>
    <definedName name="A18taxvalue" localSheetId="0">#REF!</definedName>
    <definedName name="A18taxvalue">Input!$M$24</definedName>
    <definedName name="A18value" localSheetId="0">#REF!</definedName>
    <definedName name="A18value">Input!$J$24</definedName>
    <definedName name="A18wipvalue" localSheetId="0">#REF!</definedName>
    <definedName name="A18wipvalue">Input!#REF!</definedName>
    <definedName name="A19remlife" localSheetId="0">#REF!</definedName>
    <definedName name="A19remlife">Input!$K$25</definedName>
    <definedName name="A19stdlife" localSheetId="0">#REF!</definedName>
    <definedName name="A19stdlife">Input!$L$25</definedName>
    <definedName name="A19taxremlife" localSheetId="0">#REF!</definedName>
    <definedName name="A19taxremlife">Input!$N$25</definedName>
    <definedName name="A19taxstdlife" localSheetId="0">#REF!</definedName>
    <definedName name="A19taxstdlife">Input!$O$25</definedName>
    <definedName name="A19taxvalue" localSheetId="0">#REF!</definedName>
    <definedName name="A19taxvalue">Input!$M$25</definedName>
    <definedName name="A19value" localSheetId="0">#REF!</definedName>
    <definedName name="A19value">Input!$J$25</definedName>
    <definedName name="A19wipvalue" localSheetId="0">#REF!</definedName>
    <definedName name="A19wipvalue">Input!#REF!</definedName>
    <definedName name="A1remlife" localSheetId="0">#REF!</definedName>
    <definedName name="A1remlife">Input!$K$7</definedName>
    <definedName name="A1resid" localSheetId="0">[2]Input!#REF!</definedName>
    <definedName name="A1resid">[1]Input!#REF!</definedName>
    <definedName name="A1stdlife" localSheetId="0">#REF!</definedName>
    <definedName name="A1stdlife">Input!$L$7</definedName>
    <definedName name="A1taxremlife" localSheetId="0">#REF!</definedName>
    <definedName name="A1taxremlife">Input!$N$7</definedName>
    <definedName name="A1taxstdlife" localSheetId="0">#REF!</definedName>
    <definedName name="A1taxstdlife">Input!$O$7</definedName>
    <definedName name="A1taxvalue" localSheetId="0">#REF!</definedName>
    <definedName name="A1taxvalue">Input!$M$7</definedName>
    <definedName name="A1value" localSheetId="0">#REF!</definedName>
    <definedName name="A1value">Input!$J$7</definedName>
    <definedName name="A1wipvalue" localSheetId="0">#REF!</definedName>
    <definedName name="A20remlife" localSheetId="0">#REF!</definedName>
    <definedName name="A20remlife">Input!$K$26</definedName>
    <definedName name="A20stdlife" localSheetId="0">#REF!</definedName>
    <definedName name="A20stdlife">Input!$L$26</definedName>
    <definedName name="A20taxremlife" localSheetId="0">#REF!</definedName>
    <definedName name="A20taxremlife">Input!$N$26</definedName>
    <definedName name="A20taxstdlife" localSheetId="0">#REF!</definedName>
    <definedName name="A20taxstdlife">Input!$O$26</definedName>
    <definedName name="A20taxvalue" localSheetId="0">#REF!</definedName>
    <definedName name="A20taxvalue">Input!$M$26</definedName>
    <definedName name="A20value" localSheetId="0">#REF!</definedName>
    <definedName name="A20value">Input!$J$26</definedName>
    <definedName name="A20wipvalue" localSheetId="0">#REF!</definedName>
    <definedName name="A2remlife" localSheetId="0">#REF!</definedName>
    <definedName name="A2remlife">Input!$K$8</definedName>
    <definedName name="A2resid" localSheetId="0">[2]Input!#REF!</definedName>
    <definedName name="A2stdlife" localSheetId="0">#REF!</definedName>
    <definedName name="A2stdlife">Input!$L$8</definedName>
    <definedName name="A2taxremlife" localSheetId="0">#REF!</definedName>
    <definedName name="A2taxremlife">Input!$N$8</definedName>
    <definedName name="A2taxstdlife" localSheetId="0">#REF!</definedName>
    <definedName name="A2taxstdlife">Input!$O$8</definedName>
    <definedName name="A2taxvalue" localSheetId="0">#REF!</definedName>
    <definedName name="A2taxvalue">Input!$M$8</definedName>
    <definedName name="A2value" localSheetId="0">#REF!</definedName>
    <definedName name="A2value">Input!$J$8</definedName>
    <definedName name="A2wipvalue" localSheetId="0">#REF!</definedName>
    <definedName name="A2wipvalue">Input!#REF!</definedName>
    <definedName name="A3remlife" localSheetId="0">#REF!</definedName>
    <definedName name="A3remlife">Input!$K$9</definedName>
    <definedName name="A3resid" localSheetId="0">[2]Input!#REF!</definedName>
    <definedName name="A3stdlife" localSheetId="0">#REF!</definedName>
    <definedName name="A3stdlife">Input!$L$9</definedName>
    <definedName name="A3taxremlife" localSheetId="0">#REF!</definedName>
    <definedName name="A3taxremlife">Input!$N$9</definedName>
    <definedName name="A3taxstdlife" localSheetId="0">#REF!</definedName>
    <definedName name="A3taxstdlife">Input!$O$9</definedName>
    <definedName name="A3taxvalue" localSheetId="0">#REF!</definedName>
    <definedName name="A3taxvalue">Input!$M$9</definedName>
    <definedName name="A3value" localSheetId="0">#REF!</definedName>
    <definedName name="A3value">Input!$J$9</definedName>
    <definedName name="A3wipvalue" localSheetId="0">#REF!</definedName>
    <definedName name="A4remlife" localSheetId="0">#REF!</definedName>
    <definedName name="A4remlife">Input!$K$10</definedName>
    <definedName name="A4resid" localSheetId="0">#REF!</definedName>
    <definedName name="A4stdlife" localSheetId="0">#REF!</definedName>
    <definedName name="A4stdlife">Input!$L$10</definedName>
    <definedName name="A4taxremlife" localSheetId="0">#REF!</definedName>
    <definedName name="A4taxremlife">Input!$N$10</definedName>
    <definedName name="A4taxstdlife" localSheetId="0">#REF!</definedName>
    <definedName name="A4taxstdlife">Input!$O$10</definedName>
    <definedName name="A4taxvalue" localSheetId="0">#REF!</definedName>
    <definedName name="A4taxvalue">Input!$M$10</definedName>
    <definedName name="A4value" localSheetId="0">#REF!</definedName>
    <definedName name="A4value">Input!$J$10</definedName>
    <definedName name="A4wipvalue" localSheetId="0">#REF!</definedName>
    <definedName name="A4wipvalue">Input!#REF!</definedName>
    <definedName name="A5remlife" localSheetId="0">#REF!</definedName>
    <definedName name="A5remlife">Input!$K$11</definedName>
    <definedName name="A5resid" localSheetId="0">#REF!</definedName>
    <definedName name="A5stdlife" localSheetId="0">#REF!</definedName>
    <definedName name="A5stdlife">Input!$L$11</definedName>
    <definedName name="A5taxremlife" localSheetId="0">#REF!</definedName>
    <definedName name="A5taxremlife">Input!$N$11</definedName>
    <definedName name="A5taxstdlife" localSheetId="0">#REF!</definedName>
    <definedName name="A5taxstdlife">Input!$O$11</definedName>
    <definedName name="A5taxvalue" localSheetId="0">#REF!</definedName>
    <definedName name="A5taxvalue">Input!$M$11</definedName>
    <definedName name="A5value" localSheetId="0">#REF!</definedName>
    <definedName name="A5value">Input!$J$11</definedName>
    <definedName name="A5wipvalue" localSheetId="0">#REF!</definedName>
    <definedName name="A5wipvalue">Input!#REF!</definedName>
    <definedName name="A6remlife" localSheetId="0">#REF!</definedName>
    <definedName name="A6remlife">Input!$K$12</definedName>
    <definedName name="A6resid" localSheetId="0">#REF!</definedName>
    <definedName name="A6resid">[1]Input!#REF!</definedName>
    <definedName name="A6stdlife" localSheetId="0">#REF!</definedName>
    <definedName name="A6stdlife">Input!$L$12</definedName>
    <definedName name="A6taxremlife" localSheetId="0">#REF!</definedName>
    <definedName name="A6taxremlife">Input!$N$12</definedName>
    <definedName name="A6taxstdlife" localSheetId="0">#REF!</definedName>
    <definedName name="A6taxstdlife">Input!$O$12</definedName>
    <definedName name="A6taxvalue" localSheetId="0">#REF!</definedName>
    <definedName name="A6taxvalue">Input!$M$12</definedName>
    <definedName name="A6value" localSheetId="0">#REF!</definedName>
    <definedName name="A6value">Input!$J$12</definedName>
    <definedName name="A6wipvalue" localSheetId="0">#REF!</definedName>
    <definedName name="A6wipvalue">Input!#REF!</definedName>
    <definedName name="A7remlife" localSheetId="0">#REF!</definedName>
    <definedName name="A7remlife">Input!$K$13</definedName>
    <definedName name="A7resid" localSheetId="0">#REF!</definedName>
    <definedName name="A7resid">[1]Input!#REF!</definedName>
    <definedName name="A7stdlife" localSheetId="0">#REF!</definedName>
    <definedName name="A7stdlife">Input!$L$13</definedName>
    <definedName name="A7taxremlife" localSheetId="0">#REF!</definedName>
    <definedName name="A7taxremlife">Input!$N$13</definedName>
    <definedName name="A7taxstdlife" localSheetId="0">#REF!</definedName>
    <definedName name="A7taxstdlife">Input!$O$13</definedName>
    <definedName name="A7taxvalue" localSheetId="0">#REF!</definedName>
    <definedName name="A7taxvalue">Input!$M$13</definedName>
    <definedName name="A7value" localSheetId="0">#REF!</definedName>
    <definedName name="A7value">Input!$J$13</definedName>
    <definedName name="A7wipvalue" localSheetId="0">#REF!</definedName>
    <definedName name="A7wipvalue">Input!#REF!</definedName>
    <definedName name="A8remlife" localSheetId="0">#REF!</definedName>
    <definedName name="A8remlife">Input!$K$14</definedName>
    <definedName name="A8resid" localSheetId="0">#REF!</definedName>
    <definedName name="A8resid">[1]Input!#REF!</definedName>
    <definedName name="A8stdlife" localSheetId="0">#REF!</definedName>
    <definedName name="A8stdlife">Input!$L$14</definedName>
    <definedName name="A8taxremlife" localSheetId="0">#REF!</definedName>
    <definedName name="A8taxremlife">Input!$N$14</definedName>
    <definedName name="A8taxstdlife" localSheetId="0">#REF!</definedName>
    <definedName name="A8taxstdlife">Input!$O$14</definedName>
    <definedName name="A8taxvalue" localSheetId="0">#REF!</definedName>
    <definedName name="A8taxvalue">Input!$M$14</definedName>
    <definedName name="A8value" localSheetId="0">#REF!</definedName>
    <definedName name="A8value">Input!$J$14</definedName>
    <definedName name="A8wipvalue" localSheetId="0">#REF!</definedName>
    <definedName name="A8wipvalue">Input!#REF!</definedName>
    <definedName name="A9remlife" localSheetId="0">#REF!</definedName>
    <definedName name="A9remlife">Input!$K$15</definedName>
    <definedName name="A9resid" localSheetId="0">#REF!</definedName>
    <definedName name="A9resid">[1]Input!#REF!</definedName>
    <definedName name="A9stdlife" localSheetId="0">#REF!</definedName>
    <definedName name="A9stdlife">Input!$L$15</definedName>
    <definedName name="A9taxremlife" localSheetId="0">#REF!</definedName>
    <definedName name="A9taxremlife">Input!$N$15</definedName>
    <definedName name="A9taxstdlife" localSheetId="0">#REF!</definedName>
    <definedName name="A9taxstdlife">Input!$O$15</definedName>
    <definedName name="A9taxvalue" localSheetId="0">#REF!</definedName>
    <definedName name="A9taxvalue">Input!$M$15</definedName>
    <definedName name="A9value" localSheetId="0">#REF!</definedName>
    <definedName name="A9value">Input!$J$15</definedName>
    <definedName name="A9wipvalue" localSheetId="0">#REF!</definedName>
    <definedName name="A9wipvalue">Input!#REF!</definedName>
    <definedName name="aActivity">#REF!</definedName>
    <definedName name="AccountedPeriodType1">[4]Criteria1!$B$5</definedName>
    <definedName name="AccountedPeriodType2">[4]Criteria2!$B$5</definedName>
    <definedName name="AccountedPeriodType3">[4]Criteria3!$B$5</definedName>
    <definedName name="AccountSegment1">[4]Criteria1!$B$28</definedName>
    <definedName name="AccountSegment2">[4]Criteria2!$B$28</definedName>
    <definedName name="AccountSegment3">[4]Criteria3!$B$28</definedName>
    <definedName name="AppsUsername1">[4]Criteria1!$B$11</definedName>
    <definedName name="AppsUsername2">[4]Criteria2!$B$11</definedName>
    <definedName name="AppsUsername3">[4]Criteria3!$B$11</definedName>
    <definedName name="Asset_Life" localSheetId="0">[2]Input!#REF!</definedName>
    <definedName name="Asset_Life">[1]Input!#REF!</definedName>
    <definedName name="Asset1" localSheetId="0">#REF!</definedName>
    <definedName name="Asset1">Input!$G$7</definedName>
    <definedName name="Asset10" localSheetId="0">#REF!</definedName>
    <definedName name="Asset10">Input!$G$16</definedName>
    <definedName name="Asset11" localSheetId="0">#REF!</definedName>
    <definedName name="Asset11">Input!$G$17</definedName>
    <definedName name="Asset12" localSheetId="0">#REF!</definedName>
    <definedName name="Asset12">Input!$G$18</definedName>
    <definedName name="Asset13" localSheetId="0">#REF!</definedName>
    <definedName name="Asset13">Input!$G$19</definedName>
    <definedName name="Asset14" localSheetId="0">#REF!</definedName>
    <definedName name="Asset14">Input!$G$20</definedName>
    <definedName name="Asset15" localSheetId="0">#REF!</definedName>
    <definedName name="Asset15">Input!$G$21</definedName>
    <definedName name="Asset16" localSheetId="0">#REF!</definedName>
    <definedName name="Asset16">Input!$G$22</definedName>
    <definedName name="Asset17" localSheetId="0">#REF!</definedName>
    <definedName name="Asset17">Input!$G$23</definedName>
    <definedName name="Asset18" localSheetId="0">#REF!</definedName>
    <definedName name="Asset18">Input!$G$24</definedName>
    <definedName name="Asset19" localSheetId="0">#REF!</definedName>
    <definedName name="Asset19">Input!$G$25</definedName>
    <definedName name="Asset2" localSheetId="0">#REF!</definedName>
    <definedName name="Asset2">Input!$G$8</definedName>
    <definedName name="Asset20" localSheetId="0">#REF!</definedName>
    <definedName name="Asset20">Input!$G$26</definedName>
    <definedName name="Asset3" localSheetId="0">#REF!</definedName>
    <definedName name="Asset3">Input!$G$9</definedName>
    <definedName name="Asset4" localSheetId="0">#REF!</definedName>
    <definedName name="Asset4">Input!$G$10</definedName>
    <definedName name="Asset5" localSheetId="0">#REF!</definedName>
    <definedName name="Asset5">Input!$G$11</definedName>
    <definedName name="Asset6" localSheetId="0">#REF!</definedName>
    <definedName name="Asset6">Input!$G$12</definedName>
    <definedName name="Asset7" localSheetId="0">#REF!</definedName>
    <definedName name="Asset7">Input!$G$13</definedName>
    <definedName name="Asset8" localSheetId="0">#REF!</definedName>
    <definedName name="Asset8">Input!$G$14</definedName>
    <definedName name="Asset9" localSheetId="0">#REF!</definedName>
    <definedName name="Asset9">Input!$G$15</definedName>
    <definedName name="Ba" localSheetId="0">#REF!</definedName>
    <definedName name="Ba">[1]Input!#REF!</definedName>
    <definedName name="bb">#REF!</definedName>
    <definedName name="bCC">'[3]7519150'!#REF!</definedName>
    <definedName name="Bd">[1]Input!#REF!</definedName>
    <definedName name="Be" localSheetId="0">[2]Input!#REF!</definedName>
    <definedName name="Be">Input!$G$144</definedName>
    <definedName name="cpi" localSheetId="0">'[2]X factor calc'!#REF!</definedName>
    <definedName name="dm" localSheetId="0">#REF!</definedName>
    <definedName name="Dr">Input!$G$145</definedName>
    <definedName name="Drp">Input!$G$140</definedName>
    <definedName name="Dv">Input!$G$143</definedName>
    <definedName name="EV" localSheetId="0">#REF!</definedName>
    <definedName name="f">Input!$G$139</definedName>
    <definedName name="g" localSheetId="0">#REF!</definedName>
    <definedName name="g">Input!$G$142</definedName>
    <definedName name="MRP" localSheetId="0">#REF!</definedName>
    <definedName name="Mrp">Input!$G$141</definedName>
    <definedName name="P0">'X factor'!$E$30</definedName>
    <definedName name="_xlnm.Print_Area" localSheetId="0">Intro!$A$1:$X$43</definedName>
    <definedName name="RAB" localSheetId="0">#REF!</definedName>
    <definedName name="RAB">Input!$J$27</definedName>
    <definedName name="Rf" localSheetId="0">#REF!</definedName>
    <definedName name="Rf">Input!$G$138</definedName>
    <definedName name="rrf" localSheetId="0">#REF!</definedName>
    <definedName name="rrf">Input!$G$139</definedName>
    <definedName name="rvanilla">WACC!$F$28</definedName>
    <definedName name="solver_adj" localSheetId="5" hidden="1">'X factor'!$F$30</definedName>
    <definedName name="solver_cvg" localSheetId="5" hidden="1">0.001</definedName>
    <definedName name="solver_drv" localSheetId="5" hidden="1">1</definedName>
    <definedName name="solver_est" localSheetId="5" hidden="1">1</definedName>
    <definedName name="solver_itr" localSheetId="5" hidden="1">100</definedName>
    <definedName name="solver_lin" localSheetId="5" hidden="1">2</definedName>
    <definedName name="solver_neg" localSheetId="5" hidden="1">2</definedName>
    <definedName name="solver_num" localSheetId="5" hidden="1">0</definedName>
    <definedName name="solver_nwt" localSheetId="5" hidden="1">1</definedName>
    <definedName name="solver_opt" localSheetId="5" hidden="1">'X factor'!$P$30</definedName>
    <definedName name="solver_pre" localSheetId="5" hidden="1">0.000001</definedName>
    <definedName name="solver_scl" localSheetId="5" hidden="1">2</definedName>
    <definedName name="solver_sho" localSheetId="5" hidden="1">2</definedName>
    <definedName name="solver_tim" localSheetId="5" hidden="1">100</definedName>
    <definedName name="solver_tol" localSheetId="5" hidden="1">0.05</definedName>
    <definedName name="solver_typ" localSheetId="5" hidden="1">3</definedName>
    <definedName name="solver_val" localSheetId="5" hidden="1">0</definedName>
    <definedName name="Tax_Life" localSheetId="0">[2]Input!#REF!</definedName>
    <definedName name="Tax_Life">[1]Input!#REF!</definedName>
    <definedName name="Td" localSheetId="0">#REF!</definedName>
    <definedName name="Td">Analysis!$D$69</definedName>
    <definedName name="Te" localSheetId="0">#REF!</definedName>
    <definedName name="Te">Analysis!$D$59</definedName>
    <definedName name="Time_Horizon">#REF!</definedName>
    <definedName name="vanilla">WACC!$F$27</definedName>
    <definedName name="wrn.BPR." hidden="1">{#N/A,#N/A,FALSE,"Group P&amp;L";#N/A,#N/A,FALSE,"Group Balance Sheet"}</definedName>
    <definedName name="x_1">'X factor'!$F$30</definedName>
    <definedName name="X_2">'X factor'!$G$30</definedName>
    <definedName name="X_3">'X factor'!$H$30</definedName>
    <definedName name="X_4">'X factor'!$I$30</definedName>
    <definedName name="X_Factor" localSheetId="0">#REF!</definedName>
    <definedName name="Xfactor" localSheetId="0">'[2]X factor calc'!#REF!</definedName>
    <definedName name="βe" localSheetId="0">[2]Input!#REF!</definedName>
  </definedNames>
  <calcPr calcId="125725" iterate="1"/>
</workbook>
</file>

<file path=xl/calcChain.xml><?xml version="1.0" encoding="utf-8"?>
<calcChain xmlns="http://schemas.openxmlformats.org/spreadsheetml/2006/main">
  <c r="K127" i="1"/>
  <c r="J127"/>
  <c r="I127"/>
  <c r="H127"/>
  <c r="G127"/>
  <c r="I69" i="7943"/>
  <c r="G32" i="1"/>
  <c r="G33"/>
  <c r="G34"/>
  <c r="G35"/>
  <c r="G83"/>
  <c r="G36"/>
  <c r="G37"/>
  <c r="G85"/>
  <c r="G38"/>
  <c r="G39"/>
  <c r="G40"/>
  <c r="G41"/>
  <c r="G42"/>
  <c r="G43"/>
  <c r="G44"/>
  <c r="G45"/>
  <c r="H32"/>
  <c r="H33"/>
  <c r="H34"/>
  <c r="H35"/>
  <c r="H83"/>
  <c r="H36"/>
  <c r="H37"/>
  <c r="H85"/>
  <c r="H38"/>
  <c r="H39"/>
  <c r="H40"/>
  <c r="H41"/>
  <c r="H42"/>
  <c r="H43"/>
  <c r="H44"/>
  <c r="H45"/>
  <c r="I32"/>
  <c r="J32"/>
  <c r="K32"/>
  <c r="I33"/>
  <c r="J33"/>
  <c r="K33"/>
  <c r="I34"/>
  <c r="J34"/>
  <c r="K34"/>
  <c r="I35"/>
  <c r="I83"/>
  <c r="J35"/>
  <c r="J83"/>
  <c r="K35"/>
  <c r="K83"/>
  <c r="I36"/>
  <c r="J36"/>
  <c r="K36"/>
  <c r="I37"/>
  <c r="I85"/>
  <c r="J37"/>
  <c r="J85"/>
  <c r="K37"/>
  <c r="K85"/>
  <c r="I38"/>
  <c r="J38"/>
  <c r="K38"/>
  <c r="I39"/>
  <c r="J39"/>
  <c r="K39"/>
  <c r="I40"/>
  <c r="J40"/>
  <c r="K40"/>
  <c r="I41"/>
  <c r="J41"/>
  <c r="K41"/>
  <c r="I42"/>
  <c r="J42"/>
  <c r="K42"/>
  <c r="I43"/>
  <c r="J43"/>
  <c r="K43"/>
  <c r="I44"/>
  <c r="J44"/>
  <c r="K44"/>
  <c r="I45"/>
  <c r="J45"/>
  <c r="K45"/>
  <c r="Q32"/>
  <c r="Q33"/>
  <c r="Q34"/>
  <c r="Q35"/>
  <c r="Q36"/>
  <c r="Q37"/>
  <c r="Q38"/>
  <c r="Q39"/>
  <c r="Q40"/>
  <c r="Q41"/>
  <c r="Q42"/>
  <c r="Q43"/>
  <c r="Q44"/>
  <c r="Q45"/>
  <c r="H128"/>
  <c r="I128"/>
  <c r="J128"/>
  <c r="K128"/>
  <c r="G128"/>
  <c r="G46"/>
  <c r="F7" i="2"/>
  <c r="F20"/>
  <c r="F13"/>
  <c r="F25"/>
  <c r="D17" i="24"/>
  <c r="D6" i="18"/>
  <c r="G6"/>
  <c r="G7"/>
  <c r="J7" i="1"/>
  <c r="J27"/>
  <c r="F9" i="18"/>
  <c r="F316"/>
  <c r="F9" i="2"/>
  <c r="F26"/>
  <c r="F10"/>
  <c r="F11"/>
  <c r="F12"/>
  <c r="F18"/>
  <c r="F28"/>
  <c r="G103" i="1"/>
  <c r="G11" i="18"/>
  <c r="G104" i="1"/>
  <c r="G12" i="18"/>
  <c r="G105" i="1"/>
  <c r="G13" i="18"/>
  <c r="G106" i="1"/>
  <c r="G14" i="18"/>
  <c r="G107" i="1"/>
  <c r="G15" i="18"/>
  <c r="G108" i="1"/>
  <c r="G16" i="18"/>
  <c r="G109" i="1"/>
  <c r="G17" i="18"/>
  <c r="G110" i="1"/>
  <c r="G18" i="18"/>
  <c r="G111" i="1"/>
  <c r="G19" i="18"/>
  <c r="G112" i="1"/>
  <c r="G20" i="18"/>
  <c r="G113" i="1"/>
  <c r="G21" i="18"/>
  <c r="G114" i="1"/>
  <c r="G22" i="18"/>
  <c r="G115" i="1"/>
  <c r="G23" i="18"/>
  <c r="G116" i="1"/>
  <c r="G24" i="18"/>
  <c r="G117" i="1"/>
  <c r="G25" i="18"/>
  <c r="G118" i="1"/>
  <c r="G26" i="18"/>
  <c r="G119" i="1"/>
  <c r="G27" i="18"/>
  <c r="G120" i="1"/>
  <c r="G28" i="18"/>
  <c r="G121" i="1"/>
  <c r="G29" i="18"/>
  <c r="G122" i="1"/>
  <c r="G30" i="18"/>
  <c r="G10"/>
  <c r="K7" i="1"/>
  <c r="G3" i="18"/>
  <c r="G56"/>
  <c r="G68"/>
  <c r="G69"/>
  <c r="G81"/>
  <c r="G82"/>
  <c r="G94"/>
  <c r="G95"/>
  <c r="G107"/>
  <c r="G108"/>
  <c r="G120"/>
  <c r="G121"/>
  <c r="G133"/>
  <c r="G134"/>
  <c r="G146"/>
  <c r="G147"/>
  <c r="G159"/>
  <c r="G160"/>
  <c r="G172"/>
  <c r="G173"/>
  <c r="G185"/>
  <c r="G186"/>
  <c r="G198"/>
  <c r="G199"/>
  <c r="G211"/>
  <c r="G212"/>
  <c r="G224"/>
  <c r="G225"/>
  <c r="G237"/>
  <c r="G238"/>
  <c r="G250"/>
  <c r="G251"/>
  <c r="G263"/>
  <c r="G264"/>
  <c r="G276"/>
  <c r="G277"/>
  <c r="G289"/>
  <c r="G290"/>
  <c r="G302"/>
  <c r="G303"/>
  <c r="G315"/>
  <c r="G55"/>
  <c r="G316"/>
  <c r="G324"/>
  <c r="H10" i="24"/>
  <c r="D11"/>
  <c r="H11"/>
  <c r="H17"/>
  <c r="D18"/>
  <c r="D12"/>
  <c r="H12"/>
  <c r="H18"/>
  <c r="F11" i="7943"/>
  <c r="H3" i="18"/>
  <c r="H58"/>
  <c r="H56"/>
  <c r="H68"/>
  <c r="H71"/>
  <c r="H69"/>
  <c r="H81"/>
  <c r="H84"/>
  <c r="H82"/>
  <c r="H94"/>
  <c r="H97"/>
  <c r="H95"/>
  <c r="H107"/>
  <c r="H110"/>
  <c r="H108"/>
  <c r="H120"/>
  <c r="H123"/>
  <c r="H121"/>
  <c r="H133"/>
  <c r="H136"/>
  <c r="H134"/>
  <c r="H146"/>
  <c r="H149"/>
  <c r="H147"/>
  <c r="H159"/>
  <c r="H162"/>
  <c r="H160"/>
  <c r="H172"/>
  <c r="H175"/>
  <c r="H173"/>
  <c r="H185"/>
  <c r="H188"/>
  <c r="H186"/>
  <c r="H198"/>
  <c r="H201"/>
  <c r="H199"/>
  <c r="H211"/>
  <c r="H214"/>
  <c r="H212"/>
  <c r="H224"/>
  <c r="H227"/>
  <c r="H225"/>
  <c r="H237"/>
  <c r="H240"/>
  <c r="H238"/>
  <c r="H250"/>
  <c r="R8" i="1"/>
  <c r="R9"/>
  <c r="R10"/>
  <c r="R11"/>
  <c r="R12"/>
  <c r="R13"/>
  <c r="R14"/>
  <c r="R15"/>
  <c r="R16"/>
  <c r="R17"/>
  <c r="R18"/>
  <c r="R19"/>
  <c r="R21"/>
  <c r="R22"/>
  <c r="L22"/>
  <c r="H253" i="18"/>
  <c r="H251"/>
  <c r="H263"/>
  <c r="H266"/>
  <c r="H264"/>
  <c r="H276"/>
  <c r="H279"/>
  <c r="H277"/>
  <c r="H289"/>
  <c r="H292"/>
  <c r="H290"/>
  <c r="H302"/>
  <c r="H305"/>
  <c r="H303"/>
  <c r="H315"/>
  <c r="H55"/>
  <c r="H6"/>
  <c r="H7"/>
  <c r="H322"/>
  <c r="H321"/>
  <c r="H323"/>
  <c r="H20" i="24"/>
  <c r="F12" i="7943"/>
  <c r="H133" i="1"/>
  <c r="H186"/>
  <c r="H129"/>
  <c r="H134"/>
  <c r="G7" i="24"/>
  <c r="G8"/>
  <c r="H7"/>
  <c r="H8"/>
  <c r="H22"/>
  <c r="F13" i="7943"/>
  <c r="H99" i="1"/>
  <c r="H30" i="24"/>
  <c r="H33"/>
  <c r="H332" i="18"/>
  <c r="H330"/>
  <c r="H342"/>
  <c r="H345"/>
  <c r="H343"/>
  <c r="H355"/>
  <c r="H358"/>
  <c r="H356"/>
  <c r="H368"/>
  <c r="H371"/>
  <c r="H369"/>
  <c r="H381"/>
  <c r="H384"/>
  <c r="H382"/>
  <c r="H394"/>
  <c r="H397"/>
  <c r="H395"/>
  <c r="H407"/>
  <c r="H410"/>
  <c r="H408"/>
  <c r="H420"/>
  <c r="H423"/>
  <c r="H421"/>
  <c r="H433"/>
  <c r="H436"/>
  <c r="H434"/>
  <c r="H446"/>
  <c r="H449"/>
  <c r="H447"/>
  <c r="H459"/>
  <c r="H462"/>
  <c r="H460"/>
  <c r="H472"/>
  <c r="H475"/>
  <c r="H473"/>
  <c r="H485"/>
  <c r="H488"/>
  <c r="H486"/>
  <c r="H498"/>
  <c r="H501"/>
  <c r="H499"/>
  <c r="H511"/>
  <c r="H514"/>
  <c r="H512"/>
  <c r="H524"/>
  <c r="O22" i="1"/>
  <c r="H527" i="18"/>
  <c r="H525"/>
  <c r="H537"/>
  <c r="H540"/>
  <c r="G538"/>
  <c r="H538"/>
  <c r="H550"/>
  <c r="H553"/>
  <c r="G551"/>
  <c r="H551"/>
  <c r="H563"/>
  <c r="H566"/>
  <c r="G564"/>
  <c r="H564"/>
  <c r="H576"/>
  <c r="H579"/>
  <c r="G577"/>
  <c r="H577"/>
  <c r="H589"/>
  <c r="H329"/>
  <c r="H34" i="24"/>
  <c r="H35"/>
  <c r="H36"/>
  <c r="F324" i="18"/>
  <c r="G10" i="24"/>
  <c r="G11"/>
  <c r="G17"/>
  <c r="G12"/>
  <c r="G18"/>
  <c r="G322" i="18"/>
  <c r="G321"/>
  <c r="G323"/>
  <c r="G20" i="24"/>
  <c r="G133" i="1"/>
  <c r="G186"/>
  <c r="G129"/>
  <c r="G134"/>
  <c r="G22" i="24"/>
  <c r="G99" i="1"/>
  <c r="G30" i="24"/>
  <c r="G33"/>
  <c r="G35"/>
  <c r="G330" i="18"/>
  <c r="G342"/>
  <c r="G343"/>
  <c r="G355"/>
  <c r="G356"/>
  <c r="G368"/>
  <c r="G369"/>
  <c r="G381"/>
  <c r="G382"/>
  <c r="G394"/>
  <c r="G395"/>
  <c r="G407"/>
  <c r="G408"/>
  <c r="G420"/>
  <c r="G421"/>
  <c r="G433"/>
  <c r="G434"/>
  <c r="G446"/>
  <c r="G447"/>
  <c r="G459"/>
  <c r="G460"/>
  <c r="G472"/>
  <c r="G473"/>
  <c r="G485"/>
  <c r="G486"/>
  <c r="G498"/>
  <c r="G499"/>
  <c r="G511"/>
  <c r="G512"/>
  <c r="G524"/>
  <c r="G525"/>
  <c r="G537"/>
  <c r="G550"/>
  <c r="G563"/>
  <c r="G576"/>
  <c r="G589"/>
  <c r="G329"/>
  <c r="G34" i="24"/>
  <c r="G36"/>
  <c r="F17" i="2"/>
  <c r="D25" i="24"/>
  <c r="D42"/>
  <c r="G44"/>
  <c r="G24"/>
  <c r="G25"/>
  <c r="G27"/>
  <c r="G40"/>
  <c r="G39"/>
  <c r="G41"/>
  <c r="H44"/>
  <c r="H24"/>
  <c r="H25"/>
  <c r="F14" i="7943"/>
  <c r="F15"/>
  <c r="F21"/>
  <c r="F39"/>
  <c r="F55"/>
  <c r="H103" i="1"/>
  <c r="H11" i="18"/>
  <c r="H104" i="1"/>
  <c r="H12" i="18"/>
  <c r="H105" i="1"/>
  <c r="H13" i="18"/>
  <c r="H106" i="1"/>
  <c r="H14" i="18"/>
  <c r="H107" i="1"/>
  <c r="H15" i="18"/>
  <c r="H108" i="1"/>
  <c r="H16" i="18"/>
  <c r="H109" i="1"/>
  <c r="H17" i="18"/>
  <c r="H110" i="1"/>
  <c r="H18" i="18"/>
  <c r="H111" i="1"/>
  <c r="H19" i="18"/>
  <c r="H112" i="1"/>
  <c r="H20" i="18"/>
  <c r="H113" i="1"/>
  <c r="H21" i="18"/>
  <c r="H114" i="1"/>
  <c r="H22" i="18"/>
  <c r="H115" i="1"/>
  <c r="H23" i="18"/>
  <c r="H116" i="1"/>
  <c r="H24" i="18"/>
  <c r="H117" i="1"/>
  <c r="H25" i="18"/>
  <c r="H118" i="1"/>
  <c r="H26" i="18"/>
  <c r="H119" i="1"/>
  <c r="H27" i="18"/>
  <c r="H120" i="1"/>
  <c r="H28" i="18"/>
  <c r="H121" i="1"/>
  <c r="H29" i="18"/>
  <c r="H122" i="1"/>
  <c r="H30" i="18"/>
  <c r="H10"/>
  <c r="H316"/>
  <c r="H324"/>
  <c r="I10" i="24"/>
  <c r="I11"/>
  <c r="I17"/>
  <c r="I12"/>
  <c r="I18"/>
  <c r="G11" i="7943"/>
  <c r="I3" i="18"/>
  <c r="I58"/>
  <c r="I59"/>
  <c r="I56"/>
  <c r="I68"/>
  <c r="I71"/>
  <c r="I72"/>
  <c r="I69"/>
  <c r="I81"/>
  <c r="I84"/>
  <c r="I85"/>
  <c r="I82"/>
  <c r="I94"/>
  <c r="I97"/>
  <c r="I98"/>
  <c r="I95"/>
  <c r="I107"/>
  <c r="I110"/>
  <c r="I111"/>
  <c r="I108"/>
  <c r="I120"/>
  <c r="I123"/>
  <c r="I124"/>
  <c r="I121"/>
  <c r="I133"/>
  <c r="I136"/>
  <c r="I137"/>
  <c r="I134"/>
  <c r="I146"/>
  <c r="I149"/>
  <c r="I150"/>
  <c r="I147"/>
  <c r="I159"/>
  <c r="I162"/>
  <c r="I163"/>
  <c r="I160"/>
  <c r="I172"/>
  <c r="I175"/>
  <c r="I176"/>
  <c r="I173"/>
  <c r="I185"/>
  <c r="I188"/>
  <c r="I189"/>
  <c r="I186"/>
  <c r="I198"/>
  <c r="I201"/>
  <c r="I202"/>
  <c r="I199"/>
  <c r="I211"/>
  <c r="I214"/>
  <c r="I215"/>
  <c r="I212"/>
  <c r="I224"/>
  <c r="I227"/>
  <c r="I228"/>
  <c r="I225"/>
  <c r="I237"/>
  <c r="I240"/>
  <c r="I241"/>
  <c r="I238"/>
  <c r="I250"/>
  <c r="I253"/>
  <c r="I254"/>
  <c r="I251"/>
  <c r="I263"/>
  <c r="I266"/>
  <c r="I267"/>
  <c r="I264"/>
  <c r="I276"/>
  <c r="I279"/>
  <c r="I280"/>
  <c r="I277"/>
  <c r="I289"/>
  <c r="I292"/>
  <c r="I293"/>
  <c r="I290"/>
  <c r="I302"/>
  <c r="I305"/>
  <c r="I306"/>
  <c r="I303"/>
  <c r="I315"/>
  <c r="I55"/>
  <c r="I6"/>
  <c r="I7"/>
  <c r="I322"/>
  <c r="I321"/>
  <c r="I323"/>
  <c r="I20" i="24"/>
  <c r="G12" i="7943"/>
  <c r="I133" i="1"/>
  <c r="I186"/>
  <c r="I129"/>
  <c r="I134"/>
  <c r="I7" i="24"/>
  <c r="I8"/>
  <c r="I22"/>
  <c r="G13" i="7943"/>
  <c r="I99" i="1"/>
  <c r="I30" i="24"/>
  <c r="I33"/>
  <c r="I332" i="18"/>
  <c r="I333"/>
  <c r="I330"/>
  <c r="I342"/>
  <c r="I345"/>
  <c r="I346"/>
  <c r="I343"/>
  <c r="I355"/>
  <c r="I358"/>
  <c r="I359"/>
  <c r="I356"/>
  <c r="I368"/>
  <c r="I371"/>
  <c r="I372"/>
  <c r="I369"/>
  <c r="I381"/>
  <c r="I384"/>
  <c r="I385"/>
  <c r="I382"/>
  <c r="I394"/>
  <c r="I397"/>
  <c r="I398"/>
  <c r="I395"/>
  <c r="I407"/>
  <c r="I410"/>
  <c r="I411"/>
  <c r="I408"/>
  <c r="I420"/>
  <c r="I423"/>
  <c r="I424"/>
  <c r="I421"/>
  <c r="I433"/>
  <c r="I436"/>
  <c r="I437"/>
  <c r="I434"/>
  <c r="I446"/>
  <c r="I449"/>
  <c r="I450"/>
  <c r="I447"/>
  <c r="I459"/>
  <c r="I462"/>
  <c r="I463"/>
  <c r="I460"/>
  <c r="I472"/>
  <c r="I475"/>
  <c r="I476"/>
  <c r="I473"/>
  <c r="I485"/>
  <c r="I488"/>
  <c r="I489"/>
  <c r="I486"/>
  <c r="I498"/>
  <c r="I501"/>
  <c r="I502"/>
  <c r="I499"/>
  <c r="I511"/>
  <c r="I514"/>
  <c r="I515"/>
  <c r="I512"/>
  <c r="I524"/>
  <c r="I527"/>
  <c r="I528"/>
  <c r="I525"/>
  <c r="I537"/>
  <c r="I540"/>
  <c r="I541"/>
  <c r="I538"/>
  <c r="I550"/>
  <c r="I553"/>
  <c r="I554"/>
  <c r="I551"/>
  <c r="I563"/>
  <c r="I566"/>
  <c r="I567"/>
  <c r="I564"/>
  <c r="I576"/>
  <c r="I579"/>
  <c r="I580"/>
  <c r="I577"/>
  <c r="I589"/>
  <c r="I329"/>
  <c r="I34" i="24"/>
  <c r="I35"/>
  <c r="I36"/>
  <c r="H27"/>
  <c r="H40"/>
  <c r="H39"/>
  <c r="H41"/>
  <c r="I44"/>
  <c r="I24"/>
  <c r="I25"/>
  <c r="G14" i="7943"/>
  <c r="G15"/>
  <c r="G21"/>
  <c r="G39"/>
  <c r="G55"/>
  <c r="I103" i="1"/>
  <c r="I11" i="18"/>
  <c r="I104" i="1"/>
  <c r="I12" i="18"/>
  <c r="I105" i="1"/>
  <c r="I13" i="18"/>
  <c r="I106" i="1"/>
  <c r="I14" i="18"/>
  <c r="I107" i="1"/>
  <c r="I15" i="18"/>
  <c r="I108" i="1"/>
  <c r="I16" i="18"/>
  <c r="I109" i="1"/>
  <c r="I17" i="18"/>
  <c r="I110" i="1"/>
  <c r="I18" i="18"/>
  <c r="I111" i="1"/>
  <c r="I19" i="18"/>
  <c r="I112" i="1"/>
  <c r="I20" i="18"/>
  <c r="I113" i="1"/>
  <c r="I21" i="18"/>
  <c r="I114" i="1"/>
  <c r="I22" i="18"/>
  <c r="I115" i="1"/>
  <c r="I23" i="18"/>
  <c r="I116" i="1"/>
  <c r="I24" i="18"/>
  <c r="I117" i="1"/>
  <c r="I25" i="18"/>
  <c r="I118" i="1"/>
  <c r="I26" i="18"/>
  <c r="I119" i="1"/>
  <c r="I27" i="18"/>
  <c r="I120" i="1"/>
  <c r="I28" i="18"/>
  <c r="I121" i="1"/>
  <c r="I29" i="18"/>
  <c r="I122" i="1"/>
  <c r="I30" i="18"/>
  <c r="I10"/>
  <c r="I316"/>
  <c r="I324"/>
  <c r="J10" i="24"/>
  <c r="J11"/>
  <c r="J17"/>
  <c r="J12"/>
  <c r="J18"/>
  <c r="H11" i="7943"/>
  <c r="J3" i="18"/>
  <c r="J58"/>
  <c r="J59"/>
  <c r="J60"/>
  <c r="J56"/>
  <c r="J68"/>
  <c r="J71"/>
  <c r="J72"/>
  <c r="J73"/>
  <c r="J69"/>
  <c r="J81"/>
  <c r="J84"/>
  <c r="J85"/>
  <c r="J86"/>
  <c r="J82"/>
  <c r="J94"/>
  <c r="J97"/>
  <c r="J98"/>
  <c r="J99"/>
  <c r="J95"/>
  <c r="J107"/>
  <c r="J110"/>
  <c r="J111"/>
  <c r="J112"/>
  <c r="J108"/>
  <c r="J120"/>
  <c r="J123"/>
  <c r="J124"/>
  <c r="J125"/>
  <c r="J121"/>
  <c r="J133"/>
  <c r="J136"/>
  <c r="J137"/>
  <c r="J138"/>
  <c r="J134"/>
  <c r="J146"/>
  <c r="J149"/>
  <c r="J150"/>
  <c r="J151"/>
  <c r="J147"/>
  <c r="J159"/>
  <c r="J162"/>
  <c r="J163"/>
  <c r="J164"/>
  <c r="J160"/>
  <c r="J172"/>
  <c r="J175"/>
  <c r="J176"/>
  <c r="J177"/>
  <c r="J173"/>
  <c r="J185"/>
  <c r="J188"/>
  <c r="J189"/>
  <c r="J190"/>
  <c r="J186"/>
  <c r="J198"/>
  <c r="J201"/>
  <c r="J202"/>
  <c r="J203"/>
  <c r="J199"/>
  <c r="J211"/>
  <c r="J214"/>
  <c r="J215"/>
  <c r="J216"/>
  <c r="J212"/>
  <c r="J224"/>
  <c r="J227"/>
  <c r="J228"/>
  <c r="J229"/>
  <c r="J225"/>
  <c r="J237"/>
  <c r="J240"/>
  <c r="J241"/>
  <c r="J242"/>
  <c r="J238"/>
  <c r="J250"/>
  <c r="J253"/>
  <c r="J254"/>
  <c r="J255"/>
  <c r="J251"/>
  <c r="J263"/>
  <c r="J266"/>
  <c r="J267"/>
  <c r="J268"/>
  <c r="J264"/>
  <c r="J276"/>
  <c r="J279"/>
  <c r="J280"/>
  <c r="J281"/>
  <c r="J277"/>
  <c r="J289"/>
  <c r="J292"/>
  <c r="J293"/>
  <c r="J294"/>
  <c r="J290"/>
  <c r="J302"/>
  <c r="J305"/>
  <c r="J306"/>
  <c r="J307"/>
  <c r="J303"/>
  <c r="J315"/>
  <c r="J55"/>
  <c r="J6"/>
  <c r="J7"/>
  <c r="J322"/>
  <c r="J321"/>
  <c r="J323"/>
  <c r="J20" i="24"/>
  <c r="H12" i="7943"/>
  <c r="J133" i="1"/>
  <c r="J186"/>
  <c r="J129"/>
  <c r="J134"/>
  <c r="J7" i="24"/>
  <c r="J8"/>
  <c r="J22"/>
  <c r="H13" i="7943"/>
  <c r="J99" i="1"/>
  <c r="J30" i="24"/>
  <c r="J33"/>
  <c r="J332" i="18"/>
  <c r="J333"/>
  <c r="J334"/>
  <c r="J330"/>
  <c r="J342"/>
  <c r="J345"/>
  <c r="J346"/>
  <c r="J347"/>
  <c r="J343"/>
  <c r="J355"/>
  <c r="J358"/>
  <c r="J359"/>
  <c r="J360"/>
  <c r="J356"/>
  <c r="J368"/>
  <c r="J371"/>
  <c r="J372"/>
  <c r="J373"/>
  <c r="J369"/>
  <c r="J381"/>
  <c r="J384"/>
  <c r="J385"/>
  <c r="J386"/>
  <c r="J382"/>
  <c r="J394"/>
  <c r="J397"/>
  <c r="J398"/>
  <c r="J399"/>
  <c r="J395"/>
  <c r="J407"/>
  <c r="J410"/>
  <c r="J411"/>
  <c r="J412"/>
  <c r="J408"/>
  <c r="J420"/>
  <c r="J423"/>
  <c r="J424"/>
  <c r="J425"/>
  <c r="J421"/>
  <c r="J433"/>
  <c r="J436"/>
  <c r="J437"/>
  <c r="J438"/>
  <c r="J434"/>
  <c r="J446"/>
  <c r="J449"/>
  <c r="J450"/>
  <c r="J451"/>
  <c r="J447"/>
  <c r="J459"/>
  <c r="J462"/>
  <c r="J463"/>
  <c r="J464"/>
  <c r="J460"/>
  <c r="J472"/>
  <c r="J475"/>
  <c r="J476"/>
  <c r="J477"/>
  <c r="J473"/>
  <c r="J485"/>
  <c r="J488"/>
  <c r="J489"/>
  <c r="J490"/>
  <c r="J486"/>
  <c r="J498"/>
  <c r="J501"/>
  <c r="J502"/>
  <c r="J503"/>
  <c r="J499"/>
  <c r="J511"/>
  <c r="J514"/>
  <c r="J515"/>
  <c r="J516"/>
  <c r="J512"/>
  <c r="J524"/>
  <c r="J527"/>
  <c r="J528"/>
  <c r="J529"/>
  <c r="J525"/>
  <c r="J537"/>
  <c r="J540"/>
  <c r="J541"/>
  <c r="J542"/>
  <c r="J538"/>
  <c r="J550"/>
  <c r="J553"/>
  <c r="J554"/>
  <c r="J555"/>
  <c r="J551"/>
  <c r="J563"/>
  <c r="J566"/>
  <c r="J567"/>
  <c r="J568"/>
  <c r="J564"/>
  <c r="J576"/>
  <c r="J579"/>
  <c r="J580"/>
  <c r="J581"/>
  <c r="J577"/>
  <c r="J589"/>
  <c r="J329"/>
  <c r="J34" i="24"/>
  <c r="J35"/>
  <c r="J36"/>
  <c r="I27"/>
  <c r="I40"/>
  <c r="I39"/>
  <c r="I41"/>
  <c r="J44"/>
  <c r="J24"/>
  <c r="J25"/>
  <c r="H14" i="7943"/>
  <c r="H15"/>
  <c r="H21"/>
  <c r="H39"/>
  <c r="H55"/>
  <c r="J103" i="1"/>
  <c r="J11" i="18"/>
  <c r="J104" i="1"/>
  <c r="J12" i="18"/>
  <c r="J105" i="1"/>
  <c r="J13" i="18"/>
  <c r="J106" i="1"/>
  <c r="J14" i="18"/>
  <c r="J107" i="1"/>
  <c r="J15" i="18"/>
  <c r="J108" i="1"/>
  <c r="J16" i="18"/>
  <c r="J109" i="1"/>
  <c r="J17" i="18"/>
  <c r="J110" i="1"/>
  <c r="J18" i="18"/>
  <c r="J111" i="1"/>
  <c r="J19" i="18"/>
  <c r="J112" i="1"/>
  <c r="J20" i="18"/>
  <c r="J113" i="1"/>
  <c r="J21" i="18"/>
  <c r="J114" i="1"/>
  <c r="J22" i="18"/>
  <c r="J115" i="1"/>
  <c r="J23" i="18"/>
  <c r="J116" i="1"/>
  <c r="J24" i="18"/>
  <c r="J117" i="1"/>
  <c r="J25" i="18"/>
  <c r="J118" i="1"/>
  <c r="J26" i="18"/>
  <c r="J119" i="1"/>
  <c r="J27" i="18"/>
  <c r="J120" i="1"/>
  <c r="J28" i="18"/>
  <c r="J121" i="1"/>
  <c r="J29" i="18"/>
  <c r="J122" i="1"/>
  <c r="J30" i="18"/>
  <c r="J10"/>
  <c r="J316"/>
  <c r="J324"/>
  <c r="K10" i="24"/>
  <c r="K11"/>
  <c r="K17"/>
  <c r="K12"/>
  <c r="K18"/>
  <c r="I11" i="7943"/>
  <c r="K3" i="18"/>
  <c r="K58"/>
  <c r="K59"/>
  <c r="K60"/>
  <c r="K61"/>
  <c r="K56"/>
  <c r="K68"/>
  <c r="K71"/>
  <c r="K72"/>
  <c r="K73"/>
  <c r="K74"/>
  <c r="K69"/>
  <c r="K81"/>
  <c r="K84"/>
  <c r="K85"/>
  <c r="K86"/>
  <c r="K87"/>
  <c r="K82"/>
  <c r="K94"/>
  <c r="K97"/>
  <c r="K98"/>
  <c r="K99"/>
  <c r="K100"/>
  <c r="K95"/>
  <c r="K107"/>
  <c r="K110"/>
  <c r="K111"/>
  <c r="K112"/>
  <c r="K113"/>
  <c r="K108"/>
  <c r="K120"/>
  <c r="K123"/>
  <c r="K124"/>
  <c r="K125"/>
  <c r="K126"/>
  <c r="K121"/>
  <c r="K133"/>
  <c r="K136"/>
  <c r="K137"/>
  <c r="K138"/>
  <c r="K139"/>
  <c r="K134"/>
  <c r="K146"/>
  <c r="K149"/>
  <c r="K150"/>
  <c r="K151"/>
  <c r="K152"/>
  <c r="K147"/>
  <c r="K159"/>
  <c r="K162"/>
  <c r="K163"/>
  <c r="K164"/>
  <c r="K165"/>
  <c r="K160"/>
  <c r="K172"/>
  <c r="K175"/>
  <c r="K176"/>
  <c r="K177"/>
  <c r="K178"/>
  <c r="K173"/>
  <c r="K185"/>
  <c r="K188"/>
  <c r="K189"/>
  <c r="K190"/>
  <c r="K191"/>
  <c r="K186"/>
  <c r="K198"/>
  <c r="K201"/>
  <c r="K202"/>
  <c r="K203"/>
  <c r="K204"/>
  <c r="K199"/>
  <c r="K211"/>
  <c r="K214"/>
  <c r="K215"/>
  <c r="K216"/>
  <c r="K217"/>
  <c r="K212"/>
  <c r="K224"/>
  <c r="K227"/>
  <c r="K228"/>
  <c r="K229"/>
  <c r="K230"/>
  <c r="K225"/>
  <c r="K237"/>
  <c r="K240"/>
  <c r="K241"/>
  <c r="K242"/>
  <c r="K243"/>
  <c r="K238"/>
  <c r="K250"/>
  <c r="K253"/>
  <c r="K254"/>
  <c r="K255"/>
  <c r="K256"/>
  <c r="K251"/>
  <c r="K263"/>
  <c r="K266"/>
  <c r="K267"/>
  <c r="K268"/>
  <c r="K269"/>
  <c r="K264"/>
  <c r="K276"/>
  <c r="K279"/>
  <c r="K280"/>
  <c r="K281"/>
  <c r="K282"/>
  <c r="K277"/>
  <c r="K289"/>
  <c r="K292"/>
  <c r="K293"/>
  <c r="K294"/>
  <c r="K295"/>
  <c r="K290"/>
  <c r="K302"/>
  <c r="K305"/>
  <c r="K306"/>
  <c r="K307"/>
  <c r="K308"/>
  <c r="K303"/>
  <c r="K315"/>
  <c r="K55"/>
  <c r="K6"/>
  <c r="K7"/>
  <c r="K322"/>
  <c r="K321"/>
  <c r="K323"/>
  <c r="K20" i="24"/>
  <c r="I12" i="7943"/>
  <c r="K133" i="1"/>
  <c r="K186"/>
  <c r="K129"/>
  <c r="K134"/>
  <c r="K7" i="24"/>
  <c r="K8"/>
  <c r="K22"/>
  <c r="I13" i="7943"/>
  <c r="K99" i="1"/>
  <c r="K30" i="24"/>
  <c r="K33"/>
  <c r="K332" i="18"/>
  <c r="K333"/>
  <c r="K334"/>
  <c r="K335"/>
  <c r="K330"/>
  <c r="K342"/>
  <c r="K345"/>
  <c r="K346"/>
  <c r="K347"/>
  <c r="K348"/>
  <c r="K343"/>
  <c r="K355"/>
  <c r="K358"/>
  <c r="K359"/>
  <c r="K360"/>
  <c r="K361"/>
  <c r="K356"/>
  <c r="K368"/>
  <c r="K371"/>
  <c r="K372"/>
  <c r="K373"/>
  <c r="K374"/>
  <c r="K369"/>
  <c r="K381"/>
  <c r="K384"/>
  <c r="K385"/>
  <c r="K386"/>
  <c r="K387"/>
  <c r="K382"/>
  <c r="K394"/>
  <c r="K397"/>
  <c r="K398"/>
  <c r="K399"/>
  <c r="K400"/>
  <c r="K395"/>
  <c r="K407"/>
  <c r="K410"/>
  <c r="K411"/>
  <c r="K412"/>
  <c r="K413"/>
  <c r="K408"/>
  <c r="K420"/>
  <c r="K423"/>
  <c r="K424"/>
  <c r="K425"/>
  <c r="K426"/>
  <c r="K421"/>
  <c r="K433"/>
  <c r="K436"/>
  <c r="K437"/>
  <c r="K438"/>
  <c r="K439"/>
  <c r="K434"/>
  <c r="K446"/>
  <c r="K449"/>
  <c r="K450"/>
  <c r="K451"/>
  <c r="K452"/>
  <c r="K447"/>
  <c r="K459"/>
  <c r="K462"/>
  <c r="K463"/>
  <c r="K464"/>
  <c r="K465"/>
  <c r="K460"/>
  <c r="K472"/>
  <c r="K475"/>
  <c r="K476"/>
  <c r="K477"/>
  <c r="K478"/>
  <c r="K473"/>
  <c r="K485"/>
  <c r="K488"/>
  <c r="K489"/>
  <c r="K490"/>
  <c r="K491"/>
  <c r="K486"/>
  <c r="K498"/>
  <c r="K501"/>
  <c r="K502"/>
  <c r="K503"/>
  <c r="K504"/>
  <c r="K499"/>
  <c r="K511"/>
  <c r="K514"/>
  <c r="K515"/>
  <c r="K516"/>
  <c r="K517"/>
  <c r="K512"/>
  <c r="K524"/>
  <c r="K527"/>
  <c r="K528"/>
  <c r="K529"/>
  <c r="K530"/>
  <c r="K525"/>
  <c r="K537"/>
  <c r="K540"/>
  <c r="K541"/>
  <c r="K542"/>
  <c r="K543"/>
  <c r="K538"/>
  <c r="K550"/>
  <c r="K553"/>
  <c r="K554"/>
  <c r="K555"/>
  <c r="K556"/>
  <c r="K551"/>
  <c r="K563"/>
  <c r="K566"/>
  <c r="K567"/>
  <c r="K568"/>
  <c r="K569"/>
  <c r="K564"/>
  <c r="K576"/>
  <c r="K579"/>
  <c r="K580"/>
  <c r="K581"/>
  <c r="K582"/>
  <c r="K577"/>
  <c r="K589"/>
  <c r="K329"/>
  <c r="K34" i="24"/>
  <c r="K35"/>
  <c r="K36"/>
  <c r="J27"/>
  <c r="J40"/>
  <c r="J39"/>
  <c r="J41"/>
  <c r="K44"/>
  <c r="K24"/>
  <c r="K25"/>
  <c r="I14" i="7943"/>
  <c r="I15"/>
  <c r="I21"/>
  <c r="I39"/>
  <c r="I55"/>
  <c r="E11"/>
  <c r="E12"/>
  <c r="E13"/>
  <c r="E14"/>
  <c r="E15"/>
  <c r="E21"/>
  <c r="E39"/>
  <c r="E55"/>
  <c r="F27" i="2"/>
  <c r="C7" i="7943"/>
  <c r="F54" i="24"/>
  <c r="F56"/>
  <c r="F55"/>
  <c r="F59"/>
  <c r="F60"/>
  <c r="G32" i="18"/>
  <c r="G33"/>
  <c r="G34"/>
  <c r="G35"/>
  <c r="G36"/>
  <c r="G37"/>
  <c r="G38"/>
  <c r="G39"/>
  <c r="G40"/>
  <c r="G41"/>
  <c r="G42"/>
  <c r="G43"/>
  <c r="G44"/>
  <c r="G45"/>
  <c r="G46"/>
  <c r="G47"/>
  <c r="G48"/>
  <c r="G49"/>
  <c r="G50"/>
  <c r="G51"/>
  <c r="G31"/>
  <c r="G54" i="24"/>
  <c r="G55"/>
  <c r="G56"/>
  <c r="G59"/>
  <c r="G42"/>
  <c r="G60"/>
  <c r="H32" i="18"/>
  <c r="H33"/>
  <c r="H34"/>
  <c r="H35"/>
  <c r="H36"/>
  <c r="H37"/>
  <c r="H38"/>
  <c r="H39"/>
  <c r="H40"/>
  <c r="H41"/>
  <c r="H42"/>
  <c r="H43"/>
  <c r="H44"/>
  <c r="H45"/>
  <c r="H46"/>
  <c r="H47"/>
  <c r="H48"/>
  <c r="H49"/>
  <c r="H50"/>
  <c r="H51"/>
  <c r="H31"/>
  <c r="H54" i="24"/>
  <c r="H55"/>
  <c r="H56"/>
  <c r="H59"/>
  <c r="H42"/>
  <c r="H60"/>
  <c r="I32" i="18"/>
  <c r="I33"/>
  <c r="I34"/>
  <c r="I35"/>
  <c r="I36"/>
  <c r="I37"/>
  <c r="I38"/>
  <c r="I39"/>
  <c r="I40"/>
  <c r="I41"/>
  <c r="I42"/>
  <c r="I43"/>
  <c r="I44"/>
  <c r="I45"/>
  <c r="I46"/>
  <c r="I47"/>
  <c r="I48"/>
  <c r="I49"/>
  <c r="I50"/>
  <c r="I51"/>
  <c r="I31"/>
  <c r="I54" i="24"/>
  <c r="I55"/>
  <c r="I56"/>
  <c r="I59"/>
  <c r="I42"/>
  <c r="I60"/>
  <c r="J32" i="18"/>
  <c r="J33"/>
  <c r="J34"/>
  <c r="J35"/>
  <c r="J36"/>
  <c r="J37"/>
  <c r="J38"/>
  <c r="J39"/>
  <c r="J40"/>
  <c r="J41"/>
  <c r="J42"/>
  <c r="J43"/>
  <c r="J44"/>
  <c r="J45"/>
  <c r="J46"/>
  <c r="J47"/>
  <c r="J48"/>
  <c r="J49"/>
  <c r="J50"/>
  <c r="J51"/>
  <c r="J31"/>
  <c r="J54" i="24"/>
  <c r="J55"/>
  <c r="J56"/>
  <c r="J59"/>
  <c r="J42"/>
  <c r="J60"/>
  <c r="K27"/>
  <c r="K103" i="1"/>
  <c r="K11" i="18"/>
  <c r="K32"/>
  <c r="K104" i="1"/>
  <c r="K12" i="18"/>
  <c r="K33"/>
  <c r="K105" i="1"/>
  <c r="K13" i="18"/>
  <c r="K34"/>
  <c r="K106" i="1"/>
  <c r="K14" i="18"/>
  <c r="K35"/>
  <c r="K107" i="1"/>
  <c r="K15" i="18"/>
  <c r="K36"/>
  <c r="K108" i="1"/>
  <c r="K16" i="18"/>
  <c r="K37"/>
  <c r="K109" i="1"/>
  <c r="K17" i="18"/>
  <c r="K38"/>
  <c r="K110" i="1"/>
  <c r="K18" i="18"/>
  <c r="K39"/>
  <c r="K111" i="1"/>
  <c r="K19" i="18"/>
  <c r="K40"/>
  <c r="K112" i="1"/>
  <c r="K20" i="18"/>
  <c r="K41"/>
  <c r="K113" i="1"/>
  <c r="K21" i="18"/>
  <c r="K42"/>
  <c r="K114" i="1"/>
  <c r="K22" i="18"/>
  <c r="K43"/>
  <c r="K115" i="1"/>
  <c r="K23" i="18"/>
  <c r="K44"/>
  <c r="K116" i="1"/>
  <c r="K24" i="18"/>
  <c r="K45"/>
  <c r="K117" i="1"/>
  <c r="K25" i="18"/>
  <c r="K46"/>
  <c r="K118" i="1"/>
  <c r="K26" i="18"/>
  <c r="K47"/>
  <c r="K119" i="1"/>
  <c r="K27" i="18"/>
  <c r="K48"/>
  <c r="K120" i="1"/>
  <c r="K28" i="18"/>
  <c r="K49"/>
  <c r="K121" i="1"/>
  <c r="K29" i="18"/>
  <c r="K50"/>
  <c r="K122" i="1"/>
  <c r="K30" i="18"/>
  <c r="K51"/>
  <c r="K31"/>
  <c r="K54" i="24"/>
  <c r="K55"/>
  <c r="K10" i="18"/>
  <c r="K316"/>
  <c r="K324"/>
  <c r="L10" i="24"/>
  <c r="L12"/>
  <c r="K56"/>
  <c r="K59"/>
  <c r="K40"/>
  <c r="K39"/>
  <c r="K42"/>
  <c r="K60"/>
  <c r="L11"/>
  <c r="L17"/>
  <c r="L18"/>
  <c r="L3" i="18"/>
  <c r="L58"/>
  <c r="L59"/>
  <c r="L60"/>
  <c r="L61"/>
  <c r="L62"/>
  <c r="L56"/>
  <c r="L68"/>
  <c r="L71"/>
  <c r="L72"/>
  <c r="L73"/>
  <c r="L74"/>
  <c r="L75"/>
  <c r="L69"/>
  <c r="L81"/>
  <c r="L84"/>
  <c r="L85"/>
  <c r="L86"/>
  <c r="L87"/>
  <c r="L88"/>
  <c r="L82"/>
  <c r="L94"/>
  <c r="L97"/>
  <c r="L98"/>
  <c r="L99"/>
  <c r="L100"/>
  <c r="L101"/>
  <c r="L95"/>
  <c r="L107"/>
  <c r="L110"/>
  <c r="L111"/>
  <c r="L112"/>
  <c r="L113"/>
  <c r="L114"/>
  <c r="L108"/>
  <c r="L120"/>
  <c r="L123"/>
  <c r="L124"/>
  <c r="L125"/>
  <c r="L126"/>
  <c r="L127"/>
  <c r="L121"/>
  <c r="L133"/>
  <c r="L136"/>
  <c r="L137"/>
  <c r="L138"/>
  <c r="L139"/>
  <c r="L140"/>
  <c r="L134"/>
  <c r="L146"/>
  <c r="L149"/>
  <c r="L150"/>
  <c r="L151"/>
  <c r="L152"/>
  <c r="L153"/>
  <c r="L147"/>
  <c r="L159"/>
  <c r="L162"/>
  <c r="L163"/>
  <c r="L164"/>
  <c r="L165"/>
  <c r="L166"/>
  <c r="L160"/>
  <c r="L172"/>
  <c r="L175"/>
  <c r="L176"/>
  <c r="L177"/>
  <c r="L178"/>
  <c r="L179"/>
  <c r="L173"/>
  <c r="L185"/>
  <c r="L188"/>
  <c r="L189"/>
  <c r="L190"/>
  <c r="L191"/>
  <c r="L192"/>
  <c r="L186"/>
  <c r="L198"/>
  <c r="L201"/>
  <c r="L202"/>
  <c r="L203"/>
  <c r="L204"/>
  <c r="L205"/>
  <c r="L199"/>
  <c r="L211"/>
  <c r="L214"/>
  <c r="L215"/>
  <c r="L216"/>
  <c r="L217"/>
  <c r="L218"/>
  <c r="L212"/>
  <c r="L224"/>
  <c r="L227"/>
  <c r="L228"/>
  <c r="L229"/>
  <c r="L230"/>
  <c r="L231"/>
  <c r="L225"/>
  <c r="L237"/>
  <c r="L240"/>
  <c r="L241"/>
  <c r="L242"/>
  <c r="L243"/>
  <c r="L244"/>
  <c r="L238"/>
  <c r="L250"/>
  <c r="L253"/>
  <c r="L254"/>
  <c r="L255"/>
  <c r="L256"/>
  <c r="L257"/>
  <c r="L251"/>
  <c r="L263"/>
  <c r="L266"/>
  <c r="L267"/>
  <c r="L268"/>
  <c r="L269"/>
  <c r="L270"/>
  <c r="L264"/>
  <c r="L276"/>
  <c r="L279"/>
  <c r="L280"/>
  <c r="L281"/>
  <c r="L282"/>
  <c r="L283"/>
  <c r="L277"/>
  <c r="L289"/>
  <c r="L292"/>
  <c r="L293"/>
  <c r="L294"/>
  <c r="L295"/>
  <c r="L296"/>
  <c r="L290"/>
  <c r="L302"/>
  <c r="L305"/>
  <c r="L306"/>
  <c r="L307"/>
  <c r="L308"/>
  <c r="L309"/>
  <c r="L303"/>
  <c r="L315"/>
  <c r="L55"/>
  <c r="L6"/>
  <c r="L7"/>
  <c r="L322"/>
  <c r="L321"/>
  <c r="L323"/>
  <c r="L20" i="24"/>
  <c r="L133" i="1"/>
  <c r="L134"/>
  <c r="L7" i="24"/>
  <c r="L8"/>
  <c r="L22"/>
  <c r="L99" i="1"/>
  <c r="L30" i="24"/>
  <c r="L33"/>
  <c r="L332" i="18"/>
  <c r="L333"/>
  <c r="L334"/>
  <c r="L335"/>
  <c r="L336"/>
  <c r="L330"/>
  <c r="L342"/>
  <c r="L345"/>
  <c r="L346"/>
  <c r="L347"/>
  <c r="L348"/>
  <c r="L349"/>
  <c r="L343"/>
  <c r="L355"/>
  <c r="L358"/>
  <c r="L359"/>
  <c r="L360"/>
  <c r="L361"/>
  <c r="L362"/>
  <c r="L356"/>
  <c r="L368"/>
  <c r="L371"/>
  <c r="L372"/>
  <c r="L373"/>
  <c r="L374"/>
  <c r="L375"/>
  <c r="L369"/>
  <c r="L381"/>
  <c r="L384"/>
  <c r="L385"/>
  <c r="L386"/>
  <c r="L387"/>
  <c r="L388"/>
  <c r="L382"/>
  <c r="L394"/>
  <c r="L397"/>
  <c r="L398"/>
  <c r="L399"/>
  <c r="L400"/>
  <c r="L401"/>
  <c r="L395"/>
  <c r="L407"/>
  <c r="L410"/>
  <c r="L411"/>
  <c r="L412"/>
  <c r="L413"/>
  <c r="L414"/>
  <c r="L408"/>
  <c r="L420"/>
  <c r="L423"/>
  <c r="L424"/>
  <c r="L425"/>
  <c r="L426"/>
  <c r="L427"/>
  <c r="L421"/>
  <c r="L433"/>
  <c r="L436"/>
  <c r="L437"/>
  <c r="L438"/>
  <c r="L439"/>
  <c r="L440"/>
  <c r="L434"/>
  <c r="L446"/>
  <c r="L449"/>
  <c r="L450"/>
  <c r="L451"/>
  <c r="L452"/>
  <c r="L453"/>
  <c r="L447"/>
  <c r="L459"/>
  <c r="L462"/>
  <c r="L463"/>
  <c r="L464"/>
  <c r="L465"/>
  <c r="L466"/>
  <c r="L460"/>
  <c r="L472"/>
  <c r="L475"/>
  <c r="L476"/>
  <c r="L477"/>
  <c r="L478"/>
  <c r="L479"/>
  <c r="L473"/>
  <c r="L485"/>
  <c r="L488"/>
  <c r="L489"/>
  <c r="L490"/>
  <c r="L491"/>
  <c r="L492"/>
  <c r="L486"/>
  <c r="L498"/>
  <c r="L501"/>
  <c r="L502"/>
  <c r="L503"/>
  <c r="L504"/>
  <c r="L505"/>
  <c r="L499"/>
  <c r="L511"/>
  <c r="L514"/>
  <c r="L515"/>
  <c r="L516"/>
  <c r="L517"/>
  <c r="L518"/>
  <c r="L512"/>
  <c r="L524"/>
  <c r="L527"/>
  <c r="L528"/>
  <c r="L529"/>
  <c r="L530"/>
  <c r="L531"/>
  <c r="L525"/>
  <c r="L537"/>
  <c r="L540"/>
  <c r="L541"/>
  <c r="L542"/>
  <c r="L543"/>
  <c r="L544"/>
  <c r="L538"/>
  <c r="L550"/>
  <c r="L553"/>
  <c r="L554"/>
  <c r="L555"/>
  <c r="L556"/>
  <c r="L557"/>
  <c r="L551"/>
  <c r="L563"/>
  <c r="L566"/>
  <c r="L567"/>
  <c r="L568"/>
  <c r="L569"/>
  <c r="L570"/>
  <c r="L564"/>
  <c r="L576"/>
  <c r="L579"/>
  <c r="L580"/>
  <c r="L581"/>
  <c r="L582"/>
  <c r="L583"/>
  <c r="L577"/>
  <c r="L589"/>
  <c r="L329"/>
  <c r="L34" i="24"/>
  <c r="L35"/>
  <c r="L36"/>
  <c r="K41"/>
  <c r="L44"/>
  <c r="L24"/>
  <c r="L25"/>
  <c r="L27"/>
  <c r="L103" i="1"/>
  <c r="L11" i="18"/>
  <c r="L32"/>
  <c r="L104" i="1"/>
  <c r="L12" i="18"/>
  <c r="L33"/>
  <c r="L105" i="1"/>
  <c r="L13" i="18"/>
  <c r="L34"/>
  <c r="L106" i="1"/>
  <c r="L14" i="18"/>
  <c r="L35"/>
  <c r="L107" i="1"/>
  <c r="L15" i="18"/>
  <c r="L36"/>
  <c r="L108" i="1"/>
  <c r="L16" i="18"/>
  <c r="L37"/>
  <c r="L109" i="1"/>
  <c r="L17" i="18"/>
  <c r="L38"/>
  <c r="L110" i="1"/>
  <c r="L18" i="18"/>
  <c r="L39"/>
  <c r="L111" i="1"/>
  <c r="L19" i="18"/>
  <c r="L40"/>
  <c r="L112" i="1"/>
  <c r="L20" i="18"/>
  <c r="L41"/>
  <c r="L113" i="1"/>
  <c r="L21" i="18"/>
  <c r="L42"/>
  <c r="L114" i="1"/>
  <c r="L22" i="18"/>
  <c r="L43"/>
  <c r="L115" i="1"/>
  <c r="L23" i="18"/>
  <c r="L44"/>
  <c r="L116" i="1"/>
  <c r="L24" i="18"/>
  <c r="L45"/>
  <c r="L117" i="1"/>
  <c r="L25" i="18"/>
  <c r="L46"/>
  <c r="L118" i="1"/>
  <c r="L26" i="18"/>
  <c r="L47"/>
  <c r="L119" i="1"/>
  <c r="L27" i="18"/>
  <c r="L48"/>
  <c r="L120" i="1"/>
  <c r="L28" i="18"/>
  <c r="L49"/>
  <c r="L121" i="1"/>
  <c r="L29" i="18"/>
  <c r="L50"/>
  <c r="L122" i="1"/>
  <c r="L30" i="18"/>
  <c r="L51"/>
  <c r="L31"/>
  <c r="L54" i="24"/>
  <c r="L55"/>
  <c r="L10" i="18"/>
  <c r="L316"/>
  <c r="L324"/>
  <c r="M10" i="24"/>
  <c r="M12"/>
  <c r="L56"/>
  <c r="L59"/>
  <c r="L40"/>
  <c r="L39"/>
  <c r="L42"/>
  <c r="L60"/>
  <c r="M11"/>
  <c r="M17"/>
  <c r="M18"/>
  <c r="M3" i="18"/>
  <c r="M58"/>
  <c r="M59"/>
  <c r="M60"/>
  <c r="M61"/>
  <c r="M62"/>
  <c r="M63"/>
  <c r="M56"/>
  <c r="M68"/>
  <c r="M71"/>
  <c r="M72"/>
  <c r="M73"/>
  <c r="M74"/>
  <c r="M75"/>
  <c r="M76"/>
  <c r="M69"/>
  <c r="M81"/>
  <c r="M84"/>
  <c r="M85"/>
  <c r="M86"/>
  <c r="M87"/>
  <c r="M88"/>
  <c r="M89"/>
  <c r="M82"/>
  <c r="M94"/>
  <c r="M97"/>
  <c r="M98"/>
  <c r="M99"/>
  <c r="M100"/>
  <c r="M101"/>
  <c r="M102"/>
  <c r="M95"/>
  <c r="M107"/>
  <c r="M110"/>
  <c r="M111"/>
  <c r="M112"/>
  <c r="M113"/>
  <c r="M114"/>
  <c r="M115"/>
  <c r="M108"/>
  <c r="M120"/>
  <c r="M123"/>
  <c r="M124"/>
  <c r="M125"/>
  <c r="M126"/>
  <c r="M127"/>
  <c r="M128"/>
  <c r="M121"/>
  <c r="M133"/>
  <c r="M136"/>
  <c r="M137"/>
  <c r="M138"/>
  <c r="M139"/>
  <c r="M140"/>
  <c r="M141"/>
  <c r="M134"/>
  <c r="M146"/>
  <c r="M149"/>
  <c r="M150"/>
  <c r="M151"/>
  <c r="M152"/>
  <c r="M153"/>
  <c r="M154"/>
  <c r="M147"/>
  <c r="M159"/>
  <c r="M162"/>
  <c r="M163"/>
  <c r="M164"/>
  <c r="M165"/>
  <c r="M166"/>
  <c r="M167"/>
  <c r="M160"/>
  <c r="M172"/>
  <c r="M175"/>
  <c r="M176"/>
  <c r="M177"/>
  <c r="M178"/>
  <c r="M179"/>
  <c r="M180"/>
  <c r="M173"/>
  <c r="M185"/>
  <c r="M188"/>
  <c r="M189"/>
  <c r="M190"/>
  <c r="M191"/>
  <c r="M192"/>
  <c r="M193"/>
  <c r="M186"/>
  <c r="M198"/>
  <c r="M201"/>
  <c r="M202"/>
  <c r="M203"/>
  <c r="M204"/>
  <c r="M205"/>
  <c r="M206"/>
  <c r="M199"/>
  <c r="M211"/>
  <c r="M214"/>
  <c r="M215"/>
  <c r="M216"/>
  <c r="M217"/>
  <c r="M218"/>
  <c r="M219"/>
  <c r="M212"/>
  <c r="M224"/>
  <c r="M227"/>
  <c r="M228"/>
  <c r="M229"/>
  <c r="M230"/>
  <c r="M231"/>
  <c r="M232"/>
  <c r="M225"/>
  <c r="M237"/>
  <c r="M240"/>
  <c r="M241"/>
  <c r="M242"/>
  <c r="M243"/>
  <c r="M244"/>
  <c r="M245"/>
  <c r="M238"/>
  <c r="M250"/>
  <c r="M253"/>
  <c r="M254"/>
  <c r="M255"/>
  <c r="M256"/>
  <c r="M257"/>
  <c r="M258"/>
  <c r="M251"/>
  <c r="M263"/>
  <c r="M266"/>
  <c r="M267"/>
  <c r="M268"/>
  <c r="M269"/>
  <c r="M270"/>
  <c r="M271"/>
  <c r="M264"/>
  <c r="M276"/>
  <c r="M279"/>
  <c r="M280"/>
  <c r="M281"/>
  <c r="M282"/>
  <c r="M283"/>
  <c r="M284"/>
  <c r="M277"/>
  <c r="M289"/>
  <c r="M292"/>
  <c r="M293"/>
  <c r="M294"/>
  <c r="M295"/>
  <c r="M296"/>
  <c r="M297"/>
  <c r="M290"/>
  <c r="M302"/>
  <c r="M305"/>
  <c r="M306"/>
  <c r="M307"/>
  <c r="M308"/>
  <c r="M309"/>
  <c r="M310"/>
  <c r="M303"/>
  <c r="M315"/>
  <c r="M55"/>
  <c r="M6"/>
  <c r="M7"/>
  <c r="M322"/>
  <c r="M321"/>
  <c r="M323"/>
  <c r="M20" i="24"/>
  <c r="M133" i="1"/>
  <c r="M134"/>
  <c r="M7" i="24"/>
  <c r="M8"/>
  <c r="M22"/>
  <c r="M99" i="1"/>
  <c r="M30" i="24"/>
  <c r="M33"/>
  <c r="M332" i="18"/>
  <c r="M333"/>
  <c r="M334"/>
  <c r="M335"/>
  <c r="M336"/>
  <c r="M337"/>
  <c r="M330"/>
  <c r="M342"/>
  <c r="M345"/>
  <c r="M346"/>
  <c r="M347"/>
  <c r="M348"/>
  <c r="M349"/>
  <c r="M350"/>
  <c r="M343"/>
  <c r="M355"/>
  <c r="M358"/>
  <c r="M359"/>
  <c r="M360"/>
  <c r="M361"/>
  <c r="M362"/>
  <c r="M363"/>
  <c r="M356"/>
  <c r="M368"/>
  <c r="M371"/>
  <c r="M372"/>
  <c r="M373"/>
  <c r="M374"/>
  <c r="M375"/>
  <c r="M376"/>
  <c r="M369"/>
  <c r="M381"/>
  <c r="M384"/>
  <c r="M385"/>
  <c r="M386"/>
  <c r="M387"/>
  <c r="M388"/>
  <c r="M389"/>
  <c r="M382"/>
  <c r="M394"/>
  <c r="M397"/>
  <c r="M398"/>
  <c r="M399"/>
  <c r="M400"/>
  <c r="M401"/>
  <c r="M402"/>
  <c r="M395"/>
  <c r="M407"/>
  <c r="M410"/>
  <c r="M411"/>
  <c r="M412"/>
  <c r="M413"/>
  <c r="M414"/>
  <c r="M415"/>
  <c r="M408"/>
  <c r="M420"/>
  <c r="M423"/>
  <c r="M424"/>
  <c r="M425"/>
  <c r="M426"/>
  <c r="M427"/>
  <c r="M428"/>
  <c r="M421"/>
  <c r="M433"/>
  <c r="M436"/>
  <c r="M437"/>
  <c r="M438"/>
  <c r="M439"/>
  <c r="M440"/>
  <c r="M441"/>
  <c r="M434"/>
  <c r="M446"/>
  <c r="M449"/>
  <c r="M450"/>
  <c r="M451"/>
  <c r="M452"/>
  <c r="M453"/>
  <c r="M454"/>
  <c r="M447"/>
  <c r="M459"/>
  <c r="M462"/>
  <c r="M463"/>
  <c r="M464"/>
  <c r="M465"/>
  <c r="M466"/>
  <c r="M467"/>
  <c r="M460"/>
  <c r="M472"/>
  <c r="M475"/>
  <c r="M476"/>
  <c r="M477"/>
  <c r="M478"/>
  <c r="M479"/>
  <c r="M480"/>
  <c r="M473"/>
  <c r="M485"/>
  <c r="M488"/>
  <c r="M489"/>
  <c r="M490"/>
  <c r="M491"/>
  <c r="M492"/>
  <c r="M493"/>
  <c r="M486"/>
  <c r="M498"/>
  <c r="M501"/>
  <c r="M502"/>
  <c r="M503"/>
  <c r="M504"/>
  <c r="M505"/>
  <c r="M506"/>
  <c r="M499"/>
  <c r="M511"/>
  <c r="M514"/>
  <c r="M515"/>
  <c r="M516"/>
  <c r="M517"/>
  <c r="M518"/>
  <c r="M519"/>
  <c r="M512"/>
  <c r="M524"/>
  <c r="M527"/>
  <c r="M528"/>
  <c r="M529"/>
  <c r="M530"/>
  <c r="M531"/>
  <c r="M532"/>
  <c r="M525"/>
  <c r="M537"/>
  <c r="M540"/>
  <c r="M541"/>
  <c r="M542"/>
  <c r="M543"/>
  <c r="M544"/>
  <c r="M545"/>
  <c r="M538"/>
  <c r="M550"/>
  <c r="M553"/>
  <c r="M554"/>
  <c r="M555"/>
  <c r="M556"/>
  <c r="M557"/>
  <c r="M558"/>
  <c r="M551"/>
  <c r="M563"/>
  <c r="M566"/>
  <c r="M567"/>
  <c r="M568"/>
  <c r="M569"/>
  <c r="M570"/>
  <c r="M571"/>
  <c r="M564"/>
  <c r="M576"/>
  <c r="M579"/>
  <c r="M580"/>
  <c r="M581"/>
  <c r="M582"/>
  <c r="M583"/>
  <c r="M584"/>
  <c r="M577"/>
  <c r="M589"/>
  <c r="M329"/>
  <c r="M34" i="24"/>
  <c r="M35"/>
  <c r="M36"/>
  <c r="L41"/>
  <c r="M44"/>
  <c r="M24"/>
  <c r="M25"/>
  <c r="M27"/>
  <c r="M103" i="1"/>
  <c r="M11" i="18"/>
  <c r="M32"/>
  <c r="M104" i="1"/>
  <c r="M12" i="18"/>
  <c r="M33"/>
  <c r="M105" i="1"/>
  <c r="M13" i="18"/>
  <c r="M34"/>
  <c r="M106" i="1"/>
  <c r="M14" i="18"/>
  <c r="M35"/>
  <c r="M107" i="1"/>
  <c r="M15" i="18"/>
  <c r="M36"/>
  <c r="M108" i="1"/>
  <c r="M16" i="18"/>
  <c r="M37"/>
  <c r="M109" i="1"/>
  <c r="M17" i="18"/>
  <c r="M38"/>
  <c r="M110" i="1"/>
  <c r="M18" i="18"/>
  <c r="M39"/>
  <c r="M111" i="1"/>
  <c r="M19" i="18"/>
  <c r="M40"/>
  <c r="M112" i="1"/>
  <c r="M20" i="18"/>
  <c r="M41"/>
  <c r="M113" i="1"/>
  <c r="M21" i="18"/>
  <c r="M42"/>
  <c r="M114" i="1"/>
  <c r="M22" i="18"/>
  <c r="M43"/>
  <c r="M115" i="1"/>
  <c r="M23" i="18"/>
  <c r="M44"/>
  <c r="M116" i="1"/>
  <c r="M24" i="18"/>
  <c r="M45"/>
  <c r="M117" i="1"/>
  <c r="M25" i="18"/>
  <c r="M46"/>
  <c r="M118" i="1"/>
  <c r="M26" i="18"/>
  <c r="M47"/>
  <c r="M119" i="1"/>
  <c r="M27" i="18"/>
  <c r="M48"/>
  <c r="M120" i="1"/>
  <c r="M28" i="18"/>
  <c r="M49"/>
  <c r="M121" i="1"/>
  <c r="M29" i="18"/>
  <c r="M50"/>
  <c r="M122" i="1"/>
  <c r="M30" i="18"/>
  <c r="M51"/>
  <c r="M31"/>
  <c r="M54" i="24"/>
  <c r="M55"/>
  <c r="M10" i="18"/>
  <c r="M316"/>
  <c r="M324"/>
  <c r="N10" i="24"/>
  <c r="N12"/>
  <c r="M56"/>
  <c r="M59"/>
  <c r="M40"/>
  <c r="M39"/>
  <c r="M42"/>
  <c r="M60"/>
  <c r="N11"/>
  <c r="N17"/>
  <c r="N18"/>
  <c r="N3" i="18"/>
  <c r="N58"/>
  <c r="N59"/>
  <c r="N60"/>
  <c r="N61"/>
  <c r="N62"/>
  <c r="N63"/>
  <c r="N64"/>
  <c r="N56"/>
  <c r="N68"/>
  <c r="N71"/>
  <c r="N72"/>
  <c r="N73"/>
  <c r="N74"/>
  <c r="N75"/>
  <c r="N76"/>
  <c r="N77"/>
  <c r="N69"/>
  <c r="N81"/>
  <c r="N84"/>
  <c r="N85"/>
  <c r="N86"/>
  <c r="N87"/>
  <c r="N88"/>
  <c r="N89"/>
  <c r="N90"/>
  <c r="N82"/>
  <c r="N94"/>
  <c r="N97"/>
  <c r="N98"/>
  <c r="N99"/>
  <c r="N100"/>
  <c r="N101"/>
  <c r="N102"/>
  <c r="N103"/>
  <c r="N95"/>
  <c r="N107"/>
  <c r="N110"/>
  <c r="N111"/>
  <c r="N112"/>
  <c r="N113"/>
  <c r="N114"/>
  <c r="N115"/>
  <c r="N116"/>
  <c r="N108"/>
  <c r="N120"/>
  <c r="N123"/>
  <c r="N124"/>
  <c r="N125"/>
  <c r="N126"/>
  <c r="N127"/>
  <c r="N128"/>
  <c r="N129"/>
  <c r="N121"/>
  <c r="N133"/>
  <c r="N136"/>
  <c r="N137"/>
  <c r="N138"/>
  <c r="N139"/>
  <c r="N140"/>
  <c r="N141"/>
  <c r="N142"/>
  <c r="N134"/>
  <c r="N146"/>
  <c r="N149"/>
  <c r="N150"/>
  <c r="N151"/>
  <c r="N152"/>
  <c r="N153"/>
  <c r="N154"/>
  <c r="N155"/>
  <c r="N147"/>
  <c r="N159"/>
  <c r="N162"/>
  <c r="N163"/>
  <c r="N164"/>
  <c r="N165"/>
  <c r="N166"/>
  <c r="N167"/>
  <c r="N168"/>
  <c r="N160"/>
  <c r="N172"/>
  <c r="N175"/>
  <c r="N176"/>
  <c r="N177"/>
  <c r="N178"/>
  <c r="N179"/>
  <c r="N180"/>
  <c r="N181"/>
  <c r="N173"/>
  <c r="N185"/>
  <c r="N188"/>
  <c r="N189"/>
  <c r="N190"/>
  <c r="N191"/>
  <c r="N192"/>
  <c r="N193"/>
  <c r="N194"/>
  <c r="N186"/>
  <c r="N198"/>
  <c r="N201"/>
  <c r="N202"/>
  <c r="N203"/>
  <c r="N204"/>
  <c r="N205"/>
  <c r="N206"/>
  <c r="N207"/>
  <c r="N199"/>
  <c r="N211"/>
  <c r="N214"/>
  <c r="N215"/>
  <c r="N216"/>
  <c r="N217"/>
  <c r="N218"/>
  <c r="N219"/>
  <c r="N220"/>
  <c r="N212"/>
  <c r="N224"/>
  <c r="N227"/>
  <c r="N228"/>
  <c r="N229"/>
  <c r="N230"/>
  <c r="N231"/>
  <c r="N232"/>
  <c r="N233"/>
  <c r="N225"/>
  <c r="N237"/>
  <c r="N240"/>
  <c r="N241"/>
  <c r="N242"/>
  <c r="N243"/>
  <c r="N244"/>
  <c r="N245"/>
  <c r="N246"/>
  <c r="N238"/>
  <c r="N250"/>
  <c r="N253"/>
  <c r="N254"/>
  <c r="N255"/>
  <c r="N256"/>
  <c r="N257"/>
  <c r="N258"/>
  <c r="N259"/>
  <c r="N251"/>
  <c r="N263"/>
  <c r="N266"/>
  <c r="N267"/>
  <c r="N268"/>
  <c r="N269"/>
  <c r="N270"/>
  <c r="N271"/>
  <c r="N272"/>
  <c r="N264"/>
  <c r="N276"/>
  <c r="N279"/>
  <c r="N280"/>
  <c r="N281"/>
  <c r="N282"/>
  <c r="N283"/>
  <c r="N284"/>
  <c r="N285"/>
  <c r="N277"/>
  <c r="N289"/>
  <c r="N292"/>
  <c r="N293"/>
  <c r="N294"/>
  <c r="N295"/>
  <c r="N296"/>
  <c r="N297"/>
  <c r="N298"/>
  <c r="N290"/>
  <c r="N302"/>
  <c r="N305"/>
  <c r="N306"/>
  <c r="N307"/>
  <c r="N308"/>
  <c r="N309"/>
  <c r="N310"/>
  <c r="N311"/>
  <c r="N303"/>
  <c r="N315"/>
  <c r="N55"/>
  <c r="N6"/>
  <c r="N7"/>
  <c r="N322"/>
  <c r="N321"/>
  <c r="N323"/>
  <c r="N20" i="24"/>
  <c r="N133" i="1"/>
  <c r="N134"/>
  <c r="N7" i="24"/>
  <c r="N8"/>
  <c r="N22"/>
  <c r="N99" i="1"/>
  <c r="N30" i="24"/>
  <c r="N33"/>
  <c r="N332" i="18"/>
  <c r="N333"/>
  <c r="N334"/>
  <c r="N335"/>
  <c r="N336"/>
  <c r="N337"/>
  <c r="N338"/>
  <c r="N330"/>
  <c r="N342"/>
  <c r="N345"/>
  <c r="N346"/>
  <c r="N347"/>
  <c r="N348"/>
  <c r="N349"/>
  <c r="N350"/>
  <c r="N351"/>
  <c r="N343"/>
  <c r="N355"/>
  <c r="N358"/>
  <c r="N359"/>
  <c r="N360"/>
  <c r="N361"/>
  <c r="N362"/>
  <c r="N363"/>
  <c r="N364"/>
  <c r="N356"/>
  <c r="N368"/>
  <c r="N371"/>
  <c r="N372"/>
  <c r="N373"/>
  <c r="N374"/>
  <c r="N375"/>
  <c r="N376"/>
  <c r="N377"/>
  <c r="N369"/>
  <c r="N381"/>
  <c r="N384"/>
  <c r="N385"/>
  <c r="N386"/>
  <c r="N387"/>
  <c r="N388"/>
  <c r="N389"/>
  <c r="N390"/>
  <c r="N382"/>
  <c r="N394"/>
  <c r="N397"/>
  <c r="N398"/>
  <c r="N399"/>
  <c r="N400"/>
  <c r="N401"/>
  <c r="N402"/>
  <c r="N403"/>
  <c r="N395"/>
  <c r="N407"/>
  <c r="N410"/>
  <c r="N411"/>
  <c r="N412"/>
  <c r="N413"/>
  <c r="N414"/>
  <c r="N415"/>
  <c r="N416"/>
  <c r="N408"/>
  <c r="N420"/>
  <c r="N423"/>
  <c r="N424"/>
  <c r="N425"/>
  <c r="N426"/>
  <c r="N427"/>
  <c r="N428"/>
  <c r="N429"/>
  <c r="N421"/>
  <c r="N433"/>
  <c r="N436"/>
  <c r="N437"/>
  <c r="N438"/>
  <c r="N439"/>
  <c r="N440"/>
  <c r="N441"/>
  <c r="N442"/>
  <c r="N434"/>
  <c r="N446"/>
  <c r="N449"/>
  <c r="N450"/>
  <c r="N451"/>
  <c r="N452"/>
  <c r="N453"/>
  <c r="N454"/>
  <c r="N455"/>
  <c r="N447"/>
  <c r="N459"/>
  <c r="N462"/>
  <c r="N463"/>
  <c r="N464"/>
  <c r="N465"/>
  <c r="N466"/>
  <c r="N467"/>
  <c r="N468"/>
  <c r="N460"/>
  <c r="N472"/>
  <c r="N475"/>
  <c r="N476"/>
  <c r="N477"/>
  <c r="N478"/>
  <c r="N479"/>
  <c r="N480"/>
  <c r="N481"/>
  <c r="N473"/>
  <c r="N485"/>
  <c r="N488"/>
  <c r="N489"/>
  <c r="N490"/>
  <c r="N491"/>
  <c r="N492"/>
  <c r="N493"/>
  <c r="N494"/>
  <c r="N486"/>
  <c r="N498"/>
  <c r="N501"/>
  <c r="N502"/>
  <c r="N503"/>
  <c r="N504"/>
  <c r="N505"/>
  <c r="N506"/>
  <c r="N507"/>
  <c r="N499"/>
  <c r="N511"/>
  <c r="N514"/>
  <c r="N515"/>
  <c r="N516"/>
  <c r="N517"/>
  <c r="N518"/>
  <c r="N519"/>
  <c r="N520"/>
  <c r="N512"/>
  <c r="N524"/>
  <c r="N527"/>
  <c r="N528"/>
  <c r="N529"/>
  <c r="N530"/>
  <c r="N531"/>
  <c r="N532"/>
  <c r="N533"/>
  <c r="N525"/>
  <c r="N537"/>
  <c r="N540"/>
  <c r="N541"/>
  <c r="N542"/>
  <c r="N543"/>
  <c r="N544"/>
  <c r="N545"/>
  <c r="N546"/>
  <c r="N538"/>
  <c r="N550"/>
  <c r="N553"/>
  <c r="N554"/>
  <c r="N555"/>
  <c r="N556"/>
  <c r="N557"/>
  <c r="N558"/>
  <c r="N559"/>
  <c r="N551"/>
  <c r="N563"/>
  <c r="N566"/>
  <c r="N567"/>
  <c r="N568"/>
  <c r="N569"/>
  <c r="N570"/>
  <c r="N571"/>
  <c r="N572"/>
  <c r="N564"/>
  <c r="N576"/>
  <c r="N579"/>
  <c r="N580"/>
  <c r="N581"/>
  <c r="N582"/>
  <c r="N583"/>
  <c r="N584"/>
  <c r="N585"/>
  <c r="N577"/>
  <c r="N589"/>
  <c r="N329"/>
  <c r="N34" i="24"/>
  <c r="N35"/>
  <c r="N36"/>
  <c r="M41"/>
  <c r="N44"/>
  <c r="N24"/>
  <c r="N25"/>
  <c r="N27"/>
  <c r="N103" i="1"/>
  <c r="N11" i="18"/>
  <c r="N32"/>
  <c r="N104" i="1"/>
  <c r="N12" i="18"/>
  <c r="N33"/>
  <c r="N105" i="1"/>
  <c r="N13" i="18"/>
  <c r="N34"/>
  <c r="N106" i="1"/>
  <c r="N14" i="18"/>
  <c r="N35"/>
  <c r="N107" i="1"/>
  <c r="N15" i="18"/>
  <c r="N36"/>
  <c r="N108" i="1"/>
  <c r="N16" i="18"/>
  <c r="N37"/>
  <c r="N109" i="1"/>
  <c r="N17" i="18"/>
  <c r="N38"/>
  <c r="N110" i="1"/>
  <c r="N18" i="18"/>
  <c r="N39"/>
  <c r="N111" i="1"/>
  <c r="N19" i="18"/>
  <c r="N40"/>
  <c r="N112" i="1"/>
  <c r="N20" i="18"/>
  <c r="N41"/>
  <c r="N113" i="1"/>
  <c r="N21" i="18"/>
  <c r="N42"/>
  <c r="N114" i="1"/>
  <c r="N22" i="18"/>
  <c r="N43"/>
  <c r="N115" i="1"/>
  <c r="N23" i="18"/>
  <c r="N44"/>
  <c r="N116" i="1"/>
  <c r="N24" i="18"/>
  <c r="N45"/>
  <c r="N117" i="1"/>
  <c r="N25" i="18"/>
  <c r="N46"/>
  <c r="N118" i="1"/>
  <c r="N26" i="18"/>
  <c r="N47"/>
  <c r="N119" i="1"/>
  <c r="N27" i="18"/>
  <c r="N48"/>
  <c r="N120" i="1"/>
  <c r="N28" i="18"/>
  <c r="N49"/>
  <c r="N121" i="1"/>
  <c r="N29" i="18"/>
  <c r="N50"/>
  <c r="N122" i="1"/>
  <c r="N30" i="18"/>
  <c r="N51"/>
  <c r="N31"/>
  <c r="N54" i="24"/>
  <c r="N55"/>
  <c r="N10" i="18"/>
  <c r="N316"/>
  <c r="N324"/>
  <c r="O10" i="24"/>
  <c r="O12"/>
  <c r="N56"/>
  <c r="N59"/>
  <c r="N40"/>
  <c r="N39"/>
  <c r="N42"/>
  <c r="N60"/>
  <c r="O11"/>
  <c r="O17"/>
  <c r="O18"/>
  <c r="O3" i="18"/>
  <c r="O58"/>
  <c r="O59"/>
  <c r="O60"/>
  <c r="O61"/>
  <c r="O62"/>
  <c r="O63"/>
  <c r="O64"/>
  <c r="O65"/>
  <c r="O56"/>
  <c r="O68"/>
  <c r="O71"/>
  <c r="O72"/>
  <c r="O73"/>
  <c r="O74"/>
  <c r="O75"/>
  <c r="O76"/>
  <c r="O77"/>
  <c r="O78"/>
  <c r="O69"/>
  <c r="O81"/>
  <c r="O84"/>
  <c r="O85"/>
  <c r="O86"/>
  <c r="O87"/>
  <c r="O88"/>
  <c r="O89"/>
  <c r="O90"/>
  <c r="O91"/>
  <c r="O82"/>
  <c r="O94"/>
  <c r="O97"/>
  <c r="O98"/>
  <c r="O99"/>
  <c r="O100"/>
  <c r="O101"/>
  <c r="O102"/>
  <c r="O103"/>
  <c r="O104"/>
  <c r="O95"/>
  <c r="O107"/>
  <c r="O110"/>
  <c r="O111"/>
  <c r="O112"/>
  <c r="O113"/>
  <c r="O114"/>
  <c r="O115"/>
  <c r="O116"/>
  <c r="O117"/>
  <c r="O108"/>
  <c r="O120"/>
  <c r="O123"/>
  <c r="O124"/>
  <c r="O125"/>
  <c r="O126"/>
  <c r="O127"/>
  <c r="O128"/>
  <c r="O129"/>
  <c r="O130"/>
  <c r="O121"/>
  <c r="O133"/>
  <c r="O136"/>
  <c r="O137"/>
  <c r="O138"/>
  <c r="O139"/>
  <c r="O140"/>
  <c r="O141"/>
  <c r="O142"/>
  <c r="O143"/>
  <c r="O134"/>
  <c r="O146"/>
  <c r="O149"/>
  <c r="O150"/>
  <c r="O151"/>
  <c r="O152"/>
  <c r="O153"/>
  <c r="O154"/>
  <c r="O155"/>
  <c r="O156"/>
  <c r="O147"/>
  <c r="O159"/>
  <c r="O162"/>
  <c r="O163"/>
  <c r="O164"/>
  <c r="O165"/>
  <c r="O166"/>
  <c r="O167"/>
  <c r="O168"/>
  <c r="O169"/>
  <c r="O160"/>
  <c r="O172"/>
  <c r="O175"/>
  <c r="O176"/>
  <c r="O177"/>
  <c r="O178"/>
  <c r="O179"/>
  <c r="O180"/>
  <c r="O181"/>
  <c r="O182"/>
  <c r="O173"/>
  <c r="O185"/>
  <c r="O188"/>
  <c r="O189"/>
  <c r="O190"/>
  <c r="O191"/>
  <c r="O192"/>
  <c r="O193"/>
  <c r="O194"/>
  <c r="O195"/>
  <c r="O186"/>
  <c r="O198"/>
  <c r="O201"/>
  <c r="O202"/>
  <c r="O203"/>
  <c r="O204"/>
  <c r="O205"/>
  <c r="O206"/>
  <c r="O207"/>
  <c r="O208"/>
  <c r="O199"/>
  <c r="O211"/>
  <c r="O214"/>
  <c r="O215"/>
  <c r="O216"/>
  <c r="O217"/>
  <c r="O218"/>
  <c r="O219"/>
  <c r="O220"/>
  <c r="O221"/>
  <c r="O212"/>
  <c r="O224"/>
  <c r="O227"/>
  <c r="O228"/>
  <c r="O229"/>
  <c r="O230"/>
  <c r="O231"/>
  <c r="O232"/>
  <c r="O233"/>
  <c r="O234"/>
  <c r="O225"/>
  <c r="O237"/>
  <c r="O240"/>
  <c r="O241"/>
  <c r="O242"/>
  <c r="O243"/>
  <c r="O244"/>
  <c r="O245"/>
  <c r="O246"/>
  <c r="O247"/>
  <c r="O238"/>
  <c r="O250"/>
  <c r="O253"/>
  <c r="O254"/>
  <c r="O255"/>
  <c r="O256"/>
  <c r="O257"/>
  <c r="O258"/>
  <c r="O259"/>
  <c r="O260"/>
  <c r="O251"/>
  <c r="O263"/>
  <c r="O266"/>
  <c r="O267"/>
  <c r="O268"/>
  <c r="O269"/>
  <c r="O270"/>
  <c r="O271"/>
  <c r="O272"/>
  <c r="O273"/>
  <c r="O264"/>
  <c r="O276"/>
  <c r="O279"/>
  <c r="O280"/>
  <c r="O281"/>
  <c r="O282"/>
  <c r="O283"/>
  <c r="O284"/>
  <c r="O285"/>
  <c r="O286"/>
  <c r="O277"/>
  <c r="O289"/>
  <c r="O292"/>
  <c r="O293"/>
  <c r="O294"/>
  <c r="O295"/>
  <c r="O296"/>
  <c r="O297"/>
  <c r="O298"/>
  <c r="O299"/>
  <c r="O290"/>
  <c r="O302"/>
  <c r="O305"/>
  <c r="O306"/>
  <c r="O307"/>
  <c r="O308"/>
  <c r="O309"/>
  <c r="O310"/>
  <c r="O311"/>
  <c r="O312"/>
  <c r="O303"/>
  <c r="O315"/>
  <c r="O55"/>
  <c r="O6"/>
  <c r="O7"/>
  <c r="O322"/>
  <c r="O321"/>
  <c r="O323"/>
  <c r="O20" i="24"/>
  <c r="O133" i="1"/>
  <c r="O134"/>
  <c r="O7" i="24"/>
  <c r="O8"/>
  <c r="O22"/>
  <c r="O99" i="1"/>
  <c r="O30" i="24"/>
  <c r="O33"/>
  <c r="O332" i="18"/>
  <c r="O333"/>
  <c r="O334"/>
  <c r="O335"/>
  <c r="O336"/>
  <c r="O337"/>
  <c r="O338"/>
  <c r="O339"/>
  <c r="O330"/>
  <c r="O342"/>
  <c r="O345"/>
  <c r="O346"/>
  <c r="O347"/>
  <c r="O348"/>
  <c r="O349"/>
  <c r="O350"/>
  <c r="O351"/>
  <c r="O352"/>
  <c r="O343"/>
  <c r="O355"/>
  <c r="O358"/>
  <c r="O359"/>
  <c r="O360"/>
  <c r="O361"/>
  <c r="O362"/>
  <c r="O363"/>
  <c r="O364"/>
  <c r="O365"/>
  <c r="O356"/>
  <c r="O368"/>
  <c r="O371"/>
  <c r="O372"/>
  <c r="O373"/>
  <c r="O374"/>
  <c r="O375"/>
  <c r="O376"/>
  <c r="O377"/>
  <c r="O378"/>
  <c r="O369"/>
  <c r="O381"/>
  <c r="O384"/>
  <c r="O385"/>
  <c r="O386"/>
  <c r="O387"/>
  <c r="O388"/>
  <c r="O389"/>
  <c r="O390"/>
  <c r="O391"/>
  <c r="O382"/>
  <c r="O394"/>
  <c r="O397"/>
  <c r="O398"/>
  <c r="O399"/>
  <c r="O400"/>
  <c r="O401"/>
  <c r="O402"/>
  <c r="O403"/>
  <c r="O404"/>
  <c r="O395"/>
  <c r="O407"/>
  <c r="O410"/>
  <c r="O411"/>
  <c r="O412"/>
  <c r="O413"/>
  <c r="O414"/>
  <c r="O415"/>
  <c r="O416"/>
  <c r="O417"/>
  <c r="O408"/>
  <c r="O420"/>
  <c r="O423"/>
  <c r="O424"/>
  <c r="O425"/>
  <c r="O426"/>
  <c r="O427"/>
  <c r="O428"/>
  <c r="O429"/>
  <c r="O430"/>
  <c r="O421"/>
  <c r="O433"/>
  <c r="O436"/>
  <c r="O437"/>
  <c r="O438"/>
  <c r="O439"/>
  <c r="O440"/>
  <c r="O441"/>
  <c r="O442"/>
  <c r="O443"/>
  <c r="O434"/>
  <c r="O446"/>
  <c r="O449"/>
  <c r="O450"/>
  <c r="O451"/>
  <c r="O452"/>
  <c r="O453"/>
  <c r="O454"/>
  <c r="O455"/>
  <c r="O456"/>
  <c r="O447"/>
  <c r="O459"/>
  <c r="O462"/>
  <c r="O463"/>
  <c r="O464"/>
  <c r="O465"/>
  <c r="O466"/>
  <c r="O467"/>
  <c r="O468"/>
  <c r="O469"/>
  <c r="O460"/>
  <c r="O472"/>
  <c r="O475"/>
  <c r="O476"/>
  <c r="O477"/>
  <c r="O478"/>
  <c r="O479"/>
  <c r="O480"/>
  <c r="O481"/>
  <c r="O482"/>
  <c r="O473"/>
  <c r="O485"/>
  <c r="O488"/>
  <c r="O489"/>
  <c r="O490"/>
  <c r="O491"/>
  <c r="O492"/>
  <c r="O493"/>
  <c r="O494"/>
  <c r="O495"/>
  <c r="O486"/>
  <c r="O498"/>
  <c r="O501"/>
  <c r="O502"/>
  <c r="O503"/>
  <c r="O504"/>
  <c r="O505"/>
  <c r="O506"/>
  <c r="O507"/>
  <c r="O508"/>
  <c r="O499"/>
  <c r="O511"/>
  <c r="O514"/>
  <c r="O515"/>
  <c r="O516"/>
  <c r="O517"/>
  <c r="O518"/>
  <c r="O519"/>
  <c r="O520"/>
  <c r="O521"/>
  <c r="O512"/>
  <c r="O524"/>
  <c r="O527"/>
  <c r="O528"/>
  <c r="O529"/>
  <c r="O530"/>
  <c r="O531"/>
  <c r="O532"/>
  <c r="O533"/>
  <c r="O534"/>
  <c r="O525"/>
  <c r="O537"/>
  <c r="O540"/>
  <c r="O541"/>
  <c r="O542"/>
  <c r="O543"/>
  <c r="O544"/>
  <c r="O545"/>
  <c r="O546"/>
  <c r="O547"/>
  <c r="O538"/>
  <c r="O550"/>
  <c r="O553"/>
  <c r="O554"/>
  <c r="O555"/>
  <c r="O556"/>
  <c r="O557"/>
  <c r="O558"/>
  <c r="O559"/>
  <c r="O560"/>
  <c r="O551"/>
  <c r="O563"/>
  <c r="O566"/>
  <c r="O567"/>
  <c r="O568"/>
  <c r="O569"/>
  <c r="O570"/>
  <c r="O571"/>
  <c r="O572"/>
  <c r="O573"/>
  <c r="O564"/>
  <c r="O576"/>
  <c r="O579"/>
  <c r="O580"/>
  <c r="O581"/>
  <c r="O582"/>
  <c r="O583"/>
  <c r="O584"/>
  <c r="O585"/>
  <c r="O586"/>
  <c r="O577"/>
  <c r="O589"/>
  <c r="O329"/>
  <c r="O34" i="24"/>
  <c r="O35"/>
  <c r="O36"/>
  <c r="N41"/>
  <c r="O44"/>
  <c r="O24"/>
  <c r="O25"/>
  <c r="O27"/>
  <c r="O103" i="1"/>
  <c r="O11" i="18"/>
  <c r="O32"/>
  <c r="O104" i="1"/>
  <c r="O12" i="18"/>
  <c r="O33"/>
  <c r="O105" i="1"/>
  <c r="O13" i="18"/>
  <c r="O34"/>
  <c r="O106" i="1"/>
  <c r="O14" i="18"/>
  <c r="O35"/>
  <c r="O107" i="1"/>
  <c r="O15" i="18"/>
  <c r="O36"/>
  <c r="O108" i="1"/>
  <c r="O16" i="18"/>
  <c r="O37"/>
  <c r="O109" i="1"/>
  <c r="O17" i="18"/>
  <c r="O38"/>
  <c r="O110" i="1"/>
  <c r="O18" i="18"/>
  <c r="O39"/>
  <c r="O111" i="1"/>
  <c r="O19" i="18"/>
  <c r="O40"/>
  <c r="O112" i="1"/>
  <c r="O20" i="18"/>
  <c r="O41"/>
  <c r="O113" i="1"/>
  <c r="O21" i="18"/>
  <c r="O42"/>
  <c r="O114" i="1"/>
  <c r="O22" i="18"/>
  <c r="O43"/>
  <c r="O115" i="1"/>
  <c r="O23" i="18"/>
  <c r="O44"/>
  <c r="O116" i="1"/>
  <c r="O24" i="18"/>
  <c r="O45"/>
  <c r="O117" i="1"/>
  <c r="O25" i="18"/>
  <c r="O46"/>
  <c r="O118" i="1"/>
  <c r="O26" i="18"/>
  <c r="O47"/>
  <c r="O119" i="1"/>
  <c r="O27" i="18"/>
  <c r="O48"/>
  <c r="O120" i="1"/>
  <c r="O28" i="18"/>
  <c r="O49"/>
  <c r="O121" i="1"/>
  <c r="O29" i="18"/>
  <c r="O50"/>
  <c r="O122" i="1"/>
  <c r="O30" i="18"/>
  <c r="O51"/>
  <c r="O31"/>
  <c r="O54" i="24"/>
  <c r="O55"/>
  <c r="O10" i="18"/>
  <c r="O316"/>
  <c r="O324"/>
  <c r="P10" i="24"/>
  <c r="P12"/>
  <c r="O56"/>
  <c r="O59"/>
  <c r="O40"/>
  <c r="O39"/>
  <c r="O42"/>
  <c r="O60"/>
  <c r="P11"/>
  <c r="P17"/>
  <c r="P18"/>
  <c r="P3" i="18"/>
  <c r="P58"/>
  <c r="P59"/>
  <c r="P60"/>
  <c r="P61"/>
  <c r="P62"/>
  <c r="P63"/>
  <c r="P64"/>
  <c r="P65"/>
  <c r="P66"/>
  <c r="P56"/>
  <c r="P68"/>
  <c r="P71"/>
  <c r="P72"/>
  <c r="P73"/>
  <c r="P74"/>
  <c r="P75"/>
  <c r="P76"/>
  <c r="P77"/>
  <c r="P78"/>
  <c r="P79"/>
  <c r="P69"/>
  <c r="P81"/>
  <c r="P84"/>
  <c r="P85"/>
  <c r="P86"/>
  <c r="P87"/>
  <c r="P88"/>
  <c r="P89"/>
  <c r="P90"/>
  <c r="P91"/>
  <c r="P92"/>
  <c r="P82"/>
  <c r="P94"/>
  <c r="P97"/>
  <c r="P98"/>
  <c r="P99"/>
  <c r="P100"/>
  <c r="P101"/>
  <c r="P102"/>
  <c r="P103"/>
  <c r="P104"/>
  <c r="P105"/>
  <c r="P95"/>
  <c r="P107"/>
  <c r="P110"/>
  <c r="P111"/>
  <c r="P112"/>
  <c r="P113"/>
  <c r="P114"/>
  <c r="P115"/>
  <c r="P116"/>
  <c r="P117"/>
  <c r="P118"/>
  <c r="P108"/>
  <c r="P120"/>
  <c r="P123"/>
  <c r="P124"/>
  <c r="P125"/>
  <c r="P126"/>
  <c r="P127"/>
  <c r="P128"/>
  <c r="P129"/>
  <c r="P130"/>
  <c r="P131"/>
  <c r="P121"/>
  <c r="P133"/>
  <c r="P136"/>
  <c r="P137"/>
  <c r="P138"/>
  <c r="P139"/>
  <c r="P140"/>
  <c r="P141"/>
  <c r="P142"/>
  <c r="P143"/>
  <c r="P144"/>
  <c r="P134"/>
  <c r="P146"/>
  <c r="P149"/>
  <c r="P150"/>
  <c r="P151"/>
  <c r="P152"/>
  <c r="P153"/>
  <c r="P154"/>
  <c r="P155"/>
  <c r="P156"/>
  <c r="P157"/>
  <c r="P147"/>
  <c r="P159"/>
  <c r="P162"/>
  <c r="P163"/>
  <c r="P164"/>
  <c r="P165"/>
  <c r="P166"/>
  <c r="P167"/>
  <c r="P168"/>
  <c r="P169"/>
  <c r="P170"/>
  <c r="P160"/>
  <c r="P172"/>
  <c r="P175"/>
  <c r="P176"/>
  <c r="P177"/>
  <c r="P178"/>
  <c r="P179"/>
  <c r="P180"/>
  <c r="P181"/>
  <c r="P182"/>
  <c r="P183"/>
  <c r="P173"/>
  <c r="P185"/>
  <c r="P188"/>
  <c r="P189"/>
  <c r="P190"/>
  <c r="P191"/>
  <c r="P192"/>
  <c r="P193"/>
  <c r="P194"/>
  <c r="P195"/>
  <c r="P196"/>
  <c r="P186"/>
  <c r="P198"/>
  <c r="P201"/>
  <c r="P202"/>
  <c r="P203"/>
  <c r="P204"/>
  <c r="P205"/>
  <c r="P206"/>
  <c r="P207"/>
  <c r="P208"/>
  <c r="P209"/>
  <c r="P199"/>
  <c r="P211"/>
  <c r="P214"/>
  <c r="P215"/>
  <c r="P216"/>
  <c r="P217"/>
  <c r="P218"/>
  <c r="P219"/>
  <c r="P220"/>
  <c r="P221"/>
  <c r="P222"/>
  <c r="P212"/>
  <c r="P224"/>
  <c r="P227"/>
  <c r="P228"/>
  <c r="P229"/>
  <c r="P230"/>
  <c r="P231"/>
  <c r="P232"/>
  <c r="P233"/>
  <c r="P234"/>
  <c r="P235"/>
  <c r="P225"/>
  <c r="P237"/>
  <c r="P240"/>
  <c r="P241"/>
  <c r="P242"/>
  <c r="P243"/>
  <c r="P244"/>
  <c r="P245"/>
  <c r="P246"/>
  <c r="P247"/>
  <c r="P248"/>
  <c r="P238"/>
  <c r="P250"/>
  <c r="P253"/>
  <c r="P254"/>
  <c r="P255"/>
  <c r="P256"/>
  <c r="P257"/>
  <c r="P258"/>
  <c r="P259"/>
  <c r="P260"/>
  <c r="P261"/>
  <c r="P251"/>
  <c r="P263"/>
  <c r="P266"/>
  <c r="P267"/>
  <c r="P268"/>
  <c r="P269"/>
  <c r="P270"/>
  <c r="P271"/>
  <c r="P272"/>
  <c r="P273"/>
  <c r="P274"/>
  <c r="P264"/>
  <c r="P276"/>
  <c r="P279"/>
  <c r="P280"/>
  <c r="P281"/>
  <c r="P282"/>
  <c r="P283"/>
  <c r="P284"/>
  <c r="P285"/>
  <c r="P286"/>
  <c r="P287"/>
  <c r="P277"/>
  <c r="P289"/>
  <c r="P292"/>
  <c r="P293"/>
  <c r="P294"/>
  <c r="P295"/>
  <c r="P296"/>
  <c r="P297"/>
  <c r="P298"/>
  <c r="P299"/>
  <c r="P300"/>
  <c r="P290"/>
  <c r="P302"/>
  <c r="P305"/>
  <c r="P306"/>
  <c r="P307"/>
  <c r="P308"/>
  <c r="P309"/>
  <c r="P310"/>
  <c r="P311"/>
  <c r="P312"/>
  <c r="P313"/>
  <c r="P303"/>
  <c r="P315"/>
  <c r="P55"/>
  <c r="P6"/>
  <c r="P7"/>
  <c r="P322"/>
  <c r="P321"/>
  <c r="P323"/>
  <c r="P20" i="24"/>
  <c r="P133" i="1"/>
  <c r="P134"/>
  <c r="P7" i="24"/>
  <c r="P8"/>
  <c r="P22"/>
  <c r="P99" i="1"/>
  <c r="P30" i="24"/>
  <c r="P33"/>
  <c r="P332" i="18"/>
  <c r="P333"/>
  <c r="P334"/>
  <c r="P335"/>
  <c r="P336"/>
  <c r="P337"/>
  <c r="P338"/>
  <c r="P339"/>
  <c r="P340"/>
  <c r="P330"/>
  <c r="P342"/>
  <c r="P345"/>
  <c r="P346"/>
  <c r="P347"/>
  <c r="P348"/>
  <c r="P349"/>
  <c r="P350"/>
  <c r="P351"/>
  <c r="P352"/>
  <c r="P353"/>
  <c r="P343"/>
  <c r="P355"/>
  <c r="P358"/>
  <c r="P359"/>
  <c r="P360"/>
  <c r="P361"/>
  <c r="P362"/>
  <c r="P363"/>
  <c r="P364"/>
  <c r="P365"/>
  <c r="P366"/>
  <c r="P356"/>
  <c r="P368"/>
  <c r="P371"/>
  <c r="P372"/>
  <c r="P373"/>
  <c r="P374"/>
  <c r="P375"/>
  <c r="P376"/>
  <c r="P377"/>
  <c r="P378"/>
  <c r="P379"/>
  <c r="P369"/>
  <c r="P381"/>
  <c r="P384"/>
  <c r="P385"/>
  <c r="P386"/>
  <c r="P387"/>
  <c r="P388"/>
  <c r="P389"/>
  <c r="P390"/>
  <c r="P391"/>
  <c r="P392"/>
  <c r="P382"/>
  <c r="P394"/>
  <c r="P397"/>
  <c r="P398"/>
  <c r="P399"/>
  <c r="P400"/>
  <c r="P401"/>
  <c r="P402"/>
  <c r="P403"/>
  <c r="P404"/>
  <c r="P405"/>
  <c r="P395"/>
  <c r="P407"/>
  <c r="P410"/>
  <c r="P411"/>
  <c r="P412"/>
  <c r="P413"/>
  <c r="P414"/>
  <c r="P415"/>
  <c r="P416"/>
  <c r="P417"/>
  <c r="P418"/>
  <c r="P408"/>
  <c r="P420"/>
  <c r="P423"/>
  <c r="P424"/>
  <c r="P425"/>
  <c r="P426"/>
  <c r="P427"/>
  <c r="P428"/>
  <c r="P429"/>
  <c r="P430"/>
  <c r="P431"/>
  <c r="P421"/>
  <c r="P433"/>
  <c r="P436"/>
  <c r="P437"/>
  <c r="P438"/>
  <c r="P439"/>
  <c r="P440"/>
  <c r="P441"/>
  <c r="P442"/>
  <c r="P443"/>
  <c r="P444"/>
  <c r="P434"/>
  <c r="P446"/>
  <c r="P449"/>
  <c r="P450"/>
  <c r="P451"/>
  <c r="P452"/>
  <c r="P453"/>
  <c r="P454"/>
  <c r="P455"/>
  <c r="P456"/>
  <c r="P457"/>
  <c r="P447"/>
  <c r="P459"/>
  <c r="P462"/>
  <c r="P463"/>
  <c r="P464"/>
  <c r="P465"/>
  <c r="P466"/>
  <c r="P467"/>
  <c r="P468"/>
  <c r="P469"/>
  <c r="P470"/>
  <c r="P460"/>
  <c r="P472"/>
  <c r="P475"/>
  <c r="P476"/>
  <c r="P477"/>
  <c r="P478"/>
  <c r="P479"/>
  <c r="P480"/>
  <c r="P481"/>
  <c r="P482"/>
  <c r="P483"/>
  <c r="P473"/>
  <c r="P485"/>
  <c r="P488"/>
  <c r="P489"/>
  <c r="P490"/>
  <c r="P491"/>
  <c r="P492"/>
  <c r="P493"/>
  <c r="P494"/>
  <c r="P495"/>
  <c r="P496"/>
  <c r="P486"/>
  <c r="P498"/>
  <c r="P501"/>
  <c r="P502"/>
  <c r="P503"/>
  <c r="P504"/>
  <c r="P505"/>
  <c r="P506"/>
  <c r="P507"/>
  <c r="P508"/>
  <c r="P509"/>
  <c r="P499"/>
  <c r="P511"/>
  <c r="P514"/>
  <c r="P515"/>
  <c r="P516"/>
  <c r="P517"/>
  <c r="P518"/>
  <c r="P519"/>
  <c r="P520"/>
  <c r="P521"/>
  <c r="P522"/>
  <c r="P512"/>
  <c r="P524"/>
  <c r="P527"/>
  <c r="P528"/>
  <c r="P529"/>
  <c r="P530"/>
  <c r="P531"/>
  <c r="P532"/>
  <c r="P533"/>
  <c r="P534"/>
  <c r="P535"/>
  <c r="P525"/>
  <c r="P537"/>
  <c r="P540"/>
  <c r="P541"/>
  <c r="P542"/>
  <c r="P543"/>
  <c r="P544"/>
  <c r="P545"/>
  <c r="P546"/>
  <c r="P547"/>
  <c r="P548"/>
  <c r="P538"/>
  <c r="P550"/>
  <c r="P553"/>
  <c r="P554"/>
  <c r="P555"/>
  <c r="P556"/>
  <c r="P557"/>
  <c r="P558"/>
  <c r="P559"/>
  <c r="P560"/>
  <c r="P561"/>
  <c r="P551"/>
  <c r="P563"/>
  <c r="P566"/>
  <c r="P567"/>
  <c r="P568"/>
  <c r="P569"/>
  <c r="P570"/>
  <c r="P571"/>
  <c r="P572"/>
  <c r="P573"/>
  <c r="P574"/>
  <c r="P564"/>
  <c r="P576"/>
  <c r="P579"/>
  <c r="P580"/>
  <c r="P581"/>
  <c r="P582"/>
  <c r="P583"/>
  <c r="P584"/>
  <c r="P585"/>
  <c r="P586"/>
  <c r="P587"/>
  <c r="P577"/>
  <c r="P589"/>
  <c r="P329"/>
  <c r="P34" i="24"/>
  <c r="P35"/>
  <c r="P36"/>
  <c r="O41"/>
  <c r="P44"/>
  <c r="P24"/>
  <c r="P25"/>
  <c r="P27"/>
  <c r="P103" i="1"/>
  <c r="P11" i="18"/>
  <c r="P32"/>
  <c r="P104" i="1"/>
  <c r="P12" i="18"/>
  <c r="P33"/>
  <c r="P105" i="1"/>
  <c r="P13" i="18"/>
  <c r="P34"/>
  <c r="P106" i="1"/>
  <c r="P14" i="18"/>
  <c r="P35"/>
  <c r="P107" i="1"/>
  <c r="P15" i="18"/>
  <c r="P36"/>
  <c r="P108" i="1"/>
  <c r="P16" i="18"/>
  <c r="P37"/>
  <c r="P109" i="1"/>
  <c r="P17" i="18"/>
  <c r="P38"/>
  <c r="P110" i="1"/>
  <c r="P18" i="18"/>
  <c r="P39"/>
  <c r="P111" i="1"/>
  <c r="P19" i="18"/>
  <c r="P40"/>
  <c r="P112" i="1"/>
  <c r="P20" i="18"/>
  <c r="P41"/>
  <c r="P113" i="1"/>
  <c r="P21" i="18"/>
  <c r="P42"/>
  <c r="P114" i="1"/>
  <c r="P22" i="18"/>
  <c r="P43"/>
  <c r="P115" i="1"/>
  <c r="P23" i="18"/>
  <c r="P44"/>
  <c r="P116" i="1"/>
  <c r="P24" i="18"/>
  <c r="P45"/>
  <c r="P117" i="1"/>
  <c r="P25" i="18"/>
  <c r="P46"/>
  <c r="P118" i="1"/>
  <c r="P26" i="18"/>
  <c r="P47"/>
  <c r="P119" i="1"/>
  <c r="P27" i="18"/>
  <c r="P48"/>
  <c r="P120" i="1"/>
  <c r="P28" i="18"/>
  <c r="P49"/>
  <c r="P121" i="1"/>
  <c r="P29" i="18"/>
  <c r="P50"/>
  <c r="P122" i="1"/>
  <c r="P30" i="18"/>
  <c r="P51"/>
  <c r="P31"/>
  <c r="P54" i="24"/>
  <c r="P55"/>
  <c r="P10" i="18"/>
  <c r="P316"/>
  <c r="P324"/>
  <c r="Q10" i="24"/>
  <c r="Q12"/>
  <c r="P56"/>
  <c r="P59"/>
  <c r="P40"/>
  <c r="P39"/>
  <c r="P42"/>
  <c r="P60"/>
  <c r="Q11"/>
  <c r="Q17"/>
  <c r="Q18"/>
  <c r="Q3" i="18"/>
  <c r="Q58"/>
  <c r="Q59"/>
  <c r="Q60"/>
  <c r="Q61"/>
  <c r="Q62"/>
  <c r="Q63"/>
  <c r="Q64"/>
  <c r="Q65"/>
  <c r="Q66"/>
  <c r="Q67"/>
  <c r="Q56"/>
  <c r="Q68"/>
  <c r="Q71"/>
  <c r="Q72"/>
  <c r="Q73"/>
  <c r="Q74"/>
  <c r="Q75"/>
  <c r="Q76"/>
  <c r="Q77"/>
  <c r="Q78"/>
  <c r="Q79"/>
  <c r="Q80"/>
  <c r="Q69"/>
  <c r="Q81"/>
  <c r="Q84"/>
  <c r="Q85"/>
  <c r="Q86"/>
  <c r="Q87"/>
  <c r="Q88"/>
  <c r="Q89"/>
  <c r="Q90"/>
  <c r="Q91"/>
  <c r="Q92"/>
  <c r="Q93"/>
  <c r="Q82"/>
  <c r="Q94"/>
  <c r="Q97"/>
  <c r="Q98"/>
  <c r="Q99"/>
  <c r="Q100"/>
  <c r="Q101"/>
  <c r="Q102"/>
  <c r="Q103"/>
  <c r="Q104"/>
  <c r="Q105"/>
  <c r="Q106"/>
  <c r="Q95"/>
  <c r="Q107"/>
  <c r="Q110"/>
  <c r="Q111"/>
  <c r="Q112"/>
  <c r="Q113"/>
  <c r="Q114"/>
  <c r="Q115"/>
  <c r="Q116"/>
  <c r="Q117"/>
  <c r="Q118"/>
  <c r="Q119"/>
  <c r="Q108"/>
  <c r="Q120"/>
  <c r="Q123"/>
  <c r="Q124"/>
  <c r="Q125"/>
  <c r="Q126"/>
  <c r="Q127"/>
  <c r="Q128"/>
  <c r="Q129"/>
  <c r="Q130"/>
  <c r="Q131"/>
  <c r="Q132"/>
  <c r="Q121"/>
  <c r="Q133"/>
  <c r="Q136"/>
  <c r="Q137"/>
  <c r="Q138"/>
  <c r="Q139"/>
  <c r="Q140"/>
  <c r="Q141"/>
  <c r="Q142"/>
  <c r="Q143"/>
  <c r="Q144"/>
  <c r="Q145"/>
  <c r="Q134"/>
  <c r="Q146"/>
  <c r="Q149"/>
  <c r="Q150"/>
  <c r="Q151"/>
  <c r="Q152"/>
  <c r="Q153"/>
  <c r="Q154"/>
  <c r="Q155"/>
  <c r="Q156"/>
  <c r="Q157"/>
  <c r="Q158"/>
  <c r="Q147"/>
  <c r="Q159"/>
  <c r="Q162"/>
  <c r="Q163"/>
  <c r="Q164"/>
  <c r="Q165"/>
  <c r="Q166"/>
  <c r="Q167"/>
  <c r="Q168"/>
  <c r="Q169"/>
  <c r="Q170"/>
  <c r="Q171"/>
  <c r="Q160"/>
  <c r="Q172"/>
  <c r="Q175"/>
  <c r="Q176"/>
  <c r="Q177"/>
  <c r="Q178"/>
  <c r="Q179"/>
  <c r="Q180"/>
  <c r="Q181"/>
  <c r="Q182"/>
  <c r="Q183"/>
  <c r="Q184"/>
  <c r="Q173"/>
  <c r="Q185"/>
  <c r="Q188"/>
  <c r="Q189"/>
  <c r="Q190"/>
  <c r="Q191"/>
  <c r="Q192"/>
  <c r="Q193"/>
  <c r="Q194"/>
  <c r="Q195"/>
  <c r="Q196"/>
  <c r="Q197"/>
  <c r="Q186"/>
  <c r="Q198"/>
  <c r="Q201"/>
  <c r="Q202"/>
  <c r="Q203"/>
  <c r="Q204"/>
  <c r="Q205"/>
  <c r="Q206"/>
  <c r="Q207"/>
  <c r="Q208"/>
  <c r="Q209"/>
  <c r="Q210"/>
  <c r="Q199"/>
  <c r="Q211"/>
  <c r="Q214"/>
  <c r="Q215"/>
  <c r="Q216"/>
  <c r="Q217"/>
  <c r="Q218"/>
  <c r="Q219"/>
  <c r="Q220"/>
  <c r="Q221"/>
  <c r="Q222"/>
  <c r="Q223"/>
  <c r="Q212"/>
  <c r="Q224"/>
  <c r="Q227"/>
  <c r="Q228"/>
  <c r="Q229"/>
  <c r="Q230"/>
  <c r="Q231"/>
  <c r="Q232"/>
  <c r="Q233"/>
  <c r="Q234"/>
  <c r="Q235"/>
  <c r="Q236"/>
  <c r="Q225"/>
  <c r="Q237"/>
  <c r="Q240"/>
  <c r="Q241"/>
  <c r="Q242"/>
  <c r="Q243"/>
  <c r="Q244"/>
  <c r="Q245"/>
  <c r="Q246"/>
  <c r="Q247"/>
  <c r="Q248"/>
  <c r="Q249"/>
  <c r="Q238"/>
  <c r="Q250"/>
  <c r="Q253"/>
  <c r="Q254"/>
  <c r="Q255"/>
  <c r="Q256"/>
  <c r="Q257"/>
  <c r="Q258"/>
  <c r="Q259"/>
  <c r="Q260"/>
  <c r="Q261"/>
  <c r="Q262"/>
  <c r="Q251"/>
  <c r="Q263"/>
  <c r="Q266"/>
  <c r="Q267"/>
  <c r="Q268"/>
  <c r="Q269"/>
  <c r="Q270"/>
  <c r="Q271"/>
  <c r="Q272"/>
  <c r="Q273"/>
  <c r="Q274"/>
  <c r="Q275"/>
  <c r="Q264"/>
  <c r="Q276"/>
  <c r="Q279"/>
  <c r="Q280"/>
  <c r="Q281"/>
  <c r="Q282"/>
  <c r="Q283"/>
  <c r="Q284"/>
  <c r="Q285"/>
  <c r="Q286"/>
  <c r="Q287"/>
  <c r="Q288"/>
  <c r="Q277"/>
  <c r="Q289"/>
  <c r="Q292"/>
  <c r="Q293"/>
  <c r="Q294"/>
  <c r="Q295"/>
  <c r="Q296"/>
  <c r="Q297"/>
  <c r="Q298"/>
  <c r="Q299"/>
  <c r="Q300"/>
  <c r="Q301"/>
  <c r="Q290"/>
  <c r="Q302"/>
  <c r="Q305"/>
  <c r="Q306"/>
  <c r="Q307"/>
  <c r="Q308"/>
  <c r="Q309"/>
  <c r="Q310"/>
  <c r="Q311"/>
  <c r="Q312"/>
  <c r="Q313"/>
  <c r="Q314"/>
  <c r="Q303"/>
  <c r="Q315"/>
  <c r="Q55"/>
  <c r="Q6"/>
  <c r="Q7"/>
  <c r="Q322"/>
  <c r="Q321"/>
  <c r="Q323"/>
  <c r="Q20" i="24"/>
  <c r="Q7"/>
  <c r="Q8"/>
  <c r="Q22"/>
  <c r="Q33"/>
  <c r="Q332" i="18"/>
  <c r="Q333"/>
  <c r="Q334"/>
  <c r="Q335"/>
  <c r="Q336"/>
  <c r="Q337"/>
  <c r="Q338"/>
  <c r="Q339"/>
  <c r="Q340"/>
  <c r="Q341"/>
  <c r="Q330"/>
  <c r="Q342"/>
  <c r="Q345"/>
  <c r="Q346"/>
  <c r="Q347"/>
  <c r="Q348"/>
  <c r="Q349"/>
  <c r="Q350"/>
  <c r="Q351"/>
  <c r="Q352"/>
  <c r="Q353"/>
  <c r="Q354"/>
  <c r="Q343"/>
  <c r="Q355"/>
  <c r="Q358"/>
  <c r="Q359"/>
  <c r="Q360"/>
  <c r="Q361"/>
  <c r="Q362"/>
  <c r="Q363"/>
  <c r="Q364"/>
  <c r="Q365"/>
  <c r="Q366"/>
  <c r="Q367"/>
  <c r="Q356"/>
  <c r="Q368"/>
  <c r="Q371"/>
  <c r="Q372"/>
  <c r="Q373"/>
  <c r="Q374"/>
  <c r="Q375"/>
  <c r="Q376"/>
  <c r="Q377"/>
  <c r="Q378"/>
  <c r="Q379"/>
  <c r="Q380"/>
  <c r="Q369"/>
  <c r="Q381"/>
  <c r="Q384"/>
  <c r="Q385"/>
  <c r="Q386"/>
  <c r="Q387"/>
  <c r="Q388"/>
  <c r="Q389"/>
  <c r="Q390"/>
  <c r="Q391"/>
  <c r="Q392"/>
  <c r="Q393"/>
  <c r="Q382"/>
  <c r="Q394"/>
  <c r="Q397"/>
  <c r="Q398"/>
  <c r="Q399"/>
  <c r="Q400"/>
  <c r="Q401"/>
  <c r="Q402"/>
  <c r="Q403"/>
  <c r="Q404"/>
  <c r="Q405"/>
  <c r="Q406"/>
  <c r="Q395"/>
  <c r="Q407"/>
  <c r="Q410"/>
  <c r="Q411"/>
  <c r="Q412"/>
  <c r="Q413"/>
  <c r="Q414"/>
  <c r="Q415"/>
  <c r="Q416"/>
  <c r="Q417"/>
  <c r="Q418"/>
  <c r="Q419"/>
  <c r="Q408"/>
  <c r="Q420"/>
  <c r="Q423"/>
  <c r="Q424"/>
  <c r="Q425"/>
  <c r="Q426"/>
  <c r="Q427"/>
  <c r="Q428"/>
  <c r="Q429"/>
  <c r="Q430"/>
  <c r="Q431"/>
  <c r="Q432"/>
  <c r="Q421"/>
  <c r="Q433"/>
  <c r="Q436"/>
  <c r="Q437"/>
  <c r="Q438"/>
  <c r="Q439"/>
  <c r="Q440"/>
  <c r="Q441"/>
  <c r="Q442"/>
  <c r="Q443"/>
  <c r="Q444"/>
  <c r="Q445"/>
  <c r="Q434"/>
  <c r="Q446"/>
  <c r="Q449"/>
  <c r="Q450"/>
  <c r="Q451"/>
  <c r="Q452"/>
  <c r="Q453"/>
  <c r="Q454"/>
  <c r="Q455"/>
  <c r="Q456"/>
  <c r="Q457"/>
  <c r="Q458"/>
  <c r="Q447"/>
  <c r="Q459"/>
  <c r="Q462"/>
  <c r="Q463"/>
  <c r="Q464"/>
  <c r="Q465"/>
  <c r="Q466"/>
  <c r="Q467"/>
  <c r="Q468"/>
  <c r="Q469"/>
  <c r="Q470"/>
  <c r="Q471"/>
  <c r="Q460"/>
  <c r="Q472"/>
  <c r="Q475"/>
  <c r="Q476"/>
  <c r="Q477"/>
  <c r="Q478"/>
  <c r="Q479"/>
  <c r="Q480"/>
  <c r="Q481"/>
  <c r="Q482"/>
  <c r="Q483"/>
  <c r="Q484"/>
  <c r="Q473"/>
  <c r="Q485"/>
  <c r="Q488"/>
  <c r="Q489"/>
  <c r="Q490"/>
  <c r="Q491"/>
  <c r="Q492"/>
  <c r="Q493"/>
  <c r="Q494"/>
  <c r="Q495"/>
  <c r="Q496"/>
  <c r="Q497"/>
  <c r="Q486"/>
  <c r="Q498"/>
  <c r="Q501"/>
  <c r="Q502"/>
  <c r="Q503"/>
  <c r="Q504"/>
  <c r="Q505"/>
  <c r="Q506"/>
  <c r="Q507"/>
  <c r="Q508"/>
  <c r="Q509"/>
  <c r="Q510"/>
  <c r="Q499"/>
  <c r="Q511"/>
  <c r="Q514"/>
  <c r="Q515"/>
  <c r="Q516"/>
  <c r="Q517"/>
  <c r="Q518"/>
  <c r="Q519"/>
  <c r="Q520"/>
  <c r="Q521"/>
  <c r="Q522"/>
  <c r="Q523"/>
  <c r="Q512"/>
  <c r="Q524"/>
  <c r="Q527"/>
  <c r="Q528"/>
  <c r="Q529"/>
  <c r="Q530"/>
  <c r="Q531"/>
  <c r="Q532"/>
  <c r="Q533"/>
  <c r="Q534"/>
  <c r="Q535"/>
  <c r="Q536"/>
  <c r="Q525"/>
  <c r="Q537"/>
  <c r="Q540"/>
  <c r="Q541"/>
  <c r="Q542"/>
  <c r="Q543"/>
  <c r="Q544"/>
  <c r="Q545"/>
  <c r="Q546"/>
  <c r="Q547"/>
  <c r="Q548"/>
  <c r="Q549"/>
  <c r="Q538"/>
  <c r="Q550"/>
  <c r="Q553"/>
  <c r="Q554"/>
  <c r="Q555"/>
  <c r="Q556"/>
  <c r="Q557"/>
  <c r="Q558"/>
  <c r="Q559"/>
  <c r="Q560"/>
  <c r="Q561"/>
  <c r="Q562"/>
  <c r="Q551"/>
  <c r="Q563"/>
  <c r="Q566"/>
  <c r="Q567"/>
  <c r="Q568"/>
  <c r="Q569"/>
  <c r="Q570"/>
  <c r="Q571"/>
  <c r="Q572"/>
  <c r="Q573"/>
  <c r="Q574"/>
  <c r="Q575"/>
  <c r="Q564"/>
  <c r="Q576"/>
  <c r="Q579"/>
  <c r="Q580"/>
  <c r="Q581"/>
  <c r="Q582"/>
  <c r="Q583"/>
  <c r="Q584"/>
  <c r="Q585"/>
  <c r="Q586"/>
  <c r="Q587"/>
  <c r="Q588"/>
  <c r="Q577"/>
  <c r="Q589"/>
  <c r="Q329"/>
  <c r="Q34" i="24"/>
  <c r="Q35"/>
  <c r="Q36"/>
  <c r="P41"/>
  <c r="Q44"/>
  <c r="Q24"/>
  <c r="Q25"/>
  <c r="Q27"/>
  <c r="Q54"/>
  <c r="Q55"/>
  <c r="Q316" i="18"/>
  <c r="Q324"/>
  <c r="R10" i="24"/>
  <c r="R12"/>
  <c r="Q56"/>
  <c r="Q59"/>
  <c r="Q40"/>
  <c r="Q39"/>
  <c r="Q42"/>
  <c r="Q60"/>
  <c r="R11"/>
  <c r="R17"/>
  <c r="R18"/>
  <c r="R3" i="18"/>
  <c r="R58"/>
  <c r="R59"/>
  <c r="R60"/>
  <c r="R61"/>
  <c r="R62"/>
  <c r="R63"/>
  <c r="R64"/>
  <c r="R65"/>
  <c r="R66"/>
  <c r="R67"/>
  <c r="R56"/>
  <c r="R68"/>
  <c r="R71"/>
  <c r="R72"/>
  <c r="R73"/>
  <c r="R74"/>
  <c r="R75"/>
  <c r="R76"/>
  <c r="R77"/>
  <c r="R78"/>
  <c r="R79"/>
  <c r="R80"/>
  <c r="R69"/>
  <c r="R81"/>
  <c r="R84"/>
  <c r="R85"/>
  <c r="R86"/>
  <c r="R87"/>
  <c r="R88"/>
  <c r="R89"/>
  <c r="R90"/>
  <c r="R91"/>
  <c r="R92"/>
  <c r="R93"/>
  <c r="R82"/>
  <c r="R94"/>
  <c r="R97"/>
  <c r="R98"/>
  <c r="R99"/>
  <c r="R100"/>
  <c r="R101"/>
  <c r="R102"/>
  <c r="R103"/>
  <c r="R104"/>
  <c r="R105"/>
  <c r="R106"/>
  <c r="R95"/>
  <c r="R107"/>
  <c r="R110"/>
  <c r="R111"/>
  <c r="R112"/>
  <c r="R113"/>
  <c r="R114"/>
  <c r="R115"/>
  <c r="R116"/>
  <c r="R117"/>
  <c r="R118"/>
  <c r="R119"/>
  <c r="R108"/>
  <c r="R120"/>
  <c r="R123"/>
  <c r="R124"/>
  <c r="R125"/>
  <c r="R126"/>
  <c r="R127"/>
  <c r="R128"/>
  <c r="R129"/>
  <c r="R130"/>
  <c r="R131"/>
  <c r="R132"/>
  <c r="R121"/>
  <c r="R133"/>
  <c r="R136"/>
  <c r="R137"/>
  <c r="R138"/>
  <c r="R139"/>
  <c r="R140"/>
  <c r="R141"/>
  <c r="R142"/>
  <c r="R143"/>
  <c r="R144"/>
  <c r="R145"/>
  <c r="R134"/>
  <c r="R146"/>
  <c r="R149"/>
  <c r="R150"/>
  <c r="R151"/>
  <c r="R152"/>
  <c r="R153"/>
  <c r="R154"/>
  <c r="R155"/>
  <c r="R156"/>
  <c r="R157"/>
  <c r="R158"/>
  <c r="R147"/>
  <c r="R159"/>
  <c r="R162"/>
  <c r="R163"/>
  <c r="R164"/>
  <c r="R165"/>
  <c r="R166"/>
  <c r="R167"/>
  <c r="R168"/>
  <c r="R169"/>
  <c r="R170"/>
  <c r="R171"/>
  <c r="R160"/>
  <c r="R172"/>
  <c r="R175"/>
  <c r="R176"/>
  <c r="R177"/>
  <c r="R178"/>
  <c r="R179"/>
  <c r="R180"/>
  <c r="R181"/>
  <c r="R182"/>
  <c r="R183"/>
  <c r="R184"/>
  <c r="R173"/>
  <c r="R185"/>
  <c r="R188"/>
  <c r="R189"/>
  <c r="R190"/>
  <c r="R191"/>
  <c r="R192"/>
  <c r="R193"/>
  <c r="R194"/>
  <c r="R195"/>
  <c r="R196"/>
  <c r="R197"/>
  <c r="R186"/>
  <c r="R198"/>
  <c r="R201"/>
  <c r="R202"/>
  <c r="R203"/>
  <c r="R204"/>
  <c r="R205"/>
  <c r="R206"/>
  <c r="R207"/>
  <c r="R208"/>
  <c r="R209"/>
  <c r="R210"/>
  <c r="R199"/>
  <c r="R211"/>
  <c r="R214"/>
  <c r="R215"/>
  <c r="R216"/>
  <c r="R217"/>
  <c r="R218"/>
  <c r="R219"/>
  <c r="R220"/>
  <c r="R221"/>
  <c r="R222"/>
  <c r="R223"/>
  <c r="R212"/>
  <c r="R224"/>
  <c r="R227"/>
  <c r="R228"/>
  <c r="R229"/>
  <c r="R230"/>
  <c r="R231"/>
  <c r="R232"/>
  <c r="R233"/>
  <c r="R234"/>
  <c r="R235"/>
  <c r="R236"/>
  <c r="R225"/>
  <c r="R237"/>
  <c r="R240"/>
  <c r="R241"/>
  <c r="R242"/>
  <c r="R243"/>
  <c r="R244"/>
  <c r="R245"/>
  <c r="R246"/>
  <c r="R247"/>
  <c r="R248"/>
  <c r="R249"/>
  <c r="R238"/>
  <c r="R250"/>
  <c r="R253"/>
  <c r="R254"/>
  <c r="R255"/>
  <c r="R256"/>
  <c r="R257"/>
  <c r="R258"/>
  <c r="R259"/>
  <c r="R260"/>
  <c r="R261"/>
  <c r="R262"/>
  <c r="R251"/>
  <c r="R263"/>
  <c r="R266"/>
  <c r="R267"/>
  <c r="R268"/>
  <c r="R269"/>
  <c r="R270"/>
  <c r="R271"/>
  <c r="R272"/>
  <c r="R273"/>
  <c r="R274"/>
  <c r="R275"/>
  <c r="R264"/>
  <c r="R276"/>
  <c r="R279"/>
  <c r="R280"/>
  <c r="R281"/>
  <c r="R282"/>
  <c r="R283"/>
  <c r="R284"/>
  <c r="R285"/>
  <c r="R286"/>
  <c r="R287"/>
  <c r="R288"/>
  <c r="R277"/>
  <c r="R289"/>
  <c r="R292"/>
  <c r="R293"/>
  <c r="R294"/>
  <c r="R295"/>
  <c r="R296"/>
  <c r="R297"/>
  <c r="R298"/>
  <c r="R299"/>
  <c r="R300"/>
  <c r="R301"/>
  <c r="R290"/>
  <c r="R302"/>
  <c r="R305"/>
  <c r="R306"/>
  <c r="R307"/>
  <c r="R308"/>
  <c r="R309"/>
  <c r="R310"/>
  <c r="R311"/>
  <c r="R312"/>
  <c r="R313"/>
  <c r="R314"/>
  <c r="R303"/>
  <c r="R315"/>
  <c r="R55"/>
  <c r="R6"/>
  <c r="R7"/>
  <c r="R322"/>
  <c r="R321"/>
  <c r="R323"/>
  <c r="R20" i="24"/>
  <c r="R7"/>
  <c r="R8"/>
  <c r="R22"/>
  <c r="R33"/>
  <c r="R332" i="18"/>
  <c r="R333"/>
  <c r="R334"/>
  <c r="R335"/>
  <c r="R336"/>
  <c r="R337"/>
  <c r="R338"/>
  <c r="R339"/>
  <c r="R340"/>
  <c r="R341"/>
  <c r="R330"/>
  <c r="R342"/>
  <c r="R345"/>
  <c r="R346"/>
  <c r="R347"/>
  <c r="R348"/>
  <c r="R349"/>
  <c r="R350"/>
  <c r="R351"/>
  <c r="R352"/>
  <c r="R353"/>
  <c r="R354"/>
  <c r="R343"/>
  <c r="R355"/>
  <c r="R358"/>
  <c r="R359"/>
  <c r="R360"/>
  <c r="R361"/>
  <c r="R362"/>
  <c r="R363"/>
  <c r="R364"/>
  <c r="R365"/>
  <c r="R366"/>
  <c r="R367"/>
  <c r="R356"/>
  <c r="R368"/>
  <c r="R371"/>
  <c r="R372"/>
  <c r="R373"/>
  <c r="R374"/>
  <c r="R375"/>
  <c r="R376"/>
  <c r="R377"/>
  <c r="R378"/>
  <c r="R379"/>
  <c r="R380"/>
  <c r="R369"/>
  <c r="R381"/>
  <c r="R384"/>
  <c r="R385"/>
  <c r="R386"/>
  <c r="R387"/>
  <c r="R388"/>
  <c r="R389"/>
  <c r="R390"/>
  <c r="R391"/>
  <c r="R392"/>
  <c r="R393"/>
  <c r="R382"/>
  <c r="R394"/>
  <c r="R397"/>
  <c r="R398"/>
  <c r="R399"/>
  <c r="R400"/>
  <c r="R401"/>
  <c r="R402"/>
  <c r="R403"/>
  <c r="R404"/>
  <c r="R405"/>
  <c r="R406"/>
  <c r="R395"/>
  <c r="R407"/>
  <c r="R410"/>
  <c r="R411"/>
  <c r="R412"/>
  <c r="R413"/>
  <c r="R414"/>
  <c r="R415"/>
  <c r="R416"/>
  <c r="R417"/>
  <c r="R418"/>
  <c r="R419"/>
  <c r="R408"/>
  <c r="R420"/>
  <c r="R423"/>
  <c r="R424"/>
  <c r="R425"/>
  <c r="R426"/>
  <c r="R427"/>
  <c r="R428"/>
  <c r="R429"/>
  <c r="R430"/>
  <c r="R431"/>
  <c r="R432"/>
  <c r="R421"/>
  <c r="R433"/>
  <c r="R436"/>
  <c r="R437"/>
  <c r="R438"/>
  <c r="R439"/>
  <c r="R440"/>
  <c r="R441"/>
  <c r="R442"/>
  <c r="R443"/>
  <c r="R444"/>
  <c r="R445"/>
  <c r="R434"/>
  <c r="R446"/>
  <c r="R449"/>
  <c r="R450"/>
  <c r="R451"/>
  <c r="R452"/>
  <c r="R453"/>
  <c r="R454"/>
  <c r="R455"/>
  <c r="R456"/>
  <c r="R457"/>
  <c r="R458"/>
  <c r="R447"/>
  <c r="R459"/>
  <c r="R462"/>
  <c r="R463"/>
  <c r="R464"/>
  <c r="R465"/>
  <c r="R466"/>
  <c r="R467"/>
  <c r="R468"/>
  <c r="R469"/>
  <c r="R470"/>
  <c r="R471"/>
  <c r="R460"/>
  <c r="R472"/>
  <c r="R475"/>
  <c r="R476"/>
  <c r="R477"/>
  <c r="R478"/>
  <c r="R479"/>
  <c r="R480"/>
  <c r="R481"/>
  <c r="R482"/>
  <c r="R483"/>
  <c r="R484"/>
  <c r="R473"/>
  <c r="R485"/>
  <c r="R488"/>
  <c r="R489"/>
  <c r="R490"/>
  <c r="R491"/>
  <c r="R492"/>
  <c r="R493"/>
  <c r="R494"/>
  <c r="R495"/>
  <c r="R496"/>
  <c r="R497"/>
  <c r="R486"/>
  <c r="R498"/>
  <c r="R501"/>
  <c r="R502"/>
  <c r="R503"/>
  <c r="R504"/>
  <c r="R505"/>
  <c r="R506"/>
  <c r="R507"/>
  <c r="R508"/>
  <c r="R509"/>
  <c r="R510"/>
  <c r="R499"/>
  <c r="R511"/>
  <c r="R514"/>
  <c r="R515"/>
  <c r="R516"/>
  <c r="R517"/>
  <c r="R518"/>
  <c r="R519"/>
  <c r="R520"/>
  <c r="R521"/>
  <c r="R522"/>
  <c r="R523"/>
  <c r="R512"/>
  <c r="R524"/>
  <c r="R527"/>
  <c r="R528"/>
  <c r="R529"/>
  <c r="R530"/>
  <c r="R531"/>
  <c r="R532"/>
  <c r="R533"/>
  <c r="R534"/>
  <c r="R535"/>
  <c r="R536"/>
  <c r="R525"/>
  <c r="R537"/>
  <c r="R540"/>
  <c r="R541"/>
  <c r="R542"/>
  <c r="R543"/>
  <c r="R544"/>
  <c r="R545"/>
  <c r="R546"/>
  <c r="R547"/>
  <c r="R548"/>
  <c r="R549"/>
  <c r="R538"/>
  <c r="R550"/>
  <c r="R553"/>
  <c r="R554"/>
  <c r="R555"/>
  <c r="R556"/>
  <c r="R557"/>
  <c r="R558"/>
  <c r="R559"/>
  <c r="R560"/>
  <c r="R561"/>
  <c r="R562"/>
  <c r="R551"/>
  <c r="R563"/>
  <c r="R566"/>
  <c r="R567"/>
  <c r="R568"/>
  <c r="R569"/>
  <c r="R570"/>
  <c r="R571"/>
  <c r="R572"/>
  <c r="R573"/>
  <c r="R574"/>
  <c r="R575"/>
  <c r="R564"/>
  <c r="R576"/>
  <c r="R579"/>
  <c r="R580"/>
  <c r="R581"/>
  <c r="R582"/>
  <c r="R583"/>
  <c r="R584"/>
  <c r="R585"/>
  <c r="R586"/>
  <c r="R587"/>
  <c r="R588"/>
  <c r="R577"/>
  <c r="R589"/>
  <c r="R329"/>
  <c r="R34" i="24"/>
  <c r="R35"/>
  <c r="R36"/>
  <c r="Q41"/>
  <c r="R44"/>
  <c r="R24"/>
  <c r="R25"/>
  <c r="R27"/>
  <c r="R54"/>
  <c r="R55"/>
  <c r="R316" i="18"/>
  <c r="R324"/>
  <c r="S10" i="24"/>
  <c r="S12"/>
  <c r="R56"/>
  <c r="R59"/>
  <c r="R40"/>
  <c r="R39"/>
  <c r="R42"/>
  <c r="R60"/>
  <c r="S11"/>
  <c r="S17"/>
  <c r="S18"/>
  <c r="S3" i="18"/>
  <c r="S58"/>
  <c r="S59"/>
  <c r="S60"/>
  <c r="S61"/>
  <c r="S62"/>
  <c r="S63"/>
  <c r="S64"/>
  <c r="S65"/>
  <c r="S66"/>
  <c r="S67"/>
  <c r="S56"/>
  <c r="S68"/>
  <c r="S71"/>
  <c r="S72"/>
  <c r="S73"/>
  <c r="S74"/>
  <c r="S75"/>
  <c r="S76"/>
  <c r="S77"/>
  <c r="S78"/>
  <c r="S79"/>
  <c r="S80"/>
  <c r="S69"/>
  <c r="S81"/>
  <c r="S84"/>
  <c r="S85"/>
  <c r="S86"/>
  <c r="S87"/>
  <c r="S88"/>
  <c r="S89"/>
  <c r="S90"/>
  <c r="S91"/>
  <c r="S92"/>
  <c r="S93"/>
  <c r="S82"/>
  <c r="S94"/>
  <c r="S97"/>
  <c r="S98"/>
  <c r="S99"/>
  <c r="S100"/>
  <c r="S101"/>
  <c r="S102"/>
  <c r="S103"/>
  <c r="S104"/>
  <c r="S105"/>
  <c r="S106"/>
  <c r="S95"/>
  <c r="S107"/>
  <c r="S110"/>
  <c r="S111"/>
  <c r="S112"/>
  <c r="S113"/>
  <c r="S114"/>
  <c r="S115"/>
  <c r="S116"/>
  <c r="S117"/>
  <c r="S118"/>
  <c r="S119"/>
  <c r="S108"/>
  <c r="S120"/>
  <c r="S123"/>
  <c r="S124"/>
  <c r="S125"/>
  <c r="S126"/>
  <c r="S127"/>
  <c r="S128"/>
  <c r="S129"/>
  <c r="S130"/>
  <c r="S131"/>
  <c r="S132"/>
  <c r="S121"/>
  <c r="S133"/>
  <c r="S136"/>
  <c r="S137"/>
  <c r="S138"/>
  <c r="S139"/>
  <c r="S140"/>
  <c r="S141"/>
  <c r="S142"/>
  <c r="S143"/>
  <c r="S144"/>
  <c r="S145"/>
  <c r="S134"/>
  <c r="S146"/>
  <c r="S149"/>
  <c r="S150"/>
  <c r="S151"/>
  <c r="S152"/>
  <c r="S153"/>
  <c r="S154"/>
  <c r="S155"/>
  <c r="S156"/>
  <c r="S157"/>
  <c r="S158"/>
  <c r="S147"/>
  <c r="S159"/>
  <c r="S162"/>
  <c r="S163"/>
  <c r="S164"/>
  <c r="S165"/>
  <c r="S166"/>
  <c r="S167"/>
  <c r="S168"/>
  <c r="S169"/>
  <c r="S170"/>
  <c r="S171"/>
  <c r="S160"/>
  <c r="S172"/>
  <c r="S175"/>
  <c r="S176"/>
  <c r="S177"/>
  <c r="S178"/>
  <c r="S179"/>
  <c r="S180"/>
  <c r="S181"/>
  <c r="S182"/>
  <c r="S183"/>
  <c r="S184"/>
  <c r="S173"/>
  <c r="S185"/>
  <c r="S188"/>
  <c r="S189"/>
  <c r="S190"/>
  <c r="S191"/>
  <c r="S192"/>
  <c r="S193"/>
  <c r="S194"/>
  <c r="S195"/>
  <c r="S196"/>
  <c r="S197"/>
  <c r="S186"/>
  <c r="S198"/>
  <c r="S201"/>
  <c r="S202"/>
  <c r="S203"/>
  <c r="S204"/>
  <c r="S205"/>
  <c r="S206"/>
  <c r="S207"/>
  <c r="S208"/>
  <c r="S209"/>
  <c r="S210"/>
  <c r="S199"/>
  <c r="S211"/>
  <c r="S214"/>
  <c r="S215"/>
  <c r="S216"/>
  <c r="S217"/>
  <c r="S218"/>
  <c r="S219"/>
  <c r="S220"/>
  <c r="S221"/>
  <c r="S222"/>
  <c r="S223"/>
  <c r="S212"/>
  <c r="S224"/>
  <c r="S227"/>
  <c r="S228"/>
  <c r="S229"/>
  <c r="S230"/>
  <c r="S231"/>
  <c r="S232"/>
  <c r="S233"/>
  <c r="S234"/>
  <c r="S235"/>
  <c r="S236"/>
  <c r="S225"/>
  <c r="S237"/>
  <c r="S240"/>
  <c r="S241"/>
  <c r="S242"/>
  <c r="S243"/>
  <c r="S244"/>
  <c r="S245"/>
  <c r="S246"/>
  <c r="S247"/>
  <c r="S248"/>
  <c r="S249"/>
  <c r="S238"/>
  <c r="S250"/>
  <c r="S253"/>
  <c r="S254"/>
  <c r="S255"/>
  <c r="S256"/>
  <c r="S257"/>
  <c r="S258"/>
  <c r="S259"/>
  <c r="S260"/>
  <c r="S261"/>
  <c r="S262"/>
  <c r="S251"/>
  <c r="S263"/>
  <c r="S266"/>
  <c r="S267"/>
  <c r="S268"/>
  <c r="S269"/>
  <c r="S270"/>
  <c r="S271"/>
  <c r="S272"/>
  <c r="S273"/>
  <c r="S274"/>
  <c r="S275"/>
  <c r="S264"/>
  <c r="S276"/>
  <c r="S279"/>
  <c r="S280"/>
  <c r="S281"/>
  <c r="S282"/>
  <c r="S283"/>
  <c r="S284"/>
  <c r="S285"/>
  <c r="S286"/>
  <c r="S287"/>
  <c r="S288"/>
  <c r="S277"/>
  <c r="S289"/>
  <c r="S292"/>
  <c r="S293"/>
  <c r="S294"/>
  <c r="S295"/>
  <c r="S296"/>
  <c r="S297"/>
  <c r="S298"/>
  <c r="S299"/>
  <c r="S300"/>
  <c r="S301"/>
  <c r="S290"/>
  <c r="S302"/>
  <c r="S305"/>
  <c r="S306"/>
  <c r="S307"/>
  <c r="S308"/>
  <c r="S309"/>
  <c r="S310"/>
  <c r="S311"/>
  <c r="S312"/>
  <c r="S313"/>
  <c r="S314"/>
  <c r="S303"/>
  <c r="S315"/>
  <c r="S55"/>
  <c r="S6"/>
  <c r="S7"/>
  <c r="S322"/>
  <c r="S321"/>
  <c r="S323"/>
  <c r="S20" i="24"/>
  <c r="S7"/>
  <c r="S8"/>
  <c r="S22"/>
  <c r="S33"/>
  <c r="S332" i="18"/>
  <c r="S333"/>
  <c r="S334"/>
  <c r="S335"/>
  <c r="S336"/>
  <c r="S337"/>
  <c r="S338"/>
  <c r="S339"/>
  <c r="S340"/>
  <c r="S341"/>
  <c r="S330"/>
  <c r="S342"/>
  <c r="S345"/>
  <c r="S346"/>
  <c r="S347"/>
  <c r="S348"/>
  <c r="S349"/>
  <c r="S350"/>
  <c r="S351"/>
  <c r="S352"/>
  <c r="S353"/>
  <c r="S354"/>
  <c r="S343"/>
  <c r="S355"/>
  <c r="S358"/>
  <c r="S359"/>
  <c r="S360"/>
  <c r="S361"/>
  <c r="S362"/>
  <c r="S363"/>
  <c r="S364"/>
  <c r="S365"/>
  <c r="S366"/>
  <c r="S367"/>
  <c r="S356"/>
  <c r="S368"/>
  <c r="S371"/>
  <c r="S372"/>
  <c r="S373"/>
  <c r="S374"/>
  <c r="S375"/>
  <c r="S376"/>
  <c r="S377"/>
  <c r="S378"/>
  <c r="S379"/>
  <c r="S380"/>
  <c r="S369"/>
  <c r="S381"/>
  <c r="S384"/>
  <c r="S385"/>
  <c r="S386"/>
  <c r="S387"/>
  <c r="S388"/>
  <c r="S389"/>
  <c r="S390"/>
  <c r="S391"/>
  <c r="S392"/>
  <c r="S393"/>
  <c r="S382"/>
  <c r="S394"/>
  <c r="S397"/>
  <c r="S398"/>
  <c r="S399"/>
  <c r="S400"/>
  <c r="S401"/>
  <c r="S402"/>
  <c r="S403"/>
  <c r="S404"/>
  <c r="S405"/>
  <c r="S406"/>
  <c r="S395"/>
  <c r="S407"/>
  <c r="S410"/>
  <c r="S411"/>
  <c r="S412"/>
  <c r="S413"/>
  <c r="S414"/>
  <c r="S415"/>
  <c r="S416"/>
  <c r="S417"/>
  <c r="S418"/>
  <c r="S419"/>
  <c r="S408"/>
  <c r="S420"/>
  <c r="S423"/>
  <c r="S424"/>
  <c r="S425"/>
  <c r="S426"/>
  <c r="S427"/>
  <c r="S428"/>
  <c r="S429"/>
  <c r="S430"/>
  <c r="S431"/>
  <c r="S432"/>
  <c r="S421"/>
  <c r="S433"/>
  <c r="S436"/>
  <c r="S437"/>
  <c r="S438"/>
  <c r="S439"/>
  <c r="S440"/>
  <c r="S441"/>
  <c r="S442"/>
  <c r="S443"/>
  <c r="S444"/>
  <c r="S445"/>
  <c r="S434"/>
  <c r="S446"/>
  <c r="S449"/>
  <c r="S450"/>
  <c r="S451"/>
  <c r="S452"/>
  <c r="S453"/>
  <c r="S454"/>
  <c r="S455"/>
  <c r="S456"/>
  <c r="S457"/>
  <c r="S458"/>
  <c r="S447"/>
  <c r="S459"/>
  <c r="S462"/>
  <c r="S463"/>
  <c r="S464"/>
  <c r="S465"/>
  <c r="S466"/>
  <c r="S467"/>
  <c r="S468"/>
  <c r="S469"/>
  <c r="S470"/>
  <c r="S471"/>
  <c r="S460"/>
  <c r="S472"/>
  <c r="S475"/>
  <c r="S476"/>
  <c r="S477"/>
  <c r="S478"/>
  <c r="S479"/>
  <c r="S480"/>
  <c r="S481"/>
  <c r="S482"/>
  <c r="S483"/>
  <c r="S484"/>
  <c r="S473"/>
  <c r="S485"/>
  <c r="S488"/>
  <c r="S489"/>
  <c r="S490"/>
  <c r="S491"/>
  <c r="S492"/>
  <c r="S493"/>
  <c r="S494"/>
  <c r="S495"/>
  <c r="S496"/>
  <c r="S497"/>
  <c r="S486"/>
  <c r="S498"/>
  <c r="S501"/>
  <c r="S502"/>
  <c r="S503"/>
  <c r="S504"/>
  <c r="S505"/>
  <c r="S506"/>
  <c r="S507"/>
  <c r="S508"/>
  <c r="S509"/>
  <c r="S510"/>
  <c r="S499"/>
  <c r="S511"/>
  <c r="S514"/>
  <c r="S515"/>
  <c r="S516"/>
  <c r="S517"/>
  <c r="S518"/>
  <c r="S519"/>
  <c r="S520"/>
  <c r="S521"/>
  <c r="S522"/>
  <c r="S523"/>
  <c r="S512"/>
  <c r="S524"/>
  <c r="S527"/>
  <c r="S528"/>
  <c r="S529"/>
  <c r="S530"/>
  <c r="S531"/>
  <c r="S532"/>
  <c r="S533"/>
  <c r="S534"/>
  <c r="S535"/>
  <c r="S536"/>
  <c r="S525"/>
  <c r="S537"/>
  <c r="S540"/>
  <c r="S541"/>
  <c r="S542"/>
  <c r="S543"/>
  <c r="S544"/>
  <c r="S545"/>
  <c r="S546"/>
  <c r="S547"/>
  <c r="S548"/>
  <c r="S549"/>
  <c r="S538"/>
  <c r="S550"/>
  <c r="S553"/>
  <c r="S554"/>
  <c r="S555"/>
  <c r="S556"/>
  <c r="S557"/>
  <c r="S558"/>
  <c r="S559"/>
  <c r="S560"/>
  <c r="S561"/>
  <c r="S562"/>
  <c r="S551"/>
  <c r="S563"/>
  <c r="S566"/>
  <c r="S567"/>
  <c r="S568"/>
  <c r="S569"/>
  <c r="S570"/>
  <c r="S571"/>
  <c r="S572"/>
  <c r="S573"/>
  <c r="S574"/>
  <c r="S575"/>
  <c r="S564"/>
  <c r="S576"/>
  <c r="S579"/>
  <c r="S580"/>
  <c r="S581"/>
  <c r="S582"/>
  <c r="S583"/>
  <c r="S584"/>
  <c r="S585"/>
  <c r="S586"/>
  <c r="S587"/>
  <c r="S588"/>
  <c r="S577"/>
  <c r="S589"/>
  <c r="S329"/>
  <c r="S34" i="24"/>
  <c r="S35"/>
  <c r="S36"/>
  <c r="R41"/>
  <c r="S44"/>
  <c r="S24"/>
  <c r="S25"/>
  <c r="S27"/>
  <c r="S54"/>
  <c r="S55"/>
  <c r="S316" i="18"/>
  <c r="S324"/>
  <c r="T10" i="24"/>
  <c r="T12"/>
  <c r="S56"/>
  <c r="S59"/>
  <c r="S40"/>
  <c r="S39"/>
  <c r="S42"/>
  <c r="S60"/>
  <c r="T11"/>
  <c r="T17"/>
  <c r="T18"/>
  <c r="T3" i="18"/>
  <c r="T58"/>
  <c r="T59"/>
  <c r="T60"/>
  <c r="T61"/>
  <c r="T62"/>
  <c r="T63"/>
  <c r="T64"/>
  <c r="T65"/>
  <c r="T66"/>
  <c r="T67"/>
  <c r="T56"/>
  <c r="T68"/>
  <c r="T71"/>
  <c r="T72"/>
  <c r="T73"/>
  <c r="T74"/>
  <c r="T75"/>
  <c r="T76"/>
  <c r="T77"/>
  <c r="T78"/>
  <c r="T79"/>
  <c r="T80"/>
  <c r="T69"/>
  <c r="T81"/>
  <c r="T84"/>
  <c r="T85"/>
  <c r="T86"/>
  <c r="T87"/>
  <c r="T88"/>
  <c r="T89"/>
  <c r="T90"/>
  <c r="T91"/>
  <c r="T92"/>
  <c r="T93"/>
  <c r="T82"/>
  <c r="T94"/>
  <c r="T97"/>
  <c r="T98"/>
  <c r="T99"/>
  <c r="T100"/>
  <c r="T101"/>
  <c r="T102"/>
  <c r="T103"/>
  <c r="T104"/>
  <c r="T105"/>
  <c r="T106"/>
  <c r="T95"/>
  <c r="T107"/>
  <c r="T110"/>
  <c r="T111"/>
  <c r="T112"/>
  <c r="T113"/>
  <c r="T114"/>
  <c r="T115"/>
  <c r="T116"/>
  <c r="T117"/>
  <c r="T118"/>
  <c r="T119"/>
  <c r="T108"/>
  <c r="T120"/>
  <c r="T123"/>
  <c r="T124"/>
  <c r="T125"/>
  <c r="T126"/>
  <c r="T127"/>
  <c r="T128"/>
  <c r="T129"/>
  <c r="T130"/>
  <c r="T131"/>
  <c r="T132"/>
  <c r="T121"/>
  <c r="T133"/>
  <c r="T136"/>
  <c r="T137"/>
  <c r="T138"/>
  <c r="T139"/>
  <c r="T140"/>
  <c r="T141"/>
  <c r="T142"/>
  <c r="T143"/>
  <c r="T144"/>
  <c r="T145"/>
  <c r="T134"/>
  <c r="T146"/>
  <c r="T149"/>
  <c r="T150"/>
  <c r="T151"/>
  <c r="T152"/>
  <c r="T153"/>
  <c r="T154"/>
  <c r="T155"/>
  <c r="T156"/>
  <c r="T157"/>
  <c r="T158"/>
  <c r="T147"/>
  <c r="T159"/>
  <c r="T162"/>
  <c r="T163"/>
  <c r="T164"/>
  <c r="T165"/>
  <c r="T166"/>
  <c r="T167"/>
  <c r="T168"/>
  <c r="T169"/>
  <c r="T170"/>
  <c r="T171"/>
  <c r="T160"/>
  <c r="T172"/>
  <c r="T175"/>
  <c r="T176"/>
  <c r="T177"/>
  <c r="T178"/>
  <c r="T179"/>
  <c r="T180"/>
  <c r="T181"/>
  <c r="T182"/>
  <c r="T183"/>
  <c r="T184"/>
  <c r="T173"/>
  <c r="T185"/>
  <c r="T188"/>
  <c r="T189"/>
  <c r="T190"/>
  <c r="T191"/>
  <c r="T192"/>
  <c r="T193"/>
  <c r="T194"/>
  <c r="T195"/>
  <c r="T196"/>
  <c r="T197"/>
  <c r="T186"/>
  <c r="T198"/>
  <c r="T201"/>
  <c r="T202"/>
  <c r="T203"/>
  <c r="T204"/>
  <c r="T205"/>
  <c r="T206"/>
  <c r="T207"/>
  <c r="T208"/>
  <c r="T209"/>
  <c r="T210"/>
  <c r="T199"/>
  <c r="T211"/>
  <c r="T214"/>
  <c r="T215"/>
  <c r="T216"/>
  <c r="T217"/>
  <c r="T218"/>
  <c r="T219"/>
  <c r="T220"/>
  <c r="T221"/>
  <c r="T222"/>
  <c r="T223"/>
  <c r="T212"/>
  <c r="T224"/>
  <c r="T227"/>
  <c r="T228"/>
  <c r="T229"/>
  <c r="T230"/>
  <c r="T231"/>
  <c r="T232"/>
  <c r="T233"/>
  <c r="T234"/>
  <c r="T235"/>
  <c r="T236"/>
  <c r="T225"/>
  <c r="T237"/>
  <c r="T240"/>
  <c r="T241"/>
  <c r="T242"/>
  <c r="T243"/>
  <c r="T244"/>
  <c r="T245"/>
  <c r="T246"/>
  <c r="T247"/>
  <c r="T248"/>
  <c r="T249"/>
  <c r="T238"/>
  <c r="T250"/>
  <c r="T253"/>
  <c r="T254"/>
  <c r="T255"/>
  <c r="T256"/>
  <c r="T257"/>
  <c r="T258"/>
  <c r="T259"/>
  <c r="T260"/>
  <c r="T261"/>
  <c r="T262"/>
  <c r="T251"/>
  <c r="T263"/>
  <c r="T266"/>
  <c r="T267"/>
  <c r="T268"/>
  <c r="T269"/>
  <c r="T270"/>
  <c r="T271"/>
  <c r="T272"/>
  <c r="T273"/>
  <c r="T274"/>
  <c r="T275"/>
  <c r="T264"/>
  <c r="T276"/>
  <c r="T279"/>
  <c r="T280"/>
  <c r="T281"/>
  <c r="T282"/>
  <c r="T283"/>
  <c r="T284"/>
  <c r="T285"/>
  <c r="T286"/>
  <c r="T287"/>
  <c r="T288"/>
  <c r="T277"/>
  <c r="T289"/>
  <c r="T292"/>
  <c r="T293"/>
  <c r="T294"/>
  <c r="T295"/>
  <c r="T296"/>
  <c r="T297"/>
  <c r="T298"/>
  <c r="T299"/>
  <c r="T300"/>
  <c r="T301"/>
  <c r="T290"/>
  <c r="T302"/>
  <c r="T305"/>
  <c r="T306"/>
  <c r="T307"/>
  <c r="T308"/>
  <c r="T309"/>
  <c r="T310"/>
  <c r="T311"/>
  <c r="T312"/>
  <c r="T313"/>
  <c r="T314"/>
  <c r="T303"/>
  <c r="T315"/>
  <c r="T55"/>
  <c r="T6"/>
  <c r="T7"/>
  <c r="T322"/>
  <c r="T321"/>
  <c r="T323"/>
  <c r="T20" i="24"/>
  <c r="T7"/>
  <c r="T8"/>
  <c r="T22"/>
  <c r="T33"/>
  <c r="T332" i="18"/>
  <c r="T333"/>
  <c r="T334"/>
  <c r="T335"/>
  <c r="T336"/>
  <c r="T337"/>
  <c r="T338"/>
  <c r="T339"/>
  <c r="T340"/>
  <c r="T341"/>
  <c r="T330"/>
  <c r="T342"/>
  <c r="T345"/>
  <c r="T346"/>
  <c r="T347"/>
  <c r="T348"/>
  <c r="T349"/>
  <c r="T350"/>
  <c r="T351"/>
  <c r="T352"/>
  <c r="T353"/>
  <c r="T354"/>
  <c r="T343"/>
  <c r="T355"/>
  <c r="T358"/>
  <c r="T359"/>
  <c r="T360"/>
  <c r="T361"/>
  <c r="T362"/>
  <c r="T363"/>
  <c r="T364"/>
  <c r="T365"/>
  <c r="T366"/>
  <c r="T367"/>
  <c r="T356"/>
  <c r="T368"/>
  <c r="T371"/>
  <c r="T372"/>
  <c r="T373"/>
  <c r="T374"/>
  <c r="T375"/>
  <c r="T376"/>
  <c r="T377"/>
  <c r="T378"/>
  <c r="T379"/>
  <c r="T380"/>
  <c r="T369"/>
  <c r="T381"/>
  <c r="T384"/>
  <c r="T385"/>
  <c r="T386"/>
  <c r="T387"/>
  <c r="T388"/>
  <c r="T389"/>
  <c r="T390"/>
  <c r="T391"/>
  <c r="T392"/>
  <c r="T393"/>
  <c r="T382"/>
  <c r="T394"/>
  <c r="T397"/>
  <c r="T398"/>
  <c r="T399"/>
  <c r="T400"/>
  <c r="T401"/>
  <c r="T402"/>
  <c r="T403"/>
  <c r="T404"/>
  <c r="T405"/>
  <c r="T406"/>
  <c r="T395"/>
  <c r="T407"/>
  <c r="T410"/>
  <c r="T411"/>
  <c r="T412"/>
  <c r="T413"/>
  <c r="T414"/>
  <c r="T415"/>
  <c r="T416"/>
  <c r="T417"/>
  <c r="T418"/>
  <c r="T419"/>
  <c r="T408"/>
  <c r="T420"/>
  <c r="T423"/>
  <c r="T424"/>
  <c r="T425"/>
  <c r="T426"/>
  <c r="T427"/>
  <c r="T428"/>
  <c r="T429"/>
  <c r="T430"/>
  <c r="T431"/>
  <c r="T432"/>
  <c r="T421"/>
  <c r="T433"/>
  <c r="T436"/>
  <c r="T437"/>
  <c r="T438"/>
  <c r="T439"/>
  <c r="T440"/>
  <c r="T441"/>
  <c r="T442"/>
  <c r="T443"/>
  <c r="T444"/>
  <c r="T445"/>
  <c r="T434"/>
  <c r="T446"/>
  <c r="T449"/>
  <c r="T450"/>
  <c r="T451"/>
  <c r="T452"/>
  <c r="T453"/>
  <c r="T454"/>
  <c r="T455"/>
  <c r="T456"/>
  <c r="T457"/>
  <c r="T458"/>
  <c r="T447"/>
  <c r="T459"/>
  <c r="T462"/>
  <c r="T463"/>
  <c r="T464"/>
  <c r="T465"/>
  <c r="T466"/>
  <c r="T467"/>
  <c r="T468"/>
  <c r="T469"/>
  <c r="T470"/>
  <c r="T471"/>
  <c r="T460"/>
  <c r="T472"/>
  <c r="T475"/>
  <c r="T476"/>
  <c r="T477"/>
  <c r="T478"/>
  <c r="T479"/>
  <c r="T480"/>
  <c r="T481"/>
  <c r="T482"/>
  <c r="T483"/>
  <c r="T484"/>
  <c r="T473"/>
  <c r="T485"/>
  <c r="T488"/>
  <c r="T489"/>
  <c r="T490"/>
  <c r="T491"/>
  <c r="T492"/>
  <c r="T493"/>
  <c r="T494"/>
  <c r="T495"/>
  <c r="T496"/>
  <c r="T497"/>
  <c r="T486"/>
  <c r="T498"/>
  <c r="T501"/>
  <c r="T502"/>
  <c r="T503"/>
  <c r="T504"/>
  <c r="T505"/>
  <c r="T506"/>
  <c r="T507"/>
  <c r="T508"/>
  <c r="T509"/>
  <c r="T510"/>
  <c r="T499"/>
  <c r="T511"/>
  <c r="T514"/>
  <c r="T515"/>
  <c r="T516"/>
  <c r="T517"/>
  <c r="T518"/>
  <c r="T519"/>
  <c r="T520"/>
  <c r="T521"/>
  <c r="T522"/>
  <c r="T523"/>
  <c r="T512"/>
  <c r="T524"/>
  <c r="T527"/>
  <c r="T528"/>
  <c r="T529"/>
  <c r="T530"/>
  <c r="T531"/>
  <c r="T532"/>
  <c r="T533"/>
  <c r="T534"/>
  <c r="T535"/>
  <c r="T536"/>
  <c r="T525"/>
  <c r="T537"/>
  <c r="T540"/>
  <c r="T541"/>
  <c r="T542"/>
  <c r="T543"/>
  <c r="T544"/>
  <c r="T545"/>
  <c r="T546"/>
  <c r="T547"/>
  <c r="T548"/>
  <c r="T549"/>
  <c r="T538"/>
  <c r="T550"/>
  <c r="T553"/>
  <c r="T554"/>
  <c r="T555"/>
  <c r="T556"/>
  <c r="T557"/>
  <c r="T558"/>
  <c r="T559"/>
  <c r="T560"/>
  <c r="T561"/>
  <c r="T562"/>
  <c r="T551"/>
  <c r="T563"/>
  <c r="T566"/>
  <c r="T567"/>
  <c r="T568"/>
  <c r="T569"/>
  <c r="T570"/>
  <c r="T571"/>
  <c r="T572"/>
  <c r="T573"/>
  <c r="T574"/>
  <c r="T575"/>
  <c r="T564"/>
  <c r="T576"/>
  <c r="T579"/>
  <c r="T580"/>
  <c r="T581"/>
  <c r="T582"/>
  <c r="T583"/>
  <c r="T584"/>
  <c r="T585"/>
  <c r="T586"/>
  <c r="T587"/>
  <c r="T588"/>
  <c r="T577"/>
  <c r="T589"/>
  <c r="T329"/>
  <c r="T34" i="24"/>
  <c r="T35"/>
  <c r="T36"/>
  <c r="S41"/>
  <c r="T44"/>
  <c r="T24"/>
  <c r="T25"/>
  <c r="T27"/>
  <c r="T54"/>
  <c r="T55"/>
  <c r="T316" i="18"/>
  <c r="T324"/>
  <c r="U10" i="24"/>
  <c r="U12"/>
  <c r="T56"/>
  <c r="T59"/>
  <c r="T40"/>
  <c r="T39"/>
  <c r="T42"/>
  <c r="T60"/>
  <c r="U11"/>
  <c r="U17"/>
  <c r="U18"/>
  <c r="U3" i="18"/>
  <c r="U58"/>
  <c r="U59"/>
  <c r="U60"/>
  <c r="U61"/>
  <c r="U62"/>
  <c r="U63"/>
  <c r="U64"/>
  <c r="U65"/>
  <c r="U66"/>
  <c r="U67"/>
  <c r="U56"/>
  <c r="U68"/>
  <c r="U71"/>
  <c r="U72"/>
  <c r="U73"/>
  <c r="U74"/>
  <c r="U75"/>
  <c r="U76"/>
  <c r="U77"/>
  <c r="U78"/>
  <c r="U79"/>
  <c r="U80"/>
  <c r="U69"/>
  <c r="U81"/>
  <c r="U84"/>
  <c r="U85"/>
  <c r="U86"/>
  <c r="U87"/>
  <c r="U88"/>
  <c r="U89"/>
  <c r="U90"/>
  <c r="U91"/>
  <c r="U92"/>
  <c r="U93"/>
  <c r="U82"/>
  <c r="U94"/>
  <c r="U97"/>
  <c r="U98"/>
  <c r="U99"/>
  <c r="U100"/>
  <c r="U101"/>
  <c r="U102"/>
  <c r="U103"/>
  <c r="U104"/>
  <c r="U105"/>
  <c r="U106"/>
  <c r="U95"/>
  <c r="U107"/>
  <c r="U110"/>
  <c r="U111"/>
  <c r="U112"/>
  <c r="U113"/>
  <c r="U114"/>
  <c r="U115"/>
  <c r="U116"/>
  <c r="U117"/>
  <c r="U118"/>
  <c r="U119"/>
  <c r="U108"/>
  <c r="U120"/>
  <c r="U123"/>
  <c r="U124"/>
  <c r="U125"/>
  <c r="U126"/>
  <c r="U127"/>
  <c r="U128"/>
  <c r="U129"/>
  <c r="U130"/>
  <c r="U131"/>
  <c r="U132"/>
  <c r="U121"/>
  <c r="U133"/>
  <c r="U136"/>
  <c r="U137"/>
  <c r="U138"/>
  <c r="U139"/>
  <c r="U140"/>
  <c r="U141"/>
  <c r="U142"/>
  <c r="U143"/>
  <c r="U144"/>
  <c r="U145"/>
  <c r="U134"/>
  <c r="U146"/>
  <c r="U149"/>
  <c r="U150"/>
  <c r="U151"/>
  <c r="U152"/>
  <c r="U153"/>
  <c r="U154"/>
  <c r="U155"/>
  <c r="U156"/>
  <c r="U157"/>
  <c r="U158"/>
  <c r="U147"/>
  <c r="U159"/>
  <c r="U162"/>
  <c r="U163"/>
  <c r="U164"/>
  <c r="U165"/>
  <c r="U166"/>
  <c r="U167"/>
  <c r="U168"/>
  <c r="U169"/>
  <c r="U170"/>
  <c r="U171"/>
  <c r="U160"/>
  <c r="U172"/>
  <c r="U175"/>
  <c r="U176"/>
  <c r="U177"/>
  <c r="U178"/>
  <c r="U179"/>
  <c r="U180"/>
  <c r="U181"/>
  <c r="U182"/>
  <c r="U183"/>
  <c r="U184"/>
  <c r="U173"/>
  <c r="U185"/>
  <c r="U188"/>
  <c r="U189"/>
  <c r="U190"/>
  <c r="U191"/>
  <c r="U192"/>
  <c r="U193"/>
  <c r="U194"/>
  <c r="U195"/>
  <c r="U196"/>
  <c r="U197"/>
  <c r="U186"/>
  <c r="U198"/>
  <c r="U201"/>
  <c r="U202"/>
  <c r="U203"/>
  <c r="U204"/>
  <c r="U205"/>
  <c r="U206"/>
  <c r="U207"/>
  <c r="U208"/>
  <c r="U209"/>
  <c r="U210"/>
  <c r="U199"/>
  <c r="U211"/>
  <c r="U214"/>
  <c r="U215"/>
  <c r="U216"/>
  <c r="U217"/>
  <c r="U218"/>
  <c r="U219"/>
  <c r="U220"/>
  <c r="U221"/>
  <c r="U222"/>
  <c r="U223"/>
  <c r="U212"/>
  <c r="U224"/>
  <c r="U227"/>
  <c r="U228"/>
  <c r="U229"/>
  <c r="U230"/>
  <c r="U231"/>
  <c r="U232"/>
  <c r="U233"/>
  <c r="U234"/>
  <c r="U235"/>
  <c r="U236"/>
  <c r="U225"/>
  <c r="U237"/>
  <c r="U240"/>
  <c r="U241"/>
  <c r="U242"/>
  <c r="U243"/>
  <c r="U244"/>
  <c r="U245"/>
  <c r="U246"/>
  <c r="U247"/>
  <c r="U248"/>
  <c r="U249"/>
  <c r="U238"/>
  <c r="U250"/>
  <c r="U253"/>
  <c r="U254"/>
  <c r="U255"/>
  <c r="U256"/>
  <c r="U257"/>
  <c r="U258"/>
  <c r="U259"/>
  <c r="U260"/>
  <c r="U261"/>
  <c r="U262"/>
  <c r="U251"/>
  <c r="U263"/>
  <c r="U266"/>
  <c r="U267"/>
  <c r="U268"/>
  <c r="U269"/>
  <c r="U270"/>
  <c r="U271"/>
  <c r="U272"/>
  <c r="U273"/>
  <c r="U274"/>
  <c r="U275"/>
  <c r="U264"/>
  <c r="U276"/>
  <c r="U279"/>
  <c r="U280"/>
  <c r="U281"/>
  <c r="U282"/>
  <c r="U283"/>
  <c r="U284"/>
  <c r="U285"/>
  <c r="U286"/>
  <c r="U287"/>
  <c r="U288"/>
  <c r="U277"/>
  <c r="U289"/>
  <c r="U292"/>
  <c r="U293"/>
  <c r="U294"/>
  <c r="U295"/>
  <c r="U296"/>
  <c r="U297"/>
  <c r="U298"/>
  <c r="U299"/>
  <c r="U300"/>
  <c r="U301"/>
  <c r="U290"/>
  <c r="U302"/>
  <c r="U305"/>
  <c r="U306"/>
  <c r="U307"/>
  <c r="U308"/>
  <c r="U309"/>
  <c r="U310"/>
  <c r="U311"/>
  <c r="U312"/>
  <c r="U313"/>
  <c r="U314"/>
  <c r="U303"/>
  <c r="U315"/>
  <c r="U55"/>
  <c r="U6"/>
  <c r="U7"/>
  <c r="U322"/>
  <c r="U321"/>
  <c r="U323"/>
  <c r="U20" i="24"/>
  <c r="U7"/>
  <c r="U8"/>
  <c r="U22"/>
  <c r="U33"/>
  <c r="U332" i="18"/>
  <c r="U333"/>
  <c r="U334"/>
  <c r="U335"/>
  <c r="U336"/>
  <c r="U337"/>
  <c r="U338"/>
  <c r="U339"/>
  <c r="U340"/>
  <c r="U341"/>
  <c r="U330"/>
  <c r="U342"/>
  <c r="U345"/>
  <c r="U346"/>
  <c r="U347"/>
  <c r="U348"/>
  <c r="U349"/>
  <c r="U350"/>
  <c r="U351"/>
  <c r="U352"/>
  <c r="U353"/>
  <c r="U354"/>
  <c r="U343"/>
  <c r="U355"/>
  <c r="U358"/>
  <c r="U359"/>
  <c r="U360"/>
  <c r="U361"/>
  <c r="U362"/>
  <c r="U363"/>
  <c r="U364"/>
  <c r="U365"/>
  <c r="U366"/>
  <c r="U367"/>
  <c r="U356"/>
  <c r="U368"/>
  <c r="U371"/>
  <c r="U372"/>
  <c r="U373"/>
  <c r="U374"/>
  <c r="U375"/>
  <c r="U376"/>
  <c r="U377"/>
  <c r="U378"/>
  <c r="U379"/>
  <c r="U380"/>
  <c r="U369"/>
  <c r="U381"/>
  <c r="U384"/>
  <c r="U385"/>
  <c r="U386"/>
  <c r="U387"/>
  <c r="U388"/>
  <c r="U389"/>
  <c r="U390"/>
  <c r="U391"/>
  <c r="U392"/>
  <c r="U393"/>
  <c r="U382"/>
  <c r="U394"/>
  <c r="U397"/>
  <c r="U398"/>
  <c r="U399"/>
  <c r="U400"/>
  <c r="U401"/>
  <c r="U402"/>
  <c r="U403"/>
  <c r="U404"/>
  <c r="U405"/>
  <c r="U406"/>
  <c r="U395"/>
  <c r="U407"/>
  <c r="U410"/>
  <c r="U411"/>
  <c r="U412"/>
  <c r="U413"/>
  <c r="U414"/>
  <c r="U415"/>
  <c r="U416"/>
  <c r="U417"/>
  <c r="U418"/>
  <c r="U419"/>
  <c r="U408"/>
  <c r="U420"/>
  <c r="U423"/>
  <c r="U424"/>
  <c r="U425"/>
  <c r="U426"/>
  <c r="U427"/>
  <c r="U428"/>
  <c r="U429"/>
  <c r="U430"/>
  <c r="U431"/>
  <c r="U432"/>
  <c r="U421"/>
  <c r="U433"/>
  <c r="U436"/>
  <c r="U437"/>
  <c r="U438"/>
  <c r="U439"/>
  <c r="U440"/>
  <c r="U441"/>
  <c r="U442"/>
  <c r="U443"/>
  <c r="U444"/>
  <c r="U445"/>
  <c r="U434"/>
  <c r="U446"/>
  <c r="U449"/>
  <c r="U450"/>
  <c r="U451"/>
  <c r="U452"/>
  <c r="U453"/>
  <c r="U454"/>
  <c r="U455"/>
  <c r="U456"/>
  <c r="U457"/>
  <c r="U458"/>
  <c r="U447"/>
  <c r="U459"/>
  <c r="U462"/>
  <c r="U463"/>
  <c r="U464"/>
  <c r="U465"/>
  <c r="U466"/>
  <c r="U467"/>
  <c r="U468"/>
  <c r="U469"/>
  <c r="U470"/>
  <c r="U471"/>
  <c r="U460"/>
  <c r="U472"/>
  <c r="U475"/>
  <c r="U476"/>
  <c r="U477"/>
  <c r="U478"/>
  <c r="U479"/>
  <c r="U480"/>
  <c r="U481"/>
  <c r="U482"/>
  <c r="U483"/>
  <c r="U484"/>
  <c r="U473"/>
  <c r="U485"/>
  <c r="U488"/>
  <c r="U489"/>
  <c r="U490"/>
  <c r="U491"/>
  <c r="U492"/>
  <c r="U493"/>
  <c r="U494"/>
  <c r="U495"/>
  <c r="U496"/>
  <c r="U497"/>
  <c r="U486"/>
  <c r="U498"/>
  <c r="U501"/>
  <c r="U502"/>
  <c r="U503"/>
  <c r="U504"/>
  <c r="U505"/>
  <c r="U506"/>
  <c r="U507"/>
  <c r="U508"/>
  <c r="U509"/>
  <c r="U510"/>
  <c r="U499"/>
  <c r="U511"/>
  <c r="U514"/>
  <c r="U515"/>
  <c r="U516"/>
  <c r="U517"/>
  <c r="U518"/>
  <c r="U519"/>
  <c r="U520"/>
  <c r="U521"/>
  <c r="U522"/>
  <c r="U523"/>
  <c r="U512"/>
  <c r="U524"/>
  <c r="U527"/>
  <c r="U528"/>
  <c r="U529"/>
  <c r="U530"/>
  <c r="U531"/>
  <c r="U532"/>
  <c r="U533"/>
  <c r="U534"/>
  <c r="U535"/>
  <c r="U536"/>
  <c r="U525"/>
  <c r="U537"/>
  <c r="U540"/>
  <c r="U541"/>
  <c r="U542"/>
  <c r="U543"/>
  <c r="U544"/>
  <c r="U545"/>
  <c r="U546"/>
  <c r="U547"/>
  <c r="U548"/>
  <c r="U549"/>
  <c r="U538"/>
  <c r="U550"/>
  <c r="U553"/>
  <c r="U554"/>
  <c r="U555"/>
  <c r="U556"/>
  <c r="U557"/>
  <c r="U558"/>
  <c r="U559"/>
  <c r="U560"/>
  <c r="U561"/>
  <c r="U562"/>
  <c r="U551"/>
  <c r="U563"/>
  <c r="U566"/>
  <c r="U567"/>
  <c r="U568"/>
  <c r="U569"/>
  <c r="U570"/>
  <c r="U571"/>
  <c r="U572"/>
  <c r="U573"/>
  <c r="U574"/>
  <c r="U575"/>
  <c r="U564"/>
  <c r="U576"/>
  <c r="U579"/>
  <c r="U580"/>
  <c r="U581"/>
  <c r="U582"/>
  <c r="U583"/>
  <c r="U584"/>
  <c r="U585"/>
  <c r="U586"/>
  <c r="U587"/>
  <c r="U588"/>
  <c r="U577"/>
  <c r="U589"/>
  <c r="U329"/>
  <c r="U34" i="24"/>
  <c r="U35"/>
  <c r="U36"/>
  <c r="T41"/>
  <c r="U44"/>
  <c r="U24"/>
  <c r="U25"/>
  <c r="U27"/>
  <c r="U54"/>
  <c r="U55"/>
  <c r="U316" i="18"/>
  <c r="U324"/>
  <c r="V10" i="24"/>
  <c r="V12"/>
  <c r="U56"/>
  <c r="U59"/>
  <c r="U40"/>
  <c r="U39"/>
  <c r="U42"/>
  <c r="U60"/>
  <c r="V11"/>
  <c r="V17"/>
  <c r="V18"/>
  <c r="V3" i="18"/>
  <c r="V58"/>
  <c r="V59"/>
  <c r="V60"/>
  <c r="V61"/>
  <c r="V62"/>
  <c r="V63"/>
  <c r="V64"/>
  <c r="V65"/>
  <c r="V66"/>
  <c r="V67"/>
  <c r="V56"/>
  <c r="V68"/>
  <c r="V71"/>
  <c r="V72"/>
  <c r="V73"/>
  <c r="V74"/>
  <c r="V75"/>
  <c r="V76"/>
  <c r="V77"/>
  <c r="V78"/>
  <c r="V79"/>
  <c r="V80"/>
  <c r="V69"/>
  <c r="V81"/>
  <c r="V84"/>
  <c r="V85"/>
  <c r="V86"/>
  <c r="V87"/>
  <c r="V88"/>
  <c r="V89"/>
  <c r="V90"/>
  <c r="V91"/>
  <c r="V92"/>
  <c r="V93"/>
  <c r="V82"/>
  <c r="V94"/>
  <c r="V97"/>
  <c r="V98"/>
  <c r="V99"/>
  <c r="V100"/>
  <c r="V101"/>
  <c r="V102"/>
  <c r="V103"/>
  <c r="V104"/>
  <c r="V105"/>
  <c r="V106"/>
  <c r="V95"/>
  <c r="V107"/>
  <c r="V110"/>
  <c r="V111"/>
  <c r="V112"/>
  <c r="V113"/>
  <c r="V114"/>
  <c r="V115"/>
  <c r="V116"/>
  <c r="V117"/>
  <c r="V118"/>
  <c r="V119"/>
  <c r="V108"/>
  <c r="V120"/>
  <c r="V123"/>
  <c r="V124"/>
  <c r="V125"/>
  <c r="V126"/>
  <c r="V127"/>
  <c r="V128"/>
  <c r="V129"/>
  <c r="V130"/>
  <c r="V131"/>
  <c r="V132"/>
  <c r="V121"/>
  <c r="V133"/>
  <c r="V136"/>
  <c r="V137"/>
  <c r="V138"/>
  <c r="V139"/>
  <c r="V140"/>
  <c r="V141"/>
  <c r="V142"/>
  <c r="V143"/>
  <c r="V144"/>
  <c r="V145"/>
  <c r="V134"/>
  <c r="V146"/>
  <c r="V149"/>
  <c r="V150"/>
  <c r="V151"/>
  <c r="V152"/>
  <c r="V153"/>
  <c r="V154"/>
  <c r="V155"/>
  <c r="V156"/>
  <c r="V157"/>
  <c r="V158"/>
  <c r="V147"/>
  <c r="V159"/>
  <c r="V162"/>
  <c r="V163"/>
  <c r="V164"/>
  <c r="V165"/>
  <c r="V166"/>
  <c r="V167"/>
  <c r="V168"/>
  <c r="V169"/>
  <c r="V170"/>
  <c r="V171"/>
  <c r="V160"/>
  <c r="V172"/>
  <c r="V175"/>
  <c r="V176"/>
  <c r="V177"/>
  <c r="V178"/>
  <c r="V179"/>
  <c r="V180"/>
  <c r="V181"/>
  <c r="V182"/>
  <c r="V183"/>
  <c r="V184"/>
  <c r="V173"/>
  <c r="V185"/>
  <c r="V188"/>
  <c r="V189"/>
  <c r="V190"/>
  <c r="V191"/>
  <c r="V192"/>
  <c r="V193"/>
  <c r="V194"/>
  <c r="V195"/>
  <c r="V196"/>
  <c r="V197"/>
  <c r="V186"/>
  <c r="V198"/>
  <c r="V201"/>
  <c r="V202"/>
  <c r="V203"/>
  <c r="V204"/>
  <c r="V205"/>
  <c r="V206"/>
  <c r="V207"/>
  <c r="V208"/>
  <c r="V209"/>
  <c r="V210"/>
  <c r="V199"/>
  <c r="V211"/>
  <c r="V214"/>
  <c r="V215"/>
  <c r="V216"/>
  <c r="V217"/>
  <c r="V218"/>
  <c r="V219"/>
  <c r="V220"/>
  <c r="V221"/>
  <c r="V222"/>
  <c r="V223"/>
  <c r="V212"/>
  <c r="V224"/>
  <c r="V227"/>
  <c r="V228"/>
  <c r="V229"/>
  <c r="V230"/>
  <c r="V231"/>
  <c r="V232"/>
  <c r="V233"/>
  <c r="V234"/>
  <c r="V235"/>
  <c r="V236"/>
  <c r="V225"/>
  <c r="V237"/>
  <c r="V240"/>
  <c r="V241"/>
  <c r="V242"/>
  <c r="V243"/>
  <c r="V244"/>
  <c r="V245"/>
  <c r="V246"/>
  <c r="V247"/>
  <c r="V248"/>
  <c r="V249"/>
  <c r="V238"/>
  <c r="V250"/>
  <c r="V253"/>
  <c r="V254"/>
  <c r="V255"/>
  <c r="V256"/>
  <c r="V257"/>
  <c r="V258"/>
  <c r="V259"/>
  <c r="V260"/>
  <c r="V261"/>
  <c r="V262"/>
  <c r="V251"/>
  <c r="V263"/>
  <c r="V266"/>
  <c r="V267"/>
  <c r="V268"/>
  <c r="V269"/>
  <c r="V270"/>
  <c r="V271"/>
  <c r="V272"/>
  <c r="V273"/>
  <c r="V274"/>
  <c r="V275"/>
  <c r="V264"/>
  <c r="V276"/>
  <c r="V279"/>
  <c r="V280"/>
  <c r="V281"/>
  <c r="V282"/>
  <c r="V283"/>
  <c r="V284"/>
  <c r="V285"/>
  <c r="V286"/>
  <c r="V287"/>
  <c r="V288"/>
  <c r="V277"/>
  <c r="V289"/>
  <c r="V292"/>
  <c r="V293"/>
  <c r="V294"/>
  <c r="V295"/>
  <c r="V296"/>
  <c r="V297"/>
  <c r="V298"/>
  <c r="V299"/>
  <c r="V300"/>
  <c r="V301"/>
  <c r="V290"/>
  <c r="V302"/>
  <c r="V305"/>
  <c r="V306"/>
  <c r="V307"/>
  <c r="V308"/>
  <c r="V309"/>
  <c r="V310"/>
  <c r="V311"/>
  <c r="V312"/>
  <c r="V313"/>
  <c r="V314"/>
  <c r="V303"/>
  <c r="V315"/>
  <c r="V55"/>
  <c r="V6"/>
  <c r="V7"/>
  <c r="V322"/>
  <c r="V321"/>
  <c r="V323"/>
  <c r="V20" i="24"/>
  <c r="V7"/>
  <c r="V8"/>
  <c r="V22"/>
  <c r="V33"/>
  <c r="V332" i="18"/>
  <c r="V333"/>
  <c r="V334"/>
  <c r="V335"/>
  <c r="V336"/>
  <c r="V337"/>
  <c r="V338"/>
  <c r="V339"/>
  <c r="V340"/>
  <c r="V341"/>
  <c r="V330"/>
  <c r="V342"/>
  <c r="V345"/>
  <c r="V346"/>
  <c r="V347"/>
  <c r="V348"/>
  <c r="V349"/>
  <c r="V350"/>
  <c r="V351"/>
  <c r="V352"/>
  <c r="V353"/>
  <c r="V354"/>
  <c r="V343"/>
  <c r="V355"/>
  <c r="V358"/>
  <c r="V359"/>
  <c r="V360"/>
  <c r="V361"/>
  <c r="V362"/>
  <c r="V363"/>
  <c r="V364"/>
  <c r="V365"/>
  <c r="V366"/>
  <c r="V367"/>
  <c r="V356"/>
  <c r="V368"/>
  <c r="V371"/>
  <c r="V372"/>
  <c r="V373"/>
  <c r="V374"/>
  <c r="V375"/>
  <c r="V376"/>
  <c r="V377"/>
  <c r="V378"/>
  <c r="V379"/>
  <c r="V380"/>
  <c r="V369"/>
  <c r="V381"/>
  <c r="V384"/>
  <c r="V385"/>
  <c r="V386"/>
  <c r="V387"/>
  <c r="V388"/>
  <c r="V389"/>
  <c r="V390"/>
  <c r="V391"/>
  <c r="V392"/>
  <c r="V393"/>
  <c r="V382"/>
  <c r="V394"/>
  <c r="V397"/>
  <c r="V398"/>
  <c r="V399"/>
  <c r="V400"/>
  <c r="V401"/>
  <c r="V402"/>
  <c r="V403"/>
  <c r="V404"/>
  <c r="V405"/>
  <c r="V406"/>
  <c r="V395"/>
  <c r="V407"/>
  <c r="V410"/>
  <c r="V411"/>
  <c r="V412"/>
  <c r="V413"/>
  <c r="V414"/>
  <c r="V415"/>
  <c r="V416"/>
  <c r="V417"/>
  <c r="V418"/>
  <c r="V419"/>
  <c r="V408"/>
  <c r="V420"/>
  <c r="V423"/>
  <c r="V424"/>
  <c r="V425"/>
  <c r="V426"/>
  <c r="V427"/>
  <c r="V428"/>
  <c r="V429"/>
  <c r="V430"/>
  <c r="V431"/>
  <c r="V432"/>
  <c r="V421"/>
  <c r="V433"/>
  <c r="V436"/>
  <c r="V437"/>
  <c r="V438"/>
  <c r="V439"/>
  <c r="V440"/>
  <c r="V441"/>
  <c r="V442"/>
  <c r="V443"/>
  <c r="V444"/>
  <c r="V445"/>
  <c r="V434"/>
  <c r="V446"/>
  <c r="V449"/>
  <c r="V450"/>
  <c r="V451"/>
  <c r="V452"/>
  <c r="V453"/>
  <c r="V454"/>
  <c r="V455"/>
  <c r="V456"/>
  <c r="V457"/>
  <c r="V458"/>
  <c r="V447"/>
  <c r="V459"/>
  <c r="V462"/>
  <c r="V463"/>
  <c r="V464"/>
  <c r="V465"/>
  <c r="V466"/>
  <c r="V467"/>
  <c r="V468"/>
  <c r="V469"/>
  <c r="V470"/>
  <c r="V471"/>
  <c r="V460"/>
  <c r="V472"/>
  <c r="V475"/>
  <c r="V476"/>
  <c r="V477"/>
  <c r="V478"/>
  <c r="V479"/>
  <c r="V480"/>
  <c r="V481"/>
  <c r="V482"/>
  <c r="V483"/>
  <c r="V484"/>
  <c r="V473"/>
  <c r="V485"/>
  <c r="V488"/>
  <c r="V489"/>
  <c r="V490"/>
  <c r="V491"/>
  <c r="V492"/>
  <c r="V493"/>
  <c r="V494"/>
  <c r="V495"/>
  <c r="V496"/>
  <c r="V497"/>
  <c r="V486"/>
  <c r="V498"/>
  <c r="V501"/>
  <c r="V502"/>
  <c r="V503"/>
  <c r="V504"/>
  <c r="V505"/>
  <c r="V506"/>
  <c r="V507"/>
  <c r="V508"/>
  <c r="V509"/>
  <c r="V510"/>
  <c r="V499"/>
  <c r="V511"/>
  <c r="V514"/>
  <c r="V515"/>
  <c r="V516"/>
  <c r="V517"/>
  <c r="V518"/>
  <c r="V519"/>
  <c r="V520"/>
  <c r="V521"/>
  <c r="V522"/>
  <c r="V523"/>
  <c r="V512"/>
  <c r="V524"/>
  <c r="V527"/>
  <c r="V528"/>
  <c r="V529"/>
  <c r="V530"/>
  <c r="V531"/>
  <c r="V532"/>
  <c r="V533"/>
  <c r="V534"/>
  <c r="V535"/>
  <c r="V536"/>
  <c r="V525"/>
  <c r="V537"/>
  <c r="V540"/>
  <c r="V541"/>
  <c r="V542"/>
  <c r="V543"/>
  <c r="V544"/>
  <c r="V545"/>
  <c r="V546"/>
  <c r="V547"/>
  <c r="V548"/>
  <c r="V549"/>
  <c r="V538"/>
  <c r="V550"/>
  <c r="V553"/>
  <c r="V554"/>
  <c r="V555"/>
  <c r="V556"/>
  <c r="V557"/>
  <c r="V558"/>
  <c r="V559"/>
  <c r="V560"/>
  <c r="V561"/>
  <c r="V562"/>
  <c r="V551"/>
  <c r="V563"/>
  <c r="V566"/>
  <c r="V567"/>
  <c r="V568"/>
  <c r="V569"/>
  <c r="V570"/>
  <c r="V571"/>
  <c r="V572"/>
  <c r="V573"/>
  <c r="V574"/>
  <c r="V575"/>
  <c r="V564"/>
  <c r="V576"/>
  <c r="V579"/>
  <c r="V580"/>
  <c r="V581"/>
  <c r="V582"/>
  <c r="V583"/>
  <c r="V584"/>
  <c r="V585"/>
  <c r="V586"/>
  <c r="V587"/>
  <c r="V588"/>
  <c r="V577"/>
  <c r="V589"/>
  <c r="V329"/>
  <c r="V34" i="24"/>
  <c r="V35"/>
  <c r="V36"/>
  <c r="U41"/>
  <c r="V44"/>
  <c r="V24"/>
  <c r="V25"/>
  <c r="V27"/>
  <c r="V54"/>
  <c r="V55"/>
  <c r="V316" i="18"/>
  <c r="V324"/>
  <c r="W10" i="24"/>
  <c r="W12"/>
  <c r="V56"/>
  <c r="V59"/>
  <c r="V40"/>
  <c r="V39"/>
  <c r="V42"/>
  <c r="V60"/>
  <c r="W11"/>
  <c r="W17"/>
  <c r="W18"/>
  <c r="W3" i="18"/>
  <c r="W58"/>
  <c r="W59"/>
  <c r="W60"/>
  <c r="W61"/>
  <c r="W62"/>
  <c r="W63"/>
  <c r="W64"/>
  <c r="W65"/>
  <c r="W66"/>
  <c r="W67"/>
  <c r="W56"/>
  <c r="W68"/>
  <c r="W71"/>
  <c r="W72"/>
  <c r="W73"/>
  <c r="W74"/>
  <c r="W75"/>
  <c r="W76"/>
  <c r="W77"/>
  <c r="W78"/>
  <c r="W79"/>
  <c r="W80"/>
  <c r="W69"/>
  <c r="W81"/>
  <c r="W84"/>
  <c r="W85"/>
  <c r="W86"/>
  <c r="W87"/>
  <c r="W88"/>
  <c r="W89"/>
  <c r="W90"/>
  <c r="W91"/>
  <c r="W92"/>
  <c r="W93"/>
  <c r="W82"/>
  <c r="W94"/>
  <c r="W97"/>
  <c r="W98"/>
  <c r="W99"/>
  <c r="W100"/>
  <c r="W101"/>
  <c r="W102"/>
  <c r="W103"/>
  <c r="W104"/>
  <c r="W105"/>
  <c r="W106"/>
  <c r="W95"/>
  <c r="W107"/>
  <c r="W110"/>
  <c r="W111"/>
  <c r="W112"/>
  <c r="W113"/>
  <c r="W114"/>
  <c r="W115"/>
  <c r="W116"/>
  <c r="W117"/>
  <c r="W118"/>
  <c r="W119"/>
  <c r="W108"/>
  <c r="W120"/>
  <c r="W123"/>
  <c r="W124"/>
  <c r="W125"/>
  <c r="W126"/>
  <c r="W127"/>
  <c r="W128"/>
  <c r="W129"/>
  <c r="W130"/>
  <c r="W131"/>
  <c r="W132"/>
  <c r="W121"/>
  <c r="W133"/>
  <c r="W136"/>
  <c r="W137"/>
  <c r="W138"/>
  <c r="W139"/>
  <c r="W140"/>
  <c r="W141"/>
  <c r="W142"/>
  <c r="W143"/>
  <c r="W144"/>
  <c r="W145"/>
  <c r="W134"/>
  <c r="W146"/>
  <c r="W149"/>
  <c r="W150"/>
  <c r="W151"/>
  <c r="W152"/>
  <c r="W153"/>
  <c r="W154"/>
  <c r="W155"/>
  <c r="W156"/>
  <c r="W157"/>
  <c r="W158"/>
  <c r="W147"/>
  <c r="W159"/>
  <c r="W162"/>
  <c r="W163"/>
  <c r="W164"/>
  <c r="W165"/>
  <c r="W166"/>
  <c r="W167"/>
  <c r="W168"/>
  <c r="W169"/>
  <c r="W170"/>
  <c r="W171"/>
  <c r="W160"/>
  <c r="W172"/>
  <c r="W175"/>
  <c r="W176"/>
  <c r="W177"/>
  <c r="W178"/>
  <c r="W179"/>
  <c r="W180"/>
  <c r="W181"/>
  <c r="W182"/>
  <c r="W183"/>
  <c r="W184"/>
  <c r="W173"/>
  <c r="W185"/>
  <c r="W188"/>
  <c r="W189"/>
  <c r="W190"/>
  <c r="W191"/>
  <c r="W192"/>
  <c r="W193"/>
  <c r="W194"/>
  <c r="W195"/>
  <c r="W196"/>
  <c r="W197"/>
  <c r="W186"/>
  <c r="W198"/>
  <c r="W201"/>
  <c r="W202"/>
  <c r="W203"/>
  <c r="W204"/>
  <c r="W205"/>
  <c r="W206"/>
  <c r="W207"/>
  <c r="W208"/>
  <c r="W209"/>
  <c r="W210"/>
  <c r="W199"/>
  <c r="W211"/>
  <c r="W214"/>
  <c r="W215"/>
  <c r="W216"/>
  <c r="W217"/>
  <c r="W218"/>
  <c r="W219"/>
  <c r="W220"/>
  <c r="W221"/>
  <c r="W222"/>
  <c r="W223"/>
  <c r="W212"/>
  <c r="W224"/>
  <c r="W227"/>
  <c r="W228"/>
  <c r="W229"/>
  <c r="W230"/>
  <c r="W231"/>
  <c r="W232"/>
  <c r="W233"/>
  <c r="W234"/>
  <c r="W235"/>
  <c r="W236"/>
  <c r="W225"/>
  <c r="W237"/>
  <c r="W240"/>
  <c r="W241"/>
  <c r="W242"/>
  <c r="W243"/>
  <c r="W244"/>
  <c r="W245"/>
  <c r="W246"/>
  <c r="W247"/>
  <c r="W248"/>
  <c r="W249"/>
  <c r="W238"/>
  <c r="W250"/>
  <c r="W253"/>
  <c r="W254"/>
  <c r="W255"/>
  <c r="W256"/>
  <c r="W257"/>
  <c r="W258"/>
  <c r="W259"/>
  <c r="W260"/>
  <c r="W261"/>
  <c r="W262"/>
  <c r="W251"/>
  <c r="W263"/>
  <c r="W266"/>
  <c r="W267"/>
  <c r="W268"/>
  <c r="W269"/>
  <c r="W270"/>
  <c r="W271"/>
  <c r="W272"/>
  <c r="W273"/>
  <c r="W274"/>
  <c r="W275"/>
  <c r="W264"/>
  <c r="W276"/>
  <c r="W279"/>
  <c r="W280"/>
  <c r="W281"/>
  <c r="W282"/>
  <c r="W283"/>
  <c r="W284"/>
  <c r="W285"/>
  <c r="W286"/>
  <c r="W287"/>
  <c r="W288"/>
  <c r="W277"/>
  <c r="W289"/>
  <c r="W292"/>
  <c r="W293"/>
  <c r="W294"/>
  <c r="W295"/>
  <c r="W296"/>
  <c r="W297"/>
  <c r="W298"/>
  <c r="W299"/>
  <c r="W300"/>
  <c r="W301"/>
  <c r="W290"/>
  <c r="W302"/>
  <c r="W305"/>
  <c r="W306"/>
  <c r="W307"/>
  <c r="W308"/>
  <c r="W309"/>
  <c r="W310"/>
  <c r="W311"/>
  <c r="W312"/>
  <c r="W313"/>
  <c r="W314"/>
  <c r="W303"/>
  <c r="W315"/>
  <c r="W55"/>
  <c r="W6"/>
  <c r="W7"/>
  <c r="W322"/>
  <c r="W321"/>
  <c r="W323"/>
  <c r="W20" i="24"/>
  <c r="W7"/>
  <c r="W8"/>
  <c r="W22"/>
  <c r="W33"/>
  <c r="W332" i="18"/>
  <c r="W333"/>
  <c r="W334"/>
  <c r="W335"/>
  <c r="W336"/>
  <c r="W337"/>
  <c r="W338"/>
  <c r="W339"/>
  <c r="W340"/>
  <c r="W341"/>
  <c r="W330"/>
  <c r="W342"/>
  <c r="W345"/>
  <c r="W346"/>
  <c r="W347"/>
  <c r="W348"/>
  <c r="W349"/>
  <c r="W350"/>
  <c r="W351"/>
  <c r="W352"/>
  <c r="W353"/>
  <c r="W354"/>
  <c r="W343"/>
  <c r="W355"/>
  <c r="W358"/>
  <c r="W359"/>
  <c r="W360"/>
  <c r="W361"/>
  <c r="W362"/>
  <c r="W363"/>
  <c r="W364"/>
  <c r="W365"/>
  <c r="W366"/>
  <c r="W367"/>
  <c r="W356"/>
  <c r="W368"/>
  <c r="W371"/>
  <c r="W372"/>
  <c r="W373"/>
  <c r="W374"/>
  <c r="W375"/>
  <c r="W376"/>
  <c r="W377"/>
  <c r="W378"/>
  <c r="W379"/>
  <c r="W380"/>
  <c r="W369"/>
  <c r="W381"/>
  <c r="W384"/>
  <c r="W385"/>
  <c r="W386"/>
  <c r="W387"/>
  <c r="W388"/>
  <c r="W389"/>
  <c r="W390"/>
  <c r="W391"/>
  <c r="W392"/>
  <c r="W393"/>
  <c r="W382"/>
  <c r="W394"/>
  <c r="W397"/>
  <c r="W398"/>
  <c r="W399"/>
  <c r="W400"/>
  <c r="W401"/>
  <c r="W402"/>
  <c r="W403"/>
  <c r="W404"/>
  <c r="W405"/>
  <c r="W406"/>
  <c r="W395"/>
  <c r="W407"/>
  <c r="W410"/>
  <c r="W411"/>
  <c r="W412"/>
  <c r="W413"/>
  <c r="W414"/>
  <c r="W415"/>
  <c r="W416"/>
  <c r="W417"/>
  <c r="W418"/>
  <c r="W419"/>
  <c r="W408"/>
  <c r="W420"/>
  <c r="W423"/>
  <c r="W424"/>
  <c r="W425"/>
  <c r="W426"/>
  <c r="W427"/>
  <c r="W428"/>
  <c r="W429"/>
  <c r="W430"/>
  <c r="W431"/>
  <c r="W432"/>
  <c r="W421"/>
  <c r="W433"/>
  <c r="W436"/>
  <c r="W437"/>
  <c r="W438"/>
  <c r="W439"/>
  <c r="W440"/>
  <c r="W441"/>
  <c r="W442"/>
  <c r="W443"/>
  <c r="W444"/>
  <c r="W445"/>
  <c r="W434"/>
  <c r="W446"/>
  <c r="W449"/>
  <c r="W450"/>
  <c r="W451"/>
  <c r="W452"/>
  <c r="W453"/>
  <c r="W454"/>
  <c r="W455"/>
  <c r="W456"/>
  <c r="W457"/>
  <c r="W458"/>
  <c r="W447"/>
  <c r="W459"/>
  <c r="W462"/>
  <c r="W463"/>
  <c r="W464"/>
  <c r="W465"/>
  <c r="W466"/>
  <c r="W467"/>
  <c r="W468"/>
  <c r="W469"/>
  <c r="W470"/>
  <c r="W471"/>
  <c r="W460"/>
  <c r="W472"/>
  <c r="W475"/>
  <c r="W476"/>
  <c r="W477"/>
  <c r="W478"/>
  <c r="W479"/>
  <c r="W480"/>
  <c r="W481"/>
  <c r="W482"/>
  <c r="W483"/>
  <c r="W484"/>
  <c r="W473"/>
  <c r="W485"/>
  <c r="W488"/>
  <c r="W489"/>
  <c r="W490"/>
  <c r="W491"/>
  <c r="W492"/>
  <c r="W493"/>
  <c r="W494"/>
  <c r="W495"/>
  <c r="W496"/>
  <c r="W497"/>
  <c r="W486"/>
  <c r="W498"/>
  <c r="W501"/>
  <c r="W502"/>
  <c r="W503"/>
  <c r="W504"/>
  <c r="W505"/>
  <c r="W506"/>
  <c r="W507"/>
  <c r="W508"/>
  <c r="W509"/>
  <c r="W510"/>
  <c r="W499"/>
  <c r="W511"/>
  <c r="W514"/>
  <c r="W515"/>
  <c r="W516"/>
  <c r="W517"/>
  <c r="W518"/>
  <c r="W519"/>
  <c r="W520"/>
  <c r="W521"/>
  <c r="W522"/>
  <c r="W523"/>
  <c r="W512"/>
  <c r="W524"/>
  <c r="W527"/>
  <c r="W528"/>
  <c r="W529"/>
  <c r="W530"/>
  <c r="W531"/>
  <c r="W532"/>
  <c r="W533"/>
  <c r="W534"/>
  <c r="W535"/>
  <c r="W536"/>
  <c r="W525"/>
  <c r="W537"/>
  <c r="W540"/>
  <c r="W541"/>
  <c r="W542"/>
  <c r="W543"/>
  <c r="W544"/>
  <c r="W545"/>
  <c r="W546"/>
  <c r="W547"/>
  <c r="W548"/>
  <c r="W549"/>
  <c r="W538"/>
  <c r="W550"/>
  <c r="W553"/>
  <c r="W554"/>
  <c r="W555"/>
  <c r="W556"/>
  <c r="W557"/>
  <c r="W558"/>
  <c r="W559"/>
  <c r="W560"/>
  <c r="W561"/>
  <c r="W562"/>
  <c r="W551"/>
  <c r="W563"/>
  <c r="W566"/>
  <c r="W567"/>
  <c r="W568"/>
  <c r="W569"/>
  <c r="W570"/>
  <c r="W571"/>
  <c r="W572"/>
  <c r="W573"/>
  <c r="W574"/>
  <c r="W575"/>
  <c r="W564"/>
  <c r="W576"/>
  <c r="W579"/>
  <c r="W580"/>
  <c r="W581"/>
  <c r="W582"/>
  <c r="W583"/>
  <c r="W584"/>
  <c r="W585"/>
  <c r="W586"/>
  <c r="W587"/>
  <c r="W588"/>
  <c r="W577"/>
  <c r="W589"/>
  <c r="W329"/>
  <c r="W34" i="24"/>
  <c r="W35"/>
  <c r="W36"/>
  <c r="V41"/>
  <c r="W44"/>
  <c r="W24"/>
  <c r="W25"/>
  <c r="W27"/>
  <c r="W54"/>
  <c r="W55"/>
  <c r="W316" i="18"/>
  <c r="W324"/>
  <c r="X10" i="24"/>
  <c r="X12"/>
  <c r="W56"/>
  <c r="W59"/>
  <c r="W40"/>
  <c r="W39"/>
  <c r="W42"/>
  <c r="W60"/>
  <c r="X11"/>
  <c r="X17"/>
  <c r="X18"/>
  <c r="X3" i="18"/>
  <c r="X58"/>
  <c r="X59"/>
  <c r="X60"/>
  <c r="X61"/>
  <c r="X62"/>
  <c r="X63"/>
  <c r="X64"/>
  <c r="X65"/>
  <c r="X66"/>
  <c r="X67"/>
  <c r="X56"/>
  <c r="X68"/>
  <c r="X71"/>
  <c r="X72"/>
  <c r="X73"/>
  <c r="X74"/>
  <c r="X75"/>
  <c r="X76"/>
  <c r="X77"/>
  <c r="X78"/>
  <c r="X79"/>
  <c r="X80"/>
  <c r="X69"/>
  <c r="X81"/>
  <c r="X84"/>
  <c r="X85"/>
  <c r="X86"/>
  <c r="X87"/>
  <c r="X88"/>
  <c r="X89"/>
  <c r="X90"/>
  <c r="X91"/>
  <c r="X92"/>
  <c r="X93"/>
  <c r="X82"/>
  <c r="X94"/>
  <c r="X97"/>
  <c r="X98"/>
  <c r="X99"/>
  <c r="X100"/>
  <c r="X101"/>
  <c r="X102"/>
  <c r="X103"/>
  <c r="X104"/>
  <c r="X105"/>
  <c r="X106"/>
  <c r="X95"/>
  <c r="X107"/>
  <c r="X110"/>
  <c r="X111"/>
  <c r="X112"/>
  <c r="X113"/>
  <c r="X114"/>
  <c r="X115"/>
  <c r="X116"/>
  <c r="X117"/>
  <c r="X118"/>
  <c r="X119"/>
  <c r="X108"/>
  <c r="X120"/>
  <c r="X123"/>
  <c r="X124"/>
  <c r="X125"/>
  <c r="X126"/>
  <c r="X127"/>
  <c r="X128"/>
  <c r="X129"/>
  <c r="X130"/>
  <c r="X131"/>
  <c r="X132"/>
  <c r="X121"/>
  <c r="X133"/>
  <c r="X136"/>
  <c r="X137"/>
  <c r="X138"/>
  <c r="X139"/>
  <c r="X140"/>
  <c r="X141"/>
  <c r="X142"/>
  <c r="X143"/>
  <c r="X144"/>
  <c r="X145"/>
  <c r="X134"/>
  <c r="X146"/>
  <c r="X149"/>
  <c r="X150"/>
  <c r="X151"/>
  <c r="X152"/>
  <c r="X153"/>
  <c r="X154"/>
  <c r="X155"/>
  <c r="X156"/>
  <c r="X157"/>
  <c r="X158"/>
  <c r="X147"/>
  <c r="X159"/>
  <c r="X162"/>
  <c r="X163"/>
  <c r="X164"/>
  <c r="X165"/>
  <c r="X166"/>
  <c r="X167"/>
  <c r="X168"/>
  <c r="X169"/>
  <c r="X170"/>
  <c r="X171"/>
  <c r="X160"/>
  <c r="X172"/>
  <c r="X175"/>
  <c r="X176"/>
  <c r="X177"/>
  <c r="X178"/>
  <c r="X179"/>
  <c r="X180"/>
  <c r="X181"/>
  <c r="X182"/>
  <c r="X183"/>
  <c r="X184"/>
  <c r="X173"/>
  <c r="X185"/>
  <c r="X188"/>
  <c r="X189"/>
  <c r="X190"/>
  <c r="X191"/>
  <c r="X192"/>
  <c r="X193"/>
  <c r="X194"/>
  <c r="X195"/>
  <c r="X196"/>
  <c r="X197"/>
  <c r="X186"/>
  <c r="X198"/>
  <c r="X201"/>
  <c r="X202"/>
  <c r="X203"/>
  <c r="X204"/>
  <c r="X205"/>
  <c r="X206"/>
  <c r="X207"/>
  <c r="X208"/>
  <c r="X209"/>
  <c r="X210"/>
  <c r="X199"/>
  <c r="X211"/>
  <c r="X214"/>
  <c r="X215"/>
  <c r="X216"/>
  <c r="X217"/>
  <c r="X218"/>
  <c r="X219"/>
  <c r="X220"/>
  <c r="X221"/>
  <c r="X222"/>
  <c r="X223"/>
  <c r="X212"/>
  <c r="X224"/>
  <c r="X227"/>
  <c r="X228"/>
  <c r="X229"/>
  <c r="X230"/>
  <c r="X231"/>
  <c r="X232"/>
  <c r="X233"/>
  <c r="X234"/>
  <c r="X235"/>
  <c r="X236"/>
  <c r="X225"/>
  <c r="X237"/>
  <c r="X240"/>
  <c r="X241"/>
  <c r="X242"/>
  <c r="X243"/>
  <c r="X244"/>
  <c r="X245"/>
  <c r="X246"/>
  <c r="X247"/>
  <c r="X248"/>
  <c r="X249"/>
  <c r="X238"/>
  <c r="X250"/>
  <c r="X253"/>
  <c r="X254"/>
  <c r="X255"/>
  <c r="X256"/>
  <c r="X257"/>
  <c r="X258"/>
  <c r="X259"/>
  <c r="X260"/>
  <c r="X261"/>
  <c r="X262"/>
  <c r="X251"/>
  <c r="X263"/>
  <c r="X266"/>
  <c r="X267"/>
  <c r="X268"/>
  <c r="X269"/>
  <c r="X270"/>
  <c r="X271"/>
  <c r="X272"/>
  <c r="X273"/>
  <c r="X274"/>
  <c r="X275"/>
  <c r="X264"/>
  <c r="X276"/>
  <c r="X279"/>
  <c r="X280"/>
  <c r="X281"/>
  <c r="X282"/>
  <c r="X283"/>
  <c r="X284"/>
  <c r="X285"/>
  <c r="X286"/>
  <c r="X287"/>
  <c r="X288"/>
  <c r="X277"/>
  <c r="X289"/>
  <c r="X292"/>
  <c r="X293"/>
  <c r="X294"/>
  <c r="X295"/>
  <c r="X296"/>
  <c r="X297"/>
  <c r="X298"/>
  <c r="X299"/>
  <c r="X300"/>
  <c r="X301"/>
  <c r="X290"/>
  <c r="X302"/>
  <c r="X305"/>
  <c r="X306"/>
  <c r="X307"/>
  <c r="X308"/>
  <c r="X309"/>
  <c r="X310"/>
  <c r="X311"/>
  <c r="X312"/>
  <c r="X313"/>
  <c r="X314"/>
  <c r="X303"/>
  <c r="X315"/>
  <c r="X55"/>
  <c r="X6"/>
  <c r="X7"/>
  <c r="X322"/>
  <c r="X321"/>
  <c r="X323"/>
  <c r="X20" i="24"/>
  <c r="X7"/>
  <c r="X8"/>
  <c r="X22"/>
  <c r="X33"/>
  <c r="X332" i="18"/>
  <c r="X333"/>
  <c r="X334"/>
  <c r="X335"/>
  <c r="X336"/>
  <c r="X337"/>
  <c r="X338"/>
  <c r="X339"/>
  <c r="X340"/>
  <c r="X341"/>
  <c r="X330"/>
  <c r="X342"/>
  <c r="X345"/>
  <c r="X346"/>
  <c r="X347"/>
  <c r="X348"/>
  <c r="X349"/>
  <c r="X350"/>
  <c r="X351"/>
  <c r="X352"/>
  <c r="X353"/>
  <c r="X354"/>
  <c r="X343"/>
  <c r="X355"/>
  <c r="X358"/>
  <c r="X359"/>
  <c r="X360"/>
  <c r="X361"/>
  <c r="X362"/>
  <c r="X363"/>
  <c r="X364"/>
  <c r="X365"/>
  <c r="X366"/>
  <c r="X367"/>
  <c r="X356"/>
  <c r="X368"/>
  <c r="X371"/>
  <c r="X372"/>
  <c r="X373"/>
  <c r="X374"/>
  <c r="X375"/>
  <c r="X376"/>
  <c r="X377"/>
  <c r="X378"/>
  <c r="X379"/>
  <c r="X380"/>
  <c r="X369"/>
  <c r="X381"/>
  <c r="X384"/>
  <c r="X385"/>
  <c r="X386"/>
  <c r="X387"/>
  <c r="X388"/>
  <c r="X389"/>
  <c r="X390"/>
  <c r="X391"/>
  <c r="X392"/>
  <c r="X393"/>
  <c r="X382"/>
  <c r="X394"/>
  <c r="X397"/>
  <c r="X398"/>
  <c r="X399"/>
  <c r="X400"/>
  <c r="X401"/>
  <c r="X402"/>
  <c r="X403"/>
  <c r="X404"/>
  <c r="X405"/>
  <c r="X406"/>
  <c r="X395"/>
  <c r="X407"/>
  <c r="X410"/>
  <c r="X411"/>
  <c r="X412"/>
  <c r="X413"/>
  <c r="X414"/>
  <c r="X415"/>
  <c r="X416"/>
  <c r="X417"/>
  <c r="X418"/>
  <c r="X419"/>
  <c r="X408"/>
  <c r="X420"/>
  <c r="X423"/>
  <c r="X424"/>
  <c r="X425"/>
  <c r="X426"/>
  <c r="X427"/>
  <c r="X428"/>
  <c r="X429"/>
  <c r="X430"/>
  <c r="X431"/>
  <c r="X432"/>
  <c r="X421"/>
  <c r="X433"/>
  <c r="X436"/>
  <c r="X437"/>
  <c r="X438"/>
  <c r="X439"/>
  <c r="X440"/>
  <c r="X441"/>
  <c r="X442"/>
  <c r="X443"/>
  <c r="X444"/>
  <c r="X445"/>
  <c r="X434"/>
  <c r="X446"/>
  <c r="X449"/>
  <c r="X450"/>
  <c r="X451"/>
  <c r="X452"/>
  <c r="X453"/>
  <c r="X454"/>
  <c r="X455"/>
  <c r="X456"/>
  <c r="X457"/>
  <c r="X458"/>
  <c r="X447"/>
  <c r="X459"/>
  <c r="X462"/>
  <c r="X463"/>
  <c r="X464"/>
  <c r="X465"/>
  <c r="X466"/>
  <c r="X467"/>
  <c r="X468"/>
  <c r="X469"/>
  <c r="X470"/>
  <c r="X471"/>
  <c r="X460"/>
  <c r="X472"/>
  <c r="X475"/>
  <c r="X476"/>
  <c r="X477"/>
  <c r="X478"/>
  <c r="X479"/>
  <c r="X480"/>
  <c r="X481"/>
  <c r="X482"/>
  <c r="X483"/>
  <c r="X484"/>
  <c r="X473"/>
  <c r="X485"/>
  <c r="X488"/>
  <c r="X489"/>
  <c r="X490"/>
  <c r="X491"/>
  <c r="X492"/>
  <c r="X493"/>
  <c r="X494"/>
  <c r="X495"/>
  <c r="X496"/>
  <c r="X497"/>
  <c r="X486"/>
  <c r="X498"/>
  <c r="X501"/>
  <c r="X502"/>
  <c r="X503"/>
  <c r="X504"/>
  <c r="X505"/>
  <c r="X506"/>
  <c r="X507"/>
  <c r="X508"/>
  <c r="X509"/>
  <c r="X510"/>
  <c r="X499"/>
  <c r="X511"/>
  <c r="X514"/>
  <c r="X515"/>
  <c r="X516"/>
  <c r="X517"/>
  <c r="X518"/>
  <c r="X519"/>
  <c r="X520"/>
  <c r="X521"/>
  <c r="X522"/>
  <c r="X523"/>
  <c r="X512"/>
  <c r="X524"/>
  <c r="X527"/>
  <c r="X528"/>
  <c r="X529"/>
  <c r="X530"/>
  <c r="X531"/>
  <c r="X532"/>
  <c r="X533"/>
  <c r="X534"/>
  <c r="X535"/>
  <c r="X536"/>
  <c r="X525"/>
  <c r="X537"/>
  <c r="X540"/>
  <c r="X541"/>
  <c r="X542"/>
  <c r="X543"/>
  <c r="X544"/>
  <c r="X545"/>
  <c r="X546"/>
  <c r="X547"/>
  <c r="X548"/>
  <c r="X549"/>
  <c r="X538"/>
  <c r="X550"/>
  <c r="X553"/>
  <c r="X554"/>
  <c r="X555"/>
  <c r="X556"/>
  <c r="X557"/>
  <c r="X558"/>
  <c r="X559"/>
  <c r="X560"/>
  <c r="X561"/>
  <c r="X562"/>
  <c r="X551"/>
  <c r="X563"/>
  <c r="X566"/>
  <c r="X567"/>
  <c r="X568"/>
  <c r="X569"/>
  <c r="X570"/>
  <c r="X571"/>
  <c r="X572"/>
  <c r="X573"/>
  <c r="X574"/>
  <c r="X575"/>
  <c r="X564"/>
  <c r="X576"/>
  <c r="X579"/>
  <c r="X580"/>
  <c r="X581"/>
  <c r="X582"/>
  <c r="X583"/>
  <c r="X584"/>
  <c r="X585"/>
  <c r="X586"/>
  <c r="X587"/>
  <c r="X588"/>
  <c r="X577"/>
  <c r="X589"/>
  <c r="X329"/>
  <c r="X34" i="24"/>
  <c r="X35"/>
  <c r="X36"/>
  <c r="W41"/>
  <c r="X44"/>
  <c r="X24"/>
  <c r="X25"/>
  <c r="X27"/>
  <c r="X54"/>
  <c r="X55"/>
  <c r="X316" i="18"/>
  <c r="X324"/>
  <c r="Y10" i="24"/>
  <c r="Y12"/>
  <c r="X56"/>
  <c r="X59"/>
  <c r="X40"/>
  <c r="X39"/>
  <c r="X42"/>
  <c r="X60"/>
  <c r="Y11"/>
  <c r="Y17"/>
  <c r="Y18"/>
  <c r="Y3" i="18"/>
  <c r="Y58"/>
  <c r="Y59"/>
  <c r="Y60"/>
  <c r="Y61"/>
  <c r="Y62"/>
  <c r="Y63"/>
  <c r="Y64"/>
  <c r="Y65"/>
  <c r="Y66"/>
  <c r="Y67"/>
  <c r="Y56"/>
  <c r="Y68"/>
  <c r="Y71"/>
  <c r="Y72"/>
  <c r="Y73"/>
  <c r="Y74"/>
  <c r="Y75"/>
  <c r="Y76"/>
  <c r="Y77"/>
  <c r="Y78"/>
  <c r="Y79"/>
  <c r="Y80"/>
  <c r="Y69"/>
  <c r="Y81"/>
  <c r="Y84"/>
  <c r="Y85"/>
  <c r="Y86"/>
  <c r="Y87"/>
  <c r="Y88"/>
  <c r="Y89"/>
  <c r="Y90"/>
  <c r="Y91"/>
  <c r="Y92"/>
  <c r="Y93"/>
  <c r="Y82"/>
  <c r="Y94"/>
  <c r="Y97"/>
  <c r="Y98"/>
  <c r="Y99"/>
  <c r="Y100"/>
  <c r="Y101"/>
  <c r="Y102"/>
  <c r="Y103"/>
  <c r="Y104"/>
  <c r="Y105"/>
  <c r="Y106"/>
  <c r="Y95"/>
  <c r="Y107"/>
  <c r="Y110"/>
  <c r="Y111"/>
  <c r="Y112"/>
  <c r="Y113"/>
  <c r="Y114"/>
  <c r="Y115"/>
  <c r="Y116"/>
  <c r="Y117"/>
  <c r="Y118"/>
  <c r="Y119"/>
  <c r="Y108"/>
  <c r="Y120"/>
  <c r="Y123"/>
  <c r="Y124"/>
  <c r="Y125"/>
  <c r="Y126"/>
  <c r="Y127"/>
  <c r="Y128"/>
  <c r="Y129"/>
  <c r="Y130"/>
  <c r="Y131"/>
  <c r="Y132"/>
  <c r="Y121"/>
  <c r="Y133"/>
  <c r="Y136"/>
  <c r="Y137"/>
  <c r="Y138"/>
  <c r="Y139"/>
  <c r="Y140"/>
  <c r="Y141"/>
  <c r="Y142"/>
  <c r="Y143"/>
  <c r="Y144"/>
  <c r="Y145"/>
  <c r="Y134"/>
  <c r="Y146"/>
  <c r="Y149"/>
  <c r="Y150"/>
  <c r="Y151"/>
  <c r="Y152"/>
  <c r="Y153"/>
  <c r="Y154"/>
  <c r="Y155"/>
  <c r="Y156"/>
  <c r="Y157"/>
  <c r="Y158"/>
  <c r="Y147"/>
  <c r="Y159"/>
  <c r="Y162"/>
  <c r="Y163"/>
  <c r="Y164"/>
  <c r="Y165"/>
  <c r="Y166"/>
  <c r="Y167"/>
  <c r="Y168"/>
  <c r="Y169"/>
  <c r="Y170"/>
  <c r="Y171"/>
  <c r="Y160"/>
  <c r="Y172"/>
  <c r="Y175"/>
  <c r="Y176"/>
  <c r="Y177"/>
  <c r="Y178"/>
  <c r="Y179"/>
  <c r="Y180"/>
  <c r="Y181"/>
  <c r="Y182"/>
  <c r="Y183"/>
  <c r="Y184"/>
  <c r="Y173"/>
  <c r="Y185"/>
  <c r="Y188"/>
  <c r="Y189"/>
  <c r="Y190"/>
  <c r="Y191"/>
  <c r="Y192"/>
  <c r="Y193"/>
  <c r="Y194"/>
  <c r="Y195"/>
  <c r="Y196"/>
  <c r="Y197"/>
  <c r="Y186"/>
  <c r="Y198"/>
  <c r="Y201"/>
  <c r="Y202"/>
  <c r="Y203"/>
  <c r="Y204"/>
  <c r="Y205"/>
  <c r="Y206"/>
  <c r="Y207"/>
  <c r="Y208"/>
  <c r="Y209"/>
  <c r="Y210"/>
  <c r="Y199"/>
  <c r="Y211"/>
  <c r="Y214"/>
  <c r="Y215"/>
  <c r="Y216"/>
  <c r="Y217"/>
  <c r="Y218"/>
  <c r="Y219"/>
  <c r="Y220"/>
  <c r="Y221"/>
  <c r="Y222"/>
  <c r="Y223"/>
  <c r="Y212"/>
  <c r="Y224"/>
  <c r="Y227"/>
  <c r="Y228"/>
  <c r="Y229"/>
  <c r="Y230"/>
  <c r="Y231"/>
  <c r="Y232"/>
  <c r="Y233"/>
  <c r="Y234"/>
  <c r="Y235"/>
  <c r="Y236"/>
  <c r="Y225"/>
  <c r="Y237"/>
  <c r="Y240"/>
  <c r="Y241"/>
  <c r="Y242"/>
  <c r="Y243"/>
  <c r="Y244"/>
  <c r="Y245"/>
  <c r="Y246"/>
  <c r="Y247"/>
  <c r="Y248"/>
  <c r="Y249"/>
  <c r="Y238"/>
  <c r="Y250"/>
  <c r="Y253"/>
  <c r="Y254"/>
  <c r="Y255"/>
  <c r="Y256"/>
  <c r="Y257"/>
  <c r="Y258"/>
  <c r="Y259"/>
  <c r="Y260"/>
  <c r="Y261"/>
  <c r="Y262"/>
  <c r="Y251"/>
  <c r="Y263"/>
  <c r="Y266"/>
  <c r="Y267"/>
  <c r="Y268"/>
  <c r="Y269"/>
  <c r="Y270"/>
  <c r="Y271"/>
  <c r="Y272"/>
  <c r="Y273"/>
  <c r="Y274"/>
  <c r="Y275"/>
  <c r="Y264"/>
  <c r="Y276"/>
  <c r="Y279"/>
  <c r="Y280"/>
  <c r="Y281"/>
  <c r="Y282"/>
  <c r="Y283"/>
  <c r="Y284"/>
  <c r="Y285"/>
  <c r="Y286"/>
  <c r="Y287"/>
  <c r="Y288"/>
  <c r="Y277"/>
  <c r="Y289"/>
  <c r="Y292"/>
  <c r="Y293"/>
  <c r="Y294"/>
  <c r="Y295"/>
  <c r="Y296"/>
  <c r="Y297"/>
  <c r="Y298"/>
  <c r="Y299"/>
  <c r="Y300"/>
  <c r="Y301"/>
  <c r="Y290"/>
  <c r="Y302"/>
  <c r="Y305"/>
  <c r="Y306"/>
  <c r="Y307"/>
  <c r="Y308"/>
  <c r="Y309"/>
  <c r="Y310"/>
  <c r="Y311"/>
  <c r="Y312"/>
  <c r="Y313"/>
  <c r="Y314"/>
  <c r="Y303"/>
  <c r="Y315"/>
  <c r="Y55"/>
  <c r="Y6"/>
  <c r="Y7"/>
  <c r="Y322"/>
  <c r="Y321"/>
  <c r="Y323"/>
  <c r="Y20" i="24"/>
  <c r="Y7"/>
  <c r="Y8"/>
  <c r="Y22"/>
  <c r="Y33"/>
  <c r="Y332" i="18"/>
  <c r="Y333"/>
  <c r="Y334"/>
  <c r="Y335"/>
  <c r="Y336"/>
  <c r="Y337"/>
  <c r="Y338"/>
  <c r="Y339"/>
  <c r="Y340"/>
  <c r="Y341"/>
  <c r="Y330"/>
  <c r="Y342"/>
  <c r="Y345"/>
  <c r="Y346"/>
  <c r="Y347"/>
  <c r="Y348"/>
  <c r="Y349"/>
  <c r="Y350"/>
  <c r="Y351"/>
  <c r="Y352"/>
  <c r="Y353"/>
  <c r="Y354"/>
  <c r="Y343"/>
  <c r="Y355"/>
  <c r="Y358"/>
  <c r="Y359"/>
  <c r="Y360"/>
  <c r="Y361"/>
  <c r="Y362"/>
  <c r="Y363"/>
  <c r="Y364"/>
  <c r="Y365"/>
  <c r="Y366"/>
  <c r="Y367"/>
  <c r="Y356"/>
  <c r="Y368"/>
  <c r="Y371"/>
  <c r="Y372"/>
  <c r="Y373"/>
  <c r="Y374"/>
  <c r="Y375"/>
  <c r="Y376"/>
  <c r="Y377"/>
  <c r="Y378"/>
  <c r="Y379"/>
  <c r="Y380"/>
  <c r="Y369"/>
  <c r="Y381"/>
  <c r="Y384"/>
  <c r="Y385"/>
  <c r="Y386"/>
  <c r="Y387"/>
  <c r="Y388"/>
  <c r="Y389"/>
  <c r="Y390"/>
  <c r="Y391"/>
  <c r="Y392"/>
  <c r="Y393"/>
  <c r="Y382"/>
  <c r="Y394"/>
  <c r="Y397"/>
  <c r="Y398"/>
  <c r="Y399"/>
  <c r="Y400"/>
  <c r="Y401"/>
  <c r="Y402"/>
  <c r="Y403"/>
  <c r="Y404"/>
  <c r="Y405"/>
  <c r="Y406"/>
  <c r="Y395"/>
  <c r="Y407"/>
  <c r="Y410"/>
  <c r="Y411"/>
  <c r="Y412"/>
  <c r="Y413"/>
  <c r="Y414"/>
  <c r="Y415"/>
  <c r="Y416"/>
  <c r="Y417"/>
  <c r="Y418"/>
  <c r="Y419"/>
  <c r="Y408"/>
  <c r="Y420"/>
  <c r="Y423"/>
  <c r="Y424"/>
  <c r="Y425"/>
  <c r="Y426"/>
  <c r="Y427"/>
  <c r="Y428"/>
  <c r="Y429"/>
  <c r="Y430"/>
  <c r="Y431"/>
  <c r="Y432"/>
  <c r="Y421"/>
  <c r="Y433"/>
  <c r="Y436"/>
  <c r="Y437"/>
  <c r="Y438"/>
  <c r="Y439"/>
  <c r="Y440"/>
  <c r="Y441"/>
  <c r="Y442"/>
  <c r="Y443"/>
  <c r="Y444"/>
  <c r="Y445"/>
  <c r="Y434"/>
  <c r="Y446"/>
  <c r="Y449"/>
  <c r="Y450"/>
  <c r="Y451"/>
  <c r="Y452"/>
  <c r="Y453"/>
  <c r="Y454"/>
  <c r="Y455"/>
  <c r="Y456"/>
  <c r="Y457"/>
  <c r="Y458"/>
  <c r="Y447"/>
  <c r="Y459"/>
  <c r="Y462"/>
  <c r="Y463"/>
  <c r="Y464"/>
  <c r="Y465"/>
  <c r="Y466"/>
  <c r="Y467"/>
  <c r="Y468"/>
  <c r="Y469"/>
  <c r="Y470"/>
  <c r="Y471"/>
  <c r="Y460"/>
  <c r="Y472"/>
  <c r="Y475"/>
  <c r="Y476"/>
  <c r="Y477"/>
  <c r="Y478"/>
  <c r="Y479"/>
  <c r="Y480"/>
  <c r="Y481"/>
  <c r="Y482"/>
  <c r="Y483"/>
  <c r="Y484"/>
  <c r="Y473"/>
  <c r="Y485"/>
  <c r="Y488"/>
  <c r="Y489"/>
  <c r="Y490"/>
  <c r="Y491"/>
  <c r="Y492"/>
  <c r="Y493"/>
  <c r="Y494"/>
  <c r="Y495"/>
  <c r="Y496"/>
  <c r="Y497"/>
  <c r="Y486"/>
  <c r="Y498"/>
  <c r="Y501"/>
  <c r="Y502"/>
  <c r="Y503"/>
  <c r="Y504"/>
  <c r="Y505"/>
  <c r="Y506"/>
  <c r="Y507"/>
  <c r="Y508"/>
  <c r="Y509"/>
  <c r="Y510"/>
  <c r="Y499"/>
  <c r="Y511"/>
  <c r="Y514"/>
  <c r="Y515"/>
  <c r="Y516"/>
  <c r="Y517"/>
  <c r="Y518"/>
  <c r="Y519"/>
  <c r="Y520"/>
  <c r="Y521"/>
  <c r="Y522"/>
  <c r="Y523"/>
  <c r="Y512"/>
  <c r="Y524"/>
  <c r="Y527"/>
  <c r="Y528"/>
  <c r="Y529"/>
  <c r="Y530"/>
  <c r="Y531"/>
  <c r="Y532"/>
  <c r="Y533"/>
  <c r="Y534"/>
  <c r="Y535"/>
  <c r="Y536"/>
  <c r="Y525"/>
  <c r="Y537"/>
  <c r="Y540"/>
  <c r="Y541"/>
  <c r="Y542"/>
  <c r="Y543"/>
  <c r="Y544"/>
  <c r="Y545"/>
  <c r="Y546"/>
  <c r="Y547"/>
  <c r="Y548"/>
  <c r="Y549"/>
  <c r="Y538"/>
  <c r="Y550"/>
  <c r="Y553"/>
  <c r="Y554"/>
  <c r="Y555"/>
  <c r="Y556"/>
  <c r="Y557"/>
  <c r="Y558"/>
  <c r="Y559"/>
  <c r="Y560"/>
  <c r="Y561"/>
  <c r="Y562"/>
  <c r="Y551"/>
  <c r="Y563"/>
  <c r="Y566"/>
  <c r="Y567"/>
  <c r="Y568"/>
  <c r="Y569"/>
  <c r="Y570"/>
  <c r="Y571"/>
  <c r="Y572"/>
  <c r="Y573"/>
  <c r="Y574"/>
  <c r="Y575"/>
  <c r="Y564"/>
  <c r="Y576"/>
  <c r="Y579"/>
  <c r="Y580"/>
  <c r="Y581"/>
  <c r="Y582"/>
  <c r="Y583"/>
  <c r="Y584"/>
  <c r="Y585"/>
  <c r="Y586"/>
  <c r="Y587"/>
  <c r="Y588"/>
  <c r="Y577"/>
  <c r="Y589"/>
  <c r="Y329"/>
  <c r="Y34" i="24"/>
  <c r="Y35"/>
  <c r="Y36"/>
  <c r="X41"/>
  <c r="Y44"/>
  <c r="Y24"/>
  <c r="Y25"/>
  <c r="Y27"/>
  <c r="Y54"/>
  <c r="Y55"/>
  <c r="Y316" i="18"/>
  <c r="Y324"/>
  <c r="Z10" i="24"/>
  <c r="Z12"/>
  <c r="Y56"/>
  <c r="Y59"/>
  <c r="Y40"/>
  <c r="Y39"/>
  <c r="Y42"/>
  <c r="Y60"/>
  <c r="Z11"/>
  <c r="Z17"/>
  <c r="Z18"/>
  <c r="Z3" i="18"/>
  <c r="Z58"/>
  <c r="Z59"/>
  <c r="Z60"/>
  <c r="Z61"/>
  <c r="Z62"/>
  <c r="Z63"/>
  <c r="Z64"/>
  <c r="Z65"/>
  <c r="Z66"/>
  <c r="Z67"/>
  <c r="Z56"/>
  <c r="Z68"/>
  <c r="Z71"/>
  <c r="Z72"/>
  <c r="Z73"/>
  <c r="Z74"/>
  <c r="Z75"/>
  <c r="Z76"/>
  <c r="Z77"/>
  <c r="Z78"/>
  <c r="Z79"/>
  <c r="Z80"/>
  <c r="Z69"/>
  <c r="Z81"/>
  <c r="Z84"/>
  <c r="Z85"/>
  <c r="Z86"/>
  <c r="Z87"/>
  <c r="Z88"/>
  <c r="Z89"/>
  <c r="Z90"/>
  <c r="Z91"/>
  <c r="Z92"/>
  <c r="Z93"/>
  <c r="Z82"/>
  <c r="Z94"/>
  <c r="Z97"/>
  <c r="Z98"/>
  <c r="Z99"/>
  <c r="Z100"/>
  <c r="Z101"/>
  <c r="Z102"/>
  <c r="Z103"/>
  <c r="Z104"/>
  <c r="Z105"/>
  <c r="Z106"/>
  <c r="Z95"/>
  <c r="Z107"/>
  <c r="Z110"/>
  <c r="Z111"/>
  <c r="Z112"/>
  <c r="Z113"/>
  <c r="Z114"/>
  <c r="Z115"/>
  <c r="Z116"/>
  <c r="Z117"/>
  <c r="Z118"/>
  <c r="Z119"/>
  <c r="Z108"/>
  <c r="Z120"/>
  <c r="Z123"/>
  <c r="Z124"/>
  <c r="Z125"/>
  <c r="Z126"/>
  <c r="Z127"/>
  <c r="Z128"/>
  <c r="Z129"/>
  <c r="Z130"/>
  <c r="Z131"/>
  <c r="Z132"/>
  <c r="Z121"/>
  <c r="Z133"/>
  <c r="Z136"/>
  <c r="Z137"/>
  <c r="Z138"/>
  <c r="Z139"/>
  <c r="Z140"/>
  <c r="Z141"/>
  <c r="Z142"/>
  <c r="Z143"/>
  <c r="Z144"/>
  <c r="Z145"/>
  <c r="Z134"/>
  <c r="Z146"/>
  <c r="Z149"/>
  <c r="Z150"/>
  <c r="Z151"/>
  <c r="Z152"/>
  <c r="Z153"/>
  <c r="Z154"/>
  <c r="Z155"/>
  <c r="Z156"/>
  <c r="Z157"/>
  <c r="Z158"/>
  <c r="Z147"/>
  <c r="Z159"/>
  <c r="Z162"/>
  <c r="Z163"/>
  <c r="Z164"/>
  <c r="Z165"/>
  <c r="Z166"/>
  <c r="Z167"/>
  <c r="Z168"/>
  <c r="Z169"/>
  <c r="Z170"/>
  <c r="Z171"/>
  <c r="Z160"/>
  <c r="Z172"/>
  <c r="Z175"/>
  <c r="Z176"/>
  <c r="Z177"/>
  <c r="Z178"/>
  <c r="Z179"/>
  <c r="Z180"/>
  <c r="Z181"/>
  <c r="Z182"/>
  <c r="Z183"/>
  <c r="Z184"/>
  <c r="Z173"/>
  <c r="Z185"/>
  <c r="Z188"/>
  <c r="Z189"/>
  <c r="Z190"/>
  <c r="Z191"/>
  <c r="Z192"/>
  <c r="Z193"/>
  <c r="Z194"/>
  <c r="Z195"/>
  <c r="Z196"/>
  <c r="Z197"/>
  <c r="Z186"/>
  <c r="Z198"/>
  <c r="Z201"/>
  <c r="Z202"/>
  <c r="Z203"/>
  <c r="Z204"/>
  <c r="Z205"/>
  <c r="Z206"/>
  <c r="Z207"/>
  <c r="Z208"/>
  <c r="Z209"/>
  <c r="Z210"/>
  <c r="Z199"/>
  <c r="Z211"/>
  <c r="Z214"/>
  <c r="Z215"/>
  <c r="Z216"/>
  <c r="Z217"/>
  <c r="Z218"/>
  <c r="Z219"/>
  <c r="Z220"/>
  <c r="Z221"/>
  <c r="Z222"/>
  <c r="Z223"/>
  <c r="Z212"/>
  <c r="Z224"/>
  <c r="Z227"/>
  <c r="Z228"/>
  <c r="Z229"/>
  <c r="Z230"/>
  <c r="Z231"/>
  <c r="Z232"/>
  <c r="Z233"/>
  <c r="Z234"/>
  <c r="Z235"/>
  <c r="Z236"/>
  <c r="Z225"/>
  <c r="Z237"/>
  <c r="Z240"/>
  <c r="Z241"/>
  <c r="Z242"/>
  <c r="Z243"/>
  <c r="Z244"/>
  <c r="Z245"/>
  <c r="Z246"/>
  <c r="Z247"/>
  <c r="Z248"/>
  <c r="Z249"/>
  <c r="Z238"/>
  <c r="Z250"/>
  <c r="Z253"/>
  <c r="Z254"/>
  <c r="Z255"/>
  <c r="Z256"/>
  <c r="Z257"/>
  <c r="Z258"/>
  <c r="Z259"/>
  <c r="Z260"/>
  <c r="Z261"/>
  <c r="Z262"/>
  <c r="Z251"/>
  <c r="Z263"/>
  <c r="Z266"/>
  <c r="Z267"/>
  <c r="Z268"/>
  <c r="Z269"/>
  <c r="Z270"/>
  <c r="Z271"/>
  <c r="Z272"/>
  <c r="Z273"/>
  <c r="Z274"/>
  <c r="Z275"/>
  <c r="Z264"/>
  <c r="Z276"/>
  <c r="Z279"/>
  <c r="Z280"/>
  <c r="Z281"/>
  <c r="Z282"/>
  <c r="Z283"/>
  <c r="Z284"/>
  <c r="Z285"/>
  <c r="Z286"/>
  <c r="Z287"/>
  <c r="Z288"/>
  <c r="Z277"/>
  <c r="Z289"/>
  <c r="Z292"/>
  <c r="Z293"/>
  <c r="Z294"/>
  <c r="Z295"/>
  <c r="Z296"/>
  <c r="Z297"/>
  <c r="Z298"/>
  <c r="Z299"/>
  <c r="Z300"/>
  <c r="Z301"/>
  <c r="Z290"/>
  <c r="Z302"/>
  <c r="Z305"/>
  <c r="Z306"/>
  <c r="Z307"/>
  <c r="Z308"/>
  <c r="Z309"/>
  <c r="Z310"/>
  <c r="Z311"/>
  <c r="Z312"/>
  <c r="Z313"/>
  <c r="Z314"/>
  <c r="Z303"/>
  <c r="Z315"/>
  <c r="Z55"/>
  <c r="Z6"/>
  <c r="Z7"/>
  <c r="Z322"/>
  <c r="Z321"/>
  <c r="Z323"/>
  <c r="Z20" i="24"/>
  <c r="Z7"/>
  <c r="Z8"/>
  <c r="Z22"/>
  <c r="Z33"/>
  <c r="Z332" i="18"/>
  <c r="Z333"/>
  <c r="Z334"/>
  <c r="Z335"/>
  <c r="Z336"/>
  <c r="Z337"/>
  <c r="Z338"/>
  <c r="Z339"/>
  <c r="Z340"/>
  <c r="Z341"/>
  <c r="Z330"/>
  <c r="Z342"/>
  <c r="Z345"/>
  <c r="Z346"/>
  <c r="Z347"/>
  <c r="Z348"/>
  <c r="Z349"/>
  <c r="Z350"/>
  <c r="Z351"/>
  <c r="Z352"/>
  <c r="Z353"/>
  <c r="Z354"/>
  <c r="Z343"/>
  <c r="Z355"/>
  <c r="Z358"/>
  <c r="Z359"/>
  <c r="Z360"/>
  <c r="Z361"/>
  <c r="Z362"/>
  <c r="Z363"/>
  <c r="Z364"/>
  <c r="Z365"/>
  <c r="Z366"/>
  <c r="Z367"/>
  <c r="Z356"/>
  <c r="Z368"/>
  <c r="Z371"/>
  <c r="Z372"/>
  <c r="Z373"/>
  <c r="Z374"/>
  <c r="Z375"/>
  <c r="Z376"/>
  <c r="Z377"/>
  <c r="Z378"/>
  <c r="Z379"/>
  <c r="Z380"/>
  <c r="Z369"/>
  <c r="Z381"/>
  <c r="Z384"/>
  <c r="Z385"/>
  <c r="Z386"/>
  <c r="Z387"/>
  <c r="Z388"/>
  <c r="Z389"/>
  <c r="Z390"/>
  <c r="Z391"/>
  <c r="Z392"/>
  <c r="Z393"/>
  <c r="Z382"/>
  <c r="Z394"/>
  <c r="Z397"/>
  <c r="Z398"/>
  <c r="Z399"/>
  <c r="Z400"/>
  <c r="Z401"/>
  <c r="Z402"/>
  <c r="Z403"/>
  <c r="Z404"/>
  <c r="Z405"/>
  <c r="Z406"/>
  <c r="Z395"/>
  <c r="Z407"/>
  <c r="Z410"/>
  <c r="Z411"/>
  <c r="Z412"/>
  <c r="Z413"/>
  <c r="Z414"/>
  <c r="Z415"/>
  <c r="Z416"/>
  <c r="Z417"/>
  <c r="Z418"/>
  <c r="Z419"/>
  <c r="Z408"/>
  <c r="Z420"/>
  <c r="Z423"/>
  <c r="Z424"/>
  <c r="Z425"/>
  <c r="Z426"/>
  <c r="Z427"/>
  <c r="Z428"/>
  <c r="Z429"/>
  <c r="Z430"/>
  <c r="Z431"/>
  <c r="Z432"/>
  <c r="Z421"/>
  <c r="Z433"/>
  <c r="Z436"/>
  <c r="Z437"/>
  <c r="Z438"/>
  <c r="Z439"/>
  <c r="Z440"/>
  <c r="Z441"/>
  <c r="Z442"/>
  <c r="Z443"/>
  <c r="Z444"/>
  <c r="Z445"/>
  <c r="Z434"/>
  <c r="Z446"/>
  <c r="Z449"/>
  <c r="Z450"/>
  <c r="Z451"/>
  <c r="Z452"/>
  <c r="Z453"/>
  <c r="Z454"/>
  <c r="Z455"/>
  <c r="Z456"/>
  <c r="Z457"/>
  <c r="Z458"/>
  <c r="Z447"/>
  <c r="Z459"/>
  <c r="Z462"/>
  <c r="Z463"/>
  <c r="Z464"/>
  <c r="Z465"/>
  <c r="Z466"/>
  <c r="Z467"/>
  <c r="Z468"/>
  <c r="Z469"/>
  <c r="Z470"/>
  <c r="Z471"/>
  <c r="Z460"/>
  <c r="Z472"/>
  <c r="Z475"/>
  <c r="Z476"/>
  <c r="Z477"/>
  <c r="Z478"/>
  <c r="Z479"/>
  <c r="Z480"/>
  <c r="Z481"/>
  <c r="Z482"/>
  <c r="Z483"/>
  <c r="Z484"/>
  <c r="Z473"/>
  <c r="Z485"/>
  <c r="Z488"/>
  <c r="Z489"/>
  <c r="Z490"/>
  <c r="Z491"/>
  <c r="Z492"/>
  <c r="Z493"/>
  <c r="Z494"/>
  <c r="Z495"/>
  <c r="Z496"/>
  <c r="Z497"/>
  <c r="Z486"/>
  <c r="Z498"/>
  <c r="Z501"/>
  <c r="Z502"/>
  <c r="Z503"/>
  <c r="Z504"/>
  <c r="Z505"/>
  <c r="Z506"/>
  <c r="Z507"/>
  <c r="Z508"/>
  <c r="Z509"/>
  <c r="Z510"/>
  <c r="Z499"/>
  <c r="Z511"/>
  <c r="Z514"/>
  <c r="Z515"/>
  <c r="Z516"/>
  <c r="Z517"/>
  <c r="Z518"/>
  <c r="Z519"/>
  <c r="Z520"/>
  <c r="Z521"/>
  <c r="Z522"/>
  <c r="Z523"/>
  <c r="Z512"/>
  <c r="Z524"/>
  <c r="Z527"/>
  <c r="Z528"/>
  <c r="Z529"/>
  <c r="Z530"/>
  <c r="Z531"/>
  <c r="Z532"/>
  <c r="Z533"/>
  <c r="Z534"/>
  <c r="Z535"/>
  <c r="Z536"/>
  <c r="Z525"/>
  <c r="Z537"/>
  <c r="Z540"/>
  <c r="Z541"/>
  <c r="Z542"/>
  <c r="Z543"/>
  <c r="Z544"/>
  <c r="Z545"/>
  <c r="Z546"/>
  <c r="Z547"/>
  <c r="Z548"/>
  <c r="Z549"/>
  <c r="Z538"/>
  <c r="Z550"/>
  <c r="Z553"/>
  <c r="Z554"/>
  <c r="Z555"/>
  <c r="Z556"/>
  <c r="Z557"/>
  <c r="Z558"/>
  <c r="Z559"/>
  <c r="Z560"/>
  <c r="Z561"/>
  <c r="Z562"/>
  <c r="Z551"/>
  <c r="Z563"/>
  <c r="Z566"/>
  <c r="Z567"/>
  <c r="Z568"/>
  <c r="Z569"/>
  <c r="Z570"/>
  <c r="Z571"/>
  <c r="Z572"/>
  <c r="Z573"/>
  <c r="Z574"/>
  <c r="Z575"/>
  <c r="Z564"/>
  <c r="Z576"/>
  <c r="Z579"/>
  <c r="Z580"/>
  <c r="Z581"/>
  <c r="Z582"/>
  <c r="Z583"/>
  <c r="Z584"/>
  <c r="Z585"/>
  <c r="Z586"/>
  <c r="Z587"/>
  <c r="Z588"/>
  <c r="Z577"/>
  <c r="Z589"/>
  <c r="Z329"/>
  <c r="Z34" i="24"/>
  <c r="Z35"/>
  <c r="Z36"/>
  <c r="Y41"/>
  <c r="Z44"/>
  <c r="Z24"/>
  <c r="Z25"/>
  <c r="Z27"/>
  <c r="Z54"/>
  <c r="Z55"/>
  <c r="Z316" i="18"/>
  <c r="Z324"/>
  <c r="AA10" i="24"/>
  <c r="AA12"/>
  <c r="Z56"/>
  <c r="Z59"/>
  <c r="Z40"/>
  <c r="Z39"/>
  <c r="Z42"/>
  <c r="Z60"/>
  <c r="AA11"/>
  <c r="AA17"/>
  <c r="AA18"/>
  <c r="AA3" i="18"/>
  <c r="AA58"/>
  <c r="AA59"/>
  <c r="AA60"/>
  <c r="AA61"/>
  <c r="AA62"/>
  <c r="AA63"/>
  <c r="AA64"/>
  <c r="AA65"/>
  <c r="AA66"/>
  <c r="AA67"/>
  <c r="AA56"/>
  <c r="AA68"/>
  <c r="AA71"/>
  <c r="AA72"/>
  <c r="AA73"/>
  <c r="AA74"/>
  <c r="AA75"/>
  <c r="AA76"/>
  <c r="AA77"/>
  <c r="AA78"/>
  <c r="AA79"/>
  <c r="AA80"/>
  <c r="AA69"/>
  <c r="AA81"/>
  <c r="AA84"/>
  <c r="AA85"/>
  <c r="AA86"/>
  <c r="AA87"/>
  <c r="AA88"/>
  <c r="AA89"/>
  <c r="AA90"/>
  <c r="AA91"/>
  <c r="AA92"/>
  <c r="AA93"/>
  <c r="AA82"/>
  <c r="AA94"/>
  <c r="AA97"/>
  <c r="AA98"/>
  <c r="AA99"/>
  <c r="AA100"/>
  <c r="AA101"/>
  <c r="AA102"/>
  <c r="AA103"/>
  <c r="AA104"/>
  <c r="AA105"/>
  <c r="AA106"/>
  <c r="AA95"/>
  <c r="AA107"/>
  <c r="AA110"/>
  <c r="AA111"/>
  <c r="AA112"/>
  <c r="AA113"/>
  <c r="AA114"/>
  <c r="AA115"/>
  <c r="AA116"/>
  <c r="AA117"/>
  <c r="AA118"/>
  <c r="AA119"/>
  <c r="AA108"/>
  <c r="AA120"/>
  <c r="AA123"/>
  <c r="AA124"/>
  <c r="AA125"/>
  <c r="AA126"/>
  <c r="AA127"/>
  <c r="AA128"/>
  <c r="AA129"/>
  <c r="AA130"/>
  <c r="AA131"/>
  <c r="AA132"/>
  <c r="AA121"/>
  <c r="AA133"/>
  <c r="AA136"/>
  <c r="AA137"/>
  <c r="AA138"/>
  <c r="AA139"/>
  <c r="AA140"/>
  <c r="AA141"/>
  <c r="AA142"/>
  <c r="AA143"/>
  <c r="AA144"/>
  <c r="AA145"/>
  <c r="AA134"/>
  <c r="AA146"/>
  <c r="AA149"/>
  <c r="AA150"/>
  <c r="AA151"/>
  <c r="AA152"/>
  <c r="AA153"/>
  <c r="AA154"/>
  <c r="AA155"/>
  <c r="AA156"/>
  <c r="AA157"/>
  <c r="AA158"/>
  <c r="AA147"/>
  <c r="AA159"/>
  <c r="AA162"/>
  <c r="AA163"/>
  <c r="AA164"/>
  <c r="AA165"/>
  <c r="AA166"/>
  <c r="AA167"/>
  <c r="AA168"/>
  <c r="AA169"/>
  <c r="AA170"/>
  <c r="AA171"/>
  <c r="AA160"/>
  <c r="AA172"/>
  <c r="AA175"/>
  <c r="AA176"/>
  <c r="AA177"/>
  <c r="AA178"/>
  <c r="AA179"/>
  <c r="AA180"/>
  <c r="AA181"/>
  <c r="AA182"/>
  <c r="AA183"/>
  <c r="AA184"/>
  <c r="AA173"/>
  <c r="AA185"/>
  <c r="AA188"/>
  <c r="AA189"/>
  <c r="AA190"/>
  <c r="AA191"/>
  <c r="AA192"/>
  <c r="AA193"/>
  <c r="AA194"/>
  <c r="AA195"/>
  <c r="AA196"/>
  <c r="AA197"/>
  <c r="AA186"/>
  <c r="AA198"/>
  <c r="AA201"/>
  <c r="AA202"/>
  <c r="AA203"/>
  <c r="AA204"/>
  <c r="AA205"/>
  <c r="AA206"/>
  <c r="AA207"/>
  <c r="AA208"/>
  <c r="AA209"/>
  <c r="AA210"/>
  <c r="AA199"/>
  <c r="AA211"/>
  <c r="AA214"/>
  <c r="AA215"/>
  <c r="AA216"/>
  <c r="AA217"/>
  <c r="AA218"/>
  <c r="AA219"/>
  <c r="AA220"/>
  <c r="AA221"/>
  <c r="AA222"/>
  <c r="AA223"/>
  <c r="AA212"/>
  <c r="AA224"/>
  <c r="AA227"/>
  <c r="AA228"/>
  <c r="AA229"/>
  <c r="AA230"/>
  <c r="AA231"/>
  <c r="AA232"/>
  <c r="AA233"/>
  <c r="AA234"/>
  <c r="AA235"/>
  <c r="AA236"/>
  <c r="AA225"/>
  <c r="AA237"/>
  <c r="AA240"/>
  <c r="AA241"/>
  <c r="AA242"/>
  <c r="AA243"/>
  <c r="AA244"/>
  <c r="AA245"/>
  <c r="AA246"/>
  <c r="AA247"/>
  <c r="AA248"/>
  <c r="AA249"/>
  <c r="AA238"/>
  <c r="AA250"/>
  <c r="AA253"/>
  <c r="AA254"/>
  <c r="AA255"/>
  <c r="AA256"/>
  <c r="AA257"/>
  <c r="AA258"/>
  <c r="AA259"/>
  <c r="AA260"/>
  <c r="AA261"/>
  <c r="AA262"/>
  <c r="AA251"/>
  <c r="AA263"/>
  <c r="AA266"/>
  <c r="AA267"/>
  <c r="AA268"/>
  <c r="AA269"/>
  <c r="AA270"/>
  <c r="AA271"/>
  <c r="AA272"/>
  <c r="AA273"/>
  <c r="AA274"/>
  <c r="AA275"/>
  <c r="AA264"/>
  <c r="AA276"/>
  <c r="AA279"/>
  <c r="AA280"/>
  <c r="AA281"/>
  <c r="AA282"/>
  <c r="AA283"/>
  <c r="AA284"/>
  <c r="AA285"/>
  <c r="AA286"/>
  <c r="AA287"/>
  <c r="AA288"/>
  <c r="AA277"/>
  <c r="AA289"/>
  <c r="AA292"/>
  <c r="AA293"/>
  <c r="AA294"/>
  <c r="AA295"/>
  <c r="AA296"/>
  <c r="AA297"/>
  <c r="AA298"/>
  <c r="AA299"/>
  <c r="AA300"/>
  <c r="AA301"/>
  <c r="AA290"/>
  <c r="AA302"/>
  <c r="AA305"/>
  <c r="AA306"/>
  <c r="AA307"/>
  <c r="AA308"/>
  <c r="AA309"/>
  <c r="AA310"/>
  <c r="AA311"/>
  <c r="AA312"/>
  <c r="AA313"/>
  <c r="AA314"/>
  <c r="AA303"/>
  <c r="AA315"/>
  <c r="AA55"/>
  <c r="AA6"/>
  <c r="AA7"/>
  <c r="AA322"/>
  <c r="AA321"/>
  <c r="AA323"/>
  <c r="AA20" i="24"/>
  <c r="AA7"/>
  <c r="AA8"/>
  <c r="AA22"/>
  <c r="AA33"/>
  <c r="AA332" i="18"/>
  <c r="AA333"/>
  <c r="AA334"/>
  <c r="AA335"/>
  <c r="AA336"/>
  <c r="AA337"/>
  <c r="AA338"/>
  <c r="AA339"/>
  <c r="AA340"/>
  <c r="AA341"/>
  <c r="AA330"/>
  <c r="AA342"/>
  <c r="AA345"/>
  <c r="AA346"/>
  <c r="AA347"/>
  <c r="AA348"/>
  <c r="AA349"/>
  <c r="AA350"/>
  <c r="AA351"/>
  <c r="AA352"/>
  <c r="AA353"/>
  <c r="AA354"/>
  <c r="AA343"/>
  <c r="AA355"/>
  <c r="AA358"/>
  <c r="AA359"/>
  <c r="AA360"/>
  <c r="AA361"/>
  <c r="AA362"/>
  <c r="AA363"/>
  <c r="AA364"/>
  <c r="AA365"/>
  <c r="AA366"/>
  <c r="AA367"/>
  <c r="AA356"/>
  <c r="AA368"/>
  <c r="AA371"/>
  <c r="AA372"/>
  <c r="AA373"/>
  <c r="AA374"/>
  <c r="AA375"/>
  <c r="AA376"/>
  <c r="AA377"/>
  <c r="AA378"/>
  <c r="AA379"/>
  <c r="AA380"/>
  <c r="AA369"/>
  <c r="AA381"/>
  <c r="AA384"/>
  <c r="AA385"/>
  <c r="AA386"/>
  <c r="AA387"/>
  <c r="AA388"/>
  <c r="AA389"/>
  <c r="AA390"/>
  <c r="AA391"/>
  <c r="AA392"/>
  <c r="AA393"/>
  <c r="AA382"/>
  <c r="AA394"/>
  <c r="AA397"/>
  <c r="AA398"/>
  <c r="AA399"/>
  <c r="AA400"/>
  <c r="AA401"/>
  <c r="AA402"/>
  <c r="AA403"/>
  <c r="AA404"/>
  <c r="AA405"/>
  <c r="AA406"/>
  <c r="AA395"/>
  <c r="AA407"/>
  <c r="AA410"/>
  <c r="AA411"/>
  <c r="AA412"/>
  <c r="AA413"/>
  <c r="AA414"/>
  <c r="AA415"/>
  <c r="AA416"/>
  <c r="AA417"/>
  <c r="AA418"/>
  <c r="AA419"/>
  <c r="AA408"/>
  <c r="AA420"/>
  <c r="AA423"/>
  <c r="AA424"/>
  <c r="AA425"/>
  <c r="AA426"/>
  <c r="AA427"/>
  <c r="AA428"/>
  <c r="AA429"/>
  <c r="AA430"/>
  <c r="AA431"/>
  <c r="AA432"/>
  <c r="AA421"/>
  <c r="AA433"/>
  <c r="AA436"/>
  <c r="AA437"/>
  <c r="AA438"/>
  <c r="AA439"/>
  <c r="AA440"/>
  <c r="AA441"/>
  <c r="AA442"/>
  <c r="AA443"/>
  <c r="AA444"/>
  <c r="AA445"/>
  <c r="AA434"/>
  <c r="AA446"/>
  <c r="AA449"/>
  <c r="AA450"/>
  <c r="AA451"/>
  <c r="AA452"/>
  <c r="AA453"/>
  <c r="AA454"/>
  <c r="AA455"/>
  <c r="AA456"/>
  <c r="AA457"/>
  <c r="AA458"/>
  <c r="AA447"/>
  <c r="AA459"/>
  <c r="AA462"/>
  <c r="AA463"/>
  <c r="AA464"/>
  <c r="AA465"/>
  <c r="AA466"/>
  <c r="AA467"/>
  <c r="AA468"/>
  <c r="AA469"/>
  <c r="AA470"/>
  <c r="AA471"/>
  <c r="AA460"/>
  <c r="AA472"/>
  <c r="AA475"/>
  <c r="AA476"/>
  <c r="AA477"/>
  <c r="AA478"/>
  <c r="AA479"/>
  <c r="AA480"/>
  <c r="AA481"/>
  <c r="AA482"/>
  <c r="AA483"/>
  <c r="AA484"/>
  <c r="AA473"/>
  <c r="AA485"/>
  <c r="AA488"/>
  <c r="AA489"/>
  <c r="AA490"/>
  <c r="AA491"/>
  <c r="AA492"/>
  <c r="AA493"/>
  <c r="AA494"/>
  <c r="AA495"/>
  <c r="AA496"/>
  <c r="AA497"/>
  <c r="AA486"/>
  <c r="AA498"/>
  <c r="AA501"/>
  <c r="AA502"/>
  <c r="AA503"/>
  <c r="AA504"/>
  <c r="AA505"/>
  <c r="AA506"/>
  <c r="AA507"/>
  <c r="AA508"/>
  <c r="AA509"/>
  <c r="AA510"/>
  <c r="AA499"/>
  <c r="AA511"/>
  <c r="AA514"/>
  <c r="AA515"/>
  <c r="AA516"/>
  <c r="AA517"/>
  <c r="AA518"/>
  <c r="AA519"/>
  <c r="AA520"/>
  <c r="AA521"/>
  <c r="AA522"/>
  <c r="AA523"/>
  <c r="AA512"/>
  <c r="AA524"/>
  <c r="AA527"/>
  <c r="AA528"/>
  <c r="AA529"/>
  <c r="AA530"/>
  <c r="AA531"/>
  <c r="AA532"/>
  <c r="AA533"/>
  <c r="AA534"/>
  <c r="AA535"/>
  <c r="AA536"/>
  <c r="AA525"/>
  <c r="AA537"/>
  <c r="AA540"/>
  <c r="AA541"/>
  <c r="AA542"/>
  <c r="AA543"/>
  <c r="AA544"/>
  <c r="AA545"/>
  <c r="AA546"/>
  <c r="AA547"/>
  <c r="AA548"/>
  <c r="AA549"/>
  <c r="AA538"/>
  <c r="AA550"/>
  <c r="AA553"/>
  <c r="AA554"/>
  <c r="AA555"/>
  <c r="AA556"/>
  <c r="AA557"/>
  <c r="AA558"/>
  <c r="AA559"/>
  <c r="AA560"/>
  <c r="AA561"/>
  <c r="AA562"/>
  <c r="AA551"/>
  <c r="AA563"/>
  <c r="AA566"/>
  <c r="AA567"/>
  <c r="AA568"/>
  <c r="AA569"/>
  <c r="AA570"/>
  <c r="AA571"/>
  <c r="AA572"/>
  <c r="AA573"/>
  <c r="AA574"/>
  <c r="AA575"/>
  <c r="AA564"/>
  <c r="AA576"/>
  <c r="AA579"/>
  <c r="AA580"/>
  <c r="AA581"/>
  <c r="AA582"/>
  <c r="AA583"/>
  <c r="AA584"/>
  <c r="AA585"/>
  <c r="AA586"/>
  <c r="AA587"/>
  <c r="AA588"/>
  <c r="AA577"/>
  <c r="AA589"/>
  <c r="AA329"/>
  <c r="AA34" i="24"/>
  <c r="AA35"/>
  <c r="AA36"/>
  <c r="Z41"/>
  <c r="AA44"/>
  <c r="AA24"/>
  <c r="AA25"/>
  <c r="AA27"/>
  <c r="AA54"/>
  <c r="AA55"/>
  <c r="AA316" i="18"/>
  <c r="AA324"/>
  <c r="AB10" i="24"/>
  <c r="AB12"/>
  <c r="AA56"/>
  <c r="AA59"/>
  <c r="AA40"/>
  <c r="AA39"/>
  <c r="AA42"/>
  <c r="AA60"/>
  <c r="AB11"/>
  <c r="AB17"/>
  <c r="AB18"/>
  <c r="AB3" i="18"/>
  <c r="AB58"/>
  <c r="AB59"/>
  <c r="AB60"/>
  <c r="AB61"/>
  <c r="AB62"/>
  <c r="AB63"/>
  <c r="AB64"/>
  <c r="AB65"/>
  <c r="AB66"/>
  <c r="AB67"/>
  <c r="AB56"/>
  <c r="AB68"/>
  <c r="AB71"/>
  <c r="AB72"/>
  <c r="AB73"/>
  <c r="AB74"/>
  <c r="AB75"/>
  <c r="AB76"/>
  <c r="AB77"/>
  <c r="AB78"/>
  <c r="AB79"/>
  <c r="AB80"/>
  <c r="AB69"/>
  <c r="AB81"/>
  <c r="AB84"/>
  <c r="AB85"/>
  <c r="AB86"/>
  <c r="AB87"/>
  <c r="AB88"/>
  <c r="AB89"/>
  <c r="AB90"/>
  <c r="AB91"/>
  <c r="AB92"/>
  <c r="AB93"/>
  <c r="AB82"/>
  <c r="AB94"/>
  <c r="AB97"/>
  <c r="AB98"/>
  <c r="AB99"/>
  <c r="AB100"/>
  <c r="AB101"/>
  <c r="AB102"/>
  <c r="AB103"/>
  <c r="AB104"/>
  <c r="AB105"/>
  <c r="AB106"/>
  <c r="AB95"/>
  <c r="AB107"/>
  <c r="AB110"/>
  <c r="AB111"/>
  <c r="AB112"/>
  <c r="AB113"/>
  <c r="AB114"/>
  <c r="AB115"/>
  <c r="AB116"/>
  <c r="AB117"/>
  <c r="AB118"/>
  <c r="AB119"/>
  <c r="AB108"/>
  <c r="AB120"/>
  <c r="AB123"/>
  <c r="AB124"/>
  <c r="AB125"/>
  <c r="AB126"/>
  <c r="AB127"/>
  <c r="AB128"/>
  <c r="AB129"/>
  <c r="AB130"/>
  <c r="AB131"/>
  <c r="AB132"/>
  <c r="AB121"/>
  <c r="AB133"/>
  <c r="AB136"/>
  <c r="AB137"/>
  <c r="AB138"/>
  <c r="AB139"/>
  <c r="AB140"/>
  <c r="AB141"/>
  <c r="AB142"/>
  <c r="AB143"/>
  <c r="AB144"/>
  <c r="AB145"/>
  <c r="AB134"/>
  <c r="AB146"/>
  <c r="AB149"/>
  <c r="AB150"/>
  <c r="AB151"/>
  <c r="AB152"/>
  <c r="AB153"/>
  <c r="AB154"/>
  <c r="AB155"/>
  <c r="AB156"/>
  <c r="AB157"/>
  <c r="AB158"/>
  <c r="AB147"/>
  <c r="AB159"/>
  <c r="AB162"/>
  <c r="AB163"/>
  <c r="AB164"/>
  <c r="AB165"/>
  <c r="AB166"/>
  <c r="AB167"/>
  <c r="AB168"/>
  <c r="AB169"/>
  <c r="AB170"/>
  <c r="AB171"/>
  <c r="AB160"/>
  <c r="AB172"/>
  <c r="AB175"/>
  <c r="AB176"/>
  <c r="AB177"/>
  <c r="AB178"/>
  <c r="AB179"/>
  <c r="AB180"/>
  <c r="AB181"/>
  <c r="AB182"/>
  <c r="AB183"/>
  <c r="AB184"/>
  <c r="AB173"/>
  <c r="AB185"/>
  <c r="AB188"/>
  <c r="AB189"/>
  <c r="AB190"/>
  <c r="AB191"/>
  <c r="AB192"/>
  <c r="AB193"/>
  <c r="AB194"/>
  <c r="AB195"/>
  <c r="AB196"/>
  <c r="AB197"/>
  <c r="AB186"/>
  <c r="AB198"/>
  <c r="AB201"/>
  <c r="AB202"/>
  <c r="AB203"/>
  <c r="AB204"/>
  <c r="AB205"/>
  <c r="AB206"/>
  <c r="AB207"/>
  <c r="AB208"/>
  <c r="AB209"/>
  <c r="AB210"/>
  <c r="AB199"/>
  <c r="AB211"/>
  <c r="AB214"/>
  <c r="AB215"/>
  <c r="AB216"/>
  <c r="AB217"/>
  <c r="AB218"/>
  <c r="AB219"/>
  <c r="AB220"/>
  <c r="AB221"/>
  <c r="AB222"/>
  <c r="AB223"/>
  <c r="AB212"/>
  <c r="AB224"/>
  <c r="AB227"/>
  <c r="AB228"/>
  <c r="AB229"/>
  <c r="AB230"/>
  <c r="AB231"/>
  <c r="AB232"/>
  <c r="AB233"/>
  <c r="AB234"/>
  <c r="AB235"/>
  <c r="AB236"/>
  <c r="AB225"/>
  <c r="AB237"/>
  <c r="AB240"/>
  <c r="AB241"/>
  <c r="AB242"/>
  <c r="AB243"/>
  <c r="AB244"/>
  <c r="AB245"/>
  <c r="AB246"/>
  <c r="AB247"/>
  <c r="AB248"/>
  <c r="AB249"/>
  <c r="AB238"/>
  <c r="AB250"/>
  <c r="AB253"/>
  <c r="AB254"/>
  <c r="AB255"/>
  <c r="AB256"/>
  <c r="AB257"/>
  <c r="AB258"/>
  <c r="AB259"/>
  <c r="AB260"/>
  <c r="AB261"/>
  <c r="AB262"/>
  <c r="AB251"/>
  <c r="AB263"/>
  <c r="AB266"/>
  <c r="AB267"/>
  <c r="AB268"/>
  <c r="AB269"/>
  <c r="AB270"/>
  <c r="AB271"/>
  <c r="AB272"/>
  <c r="AB273"/>
  <c r="AB274"/>
  <c r="AB275"/>
  <c r="AB264"/>
  <c r="AB276"/>
  <c r="AB279"/>
  <c r="AB280"/>
  <c r="AB281"/>
  <c r="AB282"/>
  <c r="AB283"/>
  <c r="AB284"/>
  <c r="AB285"/>
  <c r="AB286"/>
  <c r="AB287"/>
  <c r="AB288"/>
  <c r="AB277"/>
  <c r="AB289"/>
  <c r="AB292"/>
  <c r="AB293"/>
  <c r="AB294"/>
  <c r="AB295"/>
  <c r="AB296"/>
  <c r="AB297"/>
  <c r="AB298"/>
  <c r="AB299"/>
  <c r="AB300"/>
  <c r="AB301"/>
  <c r="AB290"/>
  <c r="AB302"/>
  <c r="AB305"/>
  <c r="AB306"/>
  <c r="AB307"/>
  <c r="AB308"/>
  <c r="AB309"/>
  <c r="AB310"/>
  <c r="AB311"/>
  <c r="AB312"/>
  <c r="AB313"/>
  <c r="AB314"/>
  <c r="AB303"/>
  <c r="AB315"/>
  <c r="AB55"/>
  <c r="AB6"/>
  <c r="AB7"/>
  <c r="AB322"/>
  <c r="AB321"/>
  <c r="AB323"/>
  <c r="AB20" i="24"/>
  <c r="AB7"/>
  <c r="AB8"/>
  <c r="AB22"/>
  <c r="AB33"/>
  <c r="AB332" i="18"/>
  <c r="AB333"/>
  <c r="AB334"/>
  <c r="AB335"/>
  <c r="AB336"/>
  <c r="AB337"/>
  <c r="AB338"/>
  <c r="AB339"/>
  <c r="AB340"/>
  <c r="AB341"/>
  <c r="AB330"/>
  <c r="AB342"/>
  <c r="AB345"/>
  <c r="AB346"/>
  <c r="AB347"/>
  <c r="AB348"/>
  <c r="AB349"/>
  <c r="AB350"/>
  <c r="AB351"/>
  <c r="AB352"/>
  <c r="AB353"/>
  <c r="AB354"/>
  <c r="AB343"/>
  <c r="AB355"/>
  <c r="AB358"/>
  <c r="AB359"/>
  <c r="AB360"/>
  <c r="AB361"/>
  <c r="AB362"/>
  <c r="AB363"/>
  <c r="AB364"/>
  <c r="AB365"/>
  <c r="AB366"/>
  <c r="AB367"/>
  <c r="AB356"/>
  <c r="AB368"/>
  <c r="AB371"/>
  <c r="AB372"/>
  <c r="AB373"/>
  <c r="AB374"/>
  <c r="AB375"/>
  <c r="AB376"/>
  <c r="AB377"/>
  <c r="AB378"/>
  <c r="AB379"/>
  <c r="AB380"/>
  <c r="AB369"/>
  <c r="AB381"/>
  <c r="AB384"/>
  <c r="AB385"/>
  <c r="AB386"/>
  <c r="AB387"/>
  <c r="AB388"/>
  <c r="AB389"/>
  <c r="AB390"/>
  <c r="AB391"/>
  <c r="AB392"/>
  <c r="AB393"/>
  <c r="AB382"/>
  <c r="AB394"/>
  <c r="AB397"/>
  <c r="AB398"/>
  <c r="AB399"/>
  <c r="AB400"/>
  <c r="AB401"/>
  <c r="AB402"/>
  <c r="AB403"/>
  <c r="AB404"/>
  <c r="AB405"/>
  <c r="AB406"/>
  <c r="AB395"/>
  <c r="AB407"/>
  <c r="AB410"/>
  <c r="AB411"/>
  <c r="AB412"/>
  <c r="AB413"/>
  <c r="AB414"/>
  <c r="AB415"/>
  <c r="AB416"/>
  <c r="AB417"/>
  <c r="AB418"/>
  <c r="AB419"/>
  <c r="AB408"/>
  <c r="AB420"/>
  <c r="AB423"/>
  <c r="AB424"/>
  <c r="AB425"/>
  <c r="AB426"/>
  <c r="AB427"/>
  <c r="AB428"/>
  <c r="AB429"/>
  <c r="AB430"/>
  <c r="AB431"/>
  <c r="AB432"/>
  <c r="AB421"/>
  <c r="AB433"/>
  <c r="AB436"/>
  <c r="AB437"/>
  <c r="AB438"/>
  <c r="AB439"/>
  <c r="AB440"/>
  <c r="AB441"/>
  <c r="AB442"/>
  <c r="AB443"/>
  <c r="AB444"/>
  <c r="AB445"/>
  <c r="AB434"/>
  <c r="AB446"/>
  <c r="AB449"/>
  <c r="AB450"/>
  <c r="AB451"/>
  <c r="AB452"/>
  <c r="AB453"/>
  <c r="AB454"/>
  <c r="AB455"/>
  <c r="AB456"/>
  <c r="AB457"/>
  <c r="AB458"/>
  <c r="AB447"/>
  <c r="AB459"/>
  <c r="AB462"/>
  <c r="AB463"/>
  <c r="AB464"/>
  <c r="AB465"/>
  <c r="AB466"/>
  <c r="AB467"/>
  <c r="AB468"/>
  <c r="AB469"/>
  <c r="AB470"/>
  <c r="AB471"/>
  <c r="AB460"/>
  <c r="AB472"/>
  <c r="AB475"/>
  <c r="AB476"/>
  <c r="AB477"/>
  <c r="AB478"/>
  <c r="AB479"/>
  <c r="AB480"/>
  <c r="AB481"/>
  <c r="AB482"/>
  <c r="AB483"/>
  <c r="AB484"/>
  <c r="AB473"/>
  <c r="AB485"/>
  <c r="AB488"/>
  <c r="AB489"/>
  <c r="AB490"/>
  <c r="AB491"/>
  <c r="AB492"/>
  <c r="AB493"/>
  <c r="AB494"/>
  <c r="AB495"/>
  <c r="AB496"/>
  <c r="AB497"/>
  <c r="AB486"/>
  <c r="AB498"/>
  <c r="AB501"/>
  <c r="AB502"/>
  <c r="AB503"/>
  <c r="AB504"/>
  <c r="AB505"/>
  <c r="AB506"/>
  <c r="AB507"/>
  <c r="AB508"/>
  <c r="AB509"/>
  <c r="AB510"/>
  <c r="AB499"/>
  <c r="AB511"/>
  <c r="AB514"/>
  <c r="AB515"/>
  <c r="AB516"/>
  <c r="AB517"/>
  <c r="AB518"/>
  <c r="AB519"/>
  <c r="AB520"/>
  <c r="AB521"/>
  <c r="AB522"/>
  <c r="AB523"/>
  <c r="AB512"/>
  <c r="AB524"/>
  <c r="AB527"/>
  <c r="AB528"/>
  <c r="AB529"/>
  <c r="AB530"/>
  <c r="AB531"/>
  <c r="AB532"/>
  <c r="AB533"/>
  <c r="AB534"/>
  <c r="AB535"/>
  <c r="AB536"/>
  <c r="AB525"/>
  <c r="AB537"/>
  <c r="AB540"/>
  <c r="AB541"/>
  <c r="AB542"/>
  <c r="AB543"/>
  <c r="AB544"/>
  <c r="AB545"/>
  <c r="AB546"/>
  <c r="AB547"/>
  <c r="AB548"/>
  <c r="AB549"/>
  <c r="AB538"/>
  <c r="AB550"/>
  <c r="AB553"/>
  <c r="AB554"/>
  <c r="AB555"/>
  <c r="AB556"/>
  <c r="AB557"/>
  <c r="AB558"/>
  <c r="AB559"/>
  <c r="AB560"/>
  <c r="AB561"/>
  <c r="AB562"/>
  <c r="AB551"/>
  <c r="AB563"/>
  <c r="AB566"/>
  <c r="AB567"/>
  <c r="AB568"/>
  <c r="AB569"/>
  <c r="AB570"/>
  <c r="AB571"/>
  <c r="AB572"/>
  <c r="AB573"/>
  <c r="AB574"/>
  <c r="AB575"/>
  <c r="AB564"/>
  <c r="AB576"/>
  <c r="AB579"/>
  <c r="AB580"/>
  <c r="AB581"/>
  <c r="AB582"/>
  <c r="AB583"/>
  <c r="AB584"/>
  <c r="AB585"/>
  <c r="AB586"/>
  <c r="AB587"/>
  <c r="AB588"/>
  <c r="AB577"/>
  <c r="AB589"/>
  <c r="AB329"/>
  <c r="AB34" i="24"/>
  <c r="AB35"/>
  <c r="AB36"/>
  <c r="AA41"/>
  <c r="AB44"/>
  <c r="AB24"/>
  <c r="AB25"/>
  <c r="AB27"/>
  <c r="AB54"/>
  <c r="AB55"/>
  <c r="AB316" i="18"/>
  <c r="AB324"/>
  <c r="AC10" i="24"/>
  <c r="AC12"/>
  <c r="AB56"/>
  <c r="AB59"/>
  <c r="AB40"/>
  <c r="AB39"/>
  <c r="AB42"/>
  <c r="AB60"/>
  <c r="AC11"/>
  <c r="AC17"/>
  <c r="AC18"/>
  <c r="AC3" i="18"/>
  <c r="AC58"/>
  <c r="AC59"/>
  <c r="AC60"/>
  <c r="AC61"/>
  <c r="AC62"/>
  <c r="AC63"/>
  <c r="AC64"/>
  <c r="AC65"/>
  <c r="AC66"/>
  <c r="AC67"/>
  <c r="AC56"/>
  <c r="AC68"/>
  <c r="AC71"/>
  <c r="AC72"/>
  <c r="AC73"/>
  <c r="AC74"/>
  <c r="AC75"/>
  <c r="AC76"/>
  <c r="AC77"/>
  <c r="AC78"/>
  <c r="AC79"/>
  <c r="AC80"/>
  <c r="AC69"/>
  <c r="AC81"/>
  <c r="AC84"/>
  <c r="AC85"/>
  <c r="AC86"/>
  <c r="AC87"/>
  <c r="AC88"/>
  <c r="AC89"/>
  <c r="AC90"/>
  <c r="AC91"/>
  <c r="AC92"/>
  <c r="AC93"/>
  <c r="AC82"/>
  <c r="AC94"/>
  <c r="AC97"/>
  <c r="AC98"/>
  <c r="AC99"/>
  <c r="AC100"/>
  <c r="AC101"/>
  <c r="AC102"/>
  <c r="AC103"/>
  <c r="AC104"/>
  <c r="AC105"/>
  <c r="AC106"/>
  <c r="AC95"/>
  <c r="AC107"/>
  <c r="AC110"/>
  <c r="AC111"/>
  <c r="AC112"/>
  <c r="AC113"/>
  <c r="AC114"/>
  <c r="AC115"/>
  <c r="AC116"/>
  <c r="AC117"/>
  <c r="AC118"/>
  <c r="AC119"/>
  <c r="AC108"/>
  <c r="AC120"/>
  <c r="AC123"/>
  <c r="AC124"/>
  <c r="AC125"/>
  <c r="AC126"/>
  <c r="AC127"/>
  <c r="AC128"/>
  <c r="AC129"/>
  <c r="AC130"/>
  <c r="AC131"/>
  <c r="AC132"/>
  <c r="AC121"/>
  <c r="AC133"/>
  <c r="AC136"/>
  <c r="AC137"/>
  <c r="AC138"/>
  <c r="AC139"/>
  <c r="AC140"/>
  <c r="AC141"/>
  <c r="AC142"/>
  <c r="AC143"/>
  <c r="AC144"/>
  <c r="AC145"/>
  <c r="AC134"/>
  <c r="AC146"/>
  <c r="AC149"/>
  <c r="AC150"/>
  <c r="AC151"/>
  <c r="AC152"/>
  <c r="AC153"/>
  <c r="AC154"/>
  <c r="AC155"/>
  <c r="AC156"/>
  <c r="AC157"/>
  <c r="AC158"/>
  <c r="AC147"/>
  <c r="AC159"/>
  <c r="AC162"/>
  <c r="AC163"/>
  <c r="AC164"/>
  <c r="AC165"/>
  <c r="AC166"/>
  <c r="AC167"/>
  <c r="AC168"/>
  <c r="AC169"/>
  <c r="AC170"/>
  <c r="AC171"/>
  <c r="AC160"/>
  <c r="AC172"/>
  <c r="AC175"/>
  <c r="AC176"/>
  <c r="AC177"/>
  <c r="AC178"/>
  <c r="AC179"/>
  <c r="AC180"/>
  <c r="AC181"/>
  <c r="AC182"/>
  <c r="AC183"/>
  <c r="AC184"/>
  <c r="AC173"/>
  <c r="AC185"/>
  <c r="AC188"/>
  <c r="AC189"/>
  <c r="AC190"/>
  <c r="AC191"/>
  <c r="AC192"/>
  <c r="AC193"/>
  <c r="AC194"/>
  <c r="AC195"/>
  <c r="AC196"/>
  <c r="AC197"/>
  <c r="AC186"/>
  <c r="AC198"/>
  <c r="AC201"/>
  <c r="AC202"/>
  <c r="AC203"/>
  <c r="AC204"/>
  <c r="AC205"/>
  <c r="AC206"/>
  <c r="AC207"/>
  <c r="AC208"/>
  <c r="AC209"/>
  <c r="AC210"/>
  <c r="AC199"/>
  <c r="AC211"/>
  <c r="AC214"/>
  <c r="AC215"/>
  <c r="AC216"/>
  <c r="AC217"/>
  <c r="AC218"/>
  <c r="AC219"/>
  <c r="AC220"/>
  <c r="AC221"/>
  <c r="AC222"/>
  <c r="AC223"/>
  <c r="AC212"/>
  <c r="AC224"/>
  <c r="AC227"/>
  <c r="AC228"/>
  <c r="AC229"/>
  <c r="AC230"/>
  <c r="AC231"/>
  <c r="AC232"/>
  <c r="AC233"/>
  <c r="AC234"/>
  <c r="AC235"/>
  <c r="AC236"/>
  <c r="AC225"/>
  <c r="AC237"/>
  <c r="AC240"/>
  <c r="AC241"/>
  <c r="AC242"/>
  <c r="AC243"/>
  <c r="AC244"/>
  <c r="AC245"/>
  <c r="AC246"/>
  <c r="AC247"/>
  <c r="AC248"/>
  <c r="AC249"/>
  <c r="AC238"/>
  <c r="AC250"/>
  <c r="AC253"/>
  <c r="AC254"/>
  <c r="AC255"/>
  <c r="AC256"/>
  <c r="AC257"/>
  <c r="AC258"/>
  <c r="AC259"/>
  <c r="AC260"/>
  <c r="AC261"/>
  <c r="AC262"/>
  <c r="AC251"/>
  <c r="AC263"/>
  <c r="AC266"/>
  <c r="AC267"/>
  <c r="AC268"/>
  <c r="AC269"/>
  <c r="AC270"/>
  <c r="AC271"/>
  <c r="AC272"/>
  <c r="AC273"/>
  <c r="AC274"/>
  <c r="AC275"/>
  <c r="AC264"/>
  <c r="AC276"/>
  <c r="AC279"/>
  <c r="AC280"/>
  <c r="AC281"/>
  <c r="AC282"/>
  <c r="AC283"/>
  <c r="AC284"/>
  <c r="AC285"/>
  <c r="AC286"/>
  <c r="AC287"/>
  <c r="AC288"/>
  <c r="AC277"/>
  <c r="AC289"/>
  <c r="AC292"/>
  <c r="AC293"/>
  <c r="AC294"/>
  <c r="AC295"/>
  <c r="AC296"/>
  <c r="AC297"/>
  <c r="AC298"/>
  <c r="AC299"/>
  <c r="AC300"/>
  <c r="AC301"/>
  <c r="AC290"/>
  <c r="AC302"/>
  <c r="AC305"/>
  <c r="AC306"/>
  <c r="AC307"/>
  <c r="AC308"/>
  <c r="AC309"/>
  <c r="AC310"/>
  <c r="AC311"/>
  <c r="AC312"/>
  <c r="AC313"/>
  <c r="AC314"/>
  <c r="AC303"/>
  <c r="AC315"/>
  <c r="AC55"/>
  <c r="AC6"/>
  <c r="AC7"/>
  <c r="AC322"/>
  <c r="AC321"/>
  <c r="AC323"/>
  <c r="AC20" i="24"/>
  <c r="AC7"/>
  <c r="AC8"/>
  <c r="AC22"/>
  <c r="AC33"/>
  <c r="AC332" i="18"/>
  <c r="AC333"/>
  <c r="AC334"/>
  <c r="AC335"/>
  <c r="AC336"/>
  <c r="AC337"/>
  <c r="AC338"/>
  <c r="AC339"/>
  <c r="AC340"/>
  <c r="AC341"/>
  <c r="AC330"/>
  <c r="AC342"/>
  <c r="AC345"/>
  <c r="AC346"/>
  <c r="AC347"/>
  <c r="AC348"/>
  <c r="AC349"/>
  <c r="AC350"/>
  <c r="AC351"/>
  <c r="AC352"/>
  <c r="AC353"/>
  <c r="AC354"/>
  <c r="AC343"/>
  <c r="AC355"/>
  <c r="AC358"/>
  <c r="AC359"/>
  <c r="AC360"/>
  <c r="AC361"/>
  <c r="AC362"/>
  <c r="AC363"/>
  <c r="AC364"/>
  <c r="AC365"/>
  <c r="AC366"/>
  <c r="AC367"/>
  <c r="AC356"/>
  <c r="AC368"/>
  <c r="AC371"/>
  <c r="AC372"/>
  <c r="AC373"/>
  <c r="AC374"/>
  <c r="AC375"/>
  <c r="AC376"/>
  <c r="AC377"/>
  <c r="AC378"/>
  <c r="AC379"/>
  <c r="AC380"/>
  <c r="AC369"/>
  <c r="AC381"/>
  <c r="AC384"/>
  <c r="AC385"/>
  <c r="AC386"/>
  <c r="AC387"/>
  <c r="AC388"/>
  <c r="AC389"/>
  <c r="AC390"/>
  <c r="AC391"/>
  <c r="AC392"/>
  <c r="AC393"/>
  <c r="AC382"/>
  <c r="AC394"/>
  <c r="AC397"/>
  <c r="AC398"/>
  <c r="AC399"/>
  <c r="AC400"/>
  <c r="AC401"/>
  <c r="AC402"/>
  <c r="AC403"/>
  <c r="AC404"/>
  <c r="AC405"/>
  <c r="AC406"/>
  <c r="AC395"/>
  <c r="AC407"/>
  <c r="AC410"/>
  <c r="AC411"/>
  <c r="AC412"/>
  <c r="AC413"/>
  <c r="AC414"/>
  <c r="AC415"/>
  <c r="AC416"/>
  <c r="AC417"/>
  <c r="AC418"/>
  <c r="AC419"/>
  <c r="AC408"/>
  <c r="AC420"/>
  <c r="AC423"/>
  <c r="AC424"/>
  <c r="AC425"/>
  <c r="AC426"/>
  <c r="AC427"/>
  <c r="AC428"/>
  <c r="AC429"/>
  <c r="AC430"/>
  <c r="AC431"/>
  <c r="AC432"/>
  <c r="AC421"/>
  <c r="AC433"/>
  <c r="AC436"/>
  <c r="AC437"/>
  <c r="AC438"/>
  <c r="AC439"/>
  <c r="AC440"/>
  <c r="AC441"/>
  <c r="AC442"/>
  <c r="AC443"/>
  <c r="AC444"/>
  <c r="AC445"/>
  <c r="AC434"/>
  <c r="AC446"/>
  <c r="AC449"/>
  <c r="AC450"/>
  <c r="AC451"/>
  <c r="AC452"/>
  <c r="AC453"/>
  <c r="AC454"/>
  <c r="AC455"/>
  <c r="AC456"/>
  <c r="AC457"/>
  <c r="AC458"/>
  <c r="AC447"/>
  <c r="AC459"/>
  <c r="AC462"/>
  <c r="AC463"/>
  <c r="AC464"/>
  <c r="AC465"/>
  <c r="AC466"/>
  <c r="AC467"/>
  <c r="AC468"/>
  <c r="AC469"/>
  <c r="AC470"/>
  <c r="AC471"/>
  <c r="AC460"/>
  <c r="AC472"/>
  <c r="AC475"/>
  <c r="AC476"/>
  <c r="AC477"/>
  <c r="AC478"/>
  <c r="AC479"/>
  <c r="AC480"/>
  <c r="AC481"/>
  <c r="AC482"/>
  <c r="AC483"/>
  <c r="AC484"/>
  <c r="AC473"/>
  <c r="AC485"/>
  <c r="AC488"/>
  <c r="AC489"/>
  <c r="AC490"/>
  <c r="AC491"/>
  <c r="AC492"/>
  <c r="AC493"/>
  <c r="AC494"/>
  <c r="AC495"/>
  <c r="AC496"/>
  <c r="AC497"/>
  <c r="AC486"/>
  <c r="AC498"/>
  <c r="AC501"/>
  <c r="AC502"/>
  <c r="AC503"/>
  <c r="AC504"/>
  <c r="AC505"/>
  <c r="AC506"/>
  <c r="AC507"/>
  <c r="AC508"/>
  <c r="AC509"/>
  <c r="AC510"/>
  <c r="AC499"/>
  <c r="AC511"/>
  <c r="AC514"/>
  <c r="AC515"/>
  <c r="AC516"/>
  <c r="AC517"/>
  <c r="AC518"/>
  <c r="AC519"/>
  <c r="AC520"/>
  <c r="AC521"/>
  <c r="AC522"/>
  <c r="AC523"/>
  <c r="AC512"/>
  <c r="AC524"/>
  <c r="AC527"/>
  <c r="AC528"/>
  <c r="AC529"/>
  <c r="AC530"/>
  <c r="AC531"/>
  <c r="AC532"/>
  <c r="AC533"/>
  <c r="AC534"/>
  <c r="AC535"/>
  <c r="AC536"/>
  <c r="AC525"/>
  <c r="AC537"/>
  <c r="AC540"/>
  <c r="AC541"/>
  <c r="AC542"/>
  <c r="AC543"/>
  <c r="AC544"/>
  <c r="AC545"/>
  <c r="AC546"/>
  <c r="AC547"/>
  <c r="AC548"/>
  <c r="AC549"/>
  <c r="AC538"/>
  <c r="AC550"/>
  <c r="AC553"/>
  <c r="AC554"/>
  <c r="AC555"/>
  <c r="AC556"/>
  <c r="AC557"/>
  <c r="AC558"/>
  <c r="AC559"/>
  <c r="AC560"/>
  <c r="AC561"/>
  <c r="AC562"/>
  <c r="AC551"/>
  <c r="AC563"/>
  <c r="AC566"/>
  <c r="AC567"/>
  <c r="AC568"/>
  <c r="AC569"/>
  <c r="AC570"/>
  <c r="AC571"/>
  <c r="AC572"/>
  <c r="AC573"/>
  <c r="AC574"/>
  <c r="AC575"/>
  <c r="AC564"/>
  <c r="AC576"/>
  <c r="AC579"/>
  <c r="AC580"/>
  <c r="AC581"/>
  <c r="AC582"/>
  <c r="AC583"/>
  <c r="AC584"/>
  <c r="AC585"/>
  <c r="AC586"/>
  <c r="AC587"/>
  <c r="AC588"/>
  <c r="AC577"/>
  <c r="AC589"/>
  <c r="AC329"/>
  <c r="AC34" i="24"/>
  <c r="AC35"/>
  <c r="AC36"/>
  <c r="AB41"/>
  <c r="AC44"/>
  <c r="AC24"/>
  <c r="AC25"/>
  <c r="AC27"/>
  <c r="AC54"/>
  <c r="AC55"/>
  <c r="AC316" i="18"/>
  <c r="AC324"/>
  <c r="AD10" i="24"/>
  <c r="AD12"/>
  <c r="AC56"/>
  <c r="AC59"/>
  <c r="AC40"/>
  <c r="AC39"/>
  <c r="AC42"/>
  <c r="AC60"/>
  <c r="AD11"/>
  <c r="AD17"/>
  <c r="AD18"/>
  <c r="AD3" i="18"/>
  <c r="AD58"/>
  <c r="AD59"/>
  <c r="AD60"/>
  <c r="AD61"/>
  <c r="AD62"/>
  <c r="AD63"/>
  <c r="AD64"/>
  <c r="AD65"/>
  <c r="AD66"/>
  <c r="AD67"/>
  <c r="AD56"/>
  <c r="AD68"/>
  <c r="AD71"/>
  <c r="AD72"/>
  <c r="AD73"/>
  <c r="AD74"/>
  <c r="AD75"/>
  <c r="AD76"/>
  <c r="AD77"/>
  <c r="AD78"/>
  <c r="AD79"/>
  <c r="AD80"/>
  <c r="AD69"/>
  <c r="AD81"/>
  <c r="AD84"/>
  <c r="AD85"/>
  <c r="AD86"/>
  <c r="AD87"/>
  <c r="AD88"/>
  <c r="AD89"/>
  <c r="AD90"/>
  <c r="AD91"/>
  <c r="AD92"/>
  <c r="AD93"/>
  <c r="AD82"/>
  <c r="AD94"/>
  <c r="AD97"/>
  <c r="AD98"/>
  <c r="AD99"/>
  <c r="AD100"/>
  <c r="AD101"/>
  <c r="AD102"/>
  <c r="AD103"/>
  <c r="AD104"/>
  <c r="AD105"/>
  <c r="AD106"/>
  <c r="AD95"/>
  <c r="AD107"/>
  <c r="AD110"/>
  <c r="AD111"/>
  <c r="AD112"/>
  <c r="AD113"/>
  <c r="AD114"/>
  <c r="AD115"/>
  <c r="AD116"/>
  <c r="AD117"/>
  <c r="AD118"/>
  <c r="AD119"/>
  <c r="AD108"/>
  <c r="AD120"/>
  <c r="AD123"/>
  <c r="AD124"/>
  <c r="AD125"/>
  <c r="AD126"/>
  <c r="AD127"/>
  <c r="AD128"/>
  <c r="AD129"/>
  <c r="AD130"/>
  <c r="AD131"/>
  <c r="AD132"/>
  <c r="AD121"/>
  <c r="AD133"/>
  <c r="AD136"/>
  <c r="AD137"/>
  <c r="AD138"/>
  <c r="AD139"/>
  <c r="AD140"/>
  <c r="AD141"/>
  <c r="AD142"/>
  <c r="AD143"/>
  <c r="AD144"/>
  <c r="AD145"/>
  <c r="AD134"/>
  <c r="AD146"/>
  <c r="AD149"/>
  <c r="AD150"/>
  <c r="AD151"/>
  <c r="AD152"/>
  <c r="AD153"/>
  <c r="AD154"/>
  <c r="AD155"/>
  <c r="AD156"/>
  <c r="AD157"/>
  <c r="AD158"/>
  <c r="AD147"/>
  <c r="AD159"/>
  <c r="AD162"/>
  <c r="AD163"/>
  <c r="AD164"/>
  <c r="AD165"/>
  <c r="AD166"/>
  <c r="AD167"/>
  <c r="AD168"/>
  <c r="AD169"/>
  <c r="AD170"/>
  <c r="AD171"/>
  <c r="AD160"/>
  <c r="AD172"/>
  <c r="AD175"/>
  <c r="AD176"/>
  <c r="AD177"/>
  <c r="AD178"/>
  <c r="AD179"/>
  <c r="AD180"/>
  <c r="AD181"/>
  <c r="AD182"/>
  <c r="AD183"/>
  <c r="AD184"/>
  <c r="AD173"/>
  <c r="AD185"/>
  <c r="AD188"/>
  <c r="AD189"/>
  <c r="AD190"/>
  <c r="AD191"/>
  <c r="AD192"/>
  <c r="AD193"/>
  <c r="AD194"/>
  <c r="AD195"/>
  <c r="AD196"/>
  <c r="AD197"/>
  <c r="AD186"/>
  <c r="AD198"/>
  <c r="AD201"/>
  <c r="AD202"/>
  <c r="AD203"/>
  <c r="AD204"/>
  <c r="AD205"/>
  <c r="AD206"/>
  <c r="AD207"/>
  <c r="AD208"/>
  <c r="AD209"/>
  <c r="AD210"/>
  <c r="AD199"/>
  <c r="AD211"/>
  <c r="AD214"/>
  <c r="AD215"/>
  <c r="AD216"/>
  <c r="AD217"/>
  <c r="AD218"/>
  <c r="AD219"/>
  <c r="AD220"/>
  <c r="AD221"/>
  <c r="AD222"/>
  <c r="AD223"/>
  <c r="AD212"/>
  <c r="AD224"/>
  <c r="AD227"/>
  <c r="AD228"/>
  <c r="AD229"/>
  <c r="AD230"/>
  <c r="AD231"/>
  <c r="AD232"/>
  <c r="AD233"/>
  <c r="AD234"/>
  <c r="AD235"/>
  <c r="AD236"/>
  <c r="AD225"/>
  <c r="AD237"/>
  <c r="AD240"/>
  <c r="AD241"/>
  <c r="AD242"/>
  <c r="AD243"/>
  <c r="AD244"/>
  <c r="AD245"/>
  <c r="AD246"/>
  <c r="AD247"/>
  <c r="AD248"/>
  <c r="AD249"/>
  <c r="AD238"/>
  <c r="AD250"/>
  <c r="AD253"/>
  <c r="AD254"/>
  <c r="AD255"/>
  <c r="AD256"/>
  <c r="AD257"/>
  <c r="AD258"/>
  <c r="AD259"/>
  <c r="AD260"/>
  <c r="AD261"/>
  <c r="AD262"/>
  <c r="AD251"/>
  <c r="AD263"/>
  <c r="AD266"/>
  <c r="AD267"/>
  <c r="AD268"/>
  <c r="AD269"/>
  <c r="AD270"/>
  <c r="AD271"/>
  <c r="AD272"/>
  <c r="AD273"/>
  <c r="AD274"/>
  <c r="AD275"/>
  <c r="AD264"/>
  <c r="AD276"/>
  <c r="AD279"/>
  <c r="AD280"/>
  <c r="AD281"/>
  <c r="AD282"/>
  <c r="AD283"/>
  <c r="AD284"/>
  <c r="AD285"/>
  <c r="AD286"/>
  <c r="AD287"/>
  <c r="AD288"/>
  <c r="AD277"/>
  <c r="AD289"/>
  <c r="AD292"/>
  <c r="AD293"/>
  <c r="AD294"/>
  <c r="AD295"/>
  <c r="AD296"/>
  <c r="AD297"/>
  <c r="AD298"/>
  <c r="AD299"/>
  <c r="AD300"/>
  <c r="AD301"/>
  <c r="AD290"/>
  <c r="AD302"/>
  <c r="AD305"/>
  <c r="AD306"/>
  <c r="AD307"/>
  <c r="AD308"/>
  <c r="AD309"/>
  <c r="AD310"/>
  <c r="AD311"/>
  <c r="AD312"/>
  <c r="AD313"/>
  <c r="AD314"/>
  <c r="AD303"/>
  <c r="AD315"/>
  <c r="AD55"/>
  <c r="AD6"/>
  <c r="AD7"/>
  <c r="AD322"/>
  <c r="AD321"/>
  <c r="AD323"/>
  <c r="AD20" i="24"/>
  <c r="AD7"/>
  <c r="AD8"/>
  <c r="AD22"/>
  <c r="AD33"/>
  <c r="AD332" i="18"/>
  <c r="AD333"/>
  <c r="AD334"/>
  <c r="AD335"/>
  <c r="AD336"/>
  <c r="AD337"/>
  <c r="AD338"/>
  <c r="AD339"/>
  <c r="AD340"/>
  <c r="AD341"/>
  <c r="AD330"/>
  <c r="AD342"/>
  <c r="AD345"/>
  <c r="AD346"/>
  <c r="AD347"/>
  <c r="AD348"/>
  <c r="AD349"/>
  <c r="AD350"/>
  <c r="AD351"/>
  <c r="AD352"/>
  <c r="AD353"/>
  <c r="AD354"/>
  <c r="AD343"/>
  <c r="AD355"/>
  <c r="AD358"/>
  <c r="AD359"/>
  <c r="AD360"/>
  <c r="AD361"/>
  <c r="AD362"/>
  <c r="AD363"/>
  <c r="AD364"/>
  <c r="AD365"/>
  <c r="AD366"/>
  <c r="AD367"/>
  <c r="AD356"/>
  <c r="AD368"/>
  <c r="AD371"/>
  <c r="AD372"/>
  <c r="AD373"/>
  <c r="AD374"/>
  <c r="AD375"/>
  <c r="AD376"/>
  <c r="AD377"/>
  <c r="AD378"/>
  <c r="AD379"/>
  <c r="AD380"/>
  <c r="AD369"/>
  <c r="AD381"/>
  <c r="AD384"/>
  <c r="AD385"/>
  <c r="AD386"/>
  <c r="AD387"/>
  <c r="AD388"/>
  <c r="AD389"/>
  <c r="AD390"/>
  <c r="AD391"/>
  <c r="AD392"/>
  <c r="AD393"/>
  <c r="AD382"/>
  <c r="AD394"/>
  <c r="AD397"/>
  <c r="AD398"/>
  <c r="AD399"/>
  <c r="AD400"/>
  <c r="AD401"/>
  <c r="AD402"/>
  <c r="AD403"/>
  <c r="AD404"/>
  <c r="AD405"/>
  <c r="AD406"/>
  <c r="AD395"/>
  <c r="AD407"/>
  <c r="AD410"/>
  <c r="AD411"/>
  <c r="AD412"/>
  <c r="AD413"/>
  <c r="AD414"/>
  <c r="AD415"/>
  <c r="AD416"/>
  <c r="AD417"/>
  <c r="AD418"/>
  <c r="AD419"/>
  <c r="AD408"/>
  <c r="AD420"/>
  <c r="AD423"/>
  <c r="AD424"/>
  <c r="AD425"/>
  <c r="AD426"/>
  <c r="AD427"/>
  <c r="AD428"/>
  <c r="AD429"/>
  <c r="AD430"/>
  <c r="AD431"/>
  <c r="AD432"/>
  <c r="AD421"/>
  <c r="AD433"/>
  <c r="AD436"/>
  <c r="AD437"/>
  <c r="AD438"/>
  <c r="AD439"/>
  <c r="AD440"/>
  <c r="AD441"/>
  <c r="AD442"/>
  <c r="AD443"/>
  <c r="AD444"/>
  <c r="AD445"/>
  <c r="AD434"/>
  <c r="AD446"/>
  <c r="AD449"/>
  <c r="AD450"/>
  <c r="AD451"/>
  <c r="AD452"/>
  <c r="AD453"/>
  <c r="AD454"/>
  <c r="AD455"/>
  <c r="AD456"/>
  <c r="AD457"/>
  <c r="AD458"/>
  <c r="AD447"/>
  <c r="AD459"/>
  <c r="AD462"/>
  <c r="AD463"/>
  <c r="AD464"/>
  <c r="AD465"/>
  <c r="AD466"/>
  <c r="AD467"/>
  <c r="AD468"/>
  <c r="AD469"/>
  <c r="AD470"/>
  <c r="AD471"/>
  <c r="AD460"/>
  <c r="AD472"/>
  <c r="AD475"/>
  <c r="AD476"/>
  <c r="AD477"/>
  <c r="AD478"/>
  <c r="AD479"/>
  <c r="AD480"/>
  <c r="AD481"/>
  <c r="AD482"/>
  <c r="AD483"/>
  <c r="AD484"/>
  <c r="AD473"/>
  <c r="AD485"/>
  <c r="AD488"/>
  <c r="AD489"/>
  <c r="AD490"/>
  <c r="AD491"/>
  <c r="AD492"/>
  <c r="AD493"/>
  <c r="AD494"/>
  <c r="AD495"/>
  <c r="AD496"/>
  <c r="AD497"/>
  <c r="AD486"/>
  <c r="AD498"/>
  <c r="AD501"/>
  <c r="AD502"/>
  <c r="AD503"/>
  <c r="AD504"/>
  <c r="AD505"/>
  <c r="AD506"/>
  <c r="AD507"/>
  <c r="AD508"/>
  <c r="AD509"/>
  <c r="AD510"/>
  <c r="AD499"/>
  <c r="AD511"/>
  <c r="AD514"/>
  <c r="AD515"/>
  <c r="AD516"/>
  <c r="AD517"/>
  <c r="AD518"/>
  <c r="AD519"/>
  <c r="AD520"/>
  <c r="AD521"/>
  <c r="AD522"/>
  <c r="AD523"/>
  <c r="AD512"/>
  <c r="AD524"/>
  <c r="AD527"/>
  <c r="AD528"/>
  <c r="AD529"/>
  <c r="AD530"/>
  <c r="AD531"/>
  <c r="AD532"/>
  <c r="AD533"/>
  <c r="AD534"/>
  <c r="AD535"/>
  <c r="AD536"/>
  <c r="AD525"/>
  <c r="AD537"/>
  <c r="AD540"/>
  <c r="AD541"/>
  <c r="AD542"/>
  <c r="AD543"/>
  <c r="AD544"/>
  <c r="AD545"/>
  <c r="AD546"/>
  <c r="AD547"/>
  <c r="AD548"/>
  <c r="AD549"/>
  <c r="AD538"/>
  <c r="AD550"/>
  <c r="AD553"/>
  <c r="AD554"/>
  <c r="AD555"/>
  <c r="AD556"/>
  <c r="AD557"/>
  <c r="AD558"/>
  <c r="AD559"/>
  <c r="AD560"/>
  <c r="AD561"/>
  <c r="AD562"/>
  <c r="AD551"/>
  <c r="AD563"/>
  <c r="AD566"/>
  <c r="AD567"/>
  <c r="AD568"/>
  <c r="AD569"/>
  <c r="AD570"/>
  <c r="AD571"/>
  <c r="AD572"/>
  <c r="AD573"/>
  <c r="AD574"/>
  <c r="AD575"/>
  <c r="AD564"/>
  <c r="AD576"/>
  <c r="AD579"/>
  <c r="AD580"/>
  <c r="AD581"/>
  <c r="AD582"/>
  <c r="AD583"/>
  <c r="AD584"/>
  <c r="AD585"/>
  <c r="AD586"/>
  <c r="AD587"/>
  <c r="AD588"/>
  <c r="AD577"/>
  <c r="AD589"/>
  <c r="AD329"/>
  <c r="AD34" i="24"/>
  <c r="AD35"/>
  <c r="AD36"/>
  <c r="AC41"/>
  <c r="AD44"/>
  <c r="AD24"/>
  <c r="AD25"/>
  <c r="AD27"/>
  <c r="AD54"/>
  <c r="AD55"/>
  <c r="AD316" i="18"/>
  <c r="AD324"/>
  <c r="AE10" i="24"/>
  <c r="AE12"/>
  <c r="AD56"/>
  <c r="AD59"/>
  <c r="AD40"/>
  <c r="AD39"/>
  <c r="AD42"/>
  <c r="AD60"/>
  <c r="AE11"/>
  <c r="AE17"/>
  <c r="AE18"/>
  <c r="AE3" i="18"/>
  <c r="AE58"/>
  <c r="AE59"/>
  <c r="AE60"/>
  <c r="AE61"/>
  <c r="AE62"/>
  <c r="AE63"/>
  <c r="AE64"/>
  <c r="AE65"/>
  <c r="AE66"/>
  <c r="AE67"/>
  <c r="AE56"/>
  <c r="AE68"/>
  <c r="AE71"/>
  <c r="AE72"/>
  <c r="AE73"/>
  <c r="AE74"/>
  <c r="AE75"/>
  <c r="AE76"/>
  <c r="AE77"/>
  <c r="AE78"/>
  <c r="AE79"/>
  <c r="AE80"/>
  <c r="AE69"/>
  <c r="AE81"/>
  <c r="AE84"/>
  <c r="AE85"/>
  <c r="AE86"/>
  <c r="AE87"/>
  <c r="AE88"/>
  <c r="AE89"/>
  <c r="AE90"/>
  <c r="AE91"/>
  <c r="AE92"/>
  <c r="AE93"/>
  <c r="AE82"/>
  <c r="AE94"/>
  <c r="AE97"/>
  <c r="AE98"/>
  <c r="AE99"/>
  <c r="AE100"/>
  <c r="AE101"/>
  <c r="AE102"/>
  <c r="AE103"/>
  <c r="AE104"/>
  <c r="AE105"/>
  <c r="AE106"/>
  <c r="AE95"/>
  <c r="AE107"/>
  <c r="AE110"/>
  <c r="AE111"/>
  <c r="AE112"/>
  <c r="AE113"/>
  <c r="AE114"/>
  <c r="AE115"/>
  <c r="AE116"/>
  <c r="AE117"/>
  <c r="AE118"/>
  <c r="AE119"/>
  <c r="AE108"/>
  <c r="AE120"/>
  <c r="AE123"/>
  <c r="AE124"/>
  <c r="AE125"/>
  <c r="AE126"/>
  <c r="AE127"/>
  <c r="AE128"/>
  <c r="AE129"/>
  <c r="AE130"/>
  <c r="AE131"/>
  <c r="AE132"/>
  <c r="AE121"/>
  <c r="AE133"/>
  <c r="AE136"/>
  <c r="AE137"/>
  <c r="AE138"/>
  <c r="AE139"/>
  <c r="AE140"/>
  <c r="AE141"/>
  <c r="AE142"/>
  <c r="AE143"/>
  <c r="AE144"/>
  <c r="AE145"/>
  <c r="AE134"/>
  <c r="AE146"/>
  <c r="AE149"/>
  <c r="AE150"/>
  <c r="AE151"/>
  <c r="AE152"/>
  <c r="AE153"/>
  <c r="AE154"/>
  <c r="AE155"/>
  <c r="AE156"/>
  <c r="AE157"/>
  <c r="AE158"/>
  <c r="AE147"/>
  <c r="AE159"/>
  <c r="AE162"/>
  <c r="AE163"/>
  <c r="AE164"/>
  <c r="AE165"/>
  <c r="AE166"/>
  <c r="AE167"/>
  <c r="AE168"/>
  <c r="AE169"/>
  <c r="AE170"/>
  <c r="AE171"/>
  <c r="AE160"/>
  <c r="AE172"/>
  <c r="AE175"/>
  <c r="AE176"/>
  <c r="AE177"/>
  <c r="AE178"/>
  <c r="AE179"/>
  <c r="AE180"/>
  <c r="AE181"/>
  <c r="AE182"/>
  <c r="AE183"/>
  <c r="AE184"/>
  <c r="AE173"/>
  <c r="AE185"/>
  <c r="AE188"/>
  <c r="AE189"/>
  <c r="AE190"/>
  <c r="AE191"/>
  <c r="AE192"/>
  <c r="AE193"/>
  <c r="AE194"/>
  <c r="AE195"/>
  <c r="AE196"/>
  <c r="AE197"/>
  <c r="AE186"/>
  <c r="AE198"/>
  <c r="AE201"/>
  <c r="AE202"/>
  <c r="AE203"/>
  <c r="AE204"/>
  <c r="AE205"/>
  <c r="AE206"/>
  <c r="AE207"/>
  <c r="AE208"/>
  <c r="AE209"/>
  <c r="AE210"/>
  <c r="AE199"/>
  <c r="AE211"/>
  <c r="AE214"/>
  <c r="AE215"/>
  <c r="AE216"/>
  <c r="AE217"/>
  <c r="AE218"/>
  <c r="AE219"/>
  <c r="AE220"/>
  <c r="AE221"/>
  <c r="AE222"/>
  <c r="AE223"/>
  <c r="AE212"/>
  <c r="AE224"/>
  <c r="AE227"/>
  <c r="AE228"/>
  <c r="AE229"/>
  <c r="AE230"/>
  <c r="AE231"/>
  <c r="AE232"/>
  <c r="AE233"/>
  <c r="AE234"/>
  <c r="AE235"/>
  <c r="AE236"/>
  <c r="AE225"/>
  <c r="AE237"/>
  <c r="AE240"/>
  <c r="AE241"/>
  <c r="AE242"/>
  <c r="AE243"/>
  <c r="AE244"/>
  <c r="AE245"/>
  <c r="AE246"/>
  <c r="AE247"/>
  <c r="AE248"/>
  <c r="AE249"/>
  <c r="AE238"/>
  <c r="AE250"/>
  <c r="AE253"/>
  <c r="AE254"/>
  <c r="AE255"/>
  <c r="AE256"/>
  <c r="AE257"/>
  <c r="AE258"/>
  <c r="AE259"/>
  <c r="AE260"/>
  <c r="AE261"/>
  <c r="AE262"/>
  <c r="AE251"/>
  <c r="AE263"/>
  <c r="AE266"/>
  <c r="AE267"/>
  <c r="AE268"/>
  <c r="AE269"/>
  <c r="AE270"/>
  <c r="AE271"/>
  <c r="AE272"/>
  <c r="AE273"/>
  <c r="AE274"/>
  <c r="AE275"/>
  <c r="AE264"/>
  <c r="AE276"/>
  <c r="AE279"/>
  <c r="AE280"/>
  <c r="AE281"/>
  <c r="AE282"/>
  <c r="AE283"/>
  <c r="AE284"/>
  <c r="AE285"/>
  <c r="AE286"/>
  <c r="AE287"/>
  <c r="AE288"/>
  <c r="AE277"/>
  <c r="AE289"/>
  <c r="AE292"/>
  <c r="AE293"/>
  <c r="AE294"/>
  <c r="AE295"/>
  <c r="AE296"/>
  <c r="AE297"/>
  <c r="AE298"/>
  <c r="AE299"/>
  <c r="AE300"/>
  <c r="AE301"/>
  <c r="AE290"/>
  <c r="AE302"/>
  <c r="AE305"/>
  <c r="AE306"/>
  <c r="AE307"/>
  <c r="AE308"/>
  <c r="AE309"/>
  <c r="AE310"/>
  <c r="AE311"/>
  <c r="AE312"/>
  <c r="AE313"/>
  <c r="AE314"/>
  <c r="AE303"/>
  <c r="AE315"/>
  <c r="AE55"/>
  <c r="AE6"/>
  <c r="AE7"/>
  <c r="AE322"/>
  <c r="AE321"/>
  <c r="AE323"/>
  <c r="AE20" i="24"/>
  <c r="AE7"/>
  <c r="AE8"/>
  <c r="AE22"/>
  <c r="AE33"/>
  <c r="AE332" i="18"/>
  <c r="AE333"/>
  <c r="AE334"/>
  <c r="AE335"/>
  <c r="AE336"/>
  <c r="AE337"/>
  <c r="AE338"/>
  <c r="AE339"/>
  <c r="AE340"/>
  <c r="AE341"/>
  <c r="AE330"/>
  <c r="AE342"/>
  <c r="AE345"/>
  <c r="AE346"/>
  <c r="AE347"/>
  <c r="AE348"/>
  <c r="AE349"/>
  <c r="AE350"/>
  <c r="AE351"/>
  <c r="AE352"/>
  <c r="AE353"/>
  <c r="AE354"/>
  <c r="AE343"/>
  <c r="AE355"/>
  <c r="AE358"/>
  <c r="AE359"/>
  <c r="AE360"/>
  <c r="AE361"/>
  <c r="AE362"/>
  <c r="AE363"/>
  <c r="AE364"/>
  <c r="AE365"/>
  <c r="AE366"/>
  <c r="AE367"/>
  <c r="AE356"/>
  <c r="AE368"/>
  <c r="AE371"/>
  <c r="AE372"/>
  <c r="AE373"/>
  <c r="AE374"/>
  <c r="AE375"/>
  <c r="AE376"/>
  <c r="AE377"/>
  <c r="AE378"/>
  <c r="AE379"/>
  <c r="AE380"/>
  <c r="AE369"/>
  <c r="AE381"/>
  <c r="AE384"/>
  <c r="AE385"/>
  <c r="AE386"/>
  <c r="AE387"/>
  <c r="AE388"/>
  <c r="AE389"/>
  <c r="AE390"/>
  <c r="AE391"/>
  <c r="AE392"/>
  <c r="AE393"/>
  <c r="AE382"/>
  <c r="AE394"/>
  <c r="AE397"/>
  <c r="AE398"/>
  <c r="AE399"/>
  <c r="AE400"/>
  <c r="AE401"/>
  <c r="AE402"/>
  <c r="AE403"/>
  <c r="AE404"/>
  <c r="AE405"/>
  <c r="AE406"/>
  <c r="AE395"/>
  <c r="AE407"/>
  <c r="AE410"/>
  <c r="AE411"/>
  <c r="AE412"/>
  <c r="AE413"/>
  <c r="AE414"/>
  <c r="AE415"/>
  <c r="AE416"/>
  <c r="AE417"/>
  <c r="AE418"/>
  <c r="AE419"/>
  <c r="AE408"/>
  <c r="AE420"/>
  <c r="AE423"/>
  <c r="AE424"/>
  <c r="AE425"/>
  <c r="AE426"/>
  <c r="AE427"/>
  <c r="AE428"/>
  <c r="AE429"/>
  <c r="AE430"/>
  <c r="AE431"/>
  <c r="AE432"/>
  <c r="AE421"/>
  <c r="AE433"/>
  <c r="AE436"/>
  <c r="AE437"/>
  <c r="AE438"/>
  <c r="AE439"/>
  <c r="AE440"/>
  <c r="AE441"/>
  <c r="AE442"/>
  <c r="AE443"/>
  <c r="AE444"/>
  <c r="AE445"/>
  <c r="AE434"/>
  <c r="AE446"/>
  <c r="AE449"/>
  <c r="AE450"/>
  <c r="AE451"/>
  <c r="AE452"/>
  <c r="AE453"/>
  <c r="AE454"/>
  <c r="AE455"/>
  <c r="AE456"/>
  <c r="AE457"/>
  <c r="AE458"/>
  <c r="AE447"/>
  <c r="AE459"/>
  <c r="AE462"/>
  <c r="AE463"/>
  <c r="AE464"/>
  <c r="AE465"/>
  <c r="AE466"/>
  <c r="AE467"/>
  <c r="AE468"/>
  <c r="AE469"/>
  <c r="AE470"/>
  <c r="AE471"/>
  <c r="AE460"/>
  <c r="AE472"/>
  <c r="AE475"/>
  <c r="AE476"/>
  <c r="AE477"/>
  <c r="AE478"/>
  <c r="AE479"/>
  <c r="AE480"/>
  <c r="AE481"/>
  <c r="AE482"/>
  <c r="AE483"/>
  <c r="AE484"/>
  <c r="AE473"/>
  <c r="AE485"/>
  <c r="AE488"/>
  <c r="AE489"/>
  <c r="AE490"/>
  <c r="AE491"/>
  <c r="AE492"/>
  <c r="AE493"/>
  <c r="AE494"/>
  <c r="AE495"/>
  <c r="AE496"/>
  <c r="AE497"/>
  <c r="AE486"/>
  <c r="AE498"/>
  <c r="AE501"/>
  <c r="AE502"/>
  <c r="AE503"/>
  <c r="AE504"/>
  <c r="AE505"/>
  <c r="AE506"/>
  <c r="AE507"/>
  <c r="AE508"/>
  <c r="AE509"/>
  <c r="AE510"/>
  <c r="AE499"/>
  <c r="AE511"/>
  <c r="AE514"/>
  <c r="AE515"/>
  <c r="AE516"/>
  <c r="AE517"/>
  <c r="AE518"/>
  <c r="AE519"/>
  <c r="AE520"/>
  <c r="AE521"/>
  <c r="AE522"/>
  <c r="AE523"/>
  <c r="AE512"/>
  <c r="AE524"/>
  <c r="AE527"/>
  <c r="AE528"/>
  <c r="AE529"/>
  <c r="AE530"/>
  <c r="AE531"/>
  <c r="AE532"/>
  <c r="AE533"/>
  <c r="AE534"/>
  <c r="AE535"/>
  <c r="AE536"/>
  <c r="AE525"/>
  <c r="AE537"/>
  <c r="AE540"/>
  <c r="AE541"/>
  <c r="AE542"/>
  <c r="AE543"/>
  <c r="AE544"/>
  <c r="AE545"/>
  <c r="AE546"/>
  <c r="AE547"/>
  <c r="AE548"/>
  <c r="AE549"/>
  <c r="AE538"/>
  <c r="AE550"/>
  <c r="AE553"/>
  <c r="AE554"/>
  <c r="AE555"/>
  <c r="AE556"/>
  <c r="AE557"/>
  <c r="AE558"/>
  <c r="AE559"/>
  <c r="AE560"/>
  <c r="AE561"/>
  <c r="AE562"/>
  <c r="AE551"/>
  <c r="AE563"/>
  <c r="AE566"/>
  <c r="AE567"/>
  <c r="AE568"/>
  <c r="AE569"/>
  <c r="AE570"/>
  <c r="AE571"/>
  <c r="AE572"/>
  <c r="AE573"/>
  <c r="AE574"/>
  <c r="AE575"/>
  <c r="AE564"/>
  <c r="AE576"/>
  <c r="AE579"/>
  <c r="AE580"/>
  <c r="AE581"/>
  <c r="AE582"/>
  <c r="AE583"/>
  <c r="AE584"/>
  <c r="AE585"/>
  <c r="AE586"/>
  <c r="AE587"/>
  <c r="AE588"/>
  <c r="AE577"/>
  <c r="AE589"/>
  <c r="AE329"/>
  <c r="AE34" i="24"/>
  <c r="AE35"/>
  <c r="AE36"/>
  <c r="AD41"/>
  <c r="AE44"/>
  <c r="AE24"/>
  <c r="AE25"/>
  <c r="AE27"/>
  <c r="AE54"/>
  <c r="AE55"/>
  <c r="AE316" i="18"/>
  <c r="AE324"/>
  <c r="AF10" i="24"/>
  <c r="AF12"/>
  <c r="AE56"/>
  <c r="AE59"/>
  <c r="AE40"/>
  <c r="AE39"/>
  <c r="AE42"/>
  <c r="AE60"/>
  <c r="AF11"/>
  <c r="AF17"/>
  <c r="AF18"/>
  <c r="AF3" i="18"/>
  <c r="AF58"/>
  <c r="AF59"/>
  <c r="AF60"/>
  <c r="AF61"/>
  <c r="AF62"/>
  <c r="AF63"/>
  <c r="AF64"/>
  <c r="AF65"/>
  <c r="AF66"/>
  <c r="AF67"/>
  <c r="AF56"/>
  <c r="AF68"/>
  <c r="AF71"/>
  <c r="AF72"/>
  <c r="AF73"/>
  <c r="AF74"/>
  <c r="AF75"/>
  <c r="AF76"/>
  <c r="AF77"/>
  <c r="AF78"/>
  <c r="AF79"/>
  <c r="AF80"/>
  <c r="AF69"/>
  <c r="AF81"/>
  <c r="AF84"/>
  <c r="AF85"/>
  <c r="AF86"/>
  <c r="AF87"/>
  <c r="AF88"/>
  <c r="AF89"/>
  <c r="AF90"/>
  <c r="AF91"/>
  <c r="AF92"/>
  <c r="AF93"/>
  <c r="AF82"/>
  <c r="AF94"/>
  <c r="AF97"/>
  <c r="AF98"/>
  <c r="AF99"/>
  <c r="AF100"/>
  <c r="AF101"/>
  <c r="AF102"/>
  <c r="AF103"/>
  <c r="AF104"/>
  <c r="AF105"/>
  <c r="AF106"/>
  <c r="AF95"/>
  <c r="AF107"/>
  <c r="AF110"/>
  <c r="AF111"/>
  <c r="AF112"/>
  <c r="AF113"/>
  <c r="AF114"/>
  <c r="AF115"/>
  <c r="AF116"/>
  <c r="AF117"/>
  <c r="AF118"/>
  <c r="AF119"/>
  <c r="AF108"/>
  <c r="AF120"/>
  <c r="AF123"/>
  <c r="AF124"/>
  <c r="AF125"/>
  <c r="AF126"/>
  <c r="AF127"/>
  <c r="AF128"/>
  <c r="AF129"/>
  <c r="AF130"/>
  <c r="AF131"/>
  <c r="AF132"/>
  <c r="AF121"/>
  <c r="AF133"/>
  <c r="AF136"/>
  <c r="AF137"/>
  <c r="AF138"/>
  <c r="AF139"/>
  <c r="AF140"/>
  <c r="AF141"/>
  <c r="AF142"/>
  <c r="AF143"/>
  <c r="AF144"/>
  <c r="AF145"/>
  <c r="AF134"/>
  <c r="AF146"/>
  <c r="AF149"/>
  <c r="AF150"/>
  <c r="AF151"/>
  <c r="AF152"/>
  <c r="AF153"/>
  <c r="AF154"/>
  <c r="AF155"/>
  <c r="AF156"/>
  <c r="AF157"/>
  <c r="AF158"/>
  <c r="AF147"/>
  <c r="AF159"/>
  <c r="AF162"/>
  <c r="AF163"/>
  <c r="AF164"/>
  <c r="AF165"/>
  <c r="AF166"/>
  <c r="AF167"/>
  <c r="AF168"/>
  <c r="AF169"/>
  <c r="AF170"/>
  <c r="AF171"/>
  <c r="AF160"/>
  <c r="AF172"/>
  <c r="AF175"/>
  <c r="AF176"/>
  <c r="AF177"/>
  <c r="AF178"/>
  <c r="AF179"/>
  <c r="AF180"/>
  <c r="AF181"/>
  <c r="AF182"/>
  <c r="AF183"/>
  <c r="AF184"/>
  <c r="AF173"/>
  <c r="AF185"/>
  <c r="AF188"/>
  <c r="AF189"/>
  <c r="AF190"/>
  <c r="AF191"/>
  <c r="AF192"/>
  <c r="AF193"/>
  <c r="AF194"/>
  <c r="AF195"/>
  <c r="AF196"/>
  <c r="AF197"/>
  <c r="AF186"/>
  <c r="AF198"/>
  <c r="AF201"/>
  <c r="AF202"/>
  <c r="AF203"/>
  <c r="AF204"/>
  <c r="AF205"/>
  <c r="AF206"/>
  <c r="AF207"/>
  <c r="AF208"/>
  <c r="AF209"/>
  <c r="AF210"/>
  <c r="AF199"/>
  <c r="AF211"/>
  <c r="AF214"/>
  <c r="AF215"/>
  <c r="AF216"/>
  <c r="AF217"/>
  <c r="AF218"/>
  <c r="AF219"/>
  <c r="AF220"/>
  <c r="AF221"/>
  <c r="AF222"/>
  <c r="AF223"/>
  <c r="AF212"/>
  <c r="AF224"/>
  <c r="AF227"/>
  <c r="AF228"/>
  <c r="AF229"/>
  <c r="AF230"/>
  <c r="AF231"/>
  <c r="AF232"/>
  <c r="AF233"/>
  <c r="AF234"/>
  <c r="AF235"/>
  <c r="AF236"/>
  <c r="AF225"/>
  <c r="AF237"/>
  <c r="AF240"/>
  <c r="AF241"/>
  <c r="AF242"/>
  <c r="AF243"/>
  <c r="AF244"/>
  <c r="AF245"/>
  <c r="AF246"/>
  <c r="AF247"/>
  <c r="AF248"/>
  <c r="AF249"/>
  <c r="AF238"/>
  <c r="AF250"/>
  <c r="AF253"/>
  <c r="AF254"/>
  <c r="AF255"/>
  <c r="AF256"/>
  <c r="AF257"/>
  <c r="AF258"/>
  <c r="AF259"/>
  <c r="AF260"/>
  <c r="AF261"/>
  <c r="AF262"/>
  <c r="AF251"/>
  <c r="AF263"/>
  <c r="AF266"/>
  <c r="AF267"/>
  <c r="AF268"/>
  <c r="AF269"/>
  <c r="AF270"/>
  <c r="AF271"/>
  <c r="AF272"/>
  <c r="AF273"/>
  <c r="AF274"/>
  <c r="AF275"/>
  <c r="AF264"/>
  <c r="AF276"/>
  <c r="AF279"/>
  <c r="AF280"/>
  <c r="AF281"/>
  <c r="AF282"/>
  <c r="AF283"/>
  <c r="AF284"/>
  <c r="AF285"/>
  <c r="AF286"/>
  <c r="AF287"/>
  <c r="AF288"/>
  <c r="AF277"/>
  <c r="AF289"/>
  <c r="AF292"/>
  <c r="AF293"/>
  <c r="AF294"/>
  <c r="AF295"/>
  <c r="AF296"/>
  <c r="AF297"/>
  <c r="AF298"/>
  <c r="AF299"/>
  <c r="AF300"/>
  <c r="AF301"/>
  <c r="AF290"/>
  <c r="AF302"/>
  <c r="AF305"/>
  <c r="AF306"/>
  <c r="AF307"/>
  <c r="AF308"/>
  <c r="AF309"/>
  <c r="AF310"/>
  <c r="AF311"/>
  <c r="AF312"/>
  <c r="AF313"/>
  <c r="AF314"/>
  <c r="AF303"/>
  <c r="AF315"/>
  <c r="AF55"/>
  <c r="AF6"/>
  <c r="AF7"/>
  <c r="AF322"/>
  <c r="AF321"/>
  <c r="AF323"/>
  <c r="AF20" i="24"/>
  <c r="AF7"/>
  <c r="AF8"/>
  <c r="AF22"/>
  <c r="AF33"/>
  <c r="AF332" i="18"/>
  <c r="AF333"/>
  <c r="AF334"/>
  <c r="AF335"/>
  <c r="AF336"/>
  <c r="AF337"/>
  <c r="AF338"/>
  <c r="AF339"/>
  <c r="AF340"/>
  <c r="AF341"/>
  <c r="AF330"/>
  <c r="AF342"/>
  <c r="AF345"/>
  <c r="AF346"/>
  <c r="AF347"/>
  <c r="AF348"/>
  <c r="AF349"/>
  <c r="AF350"/>
  <c r="AF351"/>
  <c r="AF352"/>
  <c r="AF353"/>
  <c r="AF354"/>
  <c r="AF343"/>
  <c r="AF355"/>
  <c r="AF358"/>
  <c r="AF359"/>
  <c r="AF360"/>
  <c r="AF361"/>
  <c r="AF362"/>
  <c r="AF363"/>
  <c r="AF364"/>
  <c r="AF365"/>
  <c r="AF366"/>
  <c r="AF367"/>
  <c r="AF356"/>
  <c r="AF368"/>
  <c r="AF371"/>
  <c r="AF372"/>
  <c r="AF373"/>
  <c r="AF374"/>
  <c r="AF375"/>
  <c r="AF376"/>
  <c r="AF377"/>
  <c r="AF378"/>
  <c r="AF379"/>
  <c r="AF380"/>
  <c r="AF369"/>
  <c r="AF381"/>
  <c r="AF384"/>
  <c r="AF385"/>
  <c r="AF386"/>
  <c r="AF387"/>
  <c r="AF388"/>
  <c r="AF389"/>
  <c r="AF390"/>
  <c r="AF391"/>
  <c r="AF392"/>
  <c r="AF393"/>
  <c r="AF382"/>
  <c r="AF394"/>
  <c r="AF397"/>
  <c r="AF398"/>
  <c r="AF399"/>
  <c r="AF400"/>
  <c r="AF401"/>
  <c r="AF402"/>
  <c r="AF403"/>
  <c r="AF404"/>
  <c r="AF405"/>
  <c r="AF406"/>
  <c r="AF395"/>
  <c r="AF407"/>
  <c r="AF410"/>
  <c r="AF411"/>
  <c r="AF412"/>
  <c r="AF413"/>
  <c r="AF414"/>
  <c r="AF415"/>
  <c r="AF416"/>
  <c r="AF417"/>
  <c r="AF418"/>
  <c r="AF419"/>
  <c r="AF408"/>
  <c r="AF420"/>
  <c r="AF423"/>
  <c r="AF424"/>
  <c r="AF425"/>
  <c r="AF426"/>
  <c r="AF427"/>
  <c r="AF428"/>
  <c r="AF429"/>
  <c r="AF430"/>
  <c r="AF431"/>
  <c r="AF432"/>
  <c r="AF421"/>
  <c r="AF433"/>
  <c r="AF436"/>
  <c r="AF437"/>
  <c r="AF438"/>
  <c r="AF439"/>
  <c r="AF440"/>
  <c r="AF441"/>
  <c r="AF442"/>
  <c r="AF443"/>
  <c r="AF444"/>
  <c r="AF445"/>
  <c r="AF434"/>
  <c r="AF446"/>
  <c r="AF449"/>
  <c r="AF450"/>
  <c r="AF451"/>
  <c r="AF452"/>
  <c r="AF453"/>
  <c r="AF454"/>
  <c r="AF455"/>
  <c r="AF456"/>
  <c r="AF457"/>
  <c r="AF458"/>
  <c r="AF447"/>
  <c r="AF459"/>
  <c r="AF462"/>
  <c r="AF463"/>
  <c r="AF464"/>
  <c r="AF465"/>
  <c r="AF466"/>
  <c r="AF467"/>
  <c r="AF468"/>
  <c r="AF469"/>
  <c r="AF470"/>
  <c r="AF471"/>
  <c r="AF460"/>
  <c r="AF472"/>
  <c r="AF475"/>
  <c r="AF476"/>
  <c r="AF477"/>
  <c r="AF478"/>
  <c r="AF479"/>
  <c r="AF480"/>
  <c r="AF481"/>
  <c r="AF482"/>
  <c r="AF483"/>
  <c r="AF484"/>
  <c r="AF473"/>
  <c r="AF485"/>
  <c r="AF488"/>
  <c r="AF489"/>
  <c r="AF490"/>
  <c r="AF491"/>
  <c r="AF492"/>
  <c r="AF493"/>
  <c r="AF494"/>
  <c r="AF495"/>
  <c r="AF496"/>
  <c r="AF497"/>
  <c r="AF486"/>
  <c r="AF498"/>
  <c r="AF501"/>
  <c r="AF502"/>
  <c r="AF503"/>
  <c r="AF504"/>
  <c r="AF505"/>
  <c r="AF506"/>
  <c r="AF507"/>
  <c r="AF508"/>
  <c r="AF509"/>
  <c r="AF510"/>
  <c r="AF499"/>
  <c r="AF511"/>
  <c r="AF514"/>
  <c r="AF515"/>
  <c r="AF516"/>
  <c r="AF517"/>
  <c r="AF518"/>
  <c r="AF519"/>
  <c r="AF520"/>
  <c r="AF521"/>
  <c r="AF522"/>
  <c r="AF523"/>
  <c r="AF512"/>
  <c r="AF524"/>
  <c r="AF527"/>
  <c r="AF528"/>
  <c r="AF529"/>
  <c r="AF530"/>
  <c r="AF531"/>
  <c r="AF532"/>
  <c r="AF533"/>
  <c r="AF534"/>
  <c r="AF535"/>
  <c r="AF536"/>
  <c r="AF525"/>
  <c r="AF537"/>
  <c r="AF540"/>
  <c r="AF541"/>
  <c r="AF542"/>
  <c r="AF543"/>
  <c r="AF544"/>
  <c r="AF545"/>
  <c r="AF546"/>
  <c r="AF547"/>
  <c r="AF548"/>
  <c r="AF549"/>
  <c r="AF538"/>
  <c r="AF550"/>
  <c r="AF553"/>
  <c r="AF554"/>
  <c r="AF555"/>
  <c r="AF556"/>
  <c r="AF557"/>
  <c r="AF558"/>
  <c r="AF559"/>
  <c r="AF560"/>
  <c r="AF561"/>
  <c r="AF562"/>
  <c r="AF551"/>
  <c r="AF563"/>
  <c r="AF566"/>
  <c r="AF567"/>
  <c r="AF568"/>
  <c r="AF569"/>
  <c r="AF570"/>
  <c r="AF571"/>
  <c r="AF572"/>
  <c r="AF573"/>
  <c r="AF574"/>
  <c r="AF575"/>
  <c r="AF564"/>
  <c r="AF576"/>
  <c r="AF579"/>
  <c r="AF580"/>
  <c r="AF581"/>
  <c r="AF582"/>
  <c r="AF583"/>
  <c r="AF584"/>
  <c r="AF585"/>
  <c r="AF586"/>
  <c r="AF587"/>
  <c r="AF588"/>
  <c r="AF577"/>
  <c r="AF589"/>
  <c r="AF329"/>
  <c r="AF34" i="24"/>
  <c r="AF35"/>
  <c r="AF36"/>
  <c r="AE41"/>
  <c r="AF44"/>
  <c r="AF24"/>
  <c r="AF25"/>
  <c r="AF27"/>
  <c r="AF54"/>
  <c r="AF55"/>
  <c r="AF316" i="18"/>
  <c r="AF324"/>
  <c r="AG10" i="24"/>
  <c r="AG12"/>
  <c r="AF56"/>
  <c r="AF59"/>
  <c r="AF40"/>
  <c r="AF39"/>
  <c r="AF42"/>
  <c r="AF60"/>
  <c r="AG11"/>
  <c r="AG17"/>
  <c r="AG18"/>
  <c r="AG3" i="18"/>
  <c r="AG58"/>
  <c r="AG59"/>
  <c r="AG60"/>
  <c r="AG61"/>
  <c r="AG62"/>
  <c r="AG63"/>
  <c r="AG64"/>
  <c r="AG65"/>
  <c r="AG66"/>
  <c r="AG67"/>
  <c r="AG56"/>
  <c r="AG68"/>
  <c r="AG71"/>
  <c r="AG72"/>
  <c r="AG73"/>
  <c r="AG74"/>
  <c r="AG75"/>
  <c r="AG76"/>
  <c r="AG77"/>
  <c r="AG78"/>
  <c r="AG79"/>
  <c r="AG80"/>
  <c r="AG69"/>
  <c r="AG81"/>
  <c r="AG84"/>
  <c r="AG85"/>
  <c r="AG86"/>
  <c r="AG87"/>
  <c r="AG88"/>
  <c r="AG89"/>
  <c r="AG90"/>
  <c r="AG91"/>
  <c r="AG92"/>
  <c r="AG93"/>
  <c r="AG82"/>
  <c r="AG94"/>
  <c r="AG97"/>
  <c r="AG98"/>
  <c r="AG99"/>
  <c r="AG100"/>
  <c r="AG101"/>
  <c r="AG102"/>
  <c r="AG103"/>
  <c r="AG104"/>
  <c r="AG105"/>
  <c r="AG106"/>
  <c r="AG95"/>
  <c r="AG107"/>
  <c r="AG110"/>
  <c r="AG111"/>
  <c r="AG112"/>
  <c r="AG113"/>
  <c r="AG114"/>
  <c r="AG115"/>
  <c r="AG116"/>
  <c r="AG117"/>
  <c r="AG118"/>
  <c r="AG119"/>
  <c r="AG108"/>
  <c r="AG120"/>
  <c r="AG123"/>
  <c r="AG124"/>
  <c r="AG125"/>
  <c r="AG126"/>
  <c r="AG127"/>
  <c r="AG128"/>
  <c r="AG129"/>
  <c r="AG130"/>
  <c r="AG131"/>
  <c r="AG132"/>
  <c r="AG121"/>
  <c r="AG133"/>
  <c r="AG136"/>
  <c r="AG137"/>
  <c r="AG138"/>
  <c r="AG139"/>
  <c r="AG140"/>
  <c r="AG141"/>
  <c r="AG142"/>
  <c r="AG143"/>
  <c r="AG144"/>
  <c r="AG145"/>
  <c r="AG134"/>
  <c r="AG146"/>
  <c r="AG149"/>
  <c r="AG150"/>
  <c r="AG151"/>
  <c r="AG152"/>
  <c r="AG153"/>
  <c r="AG154"/>
  <c r="AG155"/>
  <c r="AG156"/>
  <c r="AG157"/>
  <c r="AG158"/>
  <c r="AG147"/>
  <c r="AG159"/>
  <c r="AG162"/>
  <c r="AG163"/>
  <c r="AG164"/>
  <c r="AG165"/>
  <c r="AG166"/>
  <c r="AG167"/>
  <c r="AG168"/>
  <c r="AG169"/>
  <c r="AG170"/>
  <c r="AG171"/>
  <c r="AG160"/>
  <c r="AG172"/>
  <c r="AG175"/>
  <c r="AG176"/>
  <c r="AG177"/>
  <c r="AG178"/>
  <c r="AG179"/>
  <c r="AG180"/>
  <c r="AG181"/>
  <c r="AG182"/>
  <c r="AG183"/>
  <c r="AG184"/>
  <c r="AG173"/>
  <c r="AG185"/>
  <c r="AG188"/>
  <c r="AG189"/>
  <c r="AG190"/>
  <c r="AG191"/>
  <c r="AG192"/>
  <c r="AG193"/>
  <c r="AG194"/>
  <c r="AG195"/>
  <c r="AG196"/>
  <c r="AG197"/>
  <c r="AG186"/>
  <c r="AG198"/>
  <c r="AG201"/>
  <c r="AG202"/>
  <c r="AG203"/>
  <c r="AG204"/>
  <c r="AG205"/>
  <c r="AG206"/>
  <c r="AG207"/>
  <c r="AG208"/>
  <c r="AG209"/>
  <c r="AG210"/>
  <c r="AG199"/>
  <c r="AG211"/>
  <c r="AG214"/>
  <c r="AG215"/>
  <c r="AG216"/>
  <c r="AG217"/>
  <c r="AG218"/>
  <c r="AG219"/>
  <c r="AG220"/>
  <c r="AG221"/>
  <c r="AG222"/>
  <c r="AG223"/>
  <c r="AG212"/>
  <c r="AG224"/>
  <c r="AG227"/>
  <c r="AG228"/>
  <c r="AG229"/>
  <c r="AG230"/>
  <c r="AG231"/>
  <c r="AG232"/>
  <c r="AG233"/>
  <c r="AG234"/>
  <c r="AG235"/>
  <c r="AG236"/>
  <c r="AG225"/>
  <c r="AG237"/>
  <c r="AG240"/>
  <c r="AG241"/>
  <c r="AG242"/>
  <c r="AG243"/>
  <c r="AG244"/>
  <c r="AG245"/>
  <c r="AG246"/>
  <c r="AG247"/>
  <c r="AG248"/>
  <c r="AG249"/>
  <c r="AG238"/>
  <c r="AG250"/>
  <c r="AG253"/>
  <c r="AG254"/>
  <c r="AG255"/>
  <c r="AG256"/>
  <c r="AG257"/>
  <c r="AG258"/>
  <c r="AG259"/>
  <c r="AG260"/>
  <c r="AG261"/>
  <c r="AG262"/>
  <c r="AG251"/>
  <c r="AG263"/>
  <c r="AG266"/>
  <c r="AG267"/>
  <c r="AG268"/>
  <c r="AG269"/>
  <c r="AG270"/>
  <c r="AG271"/>
  <c r="AG272"/>
  <c r="AG273"/>
  <c r="AG274"/>
  <c r="AG275"/>
  <c r="AG264"/>
  <c r="AG276"/>
  <c r="AG279"/>
  <c r="AG280"/>
  <c r="AG281"/>
  <c r="AG282"/>
  <c r="AG283"/>
  <c r="AG284"/>
  <c r="AG285"/>
  <c r="AG286"/>
  <c r="AG287"/>
  <c r="AG288"/>
  <c r="AG277"/>
  <c r="AG289"/>
  <c r="AG292"/>
  <c r="AG293"/>
  <c r="AG294"/>
  <c r="AG295"/>
  <c r="AG296"/>
  <c r="AG297"/>
  <c r="AG298"/>
  <c r="AG299"/>
  <c r="AG300"/>
  <c r="AG301"/>
  <c r="AG290"/>
  <c r="AG302"/>
  <c r="AG305"/>
  <c r="AG306"/>
  <c r="AG307"/>
  <c r="AG308"/>
  <c r="AG309"/>
  <c r="AG310"/>
  <c r="AG311"/>
  <c r="AG312"/>
  <c r="AG313"/>
  <c r="AG314"/>
  <c r="AG303"/>
  <c r="AG315"/>
  <c r="AG55"/>
  <c r="AG6"/>
  <c r="AG7"/>
  <c r="AG322"/>
  <c r="AG321"/>
  <c r="AG323"/>
  <c r="AG20" i="24"/>
  <c r="AG7"/>
  <c r="AG8"/>
  <c r="AG22"/>
  <c r="AG33"/>
  <c r="AG332" i="18"/>
  <c r="AG333"/>
  <c r="AG334"/>
  <c r="AG335"/>
  <c r="AG336"/>
  <c r="AG337"/>
  <c r="AG338"/>
  <c r="AG339"/>
  <c r="AG340"/>
  <c r="AG341"/>
  <c r="AG330"/>
  <c r="AG342"/>
  <c r="AG345"/>
  <c r="AG346"/>
  <c r="AG347"/>
  <c r="AG348"/>
  <c r="AG349"/>
  <c r="AG350"/>
  <c r="AG351"/>
  <c r="AG352"/>
  <c r="AG353"/>
  <c r="AG354"/>
  <c r="AG343"/>
  <c r="AG355"/>
  <c r="AG358"/>
  <c r="AG359"/>
  <c r="AG360"/>
  <c r="AG361"/>
  <c r="AG362"/>
  <c r="AG363"/>
  <c r="AG364"/>
  <c r="AG365"/>
  <c r="AG366"/>
  <c r="AG367"/>
  <c r="AG356"/>
  <c r="AG368"/>
  <c r="AG371"/>
  <c r="AG372"/>
  <c r="AG373"/>
  <c r="AG374"/>
  <c r="AG375"/>
  <c r="AG376"/>
  <c r="AG377"/>
  <c r="AG378"/>
  <c r="AG379"/>
  <c r="AG380"/>
  <c r="AG369"/>
  <c r="AG381"/>
  <c r="AG384"/>
  <c r="AG385"/>
  <c r="AG386"/>
  <c r="AG387"/>
  <c r="AG388"/>
  <c r="AG389"/>
  <c r="AG390"/>
  <c r="AG391"/>
  <c r="AG392"/>
  <c r="AG393"/>
  <c r="AG382"/>
  <c r="AG394"/>
  <c r="AG397"/>
  <c r="AG398"/>
  <c r="AG399"/>
  <c r="AG400"/>
  <c r="AG401"/>
  <c r="AG402"/>
  <c r="AG403"/>
  <c r="AG404"/>
  <c r="AG405"/>
  <c r="AG406"/>
  <c r="AG395"/>
  <c r="AG407"/>
  <c r="AG410"/>
  <c r="AG411"/>
  <c r="AG412"/>
  <c r="AG413"/>
  <c r="AG414"/>
  <c r="AG415"/>
  <c r="AG416"/>
  <c r="AG417"/>
  <c r="AG418"/>
  <c r="AG419"/>
  <c r="AG408"/>
  <c r="AG420"/>
  <c r="AG423"/>
  <c r="AG424"/>
  <c r="AG425"/>
  <c r="AG426"/>
  <c r="AG427"/>
  <c r="AG428"/>
  <c r="AG429"/>
  <c r="AG430"/>
  <c r="AG431"/>
  <c r="AG432"/>
  <c r="AG421"/>
  <c r="AG433"/>
  <c r="AG436"/>
  <c r="AG437"/>
  <c r="AG438"/>
  <c r="AG439"/>
  <c r="AG440"/>
  <c r="AG441"/>
  <c r="AG442"/>
  <c r="AG443"/>
  <c r="AG444"/>
  <c r="AG445"/>
  <c r="AG434"/>
  <c r="AG446"/>
  <c r="AG449"/>
  <c r="AG450"/>
  <c r="AG451"/>
  <c r="AG452"/>
  <c r="AG453"/>
  <c r="AG454"/>
  <c r="AG455"/>
  <c r="AG456"/>
  <c r="AG457"/>
  <c r="AG458"/>
  <c r="AG447"/>
  <c r="AG459"/>
  <c r="AG462"/>
  <c r="AG463"/>
  <c r="AG464"/>
  <c r="AG465"/>
  <c r="AG466"/>
  <c r="AG467"/>
  <c r="AG468"/>
  <c r="AG469"/>
  <c r="AG470"/>
  <c r="AG471"/>
  <c r="AG460"/>
  <c r="AG472"/>
  <c r="AG475"/>
  <c r="AG476"/>
  <c r="AG477"/>
  <c r="AG478"/>
  <c r="AG479"/>
  <c r="AG480"/>
  <c r="AG481"/>
  <c r="AG482"/>
  <c r="AG483"/>
  <c r="AG484"/>
  <c r="AG473"/>
  <c r="AG485"/>
  <c r="AG488"/>
  <c r="AG489"/>
  <c r="AG490"/>
  <c r="AG491"/>
  <c r="AG492"/>
  <c r="AG493"/>
  <c r="AG494"/>
  <c r="AG495"/>
  <c r="AG496"/>
  <c r="AG497"/>
  <c r="AG486"/>
  <c r="AG498"/>
  <c r="AG501"/>
  <c r="AG502"/>
  <c r="AG503"/>
  <c r="AG504"/>
  <c r="AG505"/>
  <c r="AG506"/>
  <c r="AG507"/>
  <c r="AG508"/>
  <c r="AG509"/>
  <c r="AG510"/>
  <c r="AG499"/>
  <c r="AG511"/>
  <c r="AG514"/>
  <c r="AG515"/>
  <c r="AG516"/>
  <c r="AG517"/>
  <c r="AG518"/>
  <c r="AG519"/>
  <c r="AG520"/>
  <c r="AG521"/>
  <c r="AG522"/>
  <c r="AG523"/>
  <c r="AG512"/>
  <c r="AG524"/>
  <c r="AG527"/>
  <c r="AG528"/>
  <c r="AG529"/>
  <c r="AG530"/>
  <c r="AG531"/>
  <c r="AG532"/>
  <c r="AG533"/>
  <c r="AG534"/>
  <c r="AG535"/>
  <c r="AG536"/>
  <c r="AG525"/>
  <c r="AG537"/>
  <c r="AG540"/>
  <c r="AG541"/>
  <c r="AG542"/>
  <c r="AG543"/>
  <c r="AG544"/>
  <c r="AG545"/>
  <c r="AG546"/>
  <c r="AG547"/>
  <c r="AG548"/>
  <c r="AG549"/>
  <c r="AG538"/>
  <c r="AG550"/>
  <c r="AG553"/>
  <c r="AG554"/>
  <c r="AG555"/>
  <c r="AG556"/>
  <c r="AG557"/>
  <c r="AG558"/>
  <c r="AG559"/>
  <c r="AG560"/>
  <c r="AG561"/>
  <c r="AG562"/>
  <c r="AG551"/>
  <c r="AG563"/>
  <c r="AG566"/>
  <c r="AG567"/>
  <c r="AG568"/>
  <c r="AG569"/>
  <c r="AG570"/>
  <c r="AG571"/>
  <c r="AG572"/>
  <c r="AG573"/>
  <c r="AG574"/>
  <c r="AG575"/>
  <c r="AG564"/>
  <c r="AG576"/>
  <c r="AG579"/>
  <c r="AG580"/>
  <c r="AG581"/>
  <c r="AG582"/>
  <c r="AG583"/>
  <c r="AG584"/>
  <c r="AG585"/>
  <c r="AG586"/>
  <c r="AG587"/>
  <c r="AG588"/>
  <c r="AG577"/>
  <c r="AG589"/>
  <c r="AG329"/>
  <c r="AG34" i="24"/>
  <c r="AG35"/>
  <c r="AG36"/>
  <c r="AF41"/>
  <c r="AG44"/>
  <c r="AG24"/>
  <c r="AG25"/>
  <c r="AG27"/>
  <c r="AG54"/>
  <c r="AG55"/>
  <c r="AG316" i="18"/>
  <c r="AG324"/>
  <c r="AH10" i="24"/>
  <c r="AH12"/>
  <c r="AG56"/>
  <c r="AG59"/>
  <c r="AG40"/>
  <c r="AG39"/>
  <c r="AG42"/>
  <c r="AG60"/>
  <c r="AH11"/>
  <c r="AH17"/>
  <c r="AH18"/>
  <c r="AH3" i="18"/>
  <c r="AH58"/>
  <c r="AH59"/>
  <c r="AH60"/>
  <c r="AH61"/>
  <c r="AH62"/>
  <c r="AH63"/>
  <c r="AH64"/>
  <c r="AH65"/>
  <c r="AH66"/>
  <c r="AH67"/>
  <c r="AH56"/>
  <c r="AH68"/>
  <c r="AH71"/>
  <c r="AH72"/>
  <c r="AH73"/>
  <c r="AH74"/>
  <c r="AH75"/>
  <c r="AH76"/>
  <c r="AH77"/>
  <c r="AH78"/>
  <c r="AH79"/>
  <c r="AH80"/>
  <c r="AH69"/>
  <c r="AH81"/>
  <c r="AH84"/>
  <c r="AH85"/>
  <c r="AH86"/>
  <c r="AH87"/>
  <c r="AH88"/>
  <c r="AH89"/>
  <c r="AH90"/>
  <c r="AH91"/>
  <c r="AH92"/>
  <c r="AH93"/>
  <c r="AH82"/>
  <c r="AH94"/>
  <c r="AH97"/>
  <c r="AH98"/>
  <c r="AH99"/>
  <c r="AH100"/>
  <c r="AH101"/>
  <c r="AH102"/>
  <c r="AH103"/>
  <c r="AH104"/>
  <c r="AH105"/>
  <c r="AH106"/>
  <c r="AH95"/>
  <c r="AH107"/>
  <c r="AH110"/>
  <c r="AH111"/>
  <c r="AH112"/>
  <c r="AH113"/>
  <c r="AH114"/>
  <c r="AH115"/>
  <c r="AH116"/>
  <c r="AH117"/>
  <c r="AH118"/>
  <c r="AH119"/>
  <c r="AH108"/>
  <c r="AH120"/>
  <c r="AH123"/>
  <c r="AH124"/>
  <c r="AH125"/>
  <c r="AH126"/>
  <c r="AH127"/>
  <c r="AH128"/>
  <c r="AH129"/>
  <c r="AH130"/>
  <c r="AH131"/>
  <c r="AH132"/>
  <c r="AH121"/>
  <c r="AH133"/>
  <c r="AH136"/>
  <c r="AH137"/>
  <c r="AH138"/>
  <c r="AH139"/>
  <c r="AH140"/>
  <c r="AH141"/>
  <c r="AH142"/>
  <c r="AH143"/>
  <c r="AH144"/>
  <c r="AH145"/>
  <c r="AH134"/>
  <c r="AH146"/>
  <c r="AH149"/>
  <c r="AH150"/>
  <c r="AH151"/>
  <c r="AH152"/>
  <c r="AH153"/>
  <c r="AH154"/>
  <c r="AH155"/>
  <c r="AH156"/>
  <c r="AH157"/>
  <c r="AH158"/>
  <c r="AH147"/>
  <c r="AH159"/>
  <c r="AH162"/>
  <c r="AH163"/>
  <c r="AH164"/>
  <c r="AH165"/>
  <c r="AH166"/>
  <c r="AH167"/>
  <c r="AH168"/>
  <c r="AH169"/>
  <c r="AH170"/>
  <c r="AH171"/>
  <c r="AH160"/>
  <c r="AH172"/>
  <c r="AH175"/>
  <c r="AH176"/>
  <c r="AH177"/>
  <c r="AH178"/>
  <c r="AH179"/>
  <c r="AH180"/>
  <c r="AH181"/>
  <c r="AH182"/>
  <c r="AH183"/>
  <c r="AH184"/>
  <c r="AH173"/>
  <c r="AH185"/>
  <c r="AH188"/>
  <c r="AH189"/>
  <c r="AH190"/>
  <c r="AH191"/>
  <c r="AH192"/>
  <c r="AH193"/>
  <c r="AH194"/>
  <c r="AH195"/>
  <c r="AH196"/>
  <c r="AH197"/>
  <c r="AH186"/>
  <c r="AH198"/>
  <c r="AH201"/>
  <c r="AH202"/>
  <c r="AH203"/>
  <c r="AH204"/>
  <c r="AH205"/>
  <c r="AH206"/>
  <c r="AH207"/>
  <c r="AH208"/>
  <c r="AH209"/>
  <c r="AH210"/>
  <c r="AH199"/>
  <c r="AH211"/>
  <c r="AH214"/>
  <c r="AH215"/>
  <c r="AH216"/>
  <c r="AH217"/>
  <c r="AH218"/>
  <c r="AH219"/>
  <c r="AH220"/>
  <c r="AH221"/>
  <c r="AH222"/>
  <c r="AH223"/>
  <c r="AH212"/>
  <c r="AH224"/>
  <c r="AH227"/>
  <c r="AH228"/>
  <c r="AH229"/>
  <c r="AH230"/>
  <c r="AH231"/>
  <c r="AH232"/>
  <c r="AH233"/>
  <c r="AH234"/>
  <c r="AH235"/>
  <c r="AH236"/>
  <c r="AH225"/>
  <c r="AH237"/>
  <c r="AH240"/>
  <c r="AH241"/>
  <c r="AH242"/>
  <c r="AH243"/>
  <c r="AH244"/>
  <c r="AH245"/>
  <c r="AH246"/>
  <c r="AH247"/>
  <c r="AH248"/>
  <c r="AH249"/>
  <c r="AH238"/>
  <c r="AH250"/>
  <c r="AH253"/>
  <c r="AH254"/>
  <c r="AH255"/>
  <c r="AH256"/>
  <c r="AH257"/>
  <c r="AH258"/>
  <c r="AH259"/>
  <c r="AH260"/>
  <c r="AH261"/>
  <c r="AH262"/>
  <c r="AH251"/>
  <c r="AH263"/>
  <c r="AH266"/>
  <c r="AH267"/>
  <c r="AH268"/>
  <c r="AH269"/>
  <c r="AH270"/>
  <c r="AH271"/>
  <c r="AH272"/>
  <c r="AH273"/>
  <c r="AH274"/>
  <c r="AH275"/>
  <c r="AH264"/>
  <c r="AH276"/>
  <c r="AH279"/>
  <c r="AH280"/>
  <c r="AH281"/>
  <c r="AH282"/>
  <c r="AH283"/>
  <c r="AH284"/>
  <c r="AH285"/>
  <c r="AH286"/>
  <c r="AH287"/>
  <c r="AH288"/>
  <c r="AH277"/>
  <c r="AH289"/>
  <c r="AH292"/>
  <c r="AH293"/>
  <c r="AH294"/>
  <c r="AH295"/>
  <c r="AH296"/>
  <c r="AH297"/>
  <c r="AH298"/>
  <c r="AH299"/>
  <c r="AH300"/>
  <c r="AH301"/>
  <c r="AH290"/>
  <c r="AH302"/>
  <c r="AH305"/>
  <c r="AH306"/>
  <c r="AH307"/>
  <c r="AH308"/>
  <c r="AH309"/>
  <c r="AH310"/>
  <c r="AH311"/>
  <c r="AH312"/>
  <c r="AH313"/>
  <c r="AH314"/>
  <c r="AH303"/>
  <c r="AH315"/>
  <c r="AH55"/>
  <c r="AH6"/>
  <c r="AH7"/>
  <c r="AH322"/>
  <c r="AH321"/>
  <c r="AH323"/>
  <c r="AH20" i="24"/>
  <c r="AH7"/>
  <c r="AH8"/>
  <c r="AH22"/>
  <c r="AH33"/>
  <c r="AH332" i="18"/>
  <c r="AH333"/>
  <c r="AH334"/>
  <c r="AH335"/>
  <c r="AH336"/>
  <c r="AH337"/>
  <c r="AH338"/>
  <c r="AH339"/>
  <c r="AH340"/>
  <c r="AH341"/>
  <c r="AH330"/>
  <c r="AH342"/>
  <c r="AH345"/>
  <c r="AH346"/>
  <c r="AH347"/>
  <c r="AH348"/>
  <c r="AH349"/>
  <c r="AH350"/>
  <c r="AH351"/>
  <c r="AH352"/>
  <c r="AH353"/>
  <c r="AH354"/>
  <c r="AH343"/>
  <c r="AH355"/>
  <c r="AH358"/>
  <c r="AH359"/>
  <c r="AH360"/>
  <c r="AH361"/>
  <c r="AH362"/>
  <c r="AH363"/>
  <c r="AH364"/>
  <c r="AH365"/>
  <c r="AH366"/>
  <c r="AH367"/>
  <c r="AH356"/>
  <c r="AH368"/>
  <c r="AH371"/>
  <c r="AH372"/>
  <c r="AH373"/>
  <c r="AH374"/>
  <c r="AH375"/>
  <c r="AH376"/>
  <c r="AH377"/>
  <c r="AH378"/>
  <c r="AH379"/>
  <c r="AH380"/>
  <c r="AH369"/>
  <c r="AH381"/>
  <c r="AH384"/>
  <c r="AH385"/>
  <c r="AH386"/>
  <c r="AH387"/>
  <c r="AH388"/>
  <c r="AH389"/>
  <c r="AH390"/>
  <c r="AH391"/>
  <c r="AH392"/>
  <c r="AH393"/>
  <c r="AH382"/>
  <c r="AH394"/>
  <c r="AH397"/>
  <c r="AH398"/>
  <c r="AH399"/>
  <c r="AH400"/>
  <c r="AH401"/>
  <c r="AH402"/>
  <c r="AH403"/>
  <c r="AH404"/>
  <c r="AH405"/>
  <c r="AH406"/>
  <c r="AH395"/>
  <c r="AH407"/>
  <c r="AH410"/>
  <c r="AH411"/>
  <c r="AH412"/>
  <c r="AH413"/>
  <c r="AH414"/>
  <c r="AH415"/>
  <c r="AH416"/>
  <c r="AH417"/>
  <c r="AH418"/>
  <c r="AH419"/>
  <c r="AH408"/>
  <c r="AH420"/>
  <c r="AH423"/>
  <c r="AH424"/>
  <c r="AH425"/>
  <c r="AH426"/>
  <c r="AH427"/>
  <c r="AH428"/>
  <c r="AH429"/>
  <c r="AH430"/>
  <c r="AH431"/>
  <c r="AH432"/>
  <c r="AH421"/>
  <c r="AH433"/>
  <c r="AH436"/>
  <c r="AH437"/>
  <c r="AH438"/>
  <c r="AH439"/>
  <c r="AH440"/>
  <c r="AH441"/>
  <c r="AH442"/>
  <c r="AH443"/>
  <c r="AH444"/>
  <c r="AH445"/>
  <c r="AH434"/>
  <c r="AH446"/>
  <c r="AH449"/>
  <c r="AH450"/>
  <c r="AH451"/>
  <c r="AH452"/>
  <c r="AH453"/>
  <c r="AH454"/>
  <c r="AH455"/>
  <c r="AH456"/>
  <c r="AH457"/>
  <c r="AH458"/>
  <c r="AH447"/>
  <c r="AH459"/>
  <c r="AH462"/>
  <c r="AH463"/>
  <c r="AH464"/>
  <c r="AH465"/>
  <c r="AH466"/>
  <c r="AH467"/>
  <c r="AH468"/>
  <c r="AH469"/>
  <c r="AH470"/>
  <c r="AH471"/>
  <c r="AH460"/>
  <c r="AH472"/>
  <c r="AH475"/>
  <c r="AH476"/>
  <c r="AH477"/>
  <c r="AH478"/>
  <c r="AH479"/>
  <c r="AH480"/>
  <c r="AH481"/>
  <c r="AH482"/>
  <c r="AH483"/>
  <c r="AH484"/>
  <c r="AH473"/>
  <c r="AH485"/>
  <c r="AH488"/>
  <c r="AH489"/>
  <c r="AH490"/>
  <c r="AH491"/>
  <c r="AH492"/>
  <c r="AH493"/>
  <c r="AH494"/>
  <c r="AH495"/>
  <c r="AH496"/>
  <c r="AH497"/>
  <c r="AH486"/>
  <c r="AH498"/>
  <c r="AH501"/>
  <c r="AH502"/>
  <c r="AH503"/>
  <c r="AH504"/>
  <c r="AH505"/>
  <c r="AH506"/>
  <c r="AH507"/>
  <c r="AH508"/>
  <c r="AH509"/>
  <c r="AH510"/>
  <c r="AH499"/>
  <c r="AH511"/>
  <c r="AH514"/>
  <c r="AH515"/>
  <c r="AH516"/>
  <c r="AH517"/>
  <c r="AH518"/>
  <c r="AH519"/>
  <c r="AH520"/>
  <c r="AH521"/>
  <c r="AH522"/>
  <c r="AH523"/>
  <c r="AH512"/>
  <c r="AH524"/>
  <c r="AH527"/>
  <c r="AH528"/>
  <c r="AH529"/>
  <c r="AH530"/>
  <c r="AH531"/>
  <c r="AH532"/>
  <c r="AH533"/>
  <c r="AH534"/>
  <c r="AH535"/>
  <c r="AH536"/>
  <c r="AH525"/>
  <c r="AH537"/>
  <c r="AH540"/>
  <c r="AH541"/>
  <c r="AH542"/>
  <c r="AH543"/>
  <c r="AH544"/>
  <c r="AH545"/>
  <c r="AH546"/>
  <c r="AH547"/>
  <c r="AH548"/>
  <c r="AH549"/>
  <c r="AH538"/>
  <c r="AH550"/>
  <c r="AH553"/>
  <c r="AH554"/>
  <c r="AH555"/>
  <c r="AH556"/>
  <c r="AH557"/>
  <c r="AH558"/>
  <c r="AH559"/>
  <c r="AH560"/>
  <c r="AH561"/>
  <c r="AH562"/>
  <c r="AH551"/>
  <c r="AH563"/>
  <c r="AH566"/>
  <c r="AH567"/>
  <c r="AH568"/>
  <c r="AH569"/>
  <c r="AH570"/>
  <c r="AH571"/>
  <c r="AH572"/>
  <c r="AH573"/>
  <c r="AH574"/>
  <c r="AH575"/>
  <c r="AH564"/>
  <c r="AH576"/>
  <c r="AH579"/>
  <c r="AH580"/>
  <c r="AH581"/>
  <c r="AH582"/>
  <c r="AH583"/>
  <c r="AH584"/>
  <c r="AH585"/>
  <c r="AH586"/>
  <c r="AH587"/>
  <c r="AH588"/>
  <c r="AH577"/>
  <c r="AH589"/>
  <c r="AH329"/>
  <c r="AH34" i="24"/>
  <c r="AH35"/>
  <c r="AH36"/>
  <c r="AG41"/>
  <c r="AH44"/>
  <c r="AH24"/>
  <c r="AH25"/>
  <c r="AH27"/>
  <c r="AH54"/>
  <c r="AH55"/>
  <c r="AH316" i="18"/>
  <c r="AH324"/>
  <c r="AI10" i="24"/>
  <c r="AI12"/>
  <c r="AH56"/>
  <c r="AH59"/>
  <c r="AH40"/>
  <c r="AH39"/>
  <c r="AH42"/>
  <c r="AH60"/>
  <c r="AI11"/>
  <c r="AI17"/>
  <c r="AI18"/>
  <c r="AI3" i="18"/>
  <c r="AI58"/>
  <c r="AI59"/>
  <c r="AI60"/>
  <c r="AI61"/>
  <c r="AI62"/>
  <c r="AI63"/>
  <c r="AI64"/>
  <c r="AI65"/>
  <c r="AI66"/>
  <c r="AI67"/>
  <c r="AI56"/>
  <c r="AI68"/>
  <c r="AI71"/>
  <c r="AI72"/>
  <c r="AI73"/>
  <c r="AI74"/>
  <c r="AI75"/>
  <c r="AI76"/>
  <c r="AI77"/>
  <c r="AI78"/>
  <c r="AI79"/>
  <c r="AI80"/>
  <c r="AI69"/>
  <c r="AI81"/>
  <c r="AI84"/>
  <c r="AI85"/>
  <c r="AI86"/>
  <c r="AI87"/>
  <c r="AI88"/>
  <c r="AI89"/>
  <c r="AI90"/>
  <c r="AI91"/>
  <c r="AI92"/>
  <c r="AI93"/>
  <c r="AI82"/>
  <c r="AI94"/>
  <c r="AI97"/>
  <c r="AI98"/>
  <c r="AI99"/>
  <c r="AI100"/>
  <c r="AI101"/>
  <c r="AI102"/>
  <c r="AI103"/>
  <c r="AI104"/>
  <c r="AI105"/>
  <c r="AI106"/>
  <c r="AI95"/>
  <c r="AI107"/>
  <c r="AI110"/>
  <c r="AI111"/>
  <c r="AI112"/>
  <c r="AI113"/>
  <c r="AI114"/>
  <c r="AI115"/>
  <c r="AI116"/>
  <c r="AI117"/>
  <c r="AI118"/>
  <c r="AI119"/>
  <c r="AI108"/>
  <c r="AI120"/>
  <c r="AI123"/>
  <c r="AI124"/>
  <c r="AI125"/>
  <c r="AI126"/>
  <c r="AI127"/>
  <c r="AI128"/>
  <c r="AI129"/>
  <c r="AI130"/>
  <c r="AI131"/>
  <c r="AI132"/>
  <c r="AI121"/>
  <c r="AI133"/>
  <c r="AI136"/>
  <c r="AI137"/>
  <c r="AI138"/>
  <c r="AI139"/>
  <c r="AI140"/>
  <c r="AI141"/>
  <c r="AI142"/>
  <c r="AI143"/>
  <c r="AI144"/>
  <c r="AI145"/>
  <c r="AI134"/>
  <c r="AI146"/>
  <c r="AI149"/>
  <c r="AI150"/>
  <c r="AI151"/>
  <c r="AI152"/>
  <c r="AI153"/>
  <c r="AI154"/>
  <c r="AI155"/>
  <c r="AI156"/>
  <c r="AI157"/>
  <c r="AI158"/>
  <c r="AI147"/>
  <c r="AI159"/>
  <c r="AI162"/>
  <c r="AI163"/>
  <c r="AI164"/>
  <c r="AI165"/>
  <c r="AI166"/>
  <c r="AI167"/>
  <c r="AI168"/>
  <c r="AI169"/>
  <c r="AI170"/>
  <c r="AI171"/>
  <c r="AI160"/>
  <c r="AI172"/>
  <c r="AI175"/>
  <c r="AI176"/>
  <c r="AI177"/>
  <c r="AI178"/>
  <c r="AI179"/>
  <c r="AI180"/>
  <c r="AI181"/>
  <c r="AI182"/>
  <c r="AI183"/>
  <c r="AI184"/>
  <c r="AI173"/>
  <c r="AI185"/>
  <c r="AI188"/>
  <c r="AI189"/>
  <c r="AI190"/>
  <c r="AI191"/>
  <c r="AI192"/>
  <c r="AI193"/>
  <c r="AI194"/>
  <c r="AI195"/>
  <c r="AI196"/>
  <c r="AI197"/>
  <c r="AI186"/>
  <c r="AI198"/>
  <c r="AI201"/>
  <c r="AI202"/>
  <c r="AI203"/>
  <c r="AI204"/>
  <c r="AI205"/>
  <c r="AI206"/>
  <c r="AI207"/>
  <c r="AI208"/>
  <c r="AI209"/>
  <c r="AI210"/>
  <c r="AI199"/>
  <c r="AI211"/>
  <c r="AI214"/>
  <c r="AI215"/>
  <c r="AI216"/>
  <c r="AI217"/>
  <c r="AI218"/>
  <c r="AI219"/>
  <c r="AI220"/>
  <c r="AI221"/>
  <c r="AI222"/>
  <c r="AI223"/>
  <c r="AI212"/>
  <c r="AI224"/>
  <c r="AI227"/>
  <c r="AI228"/>
  <c r="AI229"/>
  <c r="AI230"/>
  <c r="AI231"/>
  <c r="AI232"/>
  <c r="AI233"/>
  <c r="AI234"/>
  <c r="AI235"/>
  <c r="AI236"/>
  <c r="AI225"/>
  <c r="AI237"/>
  <c r="AI240"/>
  <c r="AI241"/>
  <c r="AI242"/>
  <c r="AI243"/>
  <c r="AI244"/>
  <c r="AI245"/>
  <c r="AI246"/>
  <c r="AI247"/>
  <c r="AI248"/>
  <c r="AI249"/>
  <c r="AI238"/>
  <c r="AI250"/>
  <c r="AI253"/>
  <c r="AI254"/>
  <c r="AI255"/>
  <c r="AI256"/>
  <c r="AI257"/>
  <c r="AI258"/>
  <c r="AI259"/>
  <c r="AI260"/>
  <c r="AI261"/>
  <c r="AI262"/>
  <c r="AI251"/>
  <c r="AI263"/>
  <c r="AI266"/>
  <c r="AI267"/>
  <c r="AI268"/>
  <c r="AI269"/>
  <c r="AI270"/>
  <c r="AI271"/>
  <c r="AI272"/>
  <c r="AI273"/>
  <c r="AI274"/>
  <c r="AI275"/>
  <c r="AI264"/>
  <c r="AI276"/>
  <c r="AI279"/>
  <c r="AI280"/>
  <c r="AI281"/>
  <c r="AI282"/>
  <c r="AI283"/>
  <c r="AI284"/>
  <c r="AI285"/>
  <c r="AI286"/>
  <c r="AI287"/>
  <c r="AI288"/>
  <c r="AI277"/>
  <c r="AI289"/>
  <c r="AI292"/>
  <c r="AI293"/>
  <c r="AI294"/>
  <c r="AI295"/>
  <c r="AI296"/>
  <c r="AI297"/>
  <c r="AI298"/>
  <c r="AI299"/>
  <c r="AI300"/>
  <c r="AI301"/>
  <c r="AI290"/>
  <c r="AI302"/>
  <c r="AI305"/>
  <c r="AI306"/>
  <c r="AI307"/>
  <c r="AI308"/>
  <c r="AI309"/>
  <c r="AI310"/>
  <c r="AI311"/>
  <c r="AI312"/>
  <c r="AI313"/>
  <c r="AI314"/>
  <c r="AI303"/>
  <c r="AI315"/>
  <c r="AI55"/>
  <c r="AI6"/>
  <c r="AI7"/>
  <c r="AI322"/>
  <c r="AI321"/>
  <c r="AI323"/>
  <c r="AI20" i="24"/>
  <c r="AI7"/>
  <c r="AI8"/>
  <c r="AI22"/>
  <c r="AI33"/>
  <c r="AI332" i="18"/>
  <c r="AI333"/>
  <c r="AI334"/>
  <c r="AI335"/>
  <c r="AI336"/>
  <c r="AI337"/>
  <c r="AI338"/>
  <c r="AI339"/>
  <c r="AI340"/>
  <c r="AI341"/>
  <c r="AI330"/>
  <c r="AI342"/>
  <c r="AI345"/>
  <c r="AI346"/>
  <c r="AI347"/>
  <c r="AI348"/>
  <c r="AI349"/>
  <c r="AI350"/>
  <c r="AI351"/>
  <c r="AI352"/>
  <c r="AI353"/>
  <c r="AI354"/>
  <c r="AI343"/>
  <c r="AI355"/>
  <c r="AI358"/>
  <c r="AI359"/>
  <c r="AI360"/>
  <c r="AI361"/>
  <c r="AI362"/>
  <c r="AI363"/>
  <c r="AI364"/>
  <c r="AI365"/>
  <c r="AI366"/>
  <c r="AI367"/>
  <c r="AI356"/>
  <c r="AI368"/>
  <c r="AI371"/>
  <c r="AI372"/>
  <c r="AI373"/>
  <c r="AI374"/>
  <c r="AI375"/>
  <c r="AI376"/>
  <c r="AI377"/>
  <c r="AI378"/>
  <c r="AI379"/>
  <c r="AI380"/>
  <c r="AI369"/>
  <c r="AI381"/>
  <c r="AI384"/>
  <c r="AI385"/>
  <c r="AI386"/>
  <c r="AI387"/>
  <c r="AI388"/>
  <c r="AI389"/>
  <c r="AI390"/>
  <c r="AI391"/>
  <c r="AI392"/>
  <c r="AI393"/>
  <c r="AI382"/>
  <c r="AI394"/>
  <c r="AI397"/>
  <c r="AI398"/>
  <c r="AI399"/>
  <c r="AI400"/>
  <c r="AI401"/>
  <c r="AI402"/>
  <c r="AI403"/>
  <c r="AI404"/>
  <c r="AI405"/>
  <c r="AI406"/>
  <c r="AI395"/>
  <c r="AI407"/>
  <c r="AI410"/>
  <c r="AI411"/>
  <c r="AI412"/>
  <c r="AI413"/>
  <c r="AI414"/>
  <c r="AI415"/>
  <c r="AI416"/>
  <c r="AI417"/>
  <c r="AI418"/>
  <c r="AI419"/>
  <c r="AI408"/>
  <c r="AI420"/>
  <c r="AI423"/>
  <c r="AI424"/>
  <c r="AI425"/>
  <c r="AI426"/>
  <c r="AI427"/>
  <c r="AI428"/>
  <c r="AI429"/>
  <c r="AI430"/>
  <c r="AI431"/>
  <c r="AI432"/>
  <c r="AI421"/>
  <c r="AI433"/>
  <c r="AI436"/>
  <c r="AI437"/>
  <c r="AI438"/>
  <c r="AI439"/>
  <c r="AI440"/>
  <c r="AI441"/>
  <c r="AI442"/>
  <c r="AI443"/>
  <c r="AI444"/>
  <c r="AI445"/>
  <c r="AI434"/>
  <c r="AI446"/>
  <c r="AI449"/>
  <c r="AI450"/>
  <c r="AI451"/>
  <c r="AI452"/>
  <c r="AI453"/>
  <c r="AI454"/>
  <c r="AI455"/>
  <c r="AI456"/>
  <c r="AI457"/>
  <c r="AI458"/>
  <c r="AI447"/>
  <c r="AI459"/>
  <c r="AI462"/>
  <c r="AI463"/>
  <c r="AI464"/>
  <c r="AI465"/>
  <c r="AI466"/>
  <c r="AI467"/>
  <c r="AI468"/>
  <c r="AI469"/>
  <c r="AI470"/>
  <c r="AI471"/>
  <c r="AI460"/>
  <c r="AI472"/>
  <c r="AI475"/>
  <c r="AI476"/>
  <c r="AI477"/>
  <c r="AI478"/>
  <c r="AI479"/>
  <c r="AI480"/>
  <c r="AI481"/>
  <c r="AI482"/>
  <c r="AI483"/>
  <c r="AI484"/>
  <c r="AI473"/>
  <c r="AI485"/>
  <c r="AI488"/>
  <c r="AI489"/>
  <c r="AI490"/>
  <c r="AI491"/>
  <c r="AI492"/>
  <c r="AI493"/>
  <c r="AI494"/>
  <c r="AI495"/>
  <c r="AI496"/>
  <c r="AI497"/>
  <c r="AI486"/>
  <c r="AI498"/>
  <c r="AI501"/>
  <c r="AI502"/>
  <c r="AI503"/>
  <c r="AI504"/>
  <c r="AI505"/>
  <c r="AI506"/>
  <c r="AI507"/>
  <c r="AI508"/>
  <c r="AI509"/>
  <c r="AI510"/>
  <c r="AI499"/>
  <c r="AI511"/>
  <c r="AI514"/>
  <c r="AI515"/>
  <c r="AI516"/>
  <c r="AI517"/>
  <c r="AI518"/>
  <c r="AI519"/>
  <c r="AI520"/>
  <c r="AI521"/>
  <c r="AI522"/>
  <c r="AI523"/>
  <c r="AI512"/>
  <c r="AI524"/>
  <c r="AI527"/>
  <c r="AI528"/>
  <c r="AI529"/>
  <c r="AI530"/>
  <c r="AI531"/>
  <c r="AI532"/>
  <c r="AI533"/>
  <c r="AI534"/>
  <c r="AI535"/>
  <c r="AI536"/>
  <c r="AI525"/>
  <c r="AI537"/>
  <c r="AI540"/>
  <c r="AI541"/>
  <c r="AI542"/>
  <c r="AI543"/>
  <c r="AI544"/>
  <c r="AI545"/>
  <c r="AI546"/>
  <c r="AI547"/>
  <c r="AI548"/>
  <c r="AI549"/>
  <c r="AI538"/>
  <c r="AI550"/>
  <c r="AI553"/>
  <c r="AI554"/>
  <c r="AI555"/>
  <c r="AI556"/>
  <c r="AI557"/>
  <c r="AI558"/>
  <c r="AI559"/>
  <c r="AI560"/>
  <c r="AI561"/>
  <c r="AI562"/>
  <c r="AI551"/>
  <c r="AI563"/>
  <c r="AI566"/>
  <c r="AI567"/>
  <c r="AI568"/>
  <c r="AI569"/>
  <c r="AI570"/>
  <c r="AI571"/>
  <c r="AI572"/>
  <c r="AI573"/>
  <c r="AI574"/>
  <c r="AI575"/>
  <c r="AI564"/>
  <c r="AI576"/>
  <c r="AI579"/>
  <c r="AI580"/>
  <c r="AI581"/>
  <c r="AI582"/>
  <c r="AI583"/>
  <c r="AI584"/>
  <c r="AI585"/>
  <c r="AI586"/>
  <c r="AI587"/>
  <c r="AI588"/>
  <c r="AI577"/>
  <c r="AI589"/>
  <c r="AI329"/>
  <c r="AI34" i="24"/>
  <c r="AI35"/>
  <c r="AI36"/>
  <c r="AH41"/>
  <c r="AI44"/>
  <c r="AI24"/>
  <c r="AI25"/>
  <c r="AI27"/>
  <c r="AI54"/>
  <c r="AI55"/>
  <c r="AI316" i="18"/>
  <c r="AI324"/>
  <c r="AJ10" i="24"/>
  <c r="AJ12"/>
  <c r="AI56"/>
  <c r="AI59"/>
  <c r="AI40"/>
  <c r="AI39"/>
  <c r="AI42"/>
  <c r="AI60"/>
  <c r="AJ11"/>
  <c r="AJ17"/>
  <c r="AJ18"/>
  <c r="AJ3" i="18"/>
  <c r="AJ58"/>
  <c r="AJ59"/>
  <c r="AJ60"/>
  <c r="AJ61"/>
  <c r="AJ62"/>
  <c r="AJ63"/>
  <c r="AJ64"/>
  <c r="AJ65"/>
  <c r="AJ66"/>
  <c r="AJ67"/>
  <c r="AJ56"/>
  <c r="AJ68"/>
  <c r="AJ71"/>
  <c r="AJ72"/>
  <c r="AJ73"/>
  <c r="AJ74"/>
  <c r="AJ75"/>
  <c r="AJ76"/>
  <c r="AJ77"/>
  <c r="AJ78"/>
  <c r="AJ79"/>
  <c r="AJ80"/>
  <c r="AJ69"/>
  <c r="AJ81"/>
  <c r="AJ84"/>
  <c r="AJ85"/>
  <c r="AJ86"/>
  <c r="AJ87"/>
  <c r="AJ88"/>
  <c r="AJ89"/>
  <c r="AJ90"/>
  <c r="AJ91"/>
  <c r="AJ92"/>
  <c r="AJ93"/>
  <c r="AJ82"/>
  <c r="AJ94"/>
  <c r="AJ97"/>
  <c r="AJ98"/>
  <c r="AJ99"/>
  <c r="AJ100"/>
  <c r="AJ101"/>
  <c r="AJ102"/>
  <c r="AJ103"/>
  <c r="AJ104"/>
  <c r="AJ105"/>
  <c r="AJ106"/>
  <c r="AJ95"/>
  <c r="AJ107"/>
  <c r="AJ110"/>
  <c r="AJ111"/>
  <c r="AJ112"/>
  <c r="AJ113"/>
  <c r="AJ114"/>
  <c r="AJ115"/>
  <c r="AJ116"/>
  <c r="AJ117"/>
  <c r="AJ118"/>
  <c r="AJ119"/>
  <c r="AJ108"/>
  <c r="AJ120"/>
  <c r="AJ123"/>
  <c r="AJ124"/>
  <c r="AJ125"/>
  <c r="AJ126"/>
  <c r="AJ127"/>
  <c r="AJ128"/>
  <c r="AJ129"/>
  <c r="AJ130"/>
  <c r="AJ131"/>
  <c r="AJ132"/>
  <c r="AJ121"/>
  <c r="AJ133"/>
  <c r="AJ136"/>
  <c r="AJ137"/>
  <c r="AJ138"/>
  <c r="AJ139"/>
  <c r="AJ140"/>
  <c r="AJ141"/>
  <c r="AJ142"/>
  <c r="AJ143"/>
  <c r="AJ144"/>
  <c r="AJ145"/>
  <c r="AJ134"/>
  <c r="AJ146"/>
  <c r="AJ149"/>
  <c r="AJ150"/>
  <c r="AJ151"/>
  <c r="AJ152"/>
  <c r="AJ153"/>
  <c r="AJ154"/>
  <c r="AJ155"/>
  <c r="AJ156"/>
  <c r="AJ157"/>
  <c r="AJ158"/>
  <c r="AJ147"/>
  <c r="AJ159"/>
  <c r="AJ162"/>
  <c r="AJ163"/>
  <c r="AJ164"/>
  <c r="AJ165"/>
  <c r="AJ166"/>
  <c r="AJ167"/>
  <c r="AJ168"/>
  <c r="AJ169"/>
  <c r="AJ170"/>
  <c r="AJ171"/>
  <c r="AJ160"/>
  <c r="AJ172"/>
  <c r="AJ175"/>
  <c r="AJ176"/>
  <c r="AJ177"/>
  <c r="AJ178"/>
  <c r="AJ179"/>
  <c r="AJ180"/>
  <c r="AJ181"/>
  <c r="AJ182"/>
  <c r="AJ183"/>
  <c r="AJ184"/>
  <c r="AJ173"/>
  <c r="AJ185"/>
  <c r="AJ188"/>
  <c r="AJ189"/>
  <c r="AJ190"/>
  <c r="AJ191"/>
  <c r="AJ192"/>
  <c r="AJ193"/>
  <c r="AJ194"/>
  <c r="AJ195"/>
  <c r="AJ196"/>
  <c r="AJ197"/>
  <c r="AJ186"/>
  <c r="AJ198"/>
  <c r="AJ201"/>
  <c r="AJ202"/>
  <c r="AJ203"/>
  <c r="AJ204"/>
  <c r="AJ205"/>
  <c r="AJ206"/>
  <c r="AJ207"/>
  <c r="AJ208"/>
  <c r="AJ209"/>
  <c r="AJ210"/>
  <c r="AJ199"/>
  <c r="AJ211"/>
  <c r="AJ214"/>
  <c r="AJ215"/>
  <c r="AJ216"/>
  <c r="AJ217"/>
  <c r="AJ218"/>
  <c r="AJ219"/>
  <c r="AJ220"/>
  <c r="AJ221"/>
  <c r="AJ222"/>
  <c r="AJ223"/>
  <c r="AJ212"/>
  <c r="AJ224"/>
  <c r="AJ227"/>
  <c r="AJ228"/>
  <c r="AJ229"/>
  <c r="AJ230"/>
  <c r="AJ231"/>
  <c r="AJ232"/>
  <c r="AJ233"/>
  <c r="AJ234"/>
  <c r="AJ235"/>
  <c r="AJ236"/>
  <c r="AJ225"/>
  <c r="AJ237"/>
  <c r="AJ240"/>
  <c r="AJ241"/>
  <c r="AJ242"/>
  <c r="AJ243"/>
  <c r="AJ244"/>
  <c r="AJ245"/>
  <c r="AJ246"/>
  <c r="AJ247"/>
  <c r="AJ248"/>
  <c r="AJ249"/>
  <c r="AJ238"/>
  <c r="AJ250"/>
  <c r="AJ253"/>
  <c r="AJ254"/>
  <c r="AJ255"/>
  <c r="AJ256"/>
  <c r="AJ257"/>
  <c r="AJ258"/>
  <c r="AJ259"/>
  <c r="AJ260"/>
  <c r="AJ261"/>
  <c r="AJ262"/>
  <c r="AJ251"/>
  <c r="AJ263"/>
  <c r="AJ266"/>
  <c r="AJ267"/>
  <c r="AJ268"/>
  <c r="AJ269"/>
  <c r="AJ270"/>
  <c r="AJ271"/>
  <c r="AJ272"/>
  <c r="AJ273"/>
  <c r="AJ274"/>
  <c r="AJ275"/>
  <c r="AJ264"/>
  <c r="AJ276"/>
  <c r="AJ279"/>
  <c r="AJ280"/>
  <c r="AJ281"/>
  <c r="AJ282"/>
  <c r="AJ283"/>
  <c r="AJ284"/>
  <c r="AJ285"/>
  <c r="AJ286"/>
  <c r="AJ287"/>
  <c r="AJ288"/>
  <c r="AJ277"/>
  <c r="AJ289"/>
  <c r="AJ292"/>
  <c r="AJ293"/>
  <c r="AJ294"/>
  <c r="AJ295"/>
  <c r="AJ296"/>
  <c r="AJ297"/>
  <c r="AJ298"/>
  <c r="AJ299"/>
  <c r="AJ300"/>
  <c r="AJ301"/>
  <c r="AJ290"/>
  <c r="AJ302"/>
  <c r="AJ305"/>
  <c r="AJ306"/>
  <c r="AJ307"/>
  <c r="AJ308"/>
  <c r="AJ309"/>
  <c r="AJ310"/>
  <c r="AJ311"/>
  <c r="AJ312"/>
  <c r="AJ313"/>
  <c r="AJ314"/>
  <c r="AJ303"/>
  <c r="AJ315"/>
  <c r="AJ55"/>
  <c r="AJ6"/>
  <c r="AJ7"/>
  <c r="AJ322"/>
  <c r="AJ321"/>
  <c r="AJ323"/>
  <c r="AJ20" i="24"/>
  <c r="AJ7"/>
  <c r="AJ8"/>
  <c r="AJ22"/>
  <c r="AJ33"/>
  <c r="AJ332" i="18"/>
  <c r="AJ333"/>
  <c r="AJ334"/>
  <c r="AJ335"/>
  <c r="AJ336"/>
  <c r="AJ337"/>
  <c r="AJ338"/>
  <c r="AJ339"/>
  <c r="AJ340"/>
  <c r="AJ341"/>
  <c r="AJ330"/>
  <c r="AJ342"/>
  <c r="AJ345"/>
  <c r="AJ346"/>
  <c r="AJ347"/>
  <c r="AJ348"/>
  <c r="AJ349"/>
  <c r="AJ350"/>
  <c r="AJ351"/>
  <c r="AJ352"/>
  <c r="AJ353"/>
  <c r="AJ354"/>
  <c r="AJ343"/>
  <c r="AJ355"/>
  <c r="AJ358"/>
  <c r="AJ359"/>
  <c r="AJ360"/>
  <c r="AJ361"/>
  <c r="AJ362"/>
  <c r="AJ363"/>
  <c r="AJ364"/>
  <c r="AJ365"/>
  <c r="AJ366"/>
  <c r="AJ367"/>
  <c r="AJ356"/>
  <c r="AJ368"/>
  <c r="AJ371"/>
  <c r="AJ372"/>
  <c r="AJ373"/>
  <c r="AJ374"/>
  <c r="AJ375"/>
  <c r="AJ376"/>
  <c r="AJ377"/>
  <c r="AJ378"/>
  <c r="AJ379"/>
  <c r="AJ380"/>
  <c r="AJ369"/>
  <c r="AJ381"/>
  <c r="AJ384"/>
  <c r="AJ385"/>
  <c r="AJ386"/>
  <c r="AJ387"/>
  <c r="AJ388"/>
  <c r="AJ389"/>
  <c r="AJ390"/>
  <c r="AJ391"/>
  <c r="AJ392"/>
  <c r="AJ393"/>
  <c r="AJ382"/>
  <c r="AJ394"/>
  <c r="AJ397"/>
  <c r="AJ398"/>
  <c r="AJ399"/>
  <c r="AJ400"/>
  <c r="AJ401"/>
  <c r="AJ402"/>
  <c r="AJ403"/>
  <c r="AJ404"/>
  <c r="AJ405"/>
  <c r="AJ406"/>
  <c r="AJ395"/>
  <c r="AJ407"/>
  <c r="AJ410"/>
  <c r="AJ411"/>
  <c r="AJ412"/>
  <c r="AJ413"/>
  <c r="AJ414"/>
  <c r="AJ415"/>
  <c r="AJ416"/>
  <c r="AJ417"/>
  <c r="AJ418"/>
  <c r="AJ419"/>
  <c r="AJ408"/>
  <c r="AJ420"/>
  <c r="AJ423"/>
  <c r="AJ424"/>
  <c r="AJ425"/>
  <c r="AJ426"/>
  <c r="AJ427"/>
  <c r="AJ428"/>
  <c r="AJ429"/>
  <c r="AJ430"/>
  <c r="AJ431"/>
  <c r="AJ432"/>
  <c r="AJ421"/>
  <c r="AJ433"/>
  <c r="AJ436"/>
  <c r="AJ437"/>
  <c r="AJ438"/>
  <c r="AJ439"/>
  <c r="AJ440"/>
  <c r="AJ441"/>
  <c r="AJ442"/>
  <c r="AJ443"/>
  <c r="AJ444"/>
  <c r="AJ445"/>
  <c r="AJ434"/>
  <c r="AJ446"/>
  <c r="AJ449"/>
  <c r="AJ450"/>
  <c r="AJ451"/>
  <c r="AJ452"/>
  <c r="AJ453"/>
  <c r="AJ454"/>
  <c r="AJ455"/>
  <c r="AJ456"/>
  <c r="AJ457"/>
  <c r="AJ458"/>
  <c r="AJ447"/>
  <c r="AJ459"/>
  <c r="AJ462"/>
  <c r="AJ463"/>
  <c r="AJ464"/>
  <c r="AJ465"/>
  <c r="AJ466"/>
  <c r="AJ467"/>
  <c r="AJ468"/>
  <c r="AJ469"/>
  <c r="AJ470"/>
  <c r="AJ471"/>
  <c r="AJ460"/>
  <c r="AJ472"/>
  <c r="AJ475"/>
  <c r="AJ476"/>
  <c r="AJ477"/>
  <c r="AJ478"/>
  <c r="AJ479"/>
  <c r="AJ480"/>
  <c r="AJ481"/>
  <c r="AJ482"/>
  <c r="AJ483"/>
  <c r="AJ484"/>
  <c r="AJ473"/>
  <c r="AJ485"/>
  <c r="AJ488"/>
  <c r="AJ489"/>
  <c r="AJ490"/>
  <c r="AJ491"/>
  <c r="AJ492"/>
  <c r="AJ493"/>
  <c r="AJ494"/>
  <c r="AJ495"/>
  <c r="AJ496"/>
  <c r="AJ497"/>
  <c r="AJ486"/>
  <c r="AJ498"/>
  <c r="AJ501"/>
  <c r="AJ502"/>
  <c r="AJ503"/>
  <c r="AJ504"/>
  <c r="AJ505"/>
  <c r="AJ506"/>
  <c r="AJ507"/>
  <c r="AJ508"/>
  <c r="AJ509"/>
  <c r="AJ510"/>
  <c r="AJ499"/>
  <c r="AJ511"/>
  <c r="AJ514"/>
  <c r="AJ515"/>
  <c r="AJ516"/>
  <c r="AJ517"/>
  <c r="AJ518"/>
  <c r="AJ519"/>
  <c r="AJ520"/>
  <c r="AJ521"/>
  <c r="AJ522"/>
  <c r="AJ523"/>
  <c r="AJ512"/>
  <c r="AJ524"/>
  <c r="AJ527"/>
  <c r="AJ528"/>
  <c r="AJ529"/>
  <c r="AJ530"/>
  <c r="AJ531"/>
  <c r="AJ532"/>
  <c r="AJ533"/>
  <c r="AJ534"/>
  <c r="AJ535"/>
  <c r="AJ536"/>
  <c r="AJ525"/>
  <c r="AJ537"/>
  <c r="AJ540"/>
  <c r="AJ541"/>
  <c r="AJ542"/>
  <c r="AJ543"/>
  <c r="AJ544"/>
  <c r="AJ545"/>
  <c r="AJ546"/>
  <c r="AJ547"/>
  <c r="AJ548"/>
  <c r="AJ549"/>
  <c r="AJ538"/>
  <c r="AJ550"/>
  <c r="AJ553"/>
  <c r="AJ554"/>
  <c r="AJ555"/>
  <c r="AJ556"/>
  <c r="AJ557"/>
  <c r="AJ558"/>
  <c r="AJ559"/>
  <c r="AJ560"/>
  <c r="AJ561"/>
  <c r="AJ562"/>
  <c r="AJ551"/>
  <c r="AJ563"/>
  <c r="AJ566"/>
  <c r="AJ567"/>
  <c r="AJ568"/>
  <c r="AJ569"/>
  <c r="AJ570"/>
  <c r="AJ571"/>
  <c r="AJ572"/>
  <c r="AJ573"/>
  <c r="AJ574"/>
  <c r="AJ575"/>
  <c r="AJ564"/>
  <c r="AJ576"/>
  <c r="AJ579"/>
  <c r="AJ580"/>
  <c r="AJ581"/>
  <c r="AJ582"/>
  <c r="AJ583"/>
  <c r="AJ584"/>
  <c r="AJ585"/>
  <c r="AJ586"/>
  <c r="AJ587"/>
  <c r="AJ588"/>
  <c r="AJ577"/>
  <c r="AJ589"/>
  <c r="AJ329"/>
  <c r="AJ34" i="24"/>
  <c r="AJ35"/>
  <c r="AJ36"/>
  <c r="AI41"/>
  <c r="AJ44"/>
  <c r="AJ24"/>
  <c r="AJ25"/>
  <c r="AJ27"/>
  <c r="AJ54"/>
  <c r="AJ55"/>
  <c r="AJ316" i="18"/>
  <c r="AJ324"/>
  <c r="AK10" i="24"/>
  <c r="AK12"/>
  <c r="AJ56"/>
  <c r="AJ59"/>
  <c r="AJ40"/>
  <c r="AJ39"/>
  <c r="AJ42"/>
  <c r="AJ60"/>
  <c r="AK11"/>
  <c r="AK17"/>
  <c r="AK18"/>
  <c r="AK3" i="18"/>
  <c r="AK58"/>
  <c r="AK59"/>
  <c r="AK60"/>
  <c r="AK61"/>
  <c r="AK62"/>
  <c r="AK63"/>
  <c r="AK64"/>
  <c r="AK65"/>
  <c r="AK66"/>
  <c r="AK67"/>
  <c r="AK56"/>
  <c r="AK68"/>
  <c r="AK71"/>
  <c r="AK72"/>
  <c r="AK73"/>
  <c r="AK74"/>
  <c r="AK75"/>
  <c r="AK76"/>
  <c r="AK77"/>
  <c r="AK78"/>
  <c r="AK79"/>
  <c r="AK80"/>
  <c r="AK69"/>
  <c r="AK81"/>
  <c r="AK84"/>
  <c r="AK85"/>
  <c r="AK86"/>
  <c r="AK87"/>
  <c r="AK88"/>
  <c r="AK89"/>
  <c r="AK90"/>
  <c r="AK91"/>
  <c r="AK92"/>
  <c r="AK93"/>
  <c r="AK82"/>
  <c r="AK94"/>
  <c r="AK97"/>
  <c r="AK98"/>
  <c r="AK99"/>
  <c r="AK100"/>
  <c r="AK101"/>
  <c r="AK102"/>
  <c r="AK103"/>
  <c r="AK104"/>
  <c r="AK105"/>
  <c r="AK106"/>
  <c r="AK95"/>
  <c r="AK107"/>
  <c r="AK110"/>
  <c r="AK111"/>
  <c r="AK112"/>
  <c r="AK113"/>
  <c r="AK114"/>
  <c r="AK115"/>
  <c r="AK116"/>
  <c r="AK117"/>
  <c r="AK118"/>
  <c r="AK119"/>
  <c r="AK108"/>
  <c r="AK120"/>
  <c r="AK123"/>
  <c r="AK124"/>
  <c r="AK125"/>
  <c r="AK126"/>
  <c r="AK127"/>
  <c r="AK128"/>
  <c r="AK129"/>
  <c r="AK130"/>
  <c r="AK131"/>
  <c r="AK132"/>
  <c r="AK121"/>
  <c r="AK133"/>
  <c r="AK136"/>
  <c r="AK137"/>
  <c r="AK138"/>
  <c r="AK139"/>
  <c r="AK140"/>
  <c r="AK141"/>
  <c r="AK142"/>
  <c r="AK143"/>
  <c r="AK144"/>
  <c r="AK145"/>
  <c r="AK134"/>
  <c r="AK146"/>
  <c r="AK149"/>
  <c r="AK150"/>
  <c r="AK151"/>
  <c r="AK152"/>
  <c r="AK153"/>
  <c r="AK154"/>
  <c r="AK155"/>
  <c r="AK156"/>
  <c r="AK157"/>
  <c r="AK158"/>
  <c r="AK147"/>
  <c r="AK159"/>
  <c r="AK162"/>
  <c r="AK163"/>
  <c r="AK164"/>
  <c r="AK165"/>
  <c r="AK166"/>
  <c r="AK167"/>
  <c r="AK168"/>
  <c r="AK169"/>
  <c r="AK170"/>
  <c r="AK171"/>
  <c r="AK160"/>
  <c r="AK172"/>
  <c r="AK175"/>
  <c r="AK176"/>
  <c r="AK177"/>
  <c r="AK178"/>
  <c r="AK179"/>
  <c r="AK180"/>
  <c r="AK181"/>
  <c r="AK182"/>
  <c r="AK183"/>
  <c r="AK184"/>
  <c r="AK173"/>
  <c r="AK185"/>
  <c r="AK188"/>
  <c r="AK189"/>
  <c r="AK190"/>
  <c r="AK191"/>
  <c r="AK192"/>
  <c r="AK193"/>
  <c r="AK194"/>
  <c r="AK195"/>
  <c r="AK196"/>
  <c r="AK197"/>
  <c r="AK186"/>
  <c r="AK198"/>
  <c r="AK201"/>
  <c r="AK202"/>
  <c r="AK203"/>
  <c r="AK204"/>
  <c r="AK205"/>
  <c r="AK206"/>
  <c r="AK207"/>
  <c r="AK208"/>
  <c r="AK209"/>
  <c r="AK210"/>
  <c r="AK199"/>
  <c r="AK211"/>
  <c r="AK214"/>
  <c r="AK215"/>
  <c r="AK216"/>
  <c r="AK217"/>
  <c r="AK218"/>
  <c r="AK219"/>
  <c r="AK220"/>
  <c r="AK221"/>
  <c r="AK222"/>
  <c r="AK223"/>
  <c r="AK212"/>
  <c r="AK224"/>
  <c r="AK227"/>
  <c r="AK228"/>
  <c r="AK229"/>
  <c r="AK230"/>
  <c r="AK231"/>
  <c r="AK232"/>
  <c r="AK233"/>
  <c r="AK234"/>
  <c r="AK235"/>
  <c r="AK236"/>
  <c r="AK225"/>
  <c r="AK237"/>
  <c r="AK240"/>
  <c r="AK241"/>
  <c r="AK242"/>
  <c r="AK243"/>
  <c r="AK244"/>
  <c r="AK245"/>
  <c r="AK246"/>
  <c r="AK247"/>
  <c r="AK248"/>
  <c r="AK249"/>
  <c r="AK238"/>
  <c r="AK250"/>
  <c r="AK253"/>
  <c r="AK254"/>
  <c r="AK255"/>
  <c r="AK256"/>
  <c r="AK257"/>
  <c r="AK258"/>
  <c r="AK259"/>
  <c r="AK260"/>
  <c r="AK261"/>
  <c r="AK262"/>
  <c r="AK251"/>
  <c r="AK263"/>
  <c r="AK266"/>
  <c r="AK267"/>
  <c r="AK268"/>
  <c r="AK269"/>
  <c r="AK270"/>
  <c r="AK271"/>
  <c r="AK272"/>
  <c r="AK273"/>
  <c r="AK274"/>
  <c r="AK275"/>
  <c r="AK264"/>
  <c r="AK276"/>
  <c r="AK279"/>
  <c r="AK280"/>
  <c r="AK281"/>
  <c r="AK282"/>
  <c r="AK283"/>
  <c r="AK284"/>
  <c r="AK285"/>
  <c r="AK286"/>
  <c r="AK287"/>
  <c r="AK288"/>
  <c r="AK277"/>
  <c r="AK289"/>
  <c r="AK292"/>
  <c r="AK293"/>
  <c r="AK294"/>
  <c r="AK295"/>
  <c r="AK296"/>
  <c r="AK297"/>
  <c r="AK298"/>
  <c r="AK299"/>
  <c r="AK300"/>
  <c r="AK301"/>
  <c r="AK290"/>
  <c r="AK302"/>
  <c r="AK305"/>
  <c r="AK306"/>
  <c r="AK307"/>
  <c r="AK308"/>
  <c r="AK309"/>
  <c r="AK310"/>
  <c r="AK311"/>
  <c r="AK312"/>
  <c r="AK313"/>
  <c r="AK314"/>
  <c r="AK303"/>
  <c r="AK315"/>
  <c r="AK55"/>
  <c r="AK6"/>
  <c r="AK7"/>
  <c r="AK322"/>
  <c r="AK321"/>
  <c r="AK323"/>
  <c r="AK20" i="24"/>
  <c r="AK7"/>
  <c r="AK8"/>
  <c r="AK22"/>
  <c r="AK33"/>
  <c r="AK332" i="18"/>
  <c r="AK333"/>
  <c r="AK334"/>
  <c r="AK335"/>
  <c r="AK336"/>
  <c r="AK337"/>
  <c r="AK338"/>
  <c r="AK339"/>
  <c r="AK340"/>
  <c r="AK341"/>
  <c r="AK330"/>
  <c r="AK342"/>
  <c r="AK345"/>
  <c r="AK346"/>
  <c r="AK347"/>
  <c r="AK348"/>
  <c r="AK349"/>
  <c r="AK350"/>
  <c r="AK351"/>
  <c r="AK352"/>
  <c r="AK353"/>
  <c r="AK354"/>
  <c r="AK343"/>
  <c r="AK355"/>
  <c r="AK358"/>
  <c r="AK359"/>
  <c r="AK360"/>
  <c r="AK361"/>
  <c r="AK362"/>
  <c r="AK363"/>
  <c r="AK364"/>
  <c r="AK365"/>
  <c r="AK366"/>
  <c r="AK367"/>
  <c r="AK356"/>
  <c r="AK368"/>
  <c r="AK371"/>
  <c r="AK372"/>
  <c r="AK373"/>
  <c r="AK374"/>
  <c r="AK375"/>
  <c r="AK376"/>
  <c r="AK377"/>
  <c r="AK378"/>
  <c r="AK379"/>
  <c r="AK380"/>
  <c r="AK369"/>
  <c r="AK381"/>
  <c r="AK384"/>
  <c r="AK385"/>
  <c r="AK386"/>
  <c r="AK387"/>
  <c r="AK388"/>
  <c r="AK389"/>
  <c r="AK390"/>
  <c r="AK391"/>
  <c r="AK392"/>
  <c r="AK393"/>
  <c r="AK382"/>
  <c r="AK394"/>
  <c r="AK397"/>
  <c r="AK398"/>
  <c r="AK399"/>
  <c r="AK400"/>
  <c r="AK401"/>
  <c r="AK402"/>
  <c r="AK403"/>
  <c r="AK404"/>
  <c r="AK405"/>
  <c r="AK406"/>
  <c r="AK395"/>
  <c r="AK407"/>
  <c r="AK410"/>
  <c r="AK411"/>
  <c r="AK412"/>
  <c r="AK413"/>
  <c r="AK414"/>
  <c r="AK415"/>
  <c r="AK416"/>
  <c r="AK417"/>
  <c r="AK418"/>
  <c r="AK419"/>
  <c r="AK408"/>
  <c r="AK420"/>
  <c r="AK423"/>
  <c r="AK424"/>
  <c r="AK425"/>
  <c r="AK426"/>
  <c r="AK427"/>
  <c r="AK428"/>
  <c r="AK429"/>
  <c r="AK430"/>
  <c r="AK431"/>
  <c r="AK432"/>
  <c r="AK421"/>
  <c r="AK433"/>
  <c r="AK436"/>
  <c r="AK437"/>
  <c r="AK438"/>
  <c r="AK439"/>
  <c r="AK440"/>
  <c r="AK441"/>
  <c r="AK442"/>
  <c r="AK443"/>
  <c r="AK444"/>
  <c r="AK445"/>
  <c r="AK434"/>
  <c r="AK446"/>
  <c r="AK449"/>
  <c r="AK450"/>
  <c r="AK451"/>
  <c r="AK452"/>
  <c r="AK453"/>
  <c r="AK454"/>
  <c r="AK455"/>
  <c r="AK456"/>
  <c r="AK457"/>
  <c r="AK458"/>
  <c r="AK447"/>
  <c r="AK459"/>
  <c r="AK462"/>
  <c r="AK463"/>
  <c r="AK464"/>
  <c r="AK465"/>
  <c r="AK466"/>
  <c r="AK467"/>
  <c r="AK468"/>
  <c r="AK469"/>
  <c r="AK470"/>
  <c r="AK471"/>
  <c r="AK460"/>
  <c r="AK472"/>
  <c r="AK475"/>
  <c r="AK476"/>
  <c r="AK477"/>
  <c r="AK478"/>
  <c r="AK479"/>
  <c r="AK480"/>
  <c r="AK481"/>
  <c r="AK482"/>
  <c r="AK483"/>
  <c r="AK484"/>
  <c r="AK473"/>
  <c r="AK485"/>
  <c r="AK488"/>
  <c r="AK489"/>
  <c r="AK490"/>
  <c r="AK491"/>
  <c r="AK492"/>
  <c r="AK493"/>
  <c r="AK494"/>
  <c r="AK495"/>
  <c r="AK496"/>
  <c r="AK497"/>
  <c r="AK486"/>
  <c r="AK498"/>
  <c r="AK501"/>
  <c r="AK502"/>
  <c r="AK503"/>
  <c r="AK504"/>
  <c r="AK505"/>
  <c r="AK506"/>
  <c r="AK507"/>
  <c r="AK508"/>
  <c r="AK509"/>
  <c r="AK510"/>
  <c r="AK499"/>
  <c r="AK511"/>
  <c r="AK514"/>
  <c r="AK515"/>
  <c r="AK516"/>
  <c r="AK517"/>
  <c r="AK518"/>
  <c r="AK519"/>
  <c r="AK520"/>
  <c r="AK521"/>
  <c r="AK522"/>
  <c r="AK523"/>
  <c r="AK512"/>
  <c r="AK524"/>
  <c r="AK527"/>
  <c r="AK528"/>
  <c r="AK529"/>
  <c r="AK530"/>
  <c r="AK531"/>
  <c r="AK532"/>
  <c r="AK533"/>
  <c r="AK534"/>
  <c r="AK535"/>
  <c r="AK536"/>
  <c r="AK525"/>
  <c r="AK537"/>
  <c r="AK540"/>
  <c r="AK541"/>
  <c r="AK542"/>
  <c r="AK543"/>
  <c r="AK544"/>
  <c r="AK545"/>
  <c r="AK546"/>
  <c r="AK547"/>
  <c r="AK548"/>
  <c r="AK549"/>
  <c r="AK538"/>
  <c r="AK550"/>
  <c r="AK553"/>
  <c r="AK554"/>
  <c r="AK555"/>
  <c r="AK556"/>
  <c r="AK557"/>
  <c r="AK558"/>
  <c r="AK559"/>
  <c r="AK560"/>
  <c r="AK561"/>
  <c r="AK562"/>
  <c r="AK551"/>
  <c r="AK563"/>
  <c r="AK566"/>
  <c r="AK567"/>
  <c r="AK568"/>
  <c r="AK569"/>
  <c r="AK570"/>
  <c r="AK571"/>
  <c r="AK572"/>
  <c r="AK573"/>
  <c r="AK574"/>
  <c r="AK575"/>
  <c r="AK564"/>
  <c r="AK576"/>
  <c r="AK579"/>
  <c r="AK580"/>
  <c r="AK581"/>
  <c r="AK582"/>
  <c r="AK583"/>
  <c r="AK584"/>
  <c r="AK585"/>
  <c r="AK586"/>
  <c r="AK587"/>
  <c r="AK588"/>
  <c r="AK577"/>
  <c r="AK589"/>
  <c r="AK329"/>
  <c r="AK34" i="24"/>
  <c r="AK35"/>
  <c r="AK36"/>
  <c r="AJ41"/>
  <c r="AK44"/>
  <c r="AK24"/>
  <c r="AK25"/>
  <c r="AK27"/>
  <c r="AK54"/>
  <c r="AK55"/>
  <c r="AK316" i="18"/>
  <c r="AK324"/>
  <c r="AL10" i="24"/>
  <c r="AL12"/>
  <c r="AK56"/>
  <c r="AK59"/>
  <c r="AK40"/>
  <c r="AK39"/>
  <c r="AK42"/>
  <c r="AK60"/>
  <c r="AL11"/>
  <c r="AL17"/>
  <c r="AL18"/>
  <c r="AL3" i="18"/>
  <c r="AL58"/>
  <c r="AL59"/>
  <c r="AL60"/>
  <c r="AL61"/>
  <c r="AL62"/>
  <c r="AL63"/>
  <c r="AL64"/>
  <c r="AL65"/>
  <c r="AL66"/>
  <c r="AL67"/>
  <c r="AL56"/>
  <c r="AL68"/>
  <c r="AL71"/>
  <c r="AL72"/>
  <c r="AL73"/>
  <c r="AL74"/>
  <c r="AL75"/>
  <c r="AL76"/>
  <c r="AL77"/>
  <c r="AL78"/>
  <c r="AL79"/>
  <c r="AL80"/>
  <c r="AL69"/>
  <c r="AL81"/>
  <c r="AL84"/>
  <c r="AL85"/>
  <c r="AL86"/>
  <c r="AL87"/>
  <c r="AL88"/>
  <c r="AL89"/>
  <c r="AL90"/>
  <c r="AL91"/>
  <c r="AL92"/>
  <c r="AL93"/>
  <c r="AL82"/>
  <c r="AL94"/>
  <c r="AL97"/>
  <c r="AL98"/>
  <c r="AL99"/>
  <c r="AL100"/>
  <c r="AL101"/>
  <c r="AL102"/>
  <c r="AL103"/>
  <c r="AL104"/>
  <c r="AL105"/>
  <c r="AL106"/>
  <c r="AL95"/>
  <c r="AL107"/>
  <c r="AL110"/>
  <c r="AL111"/>
  <c r="AL112"/>
  <c r="AL113"/>
  <c r="AL114"/>
  <c r="AL115"/>
  <c r="AL116"/>
  <c r="AL117"/>
  <c r="AL118"/>
  <c r="AL119"/>
  <c r="AL108"/>
  <c r="AL120"/>
  <c r="AL123"/>
  <c r="AL124"/>
  <c r="AL125"/>
  <c r="AL126"/>
  <c r="AL127"/>
  <c r="AL128"/>
  <c r="AL129"/>
  <c r="AL130"/>
  <c r="AL131"/>
  <c r="AL132"/>
  <c r="AL121"/>
  <c r="AL133"/>
  <c r="AL136"/>
  <c r="AL137"/>
  <c r="AL138"/>
  <c r="AL139"/>
  <c r="AL140"/>
  <c r="AL141"/>
  <c r="AL142"/>
  <c r="AL143"/>
  <c r="AL144"/>
  <c r="AL145"/>
  <c r="AL134"/>
  <c r="AL146"/>
  <c r="AL149"/>
  <c r="AL150"/>
  <c r="AL151"/>
  <c r="AL152"/>
  <c r="AL153"/>
  <c r="AL154"/>
  <c r="AL155"/>
  <c r="AL156"/>
  <c r="AL157"/>
  <c r="AL158"/>
  <c r="AL147"/>
  <c r="AL159"/>
  <c r="AL162"/>
  <c r="AL163"/>
  <c r="AL164"/>
  <c r="AL165"/>
  <c r="AL166"/>
  <c r="AL167"/>
  <c r="AL168"/>
  <c r="AL169"/>
  <c r="AL170"/>
  <c r="AL171"/>
  <c r="AL160"/>
  <c r="AL172"/>
  <c r="AL175"/>
  <c r="AL176"/>
  <c r="AL177"/>
  <c r="AL178"/>
  <c r="AL179"/>
  <c r="AL180"/>
  <c r="AL181"/>
  <c r="AL182"/>
  <c r="AL183"/>
  <c r="AL184"/>
  <c r="AL173"/>
  <c r="AL185"/>
  <c r="AL188"/>
  <c r="AL189"/>
  <c r="AL190"/>
  <c r="AL191"/>
  <c r="AL192"/>
  <c r="AL193"/>
  <c r="AL194"/>
  <c r="AL195"/>
  <c r="AL196"/>
  <c r="AL197"/>
  <c r="AL186"/>
  <c r="AL198"/>
  <c r="AL201"/>
  <c r="AL202"/>
  <c r="AL203"/>
  <c r="AL204"/>
  <c r="AL205"/>
  <c r="AL206"/>
  <c r="AL207"/>
  <c r="AL208"/>
  <c r="AL209"/>
  <c r="AL210"/>
  <c r="AL199"/>
  <c r="AL211"/>
  <c r="AL214"/>
  <c r="AL215"/>
  <c r="AL216"/>
  <c r="AL217"/>
  <c r="AL218"/>
  <c r="AL219"/>
  <c r="AL220"/>
  <c r="AL221"/>
  <c r="AL222"/>
  <c r="AL223"/>
  <c r="AL212"/>
  <c r="AL224"/>
  <c r="AL227"/>
  <c r="AL228"/>
  <c r="AL229"/>
  <c r="AL230"/>
  <c r="AL231"/>
  <c r="AL232"/>
  <c r="AL233"/>
  <c r="AL234"/>
  <c r="AL235"/>
  <c r="AL236"/>
  <c r="AL225"/>
  <c r="AL237"/>
  <c r="AL240"/>
  <c r="AL241"/>
  <c r="AL242"/>
  <c r="AL243"/>
  <c r="AL244"/>
  <c r="AL245"/>
  <c r="AL246"/>
  <c r="AL247"/>
  <c r="AL248"/>
  <c r="AL249"/>
  <c r="AL238"/>
  <c r="AL250"/>
  <c r="AL253"/>
  <c r="AL254"/>
  <c r="AL255"/>
  <c r="AL256"/>
  <c r="AL257"/>
  <c r="AL258"/>
  <c r="AL259"/>
  <c r="AL260"/>
  <c r="AL261"/>
  <c r="AL262"/>
  <c r="AL251"/>
  <c r="AL263"/>
  <c r="AL266"/>
  <c r="AL267"/>
  <c r="AL268"/>
  <c r="AL269"/>
  <c r="AL270"/>
  <c r="AL271"/>
  <c r="AL272"/>
  <c r="AL273"/>
  <c r="AL274"/>
  <c r="AL275"/>
  <c r="AL264"/>
  <c r="AL276"/>
  <c r="AL279"/>
  <c r="AL280"/>
  <c r="AL281"/>
  <c r="AL282"/>
  <c r="AL283"/>
  <c r="AL284"/>
  <c r="AL285"/>
  <c r="AL286"/>
  <c r="AL287"/>
  <c r="AL288"/>
  <c r="AL277"/>
  <c r="AL289"/>
  <c r="AL292"/>
  <c r="AL293"/>
  <c r="AL294"/>
  <c r="AL295"/>
  <c r="AL296"/>
  <c r="AL297"/>
  <c r="AL298"/>
  <c r="AL299"/>
  <c r="AL300"/>
  <c r="AL301"/>
  <c r="AL290"/>
  <c r="AL302"/>
  <c r="AL305"/>
  <c r="AL306"/>
  <c r="AL307"/>
  <c r="AL308"/>
  <c r="AL309"/>
  <c r="AL310"/>
  <c r="AL311"/>
  <c r="AL312"/>
  <c r="AL313"/>
  <c r="AL314"/>
  <c r="AL303"/>
  <c r="AL315"/>
  <c r="AL55"/>
  <c r="AL6"/>
  <c r="AL7"/>
  <c r="AL322"/>
  <c r="AL321"/>
  <c r="AL323"/>
  <c r="AL20" i="24"/>
  <c r="AL7"/>
  <c r="AL8"/>
  <c r="AL22"/>
  <c r="AL33"/>
  <c r="AL332" i="18"/>
  <c r="AL333"/>
  <c r="AL334"/>
  <c r="AL335"/>
  <c r="AL336"/>
  <c r="AL337"/>
  <c r="AL338"/>
  <c r="AL339"/>
  <c r="AL340"/>
  <c r="AL341"/>
  <c r="AL330"/>
  <c r="AL342"/>
  <c r="AL345"/>
  <c r="AL346"/>
  <c r="AL347"/>
  <c r="AL348"/>
  <c r="AL349"/>
  <c r="AL350"/>
  <c r="AL351"/>
  <c r="AL352"/>
  <c r="AL353"/>
  <c r="AL354"/>
  <c r="AL343"/>
  <c r="AL355"/>
  <c r="AL358"/>
  <c r="AL359"/>
  <c r="AL360"/>
  <c r="AL361"/>
  <c r="AL362"/>
  <c r="AL363"/>
  <c r="AL364"/>
  <c r="AL365"/>
  <c r="AL366"/>
  <c r="AL367"/>
  <c r="AL356"/>
  <c r="AL368"/>
  <c r="AL371"/>
  <c r="AL372"/>
  <c r="AL373"/>
  <c r="AL374"/>
  <c r="AL375"/>
  <c r="AL376"/>
  <c r="AL377"/>
  <c r="AL378"/>
  <c r="AL379"/>
  <c r="AL380"/>
  <c r="AL369"/>
  <c r="AL381"/>
  <c r="AL384"/>
  <c r="AL385"/>
  <c r="AL386"/>
  <c r="AL387"/>
  <c r="AL388"/>
  <c r="AL389"/>
  <c r="AL390"/>
  <c r="AL391"/>
  <c r="AL392"/>
  <c r="AL393"/>
  <c r="AL382"/>
  <c r="AL394"/>
  <c r="AL397"/>
  <c r="AL398"/>
  <c r="AL399"/>
  <c r="AL400"/>
  <c r="AL401"/>
  <c r="AL402"/>
  <c r="AL403"/>
  <c r="AL404"/>
  <c r="AL405"/>
  <c r="AL406"/>
  <c r="AL395"/>
  <c r="AL407"/>
  <c r="AL410"/>
  <c r="AL411"/>
  <c r="AL412"/>
  <c r="AL413"/>
  <c r="AL414"/>
  <c r="AL415"/>
  <c r="AL416"/>
  <c r="AL417"/>
  <c r="AL418"/>
  <c r="AL419"/>
  <c r="AL408"/>
  <c r="AL420"/>
  <c r="AL423"/>
  <c r="AL424"/>
  <c r="AL425"/>
  <c r="AL426"/>
  <c r="AL427"/>
  <c r="AL428"/>
  <c r="AL429"/>
  <c r="AL430"/>
  <c r="AL431"/>
  <c r="AL432"/>
  <c r="AL421"/>
  <c r="AL433"/>
  <c r="AL436"/>
  <c r="AL437"/>
  <c r="AL438"/>
  <c r="AL439"/>
  <c r="AL440"/>
  <c r="AL441"/>
  <c r="AL442"/>
  <c r="AL443"/>
  <c r="AL444"/>
  <c r="AL445"/>
  <c r="AL434"/>
  <c r="AL446"/>
  <c r="AL449"/>
  <c r="AL450"/>
  <c r="AL451"/>
  <c r="AL452"/>
  <c r="AL453"/>
  <c r="AL454"/>
  <c r="AL455"/>
  <c r="AL456"/>
  <c r="AL457"/>
  <c r="AL458"/>
  <c r="AL447"/>
  <c r="AL459"/>
  <c r="AL462"/>
  <c r="AL463"/>
  <c r="AL464"/>
  <c r="AL465"/>
  <c r="AL466"/>
  <c r="AL467"/>
  <c r="AL468"/>
  <c r="AL469"/>
  <c r="AL470"/>
  <c r="AL471"/>
  <c r="AL460"/>
  <c r="AL472"/>
  <c r="AL475"/>
  <c r="AL476"/>
  <c r="AL477"/>
  <c r="AL478"/>
  <c r="AL479"/>
  <c r="AL480"/>
  <c r="AL481"/>
  <c r="AL482"/>
  <c r="AL483"/>
  <c r="AL484"/>
  <c r="AL473"/>
  <c r="AL485"/>
  <c r="AL488"/>
  <c r="AL489"/>
  <c r="AL490"/>
  <c r="AL491"/>
  <c r="AL492"/>
  <c r="AL493"/>
  <c r="AL494"/>
  <c r="AL495"/>
  <c r="AL496"/>
  <c r="AL497"/>
  <c r="AL486"/>
  <c r="AL498"/>
  <c r="AL501"/>
  <c r="AL502"/>
  <c r="AL503"/>
  <c r="AL504"/>
  <c r="AL505"/>
  <c r="AL506"/>
  <c r="AL507"/>
  <c r="AL508"/>
  <c r="AL509"/>
  <c r="AL510"/>
  <c r="AL499"/>
  <c r="AL511"/>
  <c r="AL514"/>
  <c r="AL515"/>
  <c r="AL516"/>
  <c r="AL517"/>
  <c r="AL518"/>
  <c r="AL519"/>
  <c r="AL520"/>
  <c r="AL521"/>
  <c r="AL522"/>
  <c r="AL523"/>
  <c r="AL512"/>
  <c r="AL524"/>
  <c r="AL527"/>
  <c r="AL528"/>
  <c r="AL529"/>
  <c r="AL530"/>
  <c r="AL531"/>
  <c r="AL532"/>
  <c r="AL533"/>
  <c r="AL534"/>
  <c r="AL535"/>
  <c r="AL536"/>
  <c r="AL525"/>
  <c r="AL537"/>
  <c r="AL540"/>
  <c r="AL541"/>
  <c r="AL542"/>
  <c r="AL543"/>
  <c r="AL544"/>
  <c r="AL545"/>
  <c r="AL546"/>
  <c r="AL547"/>
  <c r="AL548"/>
  <c r="AL549"/>
  <c r="AL538"/>
  <c r="AL550"/>
  <c r="AL553"/>
  <c r="AL554"/>
  <c r="AL555"/>
  <c r="AL556"/>
  <c r="AL557"/>
  <c r="AL558"/>
  <c r="AL559"/>
  <c r="AL560"/>
  <c r="AL561"/>
  <c r="AL562"/>
  <c r="AL551"/>
  <c r="AL563"/>
  <c r="AL566"/>
  <c r="AL567"/>
  <c r="AL568"/>
  <c r="AL569"/>
  <c r="AL570"/>
  <c r="AL571"/>
  <c r="AL572"/>
  <c r="AL573"/>
  <c r="AL574"/>
  <c r="AL575"/>
  <c r="AL564"/>
  <c r="AL576"/>
  <c r="AL579"/>
  <c r="AL580"/>
  <c r="AL581"/>
  <c r="AL582"/>
  <c r="AL583"/>
  <c r="AL584"/>
  <c r="AL585"/>
  <c r="AL586"/>
  <c r="AL587"/>
  <c r="AL588"/>
  <c r="AL577"/>
  <c r="AL589"/>
  <c r="AL329"/>
  <c r="AL34" i="24"/>
  <c r="AL35"/>
  <c r="AL36"/>
  <c r="AK41"/>
  <c r="AL44"/>
  <c r="AL24"/>
  <c r="AL25"/>
  <c r="AL27"/>
  <c r="AL54"/>
  <c r="AL55"/>
  <c r="AL316" i="18"/>
  <c r="AL324"/>
  <c r="AM10" i="24"/>
  <c r="AM12"/>
  <c r="AL56"/>
  <c r="AL59"/>
  <c r="AL40"/>
  <c r="AL39"/>
  <c r="AL42"/>
  <c r="AL60"/>
  <c r="AM11"/>
  <c r="AM17"/>
  <c r="AM18"/>
  <c r="AM3" i="18"/>
  <c r="AM58"/>
  <c r="AM59"/>
  <c r="AM60"/>
  <c r="AM61"/>
  <c r="AM62"/>
  <c r="AM63"/>
  <c r="AM64"/>
  <c r="AM65"/>
  <c r="AM66"/>
  <c r="AM67"/>
  <c r="AM56"/>
  <c r="AM68"/>
  <c r="AM71"/>
  <c r="AM72"/>
  <c r="AM73"/>
  <c r="AM74"/>
  <c r="AM75"/>
  <c r="AM76"/>
  <c r="AM77"/>
  <c r="AM78"/>
  <c r="AM79"/>
  <c r="AM80"/>
  <c r="AM69"/>
  <c r="AM81"/>
  <c r="AM84"/>
  <c r="AM85"/>
  <c r="AM86"/>
  <c r="AM87"/>
  <c r="AM88"/>
  <c r="AM89"/>
  <c r="AM90"/>
  <c r="AM91"/>
  <c r="AM92"/>
  <c r="AM93"/>
  <c r="AM82"/>
  <c r="AM94"/>
  <c r="AM97"/>
  <c r="AM98"/>
  <c r="AM99"/>
  <c r="AM100"/>
  <c r="AM101"/>
  <c r="AM102"/>
  <c r="AM103"/>
  <c r="AM104"/>
  <c r="AM105"/>
  <c r="AM106"/>
  <c r="AM95"/>
  <c r="AM107"/>
  <c r="AM110"/>
  <c r="AM111"/>
  <c r="AM112"/>
  <c r="AM113"/>
  <c r="AM114"/>
  <c r="AM115"/>
  <c r="AM116"/>
  <c r="AM117"/>
  <c r="AM118"/>
  <c r="AM119"/>
  <c r="AM108"/>
  <c r="AM120"/>
  <c r="AM123"/>
  <c r="AM124"/>
  <c r="AM125"/>
  <c r="AM126"/>
  <c r="AM127"/>
  <c r="AM128"/>
  <c r="AM129"/>
  <c r="AM130"/>
  <c r="AM131"/>
  <c r="AM132"/>
  <c r="AM121"/>
  <c r="AM133"/>
  <c r="AM136"/>
  <c r="AM137"/>
  <c r="AM138"/>
  <c r="AM139"/>
  <c r="AM140"/>
  <c r="AM141"/>
  <c r="AM142"/>
  <c r="AM143"/>
  <c r="AM144"/>
  <c r="AM145"/>
  <c r="AM134"/>
  <c r="AM146"/>
  <c r="AM149"/>
  <c r="AM150"/>
  <c r="AM151"/>
  <c r="AM152"/>
  <c r="AM153"/>
  <c r="AM154"/>
  <c r="AM155"/>
  <c r="AM156"/>
  <c r="AM157"/>
  <c r="AM158"/>
  <c r="AM147"/>
  <c r="AM159"/>
  <c r="AM162"/>
  <c r="AM163"/>
  <c r="AM164"/>
  <c r="AM165"/>
  <c r="AM166"/>
  <c r="AM167"/>
  <c r="AM168"/>
  <c r="AM169"/>
  <c r="AM170"/>
  <c r="AM171"/>
  <c r="AM160"/>
  <c r="AM172"/>
  <c r="AM175"/>
  <c r="AM176"/>
  <c r="AM177"/>
  <c r="AM178"/>
  <c r="AM179"/>
  <c r="AM180"/>
  <c r="AM181"/>
  <c r="AM182"/>
  <c r="AM183"/>
  <c r="AM184"/>
  <c r="AM173"/>
  <c r="AM185"/>
  <c r="AM188"/>
  <c r="AM189"/>
  <c r="AM190"/>
  <c r="AM191"/>
  <c r="AM192"/>
  <c r="AM193"/>
  <c r="AM194"/>
  <c r="AM195"/>
  <c r="AM196"/>
  <c r="AM197"/>
  <c r="AM186"/>
  <c r="AM198"/>
  <c r="AM201"/>
  <c r="AM202"/>
  <c r="AM203"/>
  <c r="AM204"/>
  <c r="AM205"/>
  <c r="AM206"/>
  <c r="AM207"/>
  <c r="AM208"/>
  <c r="AM209"/>
  <c r="AM210"/>
  <c r="AM199"/>
  <c r="AM211"/>
  <c r="AM214"/>
  <c r="AM215"/>
  <c r="AM216"/>
  <c r="AM217"/>
  <c r="AM218"/>
  <c r="AM219"/>
  <c r="AM220"/>
  <c r="AM221"/>
  <c r="AM222"/>
  <c r="AM223"/>
  <c r="AM212"/>
  <c r="AM224"/>
  <c r="AM227"/>
  <c r="AM228"/>
  <c r="AM229"/>
  <c r="AM230"/>
  <c r="AM231"/>
  <c r="AM232"/>
  <c r="AM233"/>
  <c r="AM234"/>
  <c r="AM235"/>
  <c r="AM236"/>
  <c r="AM225"/>
  <c r="AM237"/>
  <c r="AM240"/>
  <c r="AM241"/>
  <c r="AM242"/>
  <c r="AM243"/>
  <c r="AM244"/>
  <c r="AM245"/>
  <c r="AM246"/>
  <c r="AM247"/>
  <c r="AM248"/>
  <c r="AM249"/>
  <c r="AM238"/>
  <c r="AM250"/>
  <c r="AM253"/>
  <c r="AM254"/>
  <c r="AM255"/>
  <c r="AM256"/>
  <c r="AM257"/>
  <c r="AM258"/>
  <c r="AM259"/>
  <c r="AM260"/>
  <c r="AM261"/>
  <c r="AM262"/>
  <c r="AM251"/>
  <c r="AM263"/>
  <c r="AM266"/>
  <c r="AM267"/>
  <c r="AM268"/>
  <c r="AM269"/>
  <c r="AM270"/>
  <c r="AM271"/>
  <c r="AM272"/>
  <c r="AM273"/>
  <c r="AM274"/>
  <c r="AM275"/>
  <c r="AM264"/>
  <c r="AM276"/>
  <c r="AM279"/>
  <c r="AM280"/>
  <c r="AM281"/>
  <c r="AM282"/>
  <c r="AM283"/>
  <c r="AM284"/>
  <c r="AM285"/>
  <c r="AM286"/>
  <c r="AM287"/>
  <c r="AM288"/>
  <c r="AM277"/>
  <c r="AM289"/>
  <c r="AM292"/>
  <c r="AM293"/>
  <c r="AM294"/>
  <c r="AM295"/>
  <c r="AM296"/>
  <c r="AM297"/>
  <c r="AM298"/>
  <c r="AM299"/>
  <c r="AM300"/>
  <c r="AM301"/>
  <c r="AM290"/>
  <c r="AM302"/>
  <c r="AM305"/>
  <c r="AM306"/>
  <c r="AM307"/>
  <c r="AM308"/>
  <c r="AM309"/>
  <c r="AM310"/>
  <c r="AM311"/>
  <c r="AM312"/>
  <c r="AM313"/>
  <c r="AM314"/>
  <c r="AM303"/>
  <c r="AM315"/>
  <c r="AM55"/>
  <c r="AM6"/>
  <c r="AM7"/>
  <c r="AM322"/>
  <c r="AM321"/>
  <c r="AM323"/>
  <c r="AM20" i="24"/>
  <c r="AM7"/>
  <c r="AM8"/>
  <c r="AM22"/>
  <c r="AM33"/>
  <c r="AM332" i="18"/>
  <c r="AM333"/>
  <c r="AM334"/>
  <c r="AM335"/>
  <c r="AM336"/>
  <c r="AM337"/>
  <c r="AM338"/>
  <c r="AM339"/>
  <c r="AM340"/>
  <c r="AM341"/>
  <c r="AM330"/>
  <c r="AM342"/>
  <c r="AM345"/>
  <c r="AM346"/>
  <c r="AM347"/>
  <c r="AM348"/>
  <c r="AM349"/>
  <c r="AM350"/>
  <c r="AM351"/>
  <c r="AM352"/>
  <c r="AM353"/>
  <c r="AM354"/>
  <c r="AM343"/>
  <c r="AM355"/>
  <c r="AM358"/>
  <c r="AM359"/>
  <c r="AM360"/>
  <c r="AM361"/>
  <c r="AM362"/>
  <c r="AM363"/>
  <c r="AM364"/>
  <c r="AM365"/>
  <c r="AM366"/>
  <c r="AM367"/>
  <c r="AM356"/>
  <c r="AM368"/>
  <c r="AM371"/>
  <c r="AM372"/>
  <c r="AM373"/>
  <c r="AM374"/>
  <c r="AM375"/>
  <c r="AM376"/>
  <c r="AM377"/>
  <c r="AM378"/>
  <c r="AM379"/>
  <c r="AM380"/>
  <c r="AM369"/>
  <c r="AM381"/>
  <c r="AM384"/>
  <c r="AM385"/>
  <c r="AM386"/>
  <c r="AM387"/>
  <c r="AM388"/>
  <c r="AM389"/>
  <c r="AM390"/>
  <c r="AM391"/>
  <c r="AM392"/>
  <c r="AM393"/>
  <c r="AM382"/>
  <c r="AM394"/>
  <c r="AM397"/>
  <c r="AM398"/>
  <c r="AM399"/>
  <c r="AM400"/>
  <c r="AM401"/>
  <c r="AM402"/>
  <c r="AM403"/>
  <c r="AM404"/>
  <c r="AM405"/>
  <c r="AM406"/>
  <c r="AM395"/>
  <c r="AM407"/>
  <c r="AM410"/>
  <c r="AM411"/>
  <c r="AM412"/>
  <c r="AM413"/>
  <c r="AM414"/>
  <c r="AM415"/>
  <c r="AM416"/>
  <c r="AM417"/>
  <c r="AM418"/>
  <c r="AM419"/>
  <c r="AM408"/>
  <c r="AM420"/>
  <c r="AM423"/>
  <c r="AM424"/>
  <c r="AM425"/>
  <c r="AM426"/>
  <c r="AM427"/>
  <c r="AM428"/>
  <c r="AM429"/>
  <c r="AM430"/>
  <c r="AM431"/>
  <c r="AM432"/>
  <c r="AM421"/>
  <c r="AM433"/>
  <c r="AM436"/>
  <c r="AM437"/>
  <c r="AM438"/>
  <c r="AM439"/>
  <c r="AM440"/>
  <c r="AM441"/>
  <c r="AM442"/>
  <c r="AM443"/>
  <c r="AM444"/>
  <c r="AM445"/>
  <c r="AM434"/>
  <c r="AM446"/>
  <c r="AM449"/>
  <c r="AM450"/>
  <c r="AM451"/>
  <c r="AM452"/>
  <c r="AM453"/>
  <c r="AM454"/>
  <c r="AM455"/>
  <c r="AM456"/>
  <c r="AM457"/>
  <c r="AM458"/>
  <c r="AM447"/>
  <c r="AM459"/>
  <c r="AM462"/>
  <c r="AM463"/>
  <c r="AM464"/>
  <c r="AM465"/>
  <c r="AM466"/>
  <c r="AM467"/>
  <c r="AM468"/>
  <c r="AM469"/>
  <c r="AM470"/>
  <c r="AM471"/>
  <c r="AM460"/>
  <c r="AM472"/>
  <c r="AM475"/>
  <c r="AM476"/>
  <c r="AM477"/>
  <c r="AM478"/>
  <c r="AM479"/>
  <c r="AM480"/>
  <c r="AM481"/>
  <c r="AM482"/>
  <c r="AM483"/>
  <c r="AM484"/>
  <c r="AM473"/>
  <c r="AM485"/>
  <c r="AM488"/>
  <c r="AM489"/>
  <c r="AM490"/>
  <c r="AM491"/>
  <c r="AM492"/>
  <c r="AM493"/>
  <c r="AM494"/>
  <c r="AM495"/>
  <c r="AM496"/>
  <c r="AM497"/>
  <c r="AM486"/>
  <c r="AM498"/>
  <c r="AM501"/>
  <c r="AM502"/>
  <c r="AM503"/>
  <c r="AM504"/>
  <c r="AM505"/>
  <c r="AM506"/>
  <c r="AM507"/>
  <c r="AM508"/>
  <c r="AM509"/>
  <c r="AM510"/>
  <c r="AM499"/>
  <c r="AM511"/>
  <c r="AM514"/>
  <c r="AM515"/>
  <c r="AM516"/>
  <c r="AM517"/>
  <c r="AM518"/>
  <c r="AM519"/>
  <c r="AM520"/>
  <c r="AM521"/>
  <c r="AM522"/>
  <c r="AM523"/>
  <c r="AM512"/>
  <c r="AM524"/>
  <c r="AM527"/>
  <c r="AM528"/>
  <c r="AM529"/>
  <c r="AM530"/>
  <c r="AM531"/>
  <c r="AM532"/>
  <c r="AM533"/>
  <c r="AM534"/>
  <c r="AM535"/>
  <c r="AM536"/>
  <c r="AM525"/>
  <c r="AM537"/>
  <c r="AM540"/>
  <c r="AM541"/>
  <c r="AM542"/>
  <c r="AM543"/>
  <c r="AM544"/>
  <c r="AM545"/>
  <c r="AM546"/>
  <c r="AM547"/>
  <c r="AM548"/>
  <c r="AM549"/>
  <c r="AM538"/>
  <c r="AM550"/>
  <c r="AM553"/>
  <c r="AM554"/>
  <c r="AM555"/>
  <c r="AM556"/>
  <c r="AM557"/>
  <c r="AM558"/>
  <c r="AM559"/>
  <c r="AM560"/>
  <c r="AM561"/>
  <c r="AM562"/>
  <c r="AM551"/>
  <c r="AM563"/>
  <c r="AM566"/>
  <c r="AM567"/>
  <c r="AM568"/>
  <c r="AM569"/>
  <c r="AM570"/>
  <c r="AM571"/>
  <c r="AM572"/>
  <c r="AM573"/>
  <c r="AM574"/>
  <c r="AM575"/>
  <c r="AM564"/>
  <c r="AM576"/>
  <c r="AM579"/>
  <c r="AM580"/>
  <c r="AM581"/>
  <c r="AM582"/>
  <c r="AM583"/>
  <c r="AM584"/>
  <c r="AM585"/>
  <c r="AM586"/>
  <c r="AM587"/>
  <c r="AM588"/>
  <c r="AM577"/>
  <c r="AM589"/>
  <c r="AM329"/>
  <c r="AM34" i="24"/>
  <c r="AM35"/>
  <c r="AM36"/>
  <c r="AL41"/>
  <c r="AM44"/>
  <c r="AM24"/>
  <c r="AM25"/>
  <c r="AM27"/>
  <c r="AM54"/>
  <c r="AM55"/>
  <c r="AM316" i="18"/>
  <c r="AM324"/>
  <c r="AN10" i="24"/>
  <c r="AN12"/>
  <c r="AM56"/>
  <c r="AM59"/>
  <c r="AM40"/>
  <c r="AM39"/>
  <c r="AM42"/>
  <c r="AM60"/>
  <c r="AN11"/>
  <c r="AN17"/>
  <c r="AN18"/>
  <c r="AN3" i="18"/>
  <c r="AN58"/>
  <c r="AN59"/>
  <c r="AN60"/>
  <c r="AN61"/>
  <c r="AN62"/>
  <c r="AN63"/>
  <c r="AN64"/>
  <c r="AN65"/>
  <c r="AN66"/>
  <c r="AN67"/>
  <c r="AN56"/>
  <c r="AN68"/>
  <c r="AN71"/>
  <c r="AN72"/>
  <c r="AN73"/>
  <c r="AN74"/>
  <c r="AN75"/>
  <c r="AN76"/>
  <c r="AN77"/>
  <c r="AN78"/>
  <c r="AN79"/>
  <c r="AN80"/>
  <c r="AN69"/>
  <c r="AN81"/>
  <c r="AN84"/>
  <c r="AN85"/>
  <c r="AN86"/>
  <c r="AN87"/>
  <c r="AN88"/>
  <c r="AN89"/>
  <c r="AN90"/>
  <c r="AN91"/>
  <c r="AN92"/>
  <c r="AN93"/>
  <c r="AN82"/>
  <c r="AN94"/>
  <c r="AN97"/>
  <c r="AN98"/>
  <c r="AN99"/>
  <c r="AN100"/>
  <c r="AN101"/>
  <c r="AN102"/>
  <c r="AN103"/>
  <c r="AN104"/>
  <c r="AN105"/>
  <c r="AN106"/>
  <c r="AN95"/>
  <c r="AN107"/>
  <c r="AN110"/>
  <c r="AN111"/>
  <c r="AN112"/>
  <c r="AN113"/>
  <c r="AN114"/>
  <c r="AN115"/>
  <c r="AN116"/>
  <c r="AN117"/>
  <c r="AN118"/>
  <c r="AN119"/>
  <c r="AN108"/>
  <c r="AN120"/>
  <c r="AN123"/>
  <c r="AN124"/>
  <c r="AN125"/>
  <c r="AN126"/>
  <c r="AN127"/>
  <c r="AN128"/>
  <c r="AN129"/>
  <c r="AN130"/>
  <c r="AN131"/>
  <c r="AN132"/>
  <c r="AN121"/>
  <c r="AN133"/>
  <c r="AN136"/>
  <c r="AN137"/>
  <c r="AN138"/>
  <c r="AN139"/>
  <c r="AN140"/>
  <c r="AN141"/>
  <c r="AN142"/>
  <c r="AN143"/>
  <c r="AN144"/>
  <c r="AN145"/>
  <c r="AN134"/>
  <c r="AN146"/>
  <c r="AN149"/>
  <c r="AN150"/>
  <c r="AN151"/>
  <c r="AN152"/>
  <c r="AN153"/>
  <c r="AN154"/>
  <c r="AN155"/>
  <c r="AN156"/>
  <c r="AN157"/>
  <c r="AN158"/>
  <c r="AN147"/>
  <c r="AN159"/>
  <c r="AN162"/>
  <c r="AN163"/>
  <c r="AN164"/>
  <c r="AN165"/>
  <c r="AN166"/>
  <c r="AN167"/>
  <c r="AN168"/>
  <c r="AN169"/>
  <c r="AN170"/>
  <c r="AN171"/>
  <c r="AN160"/>
  <c r="AN172"/>
  <c r="AN175"/>
  <c r="AN176"/>
  <c r="AN177"/>
  <c r="AN178"/>
  <c r="AN179"/>
  <c r="AN180"/>
  <c r="AN181"/>
  <c r="AN182"/>
  <c r="AN183"/>
  <c r="AN184"/>
  <c r="AN173"/>
  <c r="AN185"/>
  <c r="AN188"/>
  <c r="AN189"/>
  <c r="AN190"/>
  <c r="AN191"/>
  <c r="AN192"/>
  <c r="AN193"/>
  <c r="AN194"/>
  <c r="AN195"/>
  <c r="AN196"/>
  <c r="AN197"/>
  <c r="AN186"/>
  <c r="AN198"/>
  <c r="AN201"/>
  <c r="AN202"/>
  <c r="AN203"/>
  <c r="AN204"/>
  <c r="AN205"/>
  <c r="AN206"/>
  <c r="AN207"/>
  <c r="AN208"/>
  <c r="AN209"/>
  <c r="AN210"/>
  <c r="AN199"/>
  <c r="AN211"/>
  <c r="AN214"/>
  <c r="AN215"/>
  <c r="AN216"/>
  <c r="AN217"/>
  <c r="AN218"/>
  <c r="AN219"/>
  <c r="AN220"/>
  <c r="AN221"/>
  <c r="AN222"/>
  <c r="AN223"/>
  <c r="AN212"/>
  <c r="AN224"/>
  <c r="AN227"/>
  <c r="AN228"/>
  <c r="AN229"/>
  <c r="AN230"/>
  <c r="AN231"/>
  <c r="AN232"/>
  <c r="AN233"/>
  <c r="AN234"/>
  <c r="AN235"/>
  <c r="AN236"/>
  <c r="AN225"/>
  <c r="AN237"/>
  <c r="AN240"/>
  <c r="AN241"/>
  <c r="AN242"/>
  <c r="AN243"/>
  <c r="AN244"/>
  <c r="AN245"/>
  <c r="AN246"/>
  <c r="AN247"/>
  <c r="AN248"/>
  <c r="AN249"/>
  <c r="AN238"/>
  <c r="AN250"/>
  <c r="AN253"/>
  <c r="AN254"/>
  <c r="AN255"/>
  <c r="AN256"/>
  <c r="AN257"/>
  <c r="AN258"/>
  <c r="AN259"/>
  <c r="AN260"/>
  <c r="AN261"/>
  <c r="AN262"/>
  <c r="AN251"/>
  <c r="AN263"/>
  <c r="AN266"/>
  <c r="AN267"/>
  <c r="AN268"/>
  <c r="AN269"/>
  <c r="AN270"/>
  <c r="AN271"/>
  <c r="AN272"/>
  <c r="AN273"/>
  <c r="AN274"/>
  <c r="AN275"/>
  <c r="AN264"/>
  <c r="AN276"/>
  <c r="AN279"/>
  <c r="AN280"/>
  <c r="AN281"/>
  <c r="AN282"/>
  <c r="AN283"/>
  <c r="AN284"/>
  <c r="AN285"/>
  <c r="AN286"/>
  <c r="AN287"/>
  <c r="AN288"/>
  <c r="AN277"/>
  <c r="AN289"/>
  <c r="AN292"/>
  <c r="AN293"/>
  <c r="AN294"/>
  <c r="AN295"/>
  <c r="AN296"/>
  <c r="AN297"/>
  <c r="AN298"/>
  <c r="AN299"/>
  <c r="AN300"/>
  <c r="AN301"/>
  <c r="AN290"/>
  <c r="AN302"/>
  <c r="AN305"/>
  <c r="AN306"/>
  <c r="AN307"/>
  <c r="AN308"/>
  <c r="AN309"/>
  <c r="AN310"/>
  <c r="AN311"/>
  <c r="AN312"/>
  <c r="AN313"/>
  <c r="AN314"/>
  <c r="AN303"/>
  <c r="AN315"/>
  <c r="AN55"/>
  <c r="AN6"/>
  <c r="AN7"/>
  <c r="AN322"/>
  <c r="AN321"/>
  <c r="AN323"/>
  <c r="AN20" i="24"/>
  <c r="AN7"/>
  <c r="AN8"/>
  <c r="AN22"/>
  <c r="AN33"/>
  <c r="AN332" i="18"/>
  <c r="AN333"/>
  <c r="AN334"/>
  <c r="AN335"/>
  <c r="AN336"/>
  <c r="AN337"/>
  <c r="AN338"/>
  <c r="AN339"/>
  <c r="AN340"/>
  <c r="AN341"/>
  <c r="AN330"/>
  <c r="AN342"/>
  <c r="AN345"/>
  <c r="AN346"/>
  <c r="AN347"/>
  <c r="AN348"/>
  <c r="AN349"/>
  <c r="AN350"/>
  <c r="AN351"/>
  <c r="AN352"/>
  <c r="AN353"/>
  <c r="AN354"/>
  <c r="AN343"/>
  <c r="AN355"/>
  <c r="AN358"/>
  <c r="AN359"/>
  <c r="AN360"/>
  <c r="AN361"/>
  <c r="AN362"/>
  <c r="AN363"/>
  <c r="AN364"/>
  <c r="AN365"/>
  <c r="AN366"/>
  <c r="AN367"/>
  <c r="AN356"/>
  <c r="AN368"/>
  <c r="AN371"/>
  <c r="AN372"/>
  <c r="AN373"/>
  <c r="AN374"/>
  <c r="AN375"/>
  <c r="AN376"/>
  <c r="AN377"/>
  <c r="AN378"/>
  <c r="AN379"/>
  <c r="AN380"/>
  <c r="AN369"/>
  <c r="AN381"/>
  <c r="AN384"/>
  <c r="AN385"/>
  <c r="AN386"/>
  <c r="AN387"/>
  <c r="AN388"/>
  <c r="AN389"/>
  <c r="AN390"/>
  <c r="AN391"/>
  <c r="AN392"/>
  <c r="AN393"/>
  <c r="AN382"/>
  <c r="AN394"/>
  <c r="AN397"/>
  <c r="AN398"/>
  <c r="AN399"/>
  <c r="AN400"/>
  <c r="AN401"/>
  <c r="AN402"/>
  <c r="AN403"/>
  <c r="AN404"/>
  <c r="AN405"/>
  <c r="AN406"/>
  <c r="AN395"/>
  <c r="AN407"/>
  <c r="AN410"/>
  <c r="AN411"/>
  <c r="AN412"/>
  <c r="AN413"/>
  <c r="AN414"/>
  <c r="AN415"/>
  <c r="AN416"/>
  <c r="AN417"/>
  <c r="AN418"/>
  <c r="AN419"/>
  <c r="AN408"/>
  <c r="AN420"/>
  <c r="AN423"/>
  <c r="AN424"/>
  <c r="AN425"/>
  <c r="AN426"/>
  <c r="AN427"/>
  <c r="AN428"/>
  <c r="AN429"/>
  <c r="AN430"/>
  <c r="AN431"/>
  <c r="AN432"/>
  <c r="AN421"/>
  <c r="AN433"/>
  <c r="AN436"/>
  <c r="AN437"/>
  <c r="AN438"/>
  <c r="AN439"/>
  <c r="AN440"/>
  <c r="AN441"/>
  <c r="AN442"/>
  <c r="AN443"/>
  <c r="AN444"/>
  <c r="AN445"/>
  <c r="AN434"/>
  <c r="AN446"/>
  <c r="AN449"/>
  <c r="AN450"/>
  <c r="AN451"/>
  <c r="AN452"/>
  <c r="AN453"/>
  <c r="AN454"/>
  <c r="AN455"/>
  <c r="AN456"/>
  <c r="AN457"/>
  <c r="AN458"/>
  <c r="AN447"/>
  <c r="AN459"/>
  <c r="AN462"/>
  <c r="AN463"/>
  <c r="AN464"/>
  <c r="AN465"/>
  <c r="AN466"/>
  <c r="AN467"/>
  <c r="AN468"/>
  <c r="AN469"/>
  <c r="AN470"/>
  <c r="AN471"/>
  <c r="AN460"/>
  <c r="AN472"/>
  <c r="AN475"/>
  <c r="AN476"/>
  <c r="AN477"/>
  <c r="AN478"/>
  <c r="AN479"/>
  <c r="AN480"/>
  <c r="AN481"/>
  <c r="AN482"/>
  <c r="AN483"/>
  <c r="AN484"/>
  <c r="AN473"/>
  <c r="AN485"/>
  <c r="AN488"/>
  <c r="AN489"/>
  <c r="AN490"/>
  <c r="AN491"/>
  <c r="AN492"/>
  <c r="AN493"/>
  <c r="AN494"/>
  <c r="AN495"/>
  <c r="AN496"/>
  <c r="AN497"/>
  <c r="AN486"/>
  <c r="AN498"/>
  <c r="AN501"/>
  <c r="AN502"/>
  <c r="AN503"/>
  <c r="AN504"/>
  <c r="AN505"/>
  <c r="AN506"/>
  <c r="AN507"/>
  <c r="AN508"/>
  <c r="AN509"/>
  <c r="AN510"/>
  <c r="AN499"/>
  <c r="AN511"/>
  <c r="AN514"/>
  <c r="AN515"/>
  <c r="AN516"/>
  <c r="AN517"/>
  <c r="AN518"/>
  <c r="AN519"/>
  <c r="AN520"/>
  <c r="AN521"/>
  <c r="AN522"/>
  <c r="AN523"/>
  <c r="AN512"/>
  <c r="AN524"/>
  <c r="AN527"/>
  <c r="AN528"/>
  <c r="AN529"/>
  <c r="AN530"/>
  <c r="AN531"/>
  <c r="AN532"/>
  <c r="AN533"/>
  <c r="AN534"/>
  <c r="AN535"/>
  <c r="AN536"/>
  <c r="AN525"/>
  <c r="AN537"/>
  <c r="AN540"/>
  <c r="AN541"/>
  <c r="AN542"/>
  <c r="AN543"/>
  <c r="AN544"/>
  <c r="AN545"/>
  <c r="AN546"/>
  <c r="AN547"/>
  <c r="AN548"/>
  <c r="AN549"/>
  <c r="AN538"/>
  <c r="AN550"/>
  <c r="AN553"/>
  <c r="AN554"/>
  <c r="AN555"/>
  <c r="AN556"/>
  <c r="AN557"/>
  <c r="AN558"/>
  <c r="AN559"/>
  <c r="AN560"/>
  <c r="AN561"/>
  <c r="AN562"/>
  <c r="AN551"/>
  <c r="AN563"/>
  <c r="AN566"/>
  <c r="AN567"/>
  <c r="AN568"/>
  <c r="AN569"/>
  <c r="AN570"/>
  <c r="AN571"/>
  <c r="AN572"/>
  <c r="AN573"/>
  <c r="AN574"/>
  <c r="AN575"/>
  <c r="AN564"/>
  <c r="AN576"/>
  <c r="AN579"/>
  <c r="AN580"/>
  <c r="AN581"/>
  <c r="AN582"/>
  <c r="AN583"/>
  <c r="AN584"/>
  <c r="AN585"/>
  <c r="AN586"/>
  <c r="AN587"/>
  <c r="AN588"/>
  <c r="AN577"/>
  <c r="AN589"/>
  <c r="AN329"/>
  <c r="AN34" i="24"/>
  <c r="AN35"/>
  <c r="AN36"/>
  <c r="AM41"/>
  <c r="AN44"/>
  <c r="AN24"/>
  <c r="AN25"/>
  <c r="AN27"/>
  <c r="AN54"/>
  <c r="AN55"/>
  <c r="AN316" i="18"/>
  <c r="AN324"/>
  <c r="AO10" i="24"/>
  <c r="AO12"/>
  <c r="AN56"/>
  <c r="AN59"/>
  <c r="AN40"/>
  <c r="AN39"/>
  <c r="AN42"/>
  <c r="AN60"/>
  <c r="AO11"/>
  <c r="AO17"/>
  <c r="AO18"/>
  <c r="AO3" i="18"/>
  <c r="AO58"/>
  <c r="AO59"/>
  <c r="AO60"/>
  <c r="AO61"/>
  <c r="AO62"/>
  <c r="AO63"/>
  <c r="AO64"/>
  <c r="AO65"/>
  <c r="AO66"/>
  <c r="AO67"/>
  <c r="AO56"/>
  <c r="AO68"/>
  <c r="AO71"/>
  <c r="AO72"/>
  <c r="AO73"/>
  <c r="AO74"/>
  <c r="AO75"/>
  <c r="AO76"/>
  <c r="AO77"/>
  <c r="AO78"/>
  <c r="AO79"/>
  <c r="AO80"/>
  <c r="AO69"/>
  <c r="AO81"/>
  <c r="AO84"/>
  <c r="AO85"/>
  <c r="AO86"/>
  <c r="AO87"/>
  <c r="AO88"/>
  <c r="AO89"/>
  <c r="AO90"/>
  <c r="AO91"/>
  <c r="AO92"/>
  <c r="AO93"/>
  <c r="AO82"/>
  <c r="AO94"/>
  <c r="AO97"/>
  <c r="AO98"/>
  <c r="AO99"/>
  <c r="AO100"/>
  <c r="AO101"/>
  <c r="AO102"/>
  <c r="AO103"/>
  <c r="AO104"/>
  <c r="AO105"/>
  <c r="AO106"/>
  <c r="AO95"/>
  <c r="AO107"/>
  <c r="AO110"/>
  <c r="AO111"/>
  <c r="AO112"/>
  <c r="AO113"/>
  <c r="AO114"/>
  <c r="AO115"/>
  <c r="AO116"/>
  <c r="AO117"/>
  <c r="AO118"/>
  <c r="AO119"/>
  <c r="AO108"/>
  <c r="AO120"/>
  <c r="AO123"/>
  <c r="AO124"/>
  <c r="AO125"/>
  <c r="AO126"/>
  <c r="AO127"/>
  <c r="AO128"/>
  <c r="AO129"/>
  <c r="AO130"/>
  <c r="AO131"/>
  <c r="AO132"/>
  <c r="AO121"/>
  <c r="AO133"/>
  <c r="AO136"/>
  <c r="AO137"/>
  <c r="AO138"/>
  <c r="AO139"/>
  <c r="AO140"/>
  <c r="AO141"/>
  <c r="AO142"/>
  <c r="AO143"/>
  <c r="AO144"/>
  <c r="AO145"/>
  <c r="AO134"/>
  <c r="AO146"/>
  <c r="AO149"/>
  <c r="AO150"/>
  <c r="AO151"/>
  <c r="AO152"/>
  <c r="AO153"/>
  <c r="AO154"/>
  <c r="AO155"/>
  <c r="AO156"/>
  <c r="AO157"/>
  <c r="AO158"/>
  <c r="AO147"/>
  <c r="AO159"/>
  <c r="AO162"/>
  <c r="AO163"/>
  <c r="AO164"/>
  <c r="AO165"/>
  <c r="AO166"/>
  <c r="AO167"/>
  <c r="AO168"/>
  <c r="AO169"/>
  <c r="AO170"/>
  <c r="AO171"/>
  <c r="AO160"/>
  <c r="AO172"/>
  <c r="AO175"/>
  <c r="AO176"/>
  <c r="AO177"/>
  <c r="AO178"/>
  <c r="AO179"/>
  <c r="AO180"/>
  <c r="AO181"/>
  <c r="AO182"/>
  <c r="AO183"/>
  <c r="AO184"/>
  <c r="AO173"/>
  <c r="AO185"/>
  <c r="AO188"/>
  <c r="AO189"/>
  <c r="AO190"/>
  <c r="AO191"/>
  <c r="AO192"/>
  <c r="AO193"/>
  <c r="AO194"/>
  <c r="AO195"/>
  <c r="AO196"/>
  <c r="AO197"/>
  <c r="AO186"/>
  <c r="AO198"/>
  <c r="AO201"/>
  <c r="AO202"/>
  <c r="AO203"/>
  <c r="AO204"/>
  <c r="AO205"/>
  <c r="AO206"/>
  <c r="AO207"/>
  <c r="AO208"/>
  <c r="AO209"/>
  <c r="AO210"/>
  <c r="AO199"/>
  <c r="AO211"/>
  <c r="AO214"/>
  <c r="AO215"/>
  <c r="AO216"/>
  <c r="AO217"/>
  <c r="AO218"/>
  <c r="AO219"/>
  <c r="AO220"/>
  <c r="AO221"/>
  <c r="AO222"/>
  <c r="AO223"/>
  <c r="AO212"/>
  <c r="AO224"/>
  <c r="AO227"/>
  <c r="AO228"/>
  <c r="AO229"/>
  <c r="AO230"/>
  <c r="AO231"/>
  <c r="AO232"/>
  <c r="AO233"/>
  <c r="AO234"/>
  <c r="AO235"/>
  <c r="AO236"/>
  <c r="AO225"/>
  <c r="AO237"/>
  <c r="AO240"/>
  <c r="AO241"/>
  <c r="AO242"/>
  <c r="AO243"/>
  <c r="AO244"/>
  <c r="AO245"/>
  <c r="AO246"/>
  <c r="AO247"/>
  <c r="AO248"/>
  <c r="AO249"/>
  <c r="AO238"/>
  <c r="AO250"/>
  <c r="AO253"/>
  <c r="AO254"/>
  <c r="AO255"/>
  <c r="AO256"/>
  <c r="AO257"/>
  <c r="AO258"/>
  <c r="AO259"/>
  <c r="AO260"/>
  <c r="AO261"/>
  <c r="AO262"/>
  <c r="AO251"/>
  <c r="AO263"/>
  <c r="AO266"/>
  <c r="AO267"/>
  <c r="AO268"/>
  <c r="AO269"/>
  <c r="AO270"/>
  <c r="AO271"/>
  <c r="AO272"/>
  <c r="AO273"/>
  <c r="AO274"/>
  <c r="AO275"/>
  <c r="AO264"/>
  <c r="AO276"/>
  <c r="AO279"/>
  <c r="AO280"/>
  <c r="AO281"/>
  <c r="AO282"/>
  <c r="AO283"/>
  <c r="AO284"/>
  <c r="AO285"/>
  <c r="AO286"/>
  <c r="AO287"/>
  <c r="AO288"/>
  <c r="AO277"/>
  <c r="AO289"/>
  <c r="AO292"/>
  <c r="AO293"/>
  <c r="AO294"/>
  <c r="AO295"/>
  <c r="AO296"/>
  <c r="AO297"/>
  <c r="AO298"/>
  <c r="AO299"/>
  <c r="AO300"/>
  <c r="AO301"/>
  <c r="AO290"/>
  <c r="AO302"/>
  <c r="AO305"/>
  <c r="AO306"/>
  <c r="AO307"/>
  <c r="AO308"/>
  <c r="AO309"/>
  <c r="AO310"/>
  <c r="AO311"/>
  <c r="AO312"/>
  <c r="AO313"/>
  <c r="AO314"/>
  <c r="AO303"/>
  <c r="AO315"/>
  <c r="AO55"/>
  <c r="AO6"/>
  <c r="AO7"/>
  <c r="AO322"/>
  <c r="AO321"/>
  <c r="AO323"/>
  <c r="AO20" i="24"/>
  <c r="AO7"/>
  <c r="AO8"/>
  <c r="AO22"/>
  <c r="AO33"/>
  <c r="AO332" i="18"/>
  <c r="AO333"/>
  <c r="AO334"/>
  <c r="AO335"/>
  <c r="AO336"/>
  <c r="AO337"/>
  <c r="AO338"/>
  <c r="AO339"/>
  <c r="AO340"/>
  <c r="AO341"/>
  <c r="AO330"/>
  <c r="AO342"/>
  <c r="AO345"/>
  <c r="AO346"/>
  <c r="AO347"/>
  <c r="AO348"/>
  <c r="AO349"/>
  <c r="AO350"/>
  <c r="AO351"/>
  <c r="AO352"/>
  <c r="AO353"/>
  <c r="AO354"/>
  <c r="AO343"/>
  <c r="AO355"/>
  <c r="AO358"/>
  <c r="AO359"/>
  <c r="AO360"/>
  <c r="AO361"/>
  <c r="AO362"/>
  <c r="AO363"/>
  <c r="AO364"/>
  <c r="AO365"/>
  <c r="AO366"/>
  <c r="AO367"/>
  <c r="AO356"/>
  <c r="AO368"/>
  <c r="AO371"/>
  <c r="AO372"/>
  <c r="AO373"/>
  <c r="AO374"/>
  <c r="AO375"/>
  <c r="AO376"/>
  <c r="AO377"/>
  <c r="AO378"/>
  <c r="AO379"/>
  <c r="AO380"/>
  <c r="AO369"/>
  <c r="AO381"/>
  <c r="AO384"/>
  <c r="AO385"/>
  <c r="AO386"/>
  <c r="AO387"/>
  <c r="AO388"/>
  <c r="AO389"/>
  <c r="AO390"/>
  <c r="AO391"/>
  <c r="AO392"/>
  <c r="AO393"/>
  <c r="AO382"/>
  <c r="AO394"/>
  <c r="AO397"/>
  <c r="AO398"/>
  <c r="AO399"/>
  <c r="AO400"/>
  <c r="AO401"/>
  <c r="AO402"/>
  <c r="AO403"/>
  <c r="AO404"/>
  <c r="AO405"/>
  <c r="AO406"/>
  <c r="AO395"/>
  <c r="AO407"/>
  <c r="AO410"/>
  <c r="AO411"/>
  <c r="AO412"/>
  <c r="AO413"/>
  <c r="AO414"/>
  <c r="AO415"/>
  <c r="AO416"/>
  <c r="AO417"/>
  <c r="AO418"/>
  <c r="AO419"/>
  <c r="AO408"/>
  <c r="AO420"/>
  <c r="AO423"/>
  <c r="AO424"/>
  <c r="AO425"/>
  <c r="AO426"/>
  <c r="AO427"/>
  <c r="AO428"/>
  <c r="AO429"/>
  <c r="AO430"/>
  <c r="AO431"/>
  <c r="AO432"/>
  <c r="AO421"/>
  <c r="AO433"/>
  <c r="AO436"/>
  <c r="AO437"/>
  <c r="AO438"/>
  <c r="AO439"/>
  <c r="AO440"/>
  <c r="AO441"/>
  <c r="AO442"/>
  <c r="AO443"/>
  <c r="AO444"/>
  <c r="AO445"/>
  <c r="AO434"/>
  <c r="AO446"/>
  <c r="AO449"/>
  <c r="AO450"/>
  <c r="AO451"/>
  <c r="AO452"/>
  <c r="AO453"/>
  <c r="AO454"/>
  <c r="AO455"/>
  <c r="AO456"/>
  <c r="AO457"/>
  <c r="AO458"/>
  <c r="AO447"/>
  <c r="AO459"/>
  <c r="AO462"/>
  <c r="AO463"/>
  <c r="AO464"/>
  <c r="AO465"/>
  <c r="AO466"/>
  <c r="AO467"/>
  <c r="AO468"/>
  <c r="AO469"/>
  <c r="AO470"/>
  <c r="AO471"/>
  <c r="AO460"/>
  <c r="AO472"/>
  <c r="AO475"/>
  <c r="AO476"/>
  <c r="AO477"/>
  <c r="AO478"/>
  <c r="AO479"/>
  <c r="AO480"/>
  <c r="AO481"/>
  <c r="AO482"/>
  <c r="AO483"/>
  <c r="AO484"/>
  <c r="AO473"/>
  <c r="AO485"/>
  <c r="AO488"/>
  <c r="AO489"/>
  <c r="AO490"/>
  <c r="AO491"/>
  <c r="AO492"/>
  <c r="AO493"/>
  <c r="AO494"/>
  <c r="AO495"/>
  <c r="AO496"/>
  <c r="AO497"/>
  <c r="AO486"/>
  <c r="AO498"/>
  <c r="AO501"/>
  <c r="AO502"/>
  <c r="AO503"/>
  <c r="AO504"/>
  <c r="AO505"/>
  <c r="AO506"/>
  <c r="AO507"/>
  <c r="AO508"/>
  <c r="AO509"/>
  <c r="AO510"/>
  <c r="AO499"/>
  <c r="AO511"/>
  <c r="AO514"/>
  <c r="AO515"/>
  <c r="AO516"/>
  <c r="AO517"/>
  <c r="AO518"/>
  <c r="AO519"/>
  <c r="AO520"/>
  <c r="AO521"/>
  <c r="AO522"/>
  <c r="AO523"/>
  <c r="AO512"/>
  <c r="AO524"/>
  <c r="AO527"/>
  <c r="AO528"/>
  <c r="AO529"/>
  <c r="AO530"/>
  <c r="AO531"/>
  <c r="AO532"/>
  <c r="AO533"/>
  <c r="AO534"/>
  <c r="AO535"/>
  <c r="AO536"/>
  <c r="AO525"/>
  <c r="AO537"/>
  <c r="AO540"/>
  <c r="AO541"/>
  <c r="AO542"/>
  <c r="AO543"/>
  <c r="AO544"/>
  <c r="AO545"/>
  <c r="AO546"/>
  <c r="AO547"/>
  <c r="AO548"/>
  <c r="AO549"/>
  <c r="AO538"/>
  <c r="AO550"/>
  <c r="AO553"/>
  <c r="AO554"/>
  <c r="AO555"/>
  <c r="AO556"/>
  <c r="AO557"/>
  <c r="AO558"/>
  <c r="AO559"/>
  <c r="AO560"/>
  <c r="AO561"/>
  <c r="AO562"/>
  <c r="AO551"/>
  <c r="AO563"/>
  <c r="AO566"/>
  <c r="AO567"/>
  <c r="AO568"/>
  <c r="AO569"/>
  <c r="AO570"/>
  <c r="AO571"/>
  <c r="AO572"/>
  <c r="AO573"/>
  <c r="AO574"/>
  <c r="AO575"/>
  <c r="AO564"/>
  <c r="AO576"/>
  <c r="AO579"/>
  <c r="AO580"/>
  <c r="AO581"/>
  <c r="AO582"/>
  <c r="AO583"/>
  <c r="AO584"/>
  <c r="AO585"/>
  <c r="AO586"/>
  <c r="AO587"/>
  <c r="AO588"/>
  <c r="AO577"/>
  <c r="AO589"/>
  <c r="AO329"/>
  <c r="AO34" i="24"/>
  <c r="AO35"/>
  <c r="AO36"/>
  <c r="AN41"/>
  <c r="AO44"/>
  <c r="AO24"/>
  <c r="AO25"/>
  <c r="AO27"/>
  <c r="AO54"/>
  <c r="AO55"/>
  <c r="AO316" i="18"/>
  <c r="AO324"/>
  <c r="AP10" i="24"/>
  <c r="AP12"/>
  <c r="AO56"/>
  <c r="AO59"/>
  <c r="AO40"/>
  <c r="AO39"/>
  <c r="AO42"/>
  <c r="AO60"/>
  <c r="AP11"/>
  <c r="AP17"/>
  <c r="AP18"/>
  <c r="AP3" i="18"/>
  <c r="AP58"/>
  <c r="AP59"/>
  <c r="AP60"/>
  <c r="AP61"/>
  <c r="AP62"/>
  <c r="AP63"/>
  <c r="AP64"/>
  <c r="AP65"/>
  <c r="AP66"/>
  <c r="AP67"/>
  <c r="AP56"/>
  <c r="AP68"/>
  <c r="AP71"/>
  <c r="AP72"/>
  <c r="AP73"/>
  <c r="AP74"/>
  <c r="AP75"/>
  <c r="AP76"/>
  <c r="AP77"/>
  <c r="AP78"/>
  <c r="AP79"/>
  <c r="AP80"/>
  <c r="AP69"/>
  <c r="AP81"/>
  <c r="AP84"/>
  <c r="AP85"/>
  <c r="AP86"/>
  <c r="AP87"/>
  <c r="AP88"/>
  <c r="AP89"/>
  <c r="AP90"/>
  <c r="AP91"/>
  <c r="AP92"/>
  <c r="AP93"/>
  <c r="AP82"/>
  <c r="AP94"/>
  <c r="AP97"/>
  <c r="AP98"/>
  <c r="AP99"/>
  <c r="AP100"/>
  <c r="AP101"/>
  <c r="AP102"/>
  <c r="AP103"/>
  <c r="AP104"/>
  <c r="AP105"/>
  <c r="AP106"/>
  <c r="AP95"/>
  <c r="AP107"/>
  <c r="AP110"/>
  <c r="AP111"/>
  <c r="AP112"/>
  <c r="AP113"/>
  <c r="AP114"/>
  <c r="AP115"/>
  <c r="AP116"/>
  <c r="AP117"/>
  <c r="AP118"/>
  <c r="AP119"/>
  <c r="AP108"/>
  <c r="AP120"/>
  <c r="AP123"/>
  <c r="AP124"/>
  <c r="AP125"/>
  <c r="AP126"/>
  <c r="AP127"/>
  <c r="AP128"/>
  <c r="AP129"/>
  <c r="AP130"/>
  <c r="AP131"/>
  <c r="AP132"/>
  <c r="AP121"/>
  <c r="AP133"/>
  <c r="AP136"/>
  <c r="AP137"/>
  <c r="AP138"/>
  <c r="AP139"/>
  <c r="AP140"/>
  <c r="AP141"/>
  <c r="AP142"/>
  <c r="AP143"/>
  <c r="AP144"/>
  <c r="AP145"/>
  <c r="AP134"/>
  <c r="AP146"/>
  <c r="AP149"/>
  <c r="AP150"/>
  <c r="AP151"/>
  <c r="AP152"/>
  <c r="AP153"/>
  <c r="AP154"/>
  <c r="AP155"/>
  <c r="AP156"/>
  <c r="AP157"/>
  <c r="AP158"/>
  <c r="AP147"/>
  <c r="AP159"/>
  <c r="AP162"/>
  <c r="AP163"/>
  <c r="AP164"/>
  <c r="AP165"/>
  <c r="AP166"/>
  <c r="AP167"/>
  <c r="AP168"/>
  <c r="AP169"/>
  <c r="AP170"/>
  <c r="AP171"/>
  <c r="AP160"/>
  <c r="AP172"/>
  <c r="AP175"/>
  <c r="AP176"/>
  <c r="AP177"/>
  <c r="AP178"/>
  <c r="AP179"/>
  <c r="AP180"/>
  <c r="AP181"/>
  <c r="AP182"/>
  <c r="AP183"/>
  <c r="AP184"/>
  <c r="AP173"/>
  <c r="AP185"/>
  <c r="AP188"/>
  <c r="AP189"/>
  <c r="AP190"/>
  <c r="AP191"/>
  <c r="AP192"/>
  <c r="AP193"/>
  <c r="AP194"/>
  <c r="AP195"/>
  <c r="AP196"/>
  <c r="AP197"/>
  <c r="AP186"/>
  <c r="AP198"/>
  <c r="AP201"/>
  <c r="AP202"/>
  <c r="AP203"/>
  <c r="AP204"/>
  <c r="AP205"/>
  <c r="AP206"/>
  <c r="AP207"/>
  <c r="AP208"/>
  <c r="AP209"/>
  <c r="AP210"/>
  <c r="AP199"/>
  <c r="AP211"/>
  <c r="AP214"/>
  <c r="AP215"/>
  <c r="AP216"/>
  <c r="AP217"/>
  <c r="AP218"/>
  <c r="AP219"/>
  <c r="AP220"/>
  <c r="AP221"/>
  <c r="AP222"/>
  <c r="AP223"/>
  <c r="AP212"/>
  <c r="AP224"/>
  <c r="AP227"/>
  <c r="AP228"/>
  <c r="AP229"/>
  <c r="AP230"/>
  <c r="AP231"/>
  <c r="AP232"/>
  <c r="AP233"/>
  <c r="AP234"/>
  <c r="AP235"/>
  <c r="AP236"/>
  <c r="AP225"/>
  <c r="AP237"/>
  <c r="AP240"/>
  <c r="AP241"/>
  <c r="AP242"/>
  <c r="AP243"/>
  <c r="AP244"/>
  <c r="AP245"/>
  <c r="AP246"/>
  <c r="AP247"/>
  <c r="AP248"/>
  <c r="AP249"/>
  <c r="AP238"/>
  <c r="AP250"/>
  <c r="AP253"/>
  <c r="AP254"/>
  <c r="AP255"/>
  <c r="AP256"/>
  <c r="AP257"/>
  <c r="AP258"/>
  <c r="AP259"/>
  <c r="AP260"/>
  <c r="AP261"/>
  <c r="AP262"/>
  <c r="AP251"/>
  <c r="AP263"/>
  <c r="AP266"/>
  <c r="AP267"/>
  <c r="AP268"/>
  <c r="AP269"/>
  <c r="AP270"/>
  <c r="AP271"/>
  <c r="AP272"/>
  <c r="AP273"/>
  <c r="AP274"/>
  <c r="AP275"/>
  <c r="AP264"/>
  <c r="AP276"/>
  <c r="AP279"/>
  <c r="AP280"/>
  <c r="AP281"/>
  <c r="AP282"/>
  <c r="AP283"/>
  <c r="AP284"/>
  <c r="AP285"/>
  <c r="AP286"/>
  <c r="AP287"/>
  <c r="AP288"/>
  <c r="AP277"/>
  <c r="AP289"/>
  <c r="AP292"/>
  <c r="AP293"/>
  <c r="AP294"/>
  <c r="AP295"/>
  <c r="AP296"/>
  <c r="AP297"/>
  <c r="AP298"/>
  <c r="AP299"/>
  <c r="AP300"/>
  <c r="AP301"/>
  <c r="AP290"/>
  <c r="AP302"/>
  <c r="AP305"/>
  <c r="AP306"/>
  <c r="AP307"/>
  <c r="AP308"/>
  <c r="AP309"/>
  <c r="AP310"/>
  <c r="AP311"/>
  <c r="AP312"/>
  <c r="AP313"/>
  <c r="AP314"/>
  <c r="AP303"/>
  <c r="AP315"/>
  <c r="AP55"/>
  <c r="AP6"/>
  <c r="AP7"/>
  <c r="AP322"/>
  <c r="AP321"/>
  <c r="AP323"/>
  <c r="AP20" i="24"/>
  <c r="AP7"/>
  <c r="AP8"/>
  <c r="AP22"/>
  <c r="AP33"/>
  <c r="AP332" i="18"/>
  <c r="AP333"/>
  <c r="AP334"/>
  <c r="AP335"/>
  <c r="AP336"/>
  <c r="AP337"/>
  <c r="AP338"/>
  <c r="AP339"/>
  <c r="AP340"/>
  <c r="AP341"/>
  <c r="AP330"/>
  <c r="AP342"/>
  <c r="AP345"/>
  <c r="AP346"/>
  <c r="AP347"/>
  <c r="AP348"/>
  <c r="AP349"/>
  <c r="AP350"/>
  <c r="AP351"/>
  <c r="AP352"/>
  <c r="AP353"/>
  <c r="AP354"/>
  <c r="AP343"/>
  <c r="AP355"/>
  <c r="AP358"/>
  <c r="AP359"/>
  <c r="AP360"/>
  <c r="AP361"/>
  <c r="AP362"/>
  <c r="AP363"/>
  <c r="AP364"/>
  <c r="AP365"/>
  <c r="AP366"/>
  <c r="AP367"/>
  <c r="AP356"/>
  <c r="AP368"/>
  <c r="AP371"/>
  <c r="AP372"/>
  <c r="AP373"/>
  <c r="AP374"/>
  <c r="AP375"/>
  <c r="AP376"/>
  <c r="AP377"/>
  <c r="AP378"/>
  <c r="AP379"/>
  <c r="AP380"/>
  <c r="AP369"/>
  <c r="AP381"/>
  <c r="AP384"/>
  <c r="AP385"/>
  <c r="AP386"/>
  <c r="AP387"/>
  <c r="AP388"/>
  <c r="AP389"/>
  <c r="AP390"/>
  <c r="AP391"/>
  <c r="AP392"/>
  <c r="AP393"/>
  <c r="AP382"/>
  <c r="AP394"/>
  <c r="AP397"/>
  <c r="AP398"/>
  <c r="AP399"/>
  <c r="AP400"/>
  <c r="AP401"/>
  <c r="AP402"/>
  <c r="AP403"/>
  <c r="AP404"/>
  <c r="AP405"/>
  <c r="AP406"/>
  <c r="AP395"/>
  <c r="AP407"/>
  <c r="AP410"/>
  <c r="AP411"/>
  <c r="AP412"/>
  <c r="AP413"/>
  <c r="AP414"/>
  <c r="AP415"/>
  <c r="AP416"/>
  <c r="AP417"/>
  <c r="AP418"/>
  <c r="AP419"/>
  <c r="AP408"/>
  <c r="AP420"/>
  <c r="AP423"/>
  <c r="AP424"/>
  <c r="AP425"/>
  <c r="AP426"/>
  <c r="AP427"/>
  <c r="AP428"/>
  <c r="AP429"/>
  <c r="AP430"/>
  <c r="AP431"/>
  <c r="AP432"/>
  <c r="AP421"/>
  <c r="AP433"/>
  <c r="AP436"/>
  <c r="AP437"/>
  <c r="AP438"/>
  <c r="AP439"/>
  <c r="AP440"/>
  <c r="AP441"/>
  <c r="AP442"/>
  <c r="AP443"/>
  <c r="AP444"/>
  <c r="AP445"/>
  <c r="AP434"/>
  <c r="AP446"/>
  <c r="AP449"/>
  <c r="AP450"/>
  <c r="AP451"/>
  <c r="AP452"/>
  <c r="AP453"/>
  <c r="AP454"/>
  <c r="AP455"/>
  <c r="AP456"/>
  <c r="AP457"/>
  <c r="AP458"/>
  <c r="AP447"/>
  <c r="AP459"/>
  <c r="AP462"/>
  <c r="AP463"/>
  <c r="AP464"/>
  <c r="AP465"/>
  <c r="AP466"/>
  <c r="AP467"/>
  <c r="AP468"/>
  <c r="AP469"/>
  <c r="AP470"/>
  <c r="AP471"/>
  <c r="AP460"/>
  <c r="AP472"/>
  <c r="AP475"/>
  <c r="AP476"/>
  <c r="AP477"/>
  <c r="AP478"/>
  <c r="AP479"/>
  <c r="AP480"/>
  <c r="AP481"/>
  <c r="AP482"/>
  <c r="AP483"/>
  <c r="AP484"/>
  <c r="AP473"/>
  <c r="AP485"/>
  <c r="AP488"/>
  <c r="AP489"/>
  <c r="AP490"/>
  <c r="AP491"/>
  <c r="AP492"/>
  <c r="AP493"/>
  <c r="AP494"/>
  <c r="AP495"/>
  <c r="AP496"/>
  <c r="AP497"/>
  <c r="AP486"/>
  <c r="AP498"/>
  <c r="AP501"/>
  <c r="AP502"/>
  <c r="AP503"/>
  <c r="AP504"/>
  <c r="AP505"/>
  <c r="AP506"/>
  <c r="AP507"/>
  <c r="AP508"/>
  <c r="AP509"/>
  <c r="AP510"/>
  <c r="AP499"/>
  <c r="AP511"/>
  <c r="AP514"/>
  <c r="AP515"/>
  <c r="AP516"/>
  <c r="AP517"/>
  <c r="AP518"/>
  <c r="AP519"/>
  <c r="AP520"/>
  <c r="AP521"/>
  <c r="AP522"/>
  <c r="AP523"/>
  <c r="AP512"/>
  <c r="AP524"/>
  <c r="AP527"/>
  <c r="AP528"/>
  <c r="AP529"/>
  <c r="AP530"/>
  <c r="AP531"/>
  <c r="AP532"/>
  <c r="AP533"/>
  <c r="AP534"/>
  <c r="AP535"/>
  <c r="AP536"/>
  <c r="AP525"/>
  <c r="AP537"/>
  <c r="AP540"/>
  <c r="AP541"/>
  <c r="AP542"/>
  <c r="AP543"/>
  <c r="AP544"/>
  <c r="AP545"/>
  <c r="AP546"/>
  <c r="AP547"/>
  <c r="AP548"/>
  <c r="AP549"/>
  <c r="AP538"/>
  <c r="AP550"/>
  <c r="AP553"/>
  <c r="AP554"/>
  <c r="AP555"/>
  <c r="AP556"/>
  <c r="AP557"/>
  <c r="AP558"/>
  <c r="AP559"/>
  <c r="AP560"/>
  <c r="AP561"/>
  <c r="AP562"/>
  <c r="AP551"/>
  <c r="AP563"/>
  <c r="AP566"/>
  <c r="AP567"/>
  <c r="AP568"/>
  <c r="AP569"/>
  <c r="AP570"/>
  <c r="AP571"/>
  <c r="AP572"/>
  <c r="AP573"/>
  <c r="AP574"/>
  <c r="AP575"/>
  <c r="AP564"/>
  <c r="AP576"/>
  <c r="AP579"/>
  <c r="AP580"/>
  <c r="AP581"/>
  <c r="AP582"/>
  <c r="AP583"/>
  <c r="AP584"/>
  <c r="AP585"/>
  <c r="AP586"/>
  <c r="AP587"/>
  <c r="AP588"/>
  <c r="AP577"/>
  <c r="AP589"/>
  <c r="AP329"/>
  <c r="AP34" i="24"/>
  <c r="AP35"/>
  <c r="AP36"/>
  <c r="AO41"/>
  <c r="AP44"/>
  <c r="AP24"/>
  <c r="AP25"/>
  <c r="AP27"/>
  <c r="AP54"/>
  <c r="AP55"/>
  <c r="AP316" i="18"/>
  <c r="AP324"/>
  <c r="AQ10" i="24"/>
  <c r="AQ12"/>
  <c r="AP56"/>
  <c r="AP59"/>
  <c r="AP40"/>
  <c r="AP39"/>
  <c r="AP42"/>
  <c r="AP60"/>
  <c r="AQ11"/>
  <c r="AQ17"/>
  <c r="AQ18"/>
  <c r="AQ3" i="18"/>
  <c r="AQ58"/>
  <c r="AQ59"/>
  <c r="AQ60"/>
  <c r="AQ61"/>
  <c r="AQ62"/>
  <c r="AQ63"/>
  <c r="AQ64"/>
  <c r="AQ65"/>
  <c r="AQ66"/>
  <c r="AQ67"/>
  <c r="AQ56"/>
  <c r="AQ68"/>
  <c r="AQ71"/>
  <c r="AQ72"/>
  <c r="AQ73"/>
  <c r="AQ74"/>
  <c r="AQ75"/>
  <c r="AQ76"/>
  <c r="AQ77"/>
  <c r="AQ78"/>
  <c r="AQ79"/>
  <c r="AQ80"/>
  <c r="AQ69"/>
  <c r="AQ81"/>
  <c r="AQ84"/>
  <c r="AQ85"/>
  <c r="AQ86"/>
  <c r="AQ87"/>
  <c r="AQ88"/>
  <c r="AQ89"/>
  <c r="AQ90"/>
  <c r="AQ91"/>
  <c r="AQ92"/>
  <c r="AQ93"/>
  <c r="AQ82"/>
  <c r="AQ94"/>
  <c r="AQ97"/>
  <c r="AQ98"/>
  <c r="AQ99"/>
  <c r="AQ100"/>
  <c r="AQ101"/>
  <c r="AQ102"/>
  <c r="AQ103"/>
  <c r="AQ104"/>
  <c r="AQ105"/>
  <c r="AQ106"/>
  <c r="AQ95"/>
  <c r="AQ107"/>
  <c r="AQ110"/>
  <c r="AQ111"/>
  <c r="AQ112"/>
  <c r="AQ113"/>
  <c r="AQ114"/>
  <c r="AQ115"/>
  <c r="AQ116"/>
  <c r="AQ117"/>
  <c r="AQ118"/>
  <c r="AQ119"/>
  <c r="AQ108"/>
  <c r="AQ120"/>
  <c r="AQ123"/>
  <c r="AQ124"/>
  <c r="AQ125"/>
  <c r="AQ126"/>
  <c r="AQ127"/>
  <c r="AQ128"/>
  <c r="AQ129"/>
  <c r="AQ130"/>
  <c r="AQ131"/>
  <c r="AQ132"/>
  <c r="AQ121"/>
  <c r="AQ133"/>
  <c r="AQ136"/>
  <c r="AQ137"/>
  <c r="AQ138"/>
  <c r="AQ139"/>
  <c r="AQ140"/>
  <c r="AQ141"/>
  <c r="AQ142"/>
  <c r="AQ143"/>
  <c r="AQ144"/>
  <c r="AQ145"/>
  <c r="AQ134"/>
  <c r="AQ146"/>
  <c r="AQ149"/>
  <c r="AQ150"/>
  <c r="AQ151"/>
  <c r="AQ152"/>
  <c r="AQ153"/>
  <c r="AQ154"/>
  <c r="AQ155"/>
  <c r="AQ156"/>
  <c r="AQ157"/>
  <c r="AQ158"/>
  <c r="AQ147"/>
  <c r="AQ159"/>
  <c r="AQ162"/>
  <c r="AQ163"/>
  <c r="AQ164"/>
  <c r="AQ165"/>
  <c r="AQ166"/>
  <c r="AQ167"/>
  <c r="AQ168"/>
  <c r="AQ169"/>
  <c r="AQ170"/>
  <c r="AQ171"/>
  <c r="AQ160"/>
  <c r="AQ172"/>
  <c r="AQ175"/>
  <c r="AQ176"/>
  <c r="AQ177"/>
  <c r="AQ178"/>
  <c r="AQ179"/>
  <c r="AQ180"/>
  <c r="AQ181"/>
  <c r="AQ182"/>
  <c r="AQ183"/>
  <c r="AQ184"/>
  <c r="AQ173"/>
  <c r="AQ185"/>
  <c r="AQ188"/>
  <c r="AQ189"/>
  <c r="AQ190"/>
  <c r="AQ191"/>
  <c r="AQ192"/>
  <c r="AQ193"/>
  <c r="AQ194"/>
  <c r="AQ195"/>
  <c r="AQ196"/>
  <c r="AQ197"/>
  <c r="AQ186"/>
  <c r="AQ198"/>
  <c r="AQ201"/>
  <c r="AQ202"/>
  <c r="AQ203"/>
  <c r="AQ204"/>
  <c r="AQ205"/>
  <c r="AQ206"/>
  <c r="AQ207"/>
  <c r="AQ208"/>
  <c r="AQ209"/>
  <c r="AQ210"/>
  <c r="AQ199"/>
  <c r="AQ211"/>
  <c r="AQ214"/>
  <c r="AQ215"/>
  <c r="AQ216"/>
  <c r="AQ217"/>
  <c r="AQ218"/>
  <c r="AQ219"/>
  <c r="AQ220"/>
  <c r="AQ221"/>
  <c r="AQ222"/>
  <c r="AQ223"/>
  <c r="AQ212"/>
  <c r="AQ224"/>
  <c r="AQ227"/>
  <c r="AQ228"/>
  <c r="AQ229"/>
  <c r="AQ230"/>
  <c r="AQ231"/>
  <c r="AQ232"/>
  <c r="AQ233"/>
  <c r="AQ234"/>
  <c r="AQ235"/>
  <c r="AQ236"/>
  <c r="AQ225"/>
  <c r="AQ237"/>
  <c r="AQ240"/>
  <c r="AQ241"/>
  <c r="AQ242"/>
  <c r="AQ243"/>
  <c r="AQ244"/>
  <c r="AQ245"/>
  <c r="AQ246"/>
  <c r="AQ247"/>
  <c r="AQ248"/>
  <c r="AQ249"/>
  <c r="AQ238"/>
  <c r="AQ250"/>
  <c r="AQ253"/>
  <c r="AQ254"/>
  <c r="AQ255"/>
  <c r="AQ256"/>
  <c r="AQ257"/>
  <c r="AQ258"/>
  <c r="AQ259"/>
  <c r="AQ260"/>
  <c r="AQ261"/>
  <c r="AQ262"/>
  <c r="AQ251"/>
  <c r="AQ263"/>
  <c r="AQ266"/>
  <c r="AQ267"/>
  <c r="AQ268"/>
  <c r="AQ269"/>
  <c r="AQ270"/>
  <c r="AQ271"/>
  <c r="AQ272"/>
  <c r="AQ273"/>
  <c r="AQ274"/>
  <c r="AQ275"/>
  <c r="AQ264"/>
  <c r="AQ276"/>
  <c r="AQ279"/>
  <c r="AQ280"/>
  <c r="AQ281"/>
  <c r="AQ282"/>
  <c r="AQ283"/>
  <c r="AQ284"/>
  <c r="AQ285"/>
  <c r="AQ286"/>
  <c r="AQ287"/>
  <c r="AQ288"/>
  <c r="AQ277"/>
  <c r="AQ289"/>
  <c r="AQ292"/>
  <c r="AQ293"/>
  <c r="AQ294"/>
  <c r="AQ295"/>
  <c r="AQ296"/>
  <c r="AQ297"/>
  <c r="AQ298"/>
  <c r="AQ299"/>
  <c r="AQ300"/>
  <c r="AQ301"/>
  <c r="AQ290"/>
  <c r="AQ302"/>
  <c r="AQ305"/>
  <c r="AQ306"/>
  <c r="AQ307"/>
  <c r="AQ308"/>
  <c r="AQ309"/>
  <c r="AQ310"/>
  <c r="AQ311"/>
  <c r="AQ312"/>
  <c r="AQ313"/>
  <c r="AQ314"/>
  <c r="AQ303"/>
  <c r="AQ315"/>
  <c r="AQ55"/>
  <c r="AQ6"/>
  <c r="AQ7"/>
  <c r="AQ322"/>
  <c r="AQ321"/>
  <c r="AQ323"/>
  <c r="AQ20" i="24"/>
  <c r="AQ7"/>
  <c r="AQ8"/>
  <c r="AQ22"/>
  <c r="AQ33"/>
  <c r="AQ332" i="18"/>
  <c r="AQ333"/>
  <c r="AQ334"/>
  <c r="AQ335"/>
  <c r="AQ336"/>
  <c r="AQ337"/>
  <c r="AQ338"/>
  <c r="AQ339"/>
  <c r="AQ340"/>
  <c r="AQ341"/>
  <c r="AQ330"/>
  <c r="AQ342"/>
  <c r="AQ345"/>
  <c r="AQ346"/>
  <c r="AQ347"/>
  <c r="AQ348"/>
  <c r="AQ349"/>
  <c r="AQ350"/>
  <c r="AQ351"/>
  <c r="AQ352"/>
  <c r="AQ353"/>
  <c r="AQ354"/>
  <c r="AQ343"/>
  <c r="AQ355"/>
  <c r="AQ358"/>
  <c r="AQ359"/>
  <c r="AQ360"/>
  <c r="AQ361"/>
  <c r="AQ362"/>
  <c r="AQ363"/>
  <c r="AQ364"/>
  <c r="AQ365"/>
  <c r="AQ366"/>
  <c r="AQ367"/>
  <c r="AQ356"/>
  <c r="AQ368"/>
  <c r="AQ371"/>
  <c r="AQ372"/>
  <c r="AQ373"/>
  <c r="AQ374"/>
  <c r="AQ375"/>
  <c r="AQ376"/>
  <c r="AQ377"/>
  <c r="AQ378"/>
  <c r="AQ379"/>
  <c r="AQ380"/>
  <c r="AQ369"/>
  <c r="AQ381"/>
  <c r="AQ384"/>
  <c r="AQ385"/>
  <c r="AQ386"/>
  <c r="AQ387"/>
  <c r="AQ388"/>
  <c r="AQ389"/>
  <c r="AQ390"/>
  <c r="AQ391"/>
  <c r="AQ392"/>
  <c r="AQ393"/>
  <c r="AQ382"/>
  <c r="AQ394"/>
  <c r="AQ397"/>
  <c r="AQ398"/>
  <c r="AQ399"/>
  <c r="AQ400"/>
  <c r="AQ401"/>
  <c r="AQ402"/>
  <c r="AQ403"/>
  <c r="AQ404"/>
  <c r="AQ405"/>
  <c r="AQ406"/>
  <c r="AQ395"/>
  <c r="AQ407"/>
  <c r="AQ410"/>
  <c r="AQ411"/>
  <c r="AQ412"/>
  <c r="AQ413"/>
  <c r="AQ414"/>
  <c r="AQ415"/>
  <c r="AQ416"/>
  <c r="AQ417"/>
  <c r="AQ418"/>
  <c r="AQ419"/>
  <c r="AQ408"/>
  <c r="AQ420"/>
  <c r="AQ423"/>
  <c r="AQ424"/>
  <c r="AQ425"/>
  <c r="AQ426"/>
  <c r="AQ427"/>
  <c r="AQ428"/>
  <c r="AQ429"/>
  <c r="AQ430"/>
  <c r="AQ431"/>
  <c r="AQ432"/>
  <c r="AQ421"/>
  <c r="AQ433"/>
  <c r="AQ436"/>
  <c r="AQ437"/>
  <c r="AQ438"/>
  <c r="AQ439"/>
  <c r="AQ440"/>
  <c r="AQ441"/>
  <c r="AQ442"/>
  <c r="AQ443"/>
  <c r="AQ444"/>
  <c r="AQ445"/>
  <c r="AQ434"/>
  <c r="AQ446"/>
  <c r="AQ449"/>
  <c r="AQ450"/>
  <c r="AQ451"/>
  <c r="AQ452"/>
  <c r="AQ453"/>
  <c r="AQ454"/>
  <c r="AQ455"/>
  <c r="AQ456"/>
  <c r="AQ457"/>
  <c r="AQ458"/>
  <c r="AQ447"/>
  <c r="AQ459"/>
  <c r="AQ462"/>
  <c r="AQ463"/>
  <c r="AQ464"/>
  <c r="AQ465"/>
  <c r="AQ466"/>
  <c r="AQ467"/>
  <c r="AQ468"/>
  <c r="AQ469"/>
  <c r="AQ470"/>
  <c r="AQ471"/>
  <c r="AQ460"/>
  <c r="AQ472"/>
  <c r="AQ475"/>
  <c r="AQ476"/>
  <c r="AQ477"/>
  <c r="AQ478"/>
  <c r="AQ479"/>
  <c r="AQ480"/>
  <c r="AQ481"/>
  <c r="AQ482"/>
  <c r="AQ483"/>
  <c r="AQ484"/>
  <c r="AQ473"/>
  <c r="AQ485"/>
  <c r="AQ488"/>
  <c r="AQ489"/>
  <c r="AQ490"/>
  <c r="AQ491"/>
  <c r="AQ492"/>
  <c r="AQ493"/>
  <c r="AQ494"/>
  <c r="AQ495"/>
  <c r="AQ496"/>
  <c r="AQ497"/>
  <c r="AQ486"/>
  <c r="AQ498"/>
  <c r="AQ501"/>
  <c r="AQ502"/>
  <c r="AQ503"/>
  <c r="AQ504"/>
  <c r="AQ505"/>
  <c r="AQ506"/>
  <c r="AQ507"/>
  <c r="AQ508"/>
  <c r="AQ509"/>
  <c r="AQ510"/>
  <c r="AQ499"/>
  <c r="AQ511"/>
  <c r="AQ514"/>
  <c r="AQ515"/>
  <c r="AQ516"/>
  <c r="AQ517"/>
  <c r="AQ518"/>
  <c r="AQ519"/>
  <c r="AQ520"/>
  <c r="AQ521"/>
  <c r="AQ522"/>
  <c r="AQ523"/>
  <c r="AQ512"/>
  <c r="AQ524"/>
  <c r="AQ527"/>
  <c r="AQ528"/>
  <c r="AQ529"/>
  <c r="AQ530"/>
  <c r="AQ531"/>
  <c r="AQ532"/>
  <c r="AQ533"/>
  <c r="AQ534"/>
  <c r="AQ535"/>
  <c r="AQ536"/>
  <c r="AQ525"/>
  <c r="AQ537"/>
  <c r="AQ540"/>
  <c r="AQ541"/>
  <c r="AQ542"/>
  <c r="AQ543"/>
  <c r="AQ544"/>
  <c r="AQ545"/>
  <c r="AQ546"/>
  <c r="AQ547"/>
  <c r="AQ548"/>
  <c r="AQ549"/>
  <c r="AQ538"/>
  <c r="AQ550"/>
  <c r="AQ553"/>
  <c r="AQ554"/>
  <c r="AQ555"/>
  <c r="AQ556"/>
  <c r="AQ557"/>
  <c r="AQ558"/>
  <c r="AQ559"/>
  <c r="AQ560"/>
  <c r="AQ561"/>
  <c r="AQ562"/>
  <c r="AQ551"/>
  <c r="AQ563"/>
  <c r="AQ566"/>
  <c r="AQ567"/>
  <c r="AQ568"/>
  <c r="AQ569"/>
  <c r="AQ570"/>
  <c r="AQ571"/>
  <c r="AQ572"/>
  <c r="AQ573"/>
  <c r="AQ574"/>
  <c r="AQ575"/>
  <c r="AQ564"/>
  <c r="AQ576"/>
  <c r="AQ579"/>
  <c r="AQ580"/>
  <c r="AQ581"/>
  <c r="AQ582"/>
  <c r="AQ583"/>
  <c r="AQ584"/>
  <c r="AQ585"/>
  <c r="AQ586"/>
  <c r="AQ587"/>
  <c r="AQ588"/>
  <c r="AQ577"/>
  <c r="AQ589"/>
  <c r="AQ329"/>
  <c r="AQ34" i="24"/>
  <c r="AQ35"/>
  <c r="AQ36"/>
  <c r="AP41"/>
  <c r="AQ44"/>
  <c r="AQ24"/>
  <c r="AQ25"/>
  <c r="AQ27"/>
  <c r="AQ54"/>
  <c r="AQ55"/>
  <c r="AQ316" i="18"/>
  <c r="AQ324"/>
  <c r="AR10" i="24"/>
  <c r="AR12"/>
  <c r="AQ56"/>
  <c r="AQ59"/>
  <c r="AQ40"/>
  <c r="AQ39"/>
  <c r="AQ42"/>
  <c r="AQ60"/>
  <c r="AR11"/>
  <c r="AR17"/>
  <c r="AR18"/>
  <c r="AR3" i="18"/>
  <c r="AR58"/>
  <c r="AR59"/>
  <c r="AR60"/>
  <c r="AR61"/>
  <c r="AR62"/>
  <c r="AR63"/>
  <c r="AR64"/>
  <c r="AR65"/>
  <c r="AR66"/>
  <c r="AR67"/>
  <c r="AR56"/>
  <c r="AR68"/>
  <c r="AR71"/>
  <c r="AR72"/>
  <c r="AR73"/>
  <c r="AR74"/>
  <c r="AR75"/>
  <c r="AR76"/>
  <c r="AR77"/>
  <c r="AR78"/>
  <c r="AR79"/>
  <c r="AR80"/>
  <c r="AR69"/>
  <c r="AR81"/>
  <c r="AR84"/>
  <c r="AR85"/>
  <c r="AR86"/>
  <c r="AR87"/>
  <c r="AR88"/>
  <c r="AR89"/>
  <c r="AR90"/>
  <c r="AR91"/>
  <c r="AR92"/>
  <c r="AR93"/>
  <c r="AR82"/>
  <c r="AR94"/>
  <c r="AR97"/>
  <c r="AR98"/>
  <c r="AR99"/>
  <c r="AR100"/>
  <c r="AR101"/>
  <c r="AR102"/>
  <c r="AR103"/>
  <c r="AR104"/>
  <c r="AR105"/>
  <c r="AR106"/>
  <c r="AR95"/>
  <c r="AR107"/>
  <c r="AR110"/>
  <c r="AR111"/>
  <c r="AR112"/>
  <c r="AR113"/>
  <c r="AR114"/>
  <c r="AR115"/>
  <c r="AR116"/>
  <c r="AR117"/>
  <c r="AR118"/>
  <c r="AR119"/>
  <c r="AR108"/>
  <c r="AR120"/>
  <c r="AR123"/>
  <c r="AR124"/>
  <c r="AR125"/>
  <c r="AR126"/>
  <c r="AR127"/>
  <c r="AR128"/>
  <c r="AR129"/>
  <c r="AR130"/>
  <c r="AR131"/>
  <c r="AR132"/>
  <c r="AR121"/>
  <c r="AR133"/>
  <c r="AR136"/>
  <c r="AR137"/>
  <c r="AR138"/>
  <c r="AR139"/>
  <c r="AR140"/>
  <c r="AR141"/>
  <c r="AR142"/>
  <c r="AR143"/>
  <c r="AR144"/>
  <c r="AR145"/>
  <c r="AR134"/>
  <c r="AR146"/>
  <c r="AR149"/>
  <c r="AR150"/>
  <c r="AR151"/>
  <c r="AR152"/>
  <c r="AR153"/>
  <c r="AR154"/>
  <c r="AR155"/>
  <c r="AR156"/>
  <c r="AR157"/>
  <c r="AR158"/>
  <c r="AR147"/>
  <c r="AR159"/>
  <c r="AR162"/>
  <c r="AR163"/>
  <c r="AR164"/>
  <c r="AR165"/>
  <c r="AR166"/>
  <c r="AR167"/>
  <c r="AR168"/>
  <c r="AR169"/>
  <c r="AR170"/>
  <c r="AR171"/>
  <c r="AR160"/>
  <c r="AR172"/>
  <c r="AR175"/>
  <c r="AR176"/>
  <c r="AR177"/>
  <c r="AR178"/>
  <c r="AR179"/>
  <c r="AR180"/>
  <c r="AR181"/>
  <c r="AR182"/>
  <c r="AR183"/>
  <c r="AR184"/>
  <c r="AR173"/>
  <c r="AR185"/>
  <c r="AR188"/>
  <c r="AR189"/>
  <c r="AR190"/>
  <c r="AR191"/>
  <c r="AR192"/>
  <c r="AR193"/>
  <c r="AR194"/>
  <c r="AR195"/>
  <c r="AR196"/>
  <c r="AR197"/>
  <c r="AR186"/>
  <c r="AR198"/>
  <c r="AR201"/>
  <c r="AR202"/>
  <c r="AR203"/>
  <c r="AR204"/>
  <c r="AR205"/>
  <c r="AR206"/>
  <c r="AR207"/>
  <c r="AR208"/>
  <c r="AR209"/>
  <c r="AR210"/>
  <c r="AR199"/>
  <c r="AR211"/>
  <c r="AR214"/>
  <c r="AR215"/>
  <c r="AR216"/>
  <c r="AR217"/>
  <c r="AR218"/>
  <c r="AR219"/>
  <c r="AR220"/>
  <c r="AR221"/>
  <c r="AR222"/>
  <c r="AR223"/>
  <c r="AR212"/>
  <c r="AR224"/>
  <c r="AR227"/>
  <c r="AR228"/>
  <c r="AR229"/>
  <c r="AR230"/>
  <c r="AR231"/>
  <c r="AR232"/>
  <c r="AR233"/>
  <c r="AR234"/>
  <c r="AR235"/>
  <c r="AR236"/>
  <c r="AR225"/>
  <c r="AR237"/>
  <c r="AR240"/>
  <c r="AR241"/>
  <c r="AR242"/>
  <c r="AR243"/>
  <c r="AR244"/>
  <c r="AR245"/>
  <c r="AR246"/>
  <c r="AR247"/>
  <c r="AR248"/>
  <c r="AR249"/>
  <c r="AR238"/>
  <c r="AR250"/>
  <c r="AR253"/>
  <c r="AR254"/>
  <c r="AR255"/>
  <c r="AR256"/>
  <c r="AR257"/>
  <c r="AR258"/>
  <c r="AR259"/>
  <c r="AR260"/>
  <c r="AR261"/>
  <c r="AR262"/>
  <c r="AR251"/>
  <c r="AR263"/>
  <c r="AR266"/>
  <c r="AR267"/>
  <c r="AR268"/>
  <c r="AR269"/>
  <c r="AR270"/>
  <c r="AR271"/>
  <c r="AR272"/>
  <c r="AR273"/>
  <c r="AR274"/>
  <c r="AR275"/>
  <c r="AR264"/>
  <c r="AR276"/>
  <c r="AR279"/>
  <c r="AR280"/>
  <c r="AR281"/>
  <c r="AR282"/>
  <c r="AR283"/>
  <c r="AR284"/>
  <c r="AR285"/>
  <c r="AR286"/>
  <c r="AR287"/>
  <c r="AR288"/>
  <c r="AR277"/>
  <c r="AR289"/>
  <c r="AR292"/>
  <c r="AR293"/>
  <c r="AR294"/>
  <c r="AR295"/>
  <c r="AR296"/>
  <c r="AR297"/>
  <c r="AR298"/>
  <c r="AR299"/>
  <c r="AR300"/>
  <c r="AR301"/>
  <c r="AR290"/>
  <c r="AR302"/>
  <c r="AR305"/>
  <c r="AR306"/>
  <c r="AR307"/>
  <c r="AR308"/>
  <c r="AR309"/>
  <c r="AR310"/>
  <c r="AR311"/>
  <c r="AR312"/>
  <c r="AR313"/>
  <c r="AR314"/>
  <c r="AR303"/>
  <c r="AR315"/>
  <c r="AR55"/>
  <c r="AR6"/>
  <c r="AR7"/>
  <c r="AR322"/>
  <c r="AR321"/>
  <c r="AR323"/>
  <c r="AR20" i="24"/>
  <c r="AR7"/>
  <c r="AR8"/>
  <c r="AR22"/>
  <c r="AR33"/>
  <c r="AR332" i="18"/>
  <c r="AR333"/>
  <c r="AR334"/>
  <c r="AR335"/>
  <c r="AR336"/>
  <c r="AR337"/>
  <c r="AR338"/>
  <c r="AR339"/>
  <c r="AR340"/>
  <c r="AR341"/>
  <c r="AR330"/>
  <c r="AR342"/>
  <c r="AR345"/>
  <c r="AR346"/>
  <c r="AR347"/>
  <c r="AR348"/>
  <c r="AR349"/>
  <c r="AR350"/>
  <c r="AR351"/>
  <c r="AR352"/>
  <c r="AR353"/>
  <c r="AR354"/>
  <c r="AR343"/>
  <c r="AR355"/>
  <c r="AR358"/>
  <c r="AR359"/>
  <c r="AR360"/>
  <c r="AR361"/>
  <c r="AR362"/>
  <c r="AR363"/>
  <c r="AR364"/>
  <c r="AR365"/>
  <c r="AR366"/>
  <c r="AR367"/>
  <c r="AR356"/>
  <c r="AR368"/>
  <c r="AR371"/>
  <c r="AR372"/>
  <c r="AR373"/>
  <c r="AR374"/>
  <c r="AR375"/>
  <c r="AR376"/>
  <c r="AR377"/>
  <c r="AR378"/>
  <c r="AR379"/>
  <c r="AR380"/>
  <c r="AR369"/>
  <c r="AR381"/>
  <c r="AR384"/>
  <c r="AR385"/>
  <c r="AR386"/>
  <c r="AR387"/>
  <c r="AR388"/>
  <c r="AR389"/>
  <c r="AR390"/>
  <c r="AR391"/>
  <c r="AR392"/>
  <c r="AR393"/>
  <c r="AR382"/>
  <c r="AR394"/>
  <c r="AR397"/>
  <c r="AR398"/>
  <c r="AR399"/>
  <c r="AR400"/>
  <c r="AR401"/>
  <c r="AR402"/>
  <c r="AR403"/>
  <c r="AR404"/>
  <c r="AR405"/>
  <c r="AR406"/>
  <c r="AR395"/>
  <c r="AR407"/>
  <c r="AR410"/>
  <c r="AR411"/>
  <c r="AR412"/>
  <c r="AR413"/>
  <c r="AR414"/>
  <c r="AR415"/>
  <c r="AR416"/>
  <c r="AR417"/>
  <c r="AR418"/>
  <c r="AR419"/>
  <c r="AR408"/>
  <c r="AR420"/>
  <c r="AR423"/>
  <c r="AR424"/>
  <c r="AR425"/>
  <c r="AR426"/>
  <c r="AR427"/>
  <c r="AR428"/>
  <c r="AR429"/>
  <c r="AR430"/>
  <c r="AR431"/>
  <c r="AR432"/>
  <c r="AR421"/>
  <c r="AR433"/>
  <c r="AR436"/>
  <c r="AR437"/>
  <c r="AR438"/>
  <c r="AR439"/>
  <c r="AR440"/>
  <c r="AR441"/>
  <c r="AR442"/>
  <c r="AR443"/>
  <c r="AR444"/>
  <c r="AR445"/>
  <c r="AR434"/>
  <c r="AR446"/>
  <c r="AR449"/>
  <c r="AR450"/>
  <c r="AR451"/>
  <c r="AR452"/>
  <c r="AR453"/>
  <c r="AR454"/>
  <c r="AR455"/>
  <c r="AR456"/>
  <c r="AR457"/>
  <c r="AR458"/>
  <c r="AR447"/>
  <c r="AR459"/>
  <c r="AR462"/>
  <c r="AR463"/>
  <c r="AR464"/>
  <c r="AR465"/>
  <c r="AR466"/>
  <c r="AR467"/>
  <c r="AR468"/>
  <c r="AR469"/>
  <c r="AR470"/>
  <c r="AR471"/>
  <c r="AR460"/>
  <c r="AR472"/>
  <c r="AR475"/>
  <c r="AR476"/>
  <c r="AR477"/>
  <c r="AR478"/>
  <c r="AR479"/>
  <c r="AR480"/>
  <c r="AR481"/>
  <c r="AR482"/>
  <c r="AR483"/>
  <c r="AR484"/>
  <c r="AR473"/>
  <c r="AR485"/>
  <c r="AR488"/>
  <c r="AR489"/>
  <c r="AR490"/>
  <c r="AR491"/>
  <c r="AR492"/>
  <c r="AR493"/>
  <c r="AR494"/>
  <c r="AR495"/>
  <c r="AR496"/>
  <c r="AR497"/>
  <c r="AR486"/>
  <c r="AR498"/>
  <c r="AR501"/>
  <c r="AR502"/>
  <c r="AR503"/>
  <c r="AR504"/>
  <c r="AR505"/>
  <c r="AR506"/>
  <c r="AR507"/>
  <c r="AR508"/>
  <c r="AR509"/>
  <c r="AR510"/>
  <c r="AR499"/>
  <c r="AR511"/>
  <c r="AR514"/>
  <c r="AR515"/>
  <c r="AR516"/>
  <c r="AR517"/>
  <c r="AR518"/>
  <c r="AR519"/>
  <c r="AR520"/>
  <c r="AR521"/>
  <c r="AR522"/>
  <c r="AR523"/>
  <c r="AR512"/>
  <c r="AR524"/>
  <c r="AR527"/>
  <c r="AR528"/>
  <c r="AR529"/>
  <c r="AR530"/>
  <c r="AR531"/>
  <c r="AR532"/>
  <c r="AR533"/>
  <c r="AR534"/>
  <c r="AR535"/>
  <c r="AR536"/>
  <c r="AR525"/>
  <c r="AR537"/>
  <c r="AR540"/>
  <c r="AR541"/>
  <c r="AR542"/>
  <c r="AR543"/>
  <c r="AR544"/>
  <c r="AR545"/>
  <c r="AR546"/>
  <c r="AR547"/>
  <c r="AR548"/>
  <c r="AR549"/>
  <c r="AR538"/>
  <c r="AR550"/>
  <c r="AR553"/>
  <c r="AR554"/>
  <c r="AR555"/>
  <c r="AR556"/>
  <c r="AR557"/>
  <c r="AR558"/>
  <c r="AR559"/>
  <c r="AR560"/>
  <c r="AR561"/>
  <c r="AR562"/>
  <c r="AR551"/>
  <c r="AR563"/>
  <c r="AR566"/>
  <c r="AR567"/>
  <c r="AR568"/>
  <c r="AR569"/>
  <c r="AR570"/>
  <c r="AR571"/>
  <c r="AR572"/>
  <c r="AR573"/>
  <c r="AR574"/>
  <c r="AR575"/>
  <c r="AR564"/>
  <c r="AR576"/>
  <c r="AR579"/>
  <c r="AR580"/>
  <c r="AR581"/>
  <c r="AR582"/>
  <c r="AR583"/>
  <c r="AR584"/>
  <c r="AR585"/>
  <c r="AR586"/>
  <c r="AR587"/>
  <c r="AR588"/>
  <c r="AR577"/>
  <c r="AR589"/>
  <c r="AR329"/>
  <c r="AR34" i="24"/>
  <c r="AR35"/>
  <c r="AR36"/>
  <c r="AQ41"/>
  <c r="AR44"/>
  <c r="AR24"/>
  <c r="AR25"/>
  <c r="AR27"/>
  <c r="AR54"/>
  <c r="AR55"/>
  <c r="AR316" i="18"/>
  <c r="AR324"/>
  <c r="AS10" i="24"/>
  <c r="AS12"/>
  <c r="AR56"/>
  <c r="AR59"/>
  <c r="AR40"/>
  <c r="AR39"/>
  <c r="AR42"/>
  <c r="AR60"/>
  <c r="AS11"/>
  <c r="AS17"/>
  <c r="AS18"/>
  <c r="AS3" i="18"/>
  <c r="AS58"/>
  <c r="AS59"/>
  <c r="AS60"/>
  <c r="AS61"/>
  <c r="AS62"/>
  <c r="AS63"/>
  <c r="AS64"/>
  <c r="AS65"/>
  <c r="AS66"/>
  <c r="AS67"/>
  <c r="AS56"/>
  <c r="AS68"/>
  <c r="AS71"/>
  <c r="AS72"/>
  <c r="AS73"/>
  <c r="AS74"/>
  <c r="AS75"/>
  <c r="AS76"/>
  <c r="AS77"/>
  <c r="AS78"/>
  <c r="AS79"/>
  <c r="AS80"/>
  <c r="AS69"/>
  <c r="AS81"/>
  <c r="AS84"/>
  <c r="AS85"/>
  <c r="AS86"/>
  <c r="AS87"/>
  <c r="AS88"/>
  <c r="AS89"/>
  <c r="AS90"/>
  <c r="AS91"/>
  <c r="AS92"/>
  <c r="AS93"/>
  <c r="AS82"/>
  <c r="AS94"/>
  <c r="AS97"/>
  <c r="AS98"/>
  <c r="AS99"/>
  <c r="AS100"/>
  <c r="AS101"/>
  <c r="AS102"/>
  <c r="AS103"/>
  <c r="AS104"/>
  <c r="AS105"/>
  <c r="AS106"/>
  <c r="AS95"/>
  <c r="AS107"/>
  <c r="AS110"/>
  <c r="AS111"/>
  <c r="AS112"/>
  <c r="AS113"/>
  <c r="AS114"/>
  <c r="AS115"/>
  <c r="AS116"/>
  <c r="AS117"/>
  <c r="AS118"/>
  <c r="AS119"/>
  <c r="AS108"/>
  <c r="AS120"/>
  <c r="AS123"/>
  <c r="AS124"/>
  <c r="AS125"/>
  <c r="AS126"/>
  <c r="AS127"/>
  <c r="AS128"/>
  <c r="AS129"/>
  <c r="AS130"/>
  <c r="AS131"/>
  <c r="AS132"/>
  <c r="AS121"/>
  <c r="AS133"/>
  <c r="AS136"/>
  <c r="AS137"/>
  <c r="AS138"/>
  <c r="AS139"/>
  <c r="AS140"/>
  <c r="AS141"/>
  <c r="AS142"/>
  <c r="AS143"/>
  <c r="AS144"/>
  <c r="AS145"/>
  <c r="AS134"/>
  <c r="AS146"/>
  <c r="AS149"/>
  <c r="AS150"/>
  <c r="AS151"/>
  <c r="AS152"/>
  <c r="AS153"/>
  <c r="AS154"/>
  <c r="AS155"/>
  <c r="AS156"/>
  <c r="AS157"/>
  <c r="AS158"/>
  <c r="AS147"/>
  <c r="AS159"/>
  <c r="AS162"/>
  <c r="AS163"/>
  <c r="AS164"/>
  <c r="AS165"/>
  <c r="AS166"/>
  <c r="AS167"/>
  <c r="AS168"/>
  <c r="AS169"/>
  <c r="AS170"/>
  <c r="AS171"/>
  <c r="AS160"/>
  <c r="AS172"/>
  <c r="AS175"/>
  <c r="AS176"/>
  <c r="AS177"/>
  <c r="AS178"/>
  <c r="AS179"/>
  <c r="AS180"/>
  <c r="AS181"/>
  <c r="AS182"/>
  <c r="AS183"/>
  <c r="AS184"/>
  <c r="AS173"/>
  <c r="AS185"/>
  <c r="AS188"/>
  <c r="AS189"/>
  <c r="AS190"/>
  <c r="AS191"/>
  <c r="AS192"/>
  <c r="AS193"/>
  <c r="AS194"/>
  <c r="AS195"/>
  <c r="AS196"/>
  <c r="AS197"/>
  <c r="AS186"/>
  <c r="AS198"/>
  <c r="AS201"/>
  <c r="AS202"/>
  <c r="AS203"/>
  <c r="AS204"/>
  <c r="AS205"/>
  <c r="AS206"/>
  <c r="AS207"/>
  <c r="AS208"/>
  <c r="AS209"/>
  <c r="AS210"/>
  <c r="AS199"/>
  <c r="AS211"/>
  <c r="AS214"/>
  <c r="AS215"/>
  <c r="AS216"/>
  <c r="AS217"/>
  <c r="AS218"/>
  <c r="AS219"/>
  <c r="AS220"/>
  <c r="AS221"/>
  <c r="AS222"/>
  <c r="AS223"/>
  <c r="AS212"/>
  <c r="AS224"/>
  <c r="AS227"/>
  <c r="AS228"/>
  <c r="AS229"/>
  <c r="AS230"/>
  <c r="AS231"/>
  <c r="AS232"/>
  <c r="AS233"/>
  <c r="AS234"/>
  <c r="AS235"/>
  <c r="AS236"/>
  <c r="AS225"/>
  <c r="AS237"/>
  <c r="AS240"/>
  <c r="AS241"/>
  <c r="AS242"/>
  <c r="AS243"/>
  <c r="AS244"/>
  <c r="AS245"/>
  <c r="AS246"/>
  <c r="AS247"/>
  <c r="AS248"/>
  <c r="AS249"/>
  <c r="AS238"/>
  <c r="AS250"/>
  <c r="AS253"/>
  <c r="AS254"/>
  <c r="AS255"/>
  <c r="AS256"/>
  <c r="AS257"/>
  <c r="AS258"/>
  <c r="AS259"/>
  <c r="AS260"/>
  <c r="AS261"/>
  <c r="AS262"/>
  <c r="AS251"/>
  <c r="AS263"/>
  <c r="AS266"/>
  <c r="AS267"/>
  <c r="AS268"/>
  <c r="AS269"/>
  <c r="AS270"/>
  <c r="AS271"/>
  <c r="AS272"/>
  <c r="AS273"/>
  <c r="AS274"/>
  <c r="AS275"/>
  <c r="AS264"/>
  <c r="AS276"/>
  <c r="AS279"/>
  <c r="AS280"/>
  <c r="AS281"/>
  <c r="AS282"/>
  <c r="AS283"/>
  <c r="AS284"/>
  <c r="AS285"/>
  <c r="AS286"/>
  <c r="AS287"/>
  <c r="AS288"/>
  <c r="AS277"/>
  <c r="AS289"/>
  <c r="AS292"/>
  <c r="AS293"/>
  <c r="AS294"/>
  <c r="AS295"/>
  <c r="AS296"/>
  <c r="AS297"/>
  <c r="AS298"/>
  <c r="AS299"/>
  <c r="AS300"/>
  <c r="AS301"/>
  <c r="AS290"/>
  <c r="AS302"/>
  <c r="AS305"/>
  <c r="AS306"/>
  <c r="AS307"/>
  <c r="AS308"/>
  <c r="AS309"/>
  <c r="AS310"/>
  <c r="AS311"/>
  <c r="AS312"/>
  <c r="AS313"/>
  <c r="AS314"/>
  <c r="AS303"/>
  <c r="AS315"/>
  <c r="AS55"/>
  <c r="AS6"/>
  <c r="AS7"/>
  <c r="AS322"/>
  <c r="AS321"/>
  <c r="AS323"/>
  <c r="AS20" i="24"/>
  <c r="AS7"/>
  <c r="AS8"/>
  <c r="AS22"/>
  <c r="AS33"/>
  <c r="AS332" i="18"/>
  <c r="AS333"/>
  <c r="AS334"/>
  <c r="AS335"/>
  <c r="AS336"/>
  <c r="AS337"/>
  <c r="AS338"/>
  <c r="AS339"/>
  <c r="AS340"/>
  <c r="AS341"/>
  <c r="AS330"/>
  <c r="AS342"/>
  <c r="AS345"/>
  <c r="AS346"/>
  <c r="AS347"/>
  <c r="AS348"/>
  <c r="AS349"/>
  <c r="AS350"/>
  <c r="AS351"/>
  <c r="AS352"/>
  <c r="AS353"/>
  <c r="AS354"/>
  <c r="AS343"/>
  <c r="AS355"/>
  <c r="AS358"/>
  <c r="AS359"/>
  <c r="AS360"/>
  <c r="AS361"/>
  <c r="AS362"/>
  <c r="AS363"/>
  <c r="AS364"/>
  <c r="AS365"/>
  <c r="AS366"/>
  <c r="AS367"/>
  <c r="AS356"/>
  <c r="AS368"/>
  <c r="AS371"/>
  <c r="AS372"/>
  <c r="AS373"/>
  <c r="AS374"/>
  <c r="AS375"/>
  <c r="AS376"/>
  <c r="AS377"/>
  <c r="AS378"/>
  <c r="AS379"/>
  <c r="AS380"/>
  <c r="AS369"/>
  <c r="AS381"/>
  <c r="AS384"/>
  <c r="AS385"/>
  <c r="AS386"/>
  <c r="AS387"/>
  <c r="AS388"/>
  <c r="AS389"/>
  <c r="AS390"/>
  <c r="AS391"/>
  <c r="AS392"/>
  <c r="AS393"/>
  <c r="AS382"/>
  <c r="AS394"/>
  <c r="AS397"/>
  <c r="AS398"/>
  <c r="AS399"/>
  <c r="AS400"/>
  <c r="AS401"/>
  <c r="AS402"/>
  <c r="AS403"/>
  <c r="AS404"/>
  <c r="AS405"/>
  <c r="AS406"/>
  <c r="AS395"/>
  <c r="AS407"/>
  <c r="AS410"/>
  <c r="AS411"/>
  <c r="AS412"/>
  <c r="AS413"/>
  <c r="AS414"/>
  <c r="AS415"/>
  <c r="AS416"/>
  <c r="AS417"/>
  <c r="AS418"/>
  <c r="AS419"/>
  <c r="AS408"/>
  <c r="AS420"/>
  <c r="AS423"/>
  <c r="AS424"/>
  <c r="AS425"/>
  <c r="AS426"/>
  <c r="AS427"/>
  <c r="AS428"/>
  <c r="AS429"/>
  <c r="AS430"/>
  <c r="AS431"/>
  <c r="AS432"/>
  <c r="AS421"/>
  <c r="AS433"/>
  <c r="AS436"/>
  <c r="AS437"/>
  <c r="AS438"/>
  <c r="AS439"/>
  <c r="AS440"/>
  <c r="AS441"/>
  <c r="AS442"/>
  <c r="AS443"/>
  <c r="AS444"/>
  <c r="AS445"/>
  <c r="AS434"/>
  <c r="AS446"/>
  <c r="AS449"/>
  <c r="AS450"/>
  <c r="AS451"/>
  <c r="AS452"/>
  <c r="AS453"/>
  <c r="AS454"/>
  <c r="AS455"/>
  <c r="AS456"/>
  <c r="AS457"/>
  <c r="AS458"/>
  <c r="AS447"/>
  <c r="AS459"/>
  <c r="AS462"/>
  <c r="AS463"/>
  <c r="AS464"/>
  <c r="AS465"/>
  <c r="AS466"/>
  <c r="AS467"/>
  <c r="AS468"/>
  <c r="AS469"/>
  <c r="AS470"/>
  <c r="AS471"/>
  <c r="AS460"/>
  <c r="AS472"/>
  <c r="AS475"/>
  <c r="AS476"/>
  <c r="AS477"/>
  <c r="AS478"/>
  <c r="AS479"/>
  <c r="AS480"/>
  <c r="AS481"/>
  <c r="AS482"/>
  <c r="AS483"/>
  <c r="AS484"/>
  <c r="AS473"/>
  <c r="AS485"/>
  <c r="AS488"/>
  <c r="AS489"/>
  <c r="AS490"/>
  <c r="AS491"/>
  <c r="AS492"/>
  <c r="AS493"/>
  <c r="AS494"/>
  <c r="AS495"/>
  <c r="AS496"/>
  <c r="AS497"/>
  <c r="AS486"/>
  <c r="AS498"/>
  <c r="AS501"/>
  <c r="AS502"/>
  <c r="AS503"/>
  <c r="AS504"/>
  <c r="AS505"/>
  <c r="AS506"/>
  <c r="AS507"/>
  <c r="AS508"/>
  <c r="AS509"/>
  <c r="AS510"/>
  <c r="AS499"/>
  <c r="AS511"/>
  <c r="AS514"/>
  <c r="AS515"/>
  <c r="AS516"/>
  <c r="AS517"/>
  <c r="AS518"/>
  <c r="AS519"/>
  <c r="AS520"/>
  <c r="AS521"/>
  <c r="AS522"/>
  <c r="AS523"/>
  <c r="AS512"/>
  <c r="AS524"/>
  <c r="AS527"/>
  <c r="AS528"/>
  <c r="AS529"/>
  <c r="AS530"/>
  <c r="AS531"/>
  <c r="AS532"/>
  <c r="AS533"/>
  <c r="AS534"/>
  <c r="AS535"/>
  <c r="AS536"/>
  <c r="AS525"/>
  <c r="AS537"/>
  <c r="AS540"/>
  <c r="AS541"/>
  <c r="AS542"/>
  <c r="AS543"/>
  <c r="AS544"/>
  <c r="AS545"/>
  <c r="AS546"/>
  <c r="AS547"/>
  <c r="AS548"/>
  <c r="AS549"/>
  <c r="AS538"/>
  <c r="AS550"/>
  <c r="AS553"/>
  <c r="AS554"/>
  <c r="AS555"/>
  <c r="AS556"/>
  <c r="AS557"/>
  <c r="AS558"/>
  <c r="AS559"/>
  <c r="AS560"/>
  <c r="AS561"/>
  <c r="AS562"/>
  <c r="AS551"/>
  <c r="AS563"/>
  <c r="AS566"/>
  <c r="AS567"/>
  <c r="AS568"/>
  <c r="AS569"/>
  <c r="AS570"/>
  <c r="AS571"/>
  <c r="AS572"/>
  <c r="AS573"/>
  <c r="AS574"/>
  <c r="AS575"/>
  <c r="AS564"/>
  <c r="AS576"/>
  <c r="AS579"/>
  <c r="AS580"/>
  <c r="AS581"/>
  <c r="AS582"/>
  <c r="AS583"/>
  <c r="AS584"/>
  <c r="AS585"/>
  <c r="AS586"/>
  <c r="AS587"/>
  <c r="AS588"/>
  <c r="AS577"/>
  <c r="AS589"/>
  <c r="AS329"/>
  <c r="AS34" i="24"/>
  <c r="AS35"/>
  <c r="AS36"/>
  <c r="AR41"/>
  <c r="AS44"/>
  <c r="AS24"/>
  <c r="AS25"/>
  <c r="AS27"/>
  <c r="AS54"/>
  <c r="AS55"/>
  <c r="AS316" i="18"/>
  <c r="AS324"/>
  <c r="AT10" i="24"/>
  <c r="AT12"/>
  <c r="AS56"/>
  <c r="AS59"/>
  <c r="AS40"/>
  <c r="AS39"/>
  <c r="AS42"/>
  <c r="AS60"/>
  <c r="AT11"/>
  <c r="AT17"/>
  <c r="AT18"/>
  <c r="AT3" i="18"/>
  <c r="AT58"/>
  <c r="AT59"/>
  <c r="AT60"/>
  <c r="AT61"/>
  <c r="AT62"/>
  <c r="AT63"/>
  <c r="AT64"/>
  <c r="AT65"/>
  <c r="AT66"/>
  <c r="AT67"/>
  <c r="AT56"/>
  <c r="AT68"/>
  <c r="AT71"/>
  <c r="AT72"/>
  <c r="AT73"/>
  <c r="AT74"/>
  <c r="AT75"/>
  <c r="AT76"/>
  <c r="AT77"/>
  <c r="AT78"/>
  <c r="AT79"/>
  <c r="AT80"/>
  <c r="AT69"/>
  <c r="AT81"/>
  <c r="AT84"/>
  <c r="AT85"/>
  <c r="AT86"/>
  <c r="AT87"/>
  <c r="AT88"/>
  <c r="AT89"/>
  <c r="AT90"/>
  <c r="AT91"/>
  <c r="AT92"/>
  <c r="AT93"/>
  <c r="AT82"/>
  <c r="AT94"/>
  <c r="AT97"/>
  <c r="AT98"/>
  <c r="AT99"/>
  <c r="AT100"/>
  <c r="AT101"/>
  <c r="AT102"/>
  <c r="AT103"/>
  <c r="AT104"/>
  <c r="AT105"/>
  <c r="AT106"/>
  <c r="AT95"/>
  <c r="AT107"/>
  <c r="AT110"/>
  <c r="AT111"/>
  <c r="AT112"/>
  <c r="AT113"/>
  <c r="AT114"/>
  <c r="AT115"/>
  <c r="AT116"/>
  <c r="AT117"/>
  <c r="AT118"/>
  <c r="AT119"/>
  <c r="AT108"/>
  <c r="AT120"/>
  <c r="AT123"/>
  <c r="AT124"/>
  <c r="AT125"/>
  <c r="AT126"/>
  <c r="AT127"/>
  <c r="AT128"/>
  <c r="AT129"/>
  <c r="AT130"/>
  <c r="AT131"/>
  <c r="AT132"/>
  <c r="AT121"/>
  <c r="AT133"/>
  <c r="AT136"/>
  <c r="AT137"/>
  <c r="AT138"/>
  <c r="AT139"/>
  <c r="AT140"/>
  <c r="AT141"/>
  <c r="AT142"/>
  <c r="AT143"/>
  <c r="AT144"/>
  <c r="AT145"/>
  <c r="AT134"/>
  <c r="AT146"/>
  <c r="AT149"/>
  <c r="AT150"/>
  <c r="AT151"/>
  <c r="AT152"/>
  <c r="AT153"/>
  <c r="AT154"/>
  <c r="AT155"/>
  <c r="AT156"/>
  <c r="AT157"/>
  <c r="AT158"/>
  <c r="AT147"/>
  <c r="AT159"/>
  <c r="AT162"/>
  <c r="AT163"/>
  <c r="AT164"/>
  <c r="AT165"/>
  <c r="AT166"/>
  <c r="AT167"/>
  <c r="AT168"/>
  <c r="AT169"/>
  <c r="AT170"/>
  <c r="AT171"/>
  <c r="AT160"/>
  <c r="AT172"/>
  <c r="AT175"/>
  <c r="AT176"/>
  <c r="AT177"/>
  <c r="AT178"/>
  <c r="AT179"/>
  <c r="AT180"/>
  <c r="AT181"/>
  <c r="AT182"/>
  <c r="AT183"/>
  <c r="AT184"/>
  <c r="AT173"/>
  <c r="AT185"/>
  <c r="AT188"/>
  <c r="AT189"/>
  <c r="AT190"/>
  <c r="AT191"/>
  <c r="AT192"/>
  <c r="AT193"/>
  <c r="AT194"/>
  <c r="AT195"/>
  <c r="AT196"/>
  <c r="AT197"/>
  <c r="AT186"/>
  <c r="AT198"/>
  <c r="AT201"/>
  <c r="AT202"/>
  <c r="AT203"/>
  <c r="AT204"/>
  <c r="AT205"/>
  <c r="AT206"/>
  <c r="AT207"/>
  <c r="AT208"/>
  <c r="AT209"/>
  <c r="AT210"/>
  <c r="AT199"/>
  <c r="AT211"/>
  <c r="AT214"/>
  <c r="AT215"/>
  <c r="AT216"/>
  <c r="AT217"/>
  <c r="AT218"/>
  <c r="AT219"/>
  <c r="AT220"/>
  <c r="AT221"/>
  <c r="AT222"/>
  <c r="AT223"/>
  <c r="AT212"/>
  <c r="AT224"/>
  <c r="AT227"/>
  <c r="AT228"/>
  <c r="AT229"/>
  <c r="AT230"/>
  <c r="AT231"/>
  <c r="AT232"/>
  <c r="AT233"/>
  <c r="AT234"/>
  <c r="AT235"/>
  <c r="AT236"/>
  <c r="AT225"/>
  <c r="AT237"/>
  <c r="AT240"/>
  <c r="AT241"/>
  <c r="AT242"/>
  <c r="AT243"/>
  <c r="AT244"/>
  <c r="AT245"/>
  <c r="AT246"/>
  <c r="AT247"/>
  <c r="AT248"/>
  <c r="AT249"/>
  <c r="AT238"/>
  <c r="AT250"/>
  <c r="AT253"/>
  <c r="AT254"/>
  <c r="AT255"/>
  <c r="AT256"/>
  <c r="AT257"/>
  <c r="AT258"/>
  <c r="AT259"/>
  <c r="AT260"/>
  <c r="AT261"/>
  <c r="AT262"/>
  <c r="AT251"/>
  <c r="AT263"/>
  <c r="AT266"/>
  <c r="AT267"/>
  <c r="AT268"/>
  <c r="AT269"/>
  <c r="AT270"/>
  <c r="AT271"/>
  <c r="AT272"/>
  <c r="AT273"/>
  <c r="AT274"/>
  <c r="AT275"/>
  <c r="AT264"/>
  <c r="AT276"/>
  <c r="AT279"/>
  <c r="AT280"/>
  <c r="AT281"/>
  <c r="AT282"/>
  <c r="AT283"/>
  <c r="AT284"/>
  <c r="AT285"/>
  <c r="AT286"/>
  <c r="AT287"/>
  <c r="AT288"/>
  <c r="AT277"/>
  <c r="AT289"/>
  <c r="AT292"/>
  <c r="AT293"/>
  <c r="AT294"/>
  <c r="AT295"/>
  <c r="AT296"/>
  <c r="AT297"/>
  <c r="AT298"/>
  <c r="AT299"/>
  <c r="AT300"/>
  <c r="AT301"/>
  <c r="AT290"/>
  <c r="AT302"/>
  <c r="AT305"/>
  <c r="AT306"/>
  <c r="AT307"/>
  <c r="AT308"/>
  <c r="AT309"/>
  <c r="AT310"/>
  <c r="AT311"/>
  <c r="AT312"/>
  <c r="AT313"/>
  <c r="AT314"/>
  <c r="AT303"/>
  <c r="AT315"/>
  <c r="AT55"/>
  <c r="AT6"/>
  <c r="AT7"/>
  <c r="AT322"/>
  <c r="AT321"/>
  <c r="AT323"/>
  <c r="AT20" i="24"/>
  <c r="AT7"/>
  <c r="AT8"/>
  <c r="AT22"/>
  <c r="AT33"/>
  <c r="AT332" i="18"/>
  <c r="AT333"/>
  <c r="AT334"/>
  <c r="AT335"/>
  <c r="AT336"/>
  <c r="AT337"/>
  <c r="AT338"/>
  <c r="AT339"/>
  <c r="AT340"/>
  <c r="AT341"/>
  <c r="AT330"/>
  <c r="AT342"/>
  <c r="AT345"/>
  <c r="AT346"/>
  <c r="AT347"/>
  <c r="AT348"/>
  <c r="AT349"/>
  <c r="AT350"/>
  <c r="AT351"/>
  <c r="AT352"/>
  <c r="AT353"/>
  <c r="AT354"/>
  <c r="AT343"/>
  <c r="AT355"/>
  <c r="AT358"/>
  <c r="AT359"/>
  <c r="AT360"/>
  <c r="AT361"/>
  <c r="AT362"/>
  <c r="AT363"/>
  <c r="AT364"/>
  <c r="AT365"/>
  <c r="AT366"/>
  <c r="AT367"/>
  <c r="AT356"/>
  <c r="AT368"/>
  <c r="AT371"/>
  <c r="AT372"/>
  <c r="AT373"/>
  <c r="AT374"/>
  <c r="AT375"/>
  <c r="AT376"/>
  <c r="AT377"/>
  <c r="AT378"/>
  <c r="AT379"/>
  <c r="AT380"/>
  <c r="AT369"/>
  <c r="AT381"/>
  <c r="AT384"/>
  <c r="AT385"/>
  <c r="AT386"/>
  <c r="AT387"/>
  <c r="AT388"/>
  <c r="AT389"/>
  <c r="AT390"/>
  <c r="AT391"/>
  <c r="AT392"/>
  <c r="AT393"/>
  <c r="AT382"/>
  <c r="AT394"/>
  <c r="AT397"/>
  <c r="AT398"/>
  <c r="AT399"/>
  <c r="AT400"/>
  <c r="AT401"/>
  <c r="AT402"/>
  <c r="AT403"/>
  <c r="AT404"/>
  <c r="AT405"/>
  <c r="AT406"/>
  <c r="AT395"/>
  <c r="AT407"/>
  <c r="AT410"/>
  <c r="AT411"/>
  <c r="AT412"/>
  <c r="AT413"/>
  <c r="AT414"/>
  <c r="AT415"/>
  <c r="AT416"/>
  <c r="AT417"/>
  <c r="AT418"/>
  <c r="AT419"/>
  <c r="AT408"/>
  <c r="AT420"/>
  <c r="AT423"/>
  <c r="AT424"/>
  <c r="AT425"/>
  <c r="AT426"/>
  <c r="AT427"/>
  <c r="AT428"/>
  <c r="AT429"/>
  <c r="AT430"/>
  <c r="AT431"/>
  <c r="AT432"/>
  <c r="AT421"/>
  <c r="AT433"/>
  <c r="AT436"/>
  <c r="AT437"/>
  <c r="AT438"/>
  <c r="AT439"/>
  <c r="AT440"/>
  <c r="AT441"/>
  <c r="AT442"/>
  <c r="AT443"/>
  <c r="AT444"/>
  <c r="AT445"/>
  <c r="AT434"/>
  <c r="AT446"/>
  <c r="AT449"/>
  <c r="AT450"/>
  <c r="AT451"/>
  <c r="AT452"/>
  <c r="AT453"/>
  <c r="AT454"/>
  <c r="AT455"/>
  <c r="AT456"/>
  <c r="AT457"/>
  <c r="AT458"/>
  <c r="AT447"/>
  <c r="AT459"/>
  <c r="AT462"/>
  <c r="AT463"/>
  <c r="AT464"/>
  <c r="AT465"/>
  <c r="AT466"/>
  <c r="AT467"/>
  <c r="AT468"/>
  <c r="AT469"/>
  <c r="AT470"/>
  <c r="AT471"/>
  <c r="AT460"/>
  <c r="AT472"/>
  <c r="AT475"/>
  <c r="AT476"/>
  <c r="AT477"/>
  <c r="AT478"/>
  <c r="AT479"/>
  <c r="AT480"/>
  <c r="AT481"/>
  <c r="AT482"/>
  <c r="AT483"/>
  <c r="AT484"/>
  <c r="AT473"/>
  <c r="AT485"/>
  <c r="AT488"/>
  <c r="AT489"/>
  <c r="AT490"/>
  <c r="AT491"/>
  <c r="AT492"/>
  <c r="AT493"/>
  <c r="AT494"/>
  <c r="AT495"/>
  <c r="AT496"/>
  <c r="AT497"/>
  <c r="AT486"/>
  <c r="AT498"/>
  <c r="AT501"/>
  <c r="AT502"/>
  <c r="AT503"/>
  <c r="AT504"/>
  <c r="AT505"/>
  <c r="AT506"/>
  <c r="AT507"/>
  <c r="AT508"/>
  <c r="AT509"/>
  <c r="AT510"/>
  <c r="AT499"/>
  <c r="AT511"/>
  <c r="AT514"/>
  <c r="AT515"/>
  <c r="AT516"/>
  <c r="AT517"/>
  <c r="AT518"/>
  <c r="AT519"/>
  <c r="AT520"/>
  <c r="AT521"/>
  <c r="AT522"/>
  <c r="AT523"/>
  <c r="AT512"/>
  <c r="AT524"/>
  <c r="AT527"/>
  <c r="AT528"/>
  <c r="AT529"/>
  <c r="AT530"/>
  <c r="AT531"/>
  <c r="AT532"/>
  <c r="AT533"/>
  <c r="AT534"/>
  <c r="AT535"/>
  <c r="AT536"/>
  <c r="AT525"/>
  <c r="AT537"/>
  <c r="AT540"/>
  <c r="AT541"/>
  <c r="AT542"/>
  <c r="AT543"/>
  <c r="AT544"/>
  <c r="AT545"/>
  <c r="AT546"/>
  <c r="AT547"/>
  <c r="AT548"/>
  <c r="AT549"/>
  <c r="AT538"/>
  <c r="AT550"/>
  <c r="AT553"/>
  <c r="AT554"/>
  <c r="AT555"/>
  <c r="AT556"/>
  <c r="AT557"/>
  <c r="AT558"/>
  <c r="AT559"/>
  <c r="AT560"/>
  <c r="AT561"/>
  <c r="AT562"/>
  <c r="AT551"/>
  <c r="AT563"/>
  <c r="AT566"/>
  <c r="AT567"/>
  <c r="AT568"/>
  <c r="AT569"/>
  <c r="AT570"/>
  <c r="AT571"/>
  <c r="AT572"/>
  <c r="AT573"/>
  <c r="AT574"/>
  <c r="AT575"/>
  <c r="AT564"/>
  <c r="AT576"/>
  <c r="AT579"/>
  <c r="AT580"/>
  <c r="AT581"/>
  <c r="AT582"/>
  <c r="AT583"/>
  <c r="AT584"/>
  <c r="AT585"/>
  <c r="AT586"/>
  <c r="AT587"/>
  <c r="AT588"/>
  <c r="AT577"/>
  <c r="AT589"/>
  <c r="AT329"/>
  <c r="AT34" i="24"/>
  <c r="AT35"/>
  <c r="AT36"/>
  <c r="AS41"/>
  <c r="AT44"/>
  <c r="AT24"/>
  <c r="AT25"/>
  <c r="AT27"/>
  <c r="AT54"/>
  <c r="AT55"/>
  <c r="AT316" i="18"/>
  <c r="AT324"/>
  <c r="AU10" i="24"/>
  <c r="AU12"/>
  <c r="AT56"/>
  <c r="AT59"/>
  <c r="AT40"/>
  <c r="AT39"/>
  <c r="AT42"/>
  <c r="AT60"/>
  <c r="AU11"/>
  <c r="AU17"/>
  <c r="AU18"/>
  <c r="AU3" i="18"/>
  <c r="AU58"/>
  <c r="AU59"/>
  <c r="AU60"/>
  <c r="AU61"/>
  <c r="AU62"/>
  <c r="AU63"/>
  <c r="AU64"/>
  <c r="AU65"/>
  <c r="AU66"/>
  <c r="AU67"/>
  <c r="AU56"/>
  <c r="AU68"/>
  <c r="AU71"/>
  <c r="AU72"/>
  <c r="AU73"/>
  <c r="AU74"/>
  <c r="AU75"/>
  <c r="AU76"/>
  <c r="AU77"/>
  <c r="AU78"/>
  <c r="AU79"/>
  <c r="AU80"/>
  <c r="AU69"/>
  <c r="AU81"/>
  <c r="AU84"/>
  <c r="AU85"/>
  <c r="AU86"/>
  <c r="AU87"/>
  <c r="AU88"/>
  <c r="AU89"/>
  <c r="AU90"/>
  <c r="AU91"/>
  <c r="AU92"/>
  <c r="AU93"/>
  <c r="AU82"/>
  <c r="AU94"/>
  <c r="AU97"/>
  <c r="AU98"/>
  <c r="AU99"/>
  <c r="AU100"/>
  <c r="AU101"/>
  <c r="AU102"/>
  <c r="AU103"/>
  <c r="AU104"/>
  <c r="AU105"/>
  <c r="AU106"/>
  <c r="AU95"/>
  <c r="AU107"/>
  <c r="AU110"/>
  <c r="AU111"/>
  <c r="AU112"/>
  <c r="AU113"/>
  <c r="AU114"/>
  <c r="AU115"/>
  <c r="AU116"/>
  <c r="AU117"/>
  <c r="AU118"/>
  <c r="AU119"/>
  <c r="AU108"/>
  <c r="AU120"/>
  <c r="AU123"/>
  <c r="AU124"/>
  <c r="AU125"/>
  <c r="AU126"/>
  <c r="AU127"/>
  <c r="AU128"/>
  <c r="AU129"/>
  <c r="AU130"/>
  <c r="AU131"/>
  <c r="AU132"/>
  <c r="AU121"/>
  <c r="AU133"/>
  <c r="AU136"/>
  <c r="AU137"/>
  <c r="AU138"/>
  <c r="AU139"/>
  <c r="AU140"/>
  <c r="AU141"/>
  <c r="AU142"/>
  <c r="AU143"/>
  <c r="AU144"/>
  <c r="AU145"/>
  <c r="AU134"/>
  <c r="AU146"/>
  <c r="AU149"/>
  <c r="AU150"/>
  <c r="AU151"/>
  <c r="AU152"/>
  <c r="AU153"/>
  <c r="AU154"/>
  <c r="AU155"/>
  <c r="AU156"/>
  <c r="AU157"/>
  <c r="AU158"/>
  <c r="AU147"/>
  <c r="AU159"/>
  <c r="AU162"/>
  <c r="AU163"/>
  <c r="AU164"/>
  <c r="AU165"/>
  <c r="AU166"/>
  <c r="AU167"/>
  <c r="AU168"/>
  <c r="AU169"/>
  <c r="AU170"/>
  <c r="AU171"/>
  <c r="AU160"/>
  <c r="AU172"/>
  <c r="AU175"/>
  <c r="AU176"/>
  <c r="AU177"/>
  <c r="AU178"/>
  <c r="AU179"/>
  <c r="AU180"/>
  <c r="AU181"/>
  <c r="AU182"/>
  <c r="AU183"/>
  <c r="AU184"/>
  <c r="AU173"/>
  <c r="AU185"/>
  <c r="AU188"/>
  <c r="AU189"/>
  <c r="AU190"/>
  <c r="AU191"/>
  <c r="AU192"/>
  <c r="AU193"/>
  <c r="AU194"/>
  <c r="AU195"/>
  <c r="AU196"/>
  <c r="AU197"/>
  <c r="AU186"/>
  <c r="AU198"/>
  <c r="AU201"/>
  <c r="AU202"/>
  <c r="AU203"/>
  <c r="AU204"/>
  <c r="AU205"/>
  <c r="AU206"/>
  <c r="AU207"/>
  <c r="AU208"/>
  <c r="AU209"/>
  <c r="AU210"/>
  <c r="AU199"/>
  <c r="AU211"/>
  <c r="AU214"/>
  <c r="AU215"/>
  <c r="AU216"/>
  <c r="AU217"/>
  <c r="AU218"/>
  <c r="AU219"/>
  <c r="AU220"/>
  <c r="AU221"/>
  <c r="AU222"/>
  <c r="AU223"/>
  <c r="AU212"/>
  <c r="AU224"/>
  <c r="AU227"/>
  <c r="AU228"/>
  <c r="AU229"/>
  <c r="AU230"/>
  <c r="AU231"/>
  <c r="AU232"/>
  <c r="AU233"/>
  <c r="AU234"/>
  <c r="AU235"/>
  <c r="AU236"/>
  <c r="AU225"/>
  <c r="AU237"/>
  <c r="AU240"/>
  <c r="AU241"/>
  <c r="AU242"/>
  <c r="AU243"/>
  <c r="AU244"/>
  <c r="AU245"/>
  <c r="AU246"/>
  <c r="AU247"/>
  <c r="AU248"/>
  <c r="AU249"/>
  <c r="AU238"/>
  <c r="AU250"/>
  <c r="AU253"/>
  <c r="AU254"/>
  <c r="AU255"/>
  <c r="AU256"/>
  <c r="AU257"/>
  <c r="AU258"/>
  <c r="AU259"/>
  <c r="AU260"/>
  <c r="AU261"/>
  <c r="AU262"/>
  <c r="AU251"/>
  <c r="AU263"/>
  <c r="AU266"/>
  <c r="AU267"/>
  <c r="AU268"/>
  <c r="AU269"/>
  <c r="AU270"/>
  <c r="AU271"/>
  <c r="AU272"/>
  <c r="AU273"/>
  <c r="AU274"/>
  <c r="AU275"/>
  <c r="AU264"/>
  <c r="AU276"/>
  <c r="AU279"/>
  <c r="AU280"/>
  <c r="AU281"/>
  <c r="AU282"/>
  <c r="AU283"/>
  <c r="AU284"/>
  <c r="AU285"/>
  <c r="AU286"/>
  <c r="AU287"/>
  <c r="AU288"/>
  <c r="AU277"/>
  <c r="AU289"/>
  <c r="AU292"/>
  <c r="AU293"/>
  <c r="AU294"/>
  <c r="AU295"/>
  <c r="AU296"/>
  <c r="AU297"/>
  <c r="AU298"/>
  <c r="AU299"/>
  <c r="AU300"/>
  <c r="AU301"/>
  <c r="AU290"/>
  <c r="AU302"/>
  <c r="AU305"/>
  <c r="AU306"/>
  <c r="AU307"/>
  <c r="AU308"/>
  <c r="AU309"/>
  <c r="AU310"/>
  <c r="AU311"/>
  <c r="AU312"/>
  <c r="AU313"/>
  <c r="AU314"/>
  <c r="AU303"/>
  <c r="AU315"/>
  <c r="AU55"/>
  <c r="AU6"/>
  <c r="AU7"/>
  <c r="AU322"/>
  <c r="AU321"/>
  <c r="AU323"/>
  <c r="AU20" i="24"/>
  <c r="AU7"/>
  <c r="AU8"/>
  <c r="AU22"/>
  <c r="AU33"/>
  <c r="AU332" i="18"/>
  <c r="AU333"/>
  <c r="AU334"/>
  <c r="AU335"/>
  <c r="AU336"/>
  <c r="AU337"/>
  <c r="AU338"/>
  <c r="AU339"/>
  <c r="AU340"/>
  <c r="AU341"/>
  <c r="AU330"/>
  <c r="AU342"/>
  <c r="AU345"/>
  <c r="AU346"/>
  <c r="AU347"/>
  <c r="AU348"/>
  <c r="AU349"/>
  <c r="AU350"/>
  <c r="AU351"/>
  <c r="AU352"/>
  <c r="AU353"/>
  <c r="AU354"/>
  <c r="AU343"/>
  <c r="AU355"/>
  <c r="AU358"/>
  <c r="AU359"/>
  <c r="AU360"/>
  <c r="AU361"/>
  <c r="AU362"/>
  <c r="AU363"/>
  <c r="AU364"/>
  <c r="AU365"/>
  <c r="AU366"/>
  <c r="AU367"/>
  <c r="AU356"/>
  <c r="AU368"/>
  <c r="AU371"/>
  <c r="AU372"/>
  <c r="AU373"/>
  <c r="AU374"/>
  <c r="AU375"/>
  <c r="AU376"/>
  <c r="AU377"/>
  <c r="AU378"/>
  <c r="AU379"/>
  <c r="AU380"/>
  <c r="AU369"/>
  <c r="AU381"/>
  <c r="AU384"/>
  <c r="AU385"/>
  <c r="AU386"/>
  <c r="AU387"/>
  <c r="AU388"/>
  <c r="AU389"/>
  <c r="AU390"/>
  <c r="AU391"/>
  <c r="AU392"/>
  <c r="AU393"/>
  <c r="AU382"/>
  <c r="AU394"/>
  <c r="AU397"/>
  <c r="AU398"/>
  <c r="AU399"/>
  <c r="AU400"/>
  <c r="AU401"/>
  <c r="AU402"/>
  <c r="AU403"/>
  <c r="AU404"/>
  <c r="AU405"/>
  <c r="AU406"/>
  <c r="AU395"/>
  <c r="AU407"/>
  <c r="AU410"/>
  <c r="AU411"/>
  <c r="AU412"/>
  <c r="AU413"/>
  <c r="AU414"/>
  <c r="AU415"/>
  <c r="AU416"/>
  <c r="AU417"/>
  <c r="AU418"/>
  <c r="AU419"/>
  <c r="AU408"/>
  <c r="AU420"/>
  <c r="AU423"/>
  <c r="AU424"/>
  <c r="AU425"/>
  <c r="AU426"/>
  <c r="AU427"/>
  <c r="AU428"/>
  <c r="AU429"/>
  <c r="AU430"/>
  <c r="AU431"/>
  <c r="AU432"/>
  <c r="AU421"/>
  <c r="AU433"/>
  <c r="AU436"/>
  <c r="AU437"/>
  <c r="AU438"/>
  <c r="AU439"/>
  <c r="AU440"/>
  <c r="AU441"/>
  <c r="AU442"/>
  <c r="AU443"/>
  <c r="AU444"/>
  <c r="AU445"/>
  <c r="AU434"/>
  <c r="AU446"/>
  <c r="AU449"/>
  <c r="AU450"/>
  <c r="AU451"/>
  <c r="AU452"/>
  <c r="AU453"/>
  <c r="AU454"/>
  <c r="AU455"/>
  <c r="AU456"/>
  <c r="AU457"/>
  <c r="AU458"/>
  <c r="AU447"/>
  <c r="AU459"/>
  <c r="AU462"/>
  <c r="AU463"/>
  <c r="AU464"/>
  <c r="AU465"/>
  <c r="AU466"/>
  <c r="AU467"/>
  <c r="AU468"/>
  <c r="AU469"/>
  <c r="AU470"/>
  <c r="AU471"/>
  <c r="AU460"/>
  <c r="AU472"/>
  <c r="AU475"/>
  <c r="AU476"/>
  <c r="AU477"/>
  <c r="AU478"/>
  <c r="AU479"/>
  <c r="AU480"/>
  <c r="AU481"/>
  <c r="AU482"/>
  <c r="AU483"/>
  <c r="AU484"/>
  <c r="AU473"/>
  <c r="AU485"/>
  <c r="AU488"/>
  <c r="AU489"/>
  <c r="AU490"/>
  <c r="AU491"/>
  <c r="AU492"/>
  <c r="AU493"/>
  <c r="AU494"/>
  <c r="AU495"/>
  <c r="AU496"/>
  <c r="AU497"/>
  <c r="AU486"/>
  <c r="AU498"/>
  <c r="AU501"/>
  <c r="AU502"/>
  <c r="AU503"/>
  <c r="AU504"/>
  <c r="AU505"/>
  <c r="AU506"/>
  <c r="AU507"/>
  <c r="AU508"/>
  <c r="AU509"/>
  <c r="AU510"/>
  <c r="AU499"/>
  <c r="AU511"/>
  <c r="AU514"/>
  <c r="AU515"/>
  <c r="AU516"/>
  <c r="AU517"/>
  <c r="AU518"/>
  <c r="AU519"/>
  <c r="AU520"/>
  <c r="AU521"/>
  <c r="AU522"/>
  <c r="AU523"/>
  <c r="AU512"/>
  <c r="AU524"/>
  <c r="AU527"/>
  <c r="AU528"/>
  <c r="AU529"/>
  <c r="AU530"/>
  <c r="AU531"/>
  <c r="AU532"/>
  <c r="AU533"/>
  <c r="AU534"/>
  <c r="AU535"/>
  <c r="AU536"/>
  <c r="AU525"/>
  <c r="AU537"/>
  <c r="AU540"/>
  <c r="AU541"/>
  <c r="AU542"/>
  <c r="AU543"/>
  <c r="AU544"/>
  <c r="AU545"/>
  <c r="AU546"/>
  <c r="AU547"/>
  <c r="AU548"/>
  <c r="AU549"/>
  <c r="AU538"/>
  <c r="AU550"/>
  <c r="AU553"/>
  <c r="AU554"/>
  <c r="AU555"/>
  <c r="AU556"/>
  <c r="AU557"/>
  <c r="AU558"/>
  <c r="AU559"/>
  <c r="AU560"/>
  <c r="AU561"/>
  <c r="AU562"/>
  <c r="AU551"/>
  <c r="AU563"/>
  <c r="AU566"/>
  <c r="AU567"/>
  <c r="AU568"/>
  <c r="AU569"/>
  <c r="AU570"/>
  <c r="AU571"/>
  <c r="AU572"/>
  <c r="AU573"/>
  <c r="AU574"/>
  <c r="AU575"/>
  <c r="AU564"/>
  <c r="AU576"/>
  <c r="AU579"/>
  <c r="AU580"/>
  <c r="AU581"/>
  <c r="AU582"/>
  <c r="AU583"/>
  <c r="AU584"/>
  <c r="AU585"/>
  <c r="AU586"/>
  <c r="AU587"/>
  <c r="AU588"/>
  <c r="AU577"/>
  <c r="AU589"/>
  <c r="AU329"/>
  <c r="AU34" i="24"/>
  <c r="AU35"/>
  <c r="AU36"/>
  <c r="AT41"/>
  <c r="AU44"/>
  <c r="AU24"/>
  <c r="AU25"/>
  <c r="AU27"/>
  <c r="AU54"/>
  <c r="AU55"/>
  <c r="AU316" i="18"/>
  <c r="AU324"/>
  <c r="AV10" i="24"/>
  <c r="AV12"/>
  <c r="AU56"/>
  <c r="AU59"/>
  <c r="AU40"/>
  <c r="AU39"/>
  <c r="AU42"/>
  <c r="AU60"/>
  <c r="AV11"/>
  <c r="AV17"/>
  <c r="AV18"/>
  <c r="AV3" i="18"/>
  <c r="AV58"/>
  <c r="AV59"/>
  <c r="AV60"/>
  <c r="AV61"/>
  <c r="AV62"/>
  <c r="AV63"/>
  <c r="AV64"/>
  <c r="AV65"/>
  <c r="AV66"/>
  <c r="AV67"/>
  <c r="AV56"/>
  <c r="AV68"/>
  <c r="AV71"/>
  <c r="AV72"/>
  <c r="AV73"/>
  <c r="AV74"/>
  <c r="AV75"/>
  <c r="AV76"/>
  <c r="AV77"/>
  <c r="AV78"/>
  <c r="AV79"/>
  <c r="AV80"/>
  <c r="AV69"/>
  <c r="AV81"/>
  <c r="AV84"/>
  <c r="AV85"/>
  <c r="AV86"/>
  <c r="AV87"/>
  <c r="AV88"/>
  <c r="AV89"/>
  <c r="AV90"/>
  <c r="AV91"/>
  <c r="AV92"/>
  <c r="AV93"/>
  <c r="AV82"/>
  <c r="AV94"/>
  <c r="AV97"/>
  <c r="AV98"/>
  <c r="AV99"/>
  <c r="AV100"/>
  <c r="AV101"/>
  <c r="AV102"/>
  <c r="AV103"/>
  <c r="AV104"/>
  <c r="AV105"/>
  <c r="AV106"/>
  <c r="AV95"/>
  <c r="AV107"/>
  <c r="AV110"/>
  <c r="AV111"/>
  <c r="AV112"/>
  <c r="AV113"/>
  <c r="AV114"/>
  <c r="AV115"/>
  <c r="AV116"/>
  <c r="AV117"/>
  <c r="AV118"/>
  <c r="AV119"/>
  <c r="AV108"/>
  <c r="AV120"/>
  <c r="AV123"/>
  <c r="AV124"/>
  <c r="AV125"/>
  <c r="AV126"/>
  <c r="AV127"/>
  <c r="AV128"/>
  <c r="AV129"/>
  <c r="AV130"/>
  <c r="AV131"/>
  <c r="AV132"/>
  <c r="AV121"/>
  <c r="AV133"/>
  <c r="AV136"/>
  <c r="AV137"/>
  <c r="AV138"/>
  <c r="AV139"/>
  <c r="AV140"/>
  <c r="AV141"/>
  <c r="AV142"/>
  <c r="AV143"/>
  <c r="AV144"/>
  <c r="AV145"/>
  <c r="AV134"/>
  <c r="AV146"/>
  <c r="AV149"/>
  <c r="AV150"/>
  <c r="AV151"/>
  <c r="AV152"/>
  <c r="AV153"/>
  <c r="AV154"/>
  <c r="AV155"/>
  <c r="AV156"/>
  <c r="AV157"/>
  <c r="AV158"/>
  <c r="AV147"/>
  <c r="AV159"/>
  <c r="AV162"/>
  <c r="AV163"/>
  <c r="AV164"/>
  <c r="AV165"/>
  <c r="AV166"/>
  <c r="AV167"/>
  <c r="AV168"/>
  <c r="AV169"/>
  <c r="AV170"/>
  <c r="AV171"/>
  <c r="AV160"/>
  <c r="AV172"/>
  <c r="AV175"/>
  <c r="AV176"/>
  <c r="AV177"/>
  <c r="AV178"/>
  <c r="AV179"/>
  <c r="AV180"/>
  <c r="AV181"/>
  <c r="AV182"/>
  <c r="AV183"/>
  <c r="AV184"/>
  <c r="AV173"/>
  <c r="AV185"/>
  <c r="AV188"/>
  <c r="AV189"/>
  <c r="AV190"/>
  <c r="AV191"/>
  <c r="AV192"/>
  <c r="AV193"/>
  <c r="AV194"/>
  <c r="AV195"/>
  <c r="AV196"/>
  <c r="AV197"/>
  <c r="AV186"/>
  <c r="AV198"/>
  <c r="AV201"/>
  <c r="AV202"/>
  <c r="AV203"/>
  <c r="AV204"/>
  <c r="AV205"/>
  <c r="AV206"/>
  <c r="AV207"/>
  <c r="AV208"/>
  <c r="AV209"/>
  <c r="AV210"/>
  <c r="AV199"/>
  <c r="AV211"/>
  <c r="AV214"/>
  <c r="AV215"/>
  <c r="AV216"/>
  <c r="AV217"/>
  <c r="AV218"/>
  <c r="AV219"/>
  <c r="AV220"/>
  <c r="AV221"/>
  <c r="AV222"/>
  <c r="AV223"/>
  <c r="AV212"/>
  <c r="AV224"/>
  <c r="AV227"/>
  <c r="AV228"/>
  <c r="AV229"/>
  <c r="AV230"/>
  <c r="AV231"/>
  <c r="AV232"/>
  <c r="AV233"/>
  <c r="AV234"/>
  <c r="AV235"/>
  <c r="AV236"/>
  <c r="AV225"/>
  <c r="AV237"/>
  <c r="AV240"/>
  <c r="AV241"/>
  <c r="AV242"/>
  <c r="AV243"/>
  <c r="AV244"/>
  <c r="AV245"/>
  <c r="AV246"/>
  <c r="AV247"/>
  <c r="AV248"/>
  <c r="AV249"/>
  <c r="AV238"/>
  <c r="AV250"/>
  <c r="AV253"/>
  <c r="AV254"/>
  <c r="AV255"/>
  <c r="AV256"/>
  <c r="AV257"/>
  <c r="AV258"/>
  <c r="AV259"/>
  <c r="AV260"/>
  <c r="AV261"/>
  <c r="AV262"/>
  <c r="AV251"/>
  <c r="AV263"/>
  <c r="AV266"/>
  <c r="AV267"/>
  <c r="AV268"/>
  <c r="AV269"/>
  <c r="AV270"/>
  <c r="AV271"/>
  <c r="AV272"/>
  <c r="AV273"/>
  <c r="AV274"/>
  <c r="AV275"/>
  <c r="AV264"/>
  <c r="AV276"/>
  <c r="AV279"/>
  <c r="AV280"/>
  <c r="AV281"/>
  <c r="AV282"/>
  <c r="AV283"/>
  <c r="AV284"/>
  <c r="AV285"/>
  <c r="AV286"/>
  <c r="AV287"/>
  <c r="AV288"/>
  <c r="AV277"/>
  <c r="AV289"/>
  <c r="AV292"/>
  <c r="AV293"/>
  <c r="AV294"/>
  <c r="AV295"/>
  <c r="AV296"/>
  <c r="AV297"/>
  <c r="AV298"/>
  <c r="AV299"/>
  <c r="AV300"/>
  <c r="AV301"/>
  <c r="AV290"/>
  <c r="AV302"/>
  <c r="AV305"/>
  <c r="AV306"/>
  <c r="AV307"/>
  <c r="AV308"/>
  <c r="AV309"/>
  <c r="AV310"/>
  <c r="AV311"/>
  <c r="AV312"/>
  <c r="AV313"/>
  <c r="AV314"/>
  <c r="AV303"/>
  <c r="AV315"/>
  <c r="AV55"/>
  <c r="AV6"/>
  <c r="AV7"/>
  <c r="AV322"/>
  <c r="AV321"/>
  <c r="AV323"/>
  <c r="AV20" i="24"/>
  <c r="AV7"/>
  <c r="AV8"/>
  <c r="AV22"/>
  <c r="AV33"/>
  <c r="AV332" i="18"/>
  <c r="AV333"/>
  <c r="AV334"/>
  <c r="AV335"/>
  <c r="AV336"/>
  <c r="AV337"/>
  <c r="AV338"/>
  <c r="AV339"/>
  <c r="AV340"/>
  <c r="AV341"/>
  <c r="AV330"/>
  <c r="AV342"/>
  <c r="AV345"/>
  <c r="AV346"/>
  <c r="AV347"/>
  <c r="AV348"/>
  <c r="AV349"/>
  <c r="AV350"/>
  <c r="AV351"/>
  <c r="AV352"/>
  <c r="AV353"/>
  <c r="AV354"/>
  <c r="AV343"/>
  <c r="AV355"/>
  <c r="AV358"/>
  <c r="AV359"/>
  <c r="AV360"/>
  <c r="AV361"/>
  <c r="AV362"/>
  <c r="AV363"/>
  <c r="AV364"/>
  <c r="AV365"/>
  <c r="AV366"/>
  <c r="AV367"/>
  <c r="AV356"/>
  <c r="AV368"/>
  <c r="AV371"/>
  <c r="AV372"/>
  <c r="AV373"/>
  <c r="AV374"/>
  <c r="AV375"/>
  <c r="AV376"/>
  <c r="AV377"/>
  <c r="AV378"/>
  <c r="AV379"/>
  <c r="AV380"/>
  <c r="AV369"/>
  <c r="AV381"/>
  <c r="AV384"/>
  <c r="AV385"/>
  <c r="AV386"/>
  <c r="AV387"/>
  <c r="AV388"/>
  <c r="AV389"/>
  <c r="AV390"/>
  <c r="AV391"/>
  <c r="AV392"/>
  <c r="AV393"/>
  <c r="AV382"/>
  <c r="AV394"/>
  <c r="AV397"/>
  <c r="AV398"/>
  <c r="AV399"/>
  <c r="AV400"/>
  <c r="AV401"/>
  <c r="AV402"/>
  <c r="AV403"/>
  <c r="AV404"/>
  <c r="AV405"/>
  <c r="AV406"/>
  <c r="AV395"/>
  <c r="AV407"/>
  <c r="AV410"/>
  <c r="AV411"/>
  <c r="AV412"/>
  <c r="AV413"/>
  <c r="AV414"/>
  <c r="AV415"/>
  <c r="AV416"/>
  <c r="AV417"/>
  <c r="AV418"/>
  <c r="AV419"/>
  <c r="AV408"/>
  <c r="AV420"/>
  <c r="AV423"/>
  <c r="AV424"/>
  <c r="AV425"/>
  <c r="AV426"/>
  <c r="AV427"/>
  <c r="AV428"/>
  <c r="AV429"/>
  <c r="AV430"/>
  <c r="AV431"/>
  <c r="AV432"/>
  <c r="AV421"/>
  <c r="AV433"/>
  <c r="AV436"/>
  <c r="AV437"/>
  <c r="AV438"/>
  <c r="AV439"/>
  <c r="AV440"/>
  <c r="AV441"/>
  <c r="AV442"/>
  <c r="AV443"/>
  <c r="AV444"/>
  <c r="AV445"/>
  <c r="AV434"/>
  <c r="AV446"/>
  <c r="AV449"/>
  <c r="AV450"/>
  <c r="AV451"/>
  <c r="AV452"/>
  <c r="AV453"/>
  <c r="AV454"/>
  <c r="AV455"/>
  <c r="AV456"/>
  <c r="AV457"/>
  <c r="AV458"/>
  <c r="AV447"/>
  <c r="AV459"/>
  <c r="AV462"/>
  <c r="AV463"/>
  <c r="AV464"/>
  <c r="AV465"/>
  <c r="AV466"/>
  <c r="AV467"/>
  <c r="AV468"/>
  <c r="AV469"/>
  <c r="AV470"/>
  <c r="AV471"/>
  <c r="AV460"/>
  <c r="AV472"/>
  <c r="AV475"/>
  <c r="AV476"/>
  <c r="AV477"/>
  <c r="AV478"/>
  <c r="AV479"/>
  <c r="AV480"/>
  <c r="AV481"/>
  <c r="AV482"/>
  <c r="AV483"/>
  <c r="AV484"/>
  <c r="AV473"/>
  <c r="AV485"/>
  <c r="AV488"/>
  <c r="AV489"/>
  <c r="AV490"/>
  <c r="AV491"/>
  <c r="AV492"/>
  <c r="AV493"/>
  <c r="AV494"/>
  <c r="AV495"/>
  <c r="AV496"/>
  <c r="AV497"/>
  <c r="AV486"/>
  <c r="AV498"/>
  <c r="AV501"/>
  <c r="AV502"/>
  <c r="AV503"/>
  <c r="AV504"/>
  <c r="AV505"/>
  <c r="AV506"/>
  <c r="AV507"/>
  <c r="AV508"/>
  <c r="AV509"/>
  <c r="AV510"/>
  <c r="AV499"/>
  <c r="AV511"/>
  <c r="AV514"/>
  <c r="AV515"/>
  <c r="AV516"/>
  <c r="AV517"/>
  <c r="AV518"/>
  <c r="AV519"/>
  <c r="AV520"/>
  <c r="AV521"/>
  <c r="AV522"/>
  <c r="AV523"/>
  <c r="AV512"/>
  <c r="AV524"/>
  <c r="AV527"/>
  <c r="AV528"/>
  <c r="AV529"/>
  <c r="AV530"/>
  <c r="AV531"/>
  <c r="AV532"/>
  <c r="AV533"/>
  <c r="AV534"/>
  <c r="AV535"/>
  <c r="AV536"/>
  <c r="AV525"/>
  <c r="AV537"/>
  <c r="AV540"/>
  <c r="AV541"/>
  <c r="AV542"/>
  <c r="AV543"/>
  <c r="AV544"/>
  <c r="AV545"/>
  <c r="AV546"/>
  <c r="AV547"/>
  <c r="AV548"/>
  <c r="AV549"/>
  <c r="AV538"/>
  <c r="AV550"/>
  <c r="AV553"/>
  <c r="AV554"/>
  <c r="AV555"/>
  <c r="AV556"/>
  <c r="AV557"/>
  <c r="AV558"/>
  <c r="AV559"/>
  <c r="AV560"/>
  <c r="AV561"/>
  <c r="AV562"/>
  <c r="AV551"/>
  <c r="AV563"/>
  <c r="AV566"/>
  <c r="AV567"/>
  <c r="AV568"/>
  <c r="AV569"/>
  <c r="AV570"/>
  <c r="AV571"/>
  <c r="AV572"/>
  <c r="AV573"/>
  <c r="AV574"/>
  <c r="AV575"/>
  <c r="AV564"/>
  <c r="AV576"/>
  <c r="AV579"/>
  <c r="AV580"/>
  <c r="AV581"/>
  <c r="AV582"/>
  <c r="AV583"/>
  <c r="AV584"/>
  <c r="AV585"/>
  <c r="AV586"/>
  <c r="AV587"/>
  <c r="AV588"/>
  <c r="AV577"/>
  <c r="AV589"/>
  <c r="AV329"/>
  <c r="AV34" i="24"/>
  <c r="AV35"/>
  <c r="AV36"/>
  <c r="AU41"/>
  <c r="AV44"/>
  <c r="AV24"/>
  <c r="AV25"/>
  <c r="AV27"/>
  <c r="AV54"/>
  <c r="AV55"/>
  <c r="AV316" i="18"/>
  <c r="AV324"/>
  <c r="AW10" i="24"/>
  <c r="AW12"/>
  <c r="AV56"/>
  <c r="AV59"/>
  <c r="AV40"/>
  <c r="AV39"/>
  <c r="AV42"/>
  <c r="AV60"/>
  <c r="AW11"/>
  <c r="AW17"/>
  <c r="AW18"/>
  <c r="AW3" i="18"/>
  <c r="AW58"/>
  <c r="AW59"/>
  <c r="AW60"/>
  <c r="AW61"/>
  <c r="AW62"/>
  <c r="AW63"/>
  <c r="AW64"/>
  <c r="AW65"/>
  <c r="AW66"/>
  <c r="AW67"/>
  <c r="AW56"/>
  <c r="AW68"/>
  <c r="AW71"/>
  <c r="AW72"/>
  <c r="AW73"/>
  <c r="AW74"/>
  <c r="AW75"/>
  <c r="AW76"/>
  <c r="AW77"/>
  <c r="AW78"/>
  <c r="AW79"/>
  <c r="AW80"/>
  <c r="AW69"/>
  <c r="AW81"/>
  <c r="AW84"/>
  <c r="AW85"/>
  <c r="AW86"/>
  <c r="AW87"/>
  <c r="AW88"/>
  <c r="AW89"/>
  <c r="AW90"/>
  <c r="AW91"/>
  <c r="AW92"/>
  <c r="AW93"/>
  <c r="AW82"/>
  <c r="AW94"/>
  <c r="AW97"/>
  <c r="AW98"/>
  <c r="AW99"/>
  <c r="AW100"/>
  <c r="AW101"/>
  <c r="AW102"/>
  <c r="AW103"/>
  <c r="AW104"/>
  <c r="AW105"/>
  <c r="AW106"/>
  <c r="AW95"/>
  <c r="AW107"/>
  <c r="AW110"/>
  <c r="AW111"/>
  <c r="AW112"/>
  <c r="AW113"/>
  <c r="AW114"/>
  <c r="AW115"/>
  <c r="AW116"/>
  <c r="AW117"/>
  <c r="AW118"/>
  <c r="AW119"/>
  <c r="AW108"/>
  <c r="AW120"/>
  <c r="AW123"/>
  <c r="AW124"/>
  <c r="AW125"/>
  <c r="AW126"/>
  <c r="AW127"/>
  <c r="AW128"/>
  <c r="AW129"/>
  <c r="AW130"/>
  <c r="AW131"/>
  <c r="AW132"/>
  <c r="AW121"/>
  <c r="AW133"/>
  <c r="AW136"/>
  <c r="AW137"/>
  <c r="AW138"/>
  <c r="AW139"/>
  <c r="AW140"/>
  <c r="AW141"/>
  <c r="AW142"/>
  <c r="AW143"/>
  <c r="AW144"/>
  <c r="AW145"/>
  <c r="AW134"/>
  <c r="AW146"/>
  <c r="AW149"/>
  <c r="AW150"/>
  <c r="AW151"/>
  <c r="AW152"/>
  <c r="AW153"/>
  <c r="AW154"/>
  <c r="AW155"/>
  <c r="AW156"/>
  <c r="AW157"/>
  <c r="AW158"/>
  <c r="AW147"/>
  <c r="AW159"/>
  <c r="AW162"/>
  <c r="AW163"/>
  <c r="AW164"/>
  <c r="AW165"/>
  <c r="AW166"/>
  <c r="AW167"/>
  <c r="AW168"/>
  <c r="AW169"/>
  <c r="AW170"/>
  <c r="AW171"/>
  <c r="AW160"/>
  <c r="AW172"/>
  <c r="AW175"/>
  <c r="AW176"/>
  <c r="AW177"/>
  <c r="AW178"/>
  <c r="AW179"/>
  <c r="AW180"/>
  <c r="AW181"/>
  <c r="AW182"/>
  <c r="AW183"/>
  <c r="AW184"/>
  <c r="AW173"/>
  <c r="AW185"/>
  <c r="AW188"/>
  <c r="AW189"/>
  <c r="AW190"/>
  <c r="AW191"/>
  <c r="AW192"/>
  <c r="AW193"/>
  <c r="AW194"/>
  <c r="AW195"/>
  <c r="AW196"/>
  <c r="AW197"/>
  <c r="AW186"/>
  <c r="AW198"/>
  <c r="AW201"/>
  <c r="AW202"/>
  <c r="AW203"/>
  <c r="AW204"/>
  <c r="AW205"/>
  <c r="AW206"/>
  <c r="AW207"/>
  <c r="AW208"/>
  <c r="AW209"/>
  <c r="AW210"/>
  <c r="AW199"/>
  <c r="AW211"/>
  <c r="AW214"/>
  <c r="AW215"/>
  <c r="AW216"/>
  <c r="AW217"/>
  <c r="AW218"/>
  <c r="AW219"/>
  <c r="AW220"/>
  <c r="AW221"/>
  <c r="AW222"/>
  <c r="AW223"/>
  <c r="AW212"/>
  <c r="AW224"/>
  <c r="AW227"/>
  <c r="AW228"/>
  <c r="AW229"/>
  <c r="AW230"/>
  <c r="AW231"/>
  <c r="AW232"/>
  <c r="AW233"/>
  <c r="AW234"/>
  <c r="AW235"/>
  <c r="AW236"/>
  <c r="AW225"/>
  <c r="AW237"/>
  <c r="AW240"/>
  <c r="AW241"/>
  <c r="AW242"/>
  <c r="AW243"/>
  <c r="AW244"/>
  <c r="AW245"/>
  <c r="AW246"/>
  <c r="AW247"/>
  <c r="AW248"/>
  <c r="AW249"/>
  <c r="AW238"/>
  <c r="AW250"/>
  <c r="AW253"/>
  <c r="AW254"/>
  <c r="AW255"/>
  <c r="AW256"/>
  <c r="AW257"/>
  <c r="AW258"/>
  <c r="AW259"/>
  <c r="AW260"/>
  <c r="AW261"/>
  <c r="AW262"/>
  <c r="AW251"/>
  <c r="AW263"/>
  <c r="AW266"/>
  <c r="AW267"/>
  <c r="AW268"/>
  <c r="AW269"/>
  <c r="AW270"/>
  <c r="AW271"/>
  <c r="AW272"/>
  <c r="AW273"/>
  <c r="AW274"/>
  <c r="AW275"/>
  <c r="AW264"/>
  <c r="AW276"/>
  <c r="AW279"/>
  <c r="AW280"/>
  <c r="AW281"/>
  <c r="AW282"/>
  <c r="AW283"/>
  <c r="AW284"/>
  <c r="AW285"/>
  <c r="AW286"/>
  <c r="AW287"/>
  <c r="AW288"/>
  <c r="AW277"/>
  <c r="AW289"/>
  <c r="AW292"/>
  <c r="AW293"/>
  <c r="AW294"/>
  <c r="AW295"/>
  <c r="AW296"/>
  <c r="AW297"/>
  <c r="AW298"/>
  <c r="AW299"/>
  <c r="AW300"/>
  <c r="AW301"/>
  <c r="AW290"/>
  <c r="AW302"/>
  <c r="AW305"/>
  <c r="AW306"/>
  <c r="AW307"/>
  <c r="AW308"/>
  <c r="AW309"/>
  <c r="AW310"/>
  <c r="AW311"/>
  <c r="AW312"/>
  <c r="AW313"/>
  <c r="AW314"/>
  <c r="AW303"/>
  <c r="AW315"/>
  <c r="AW55"/>
  <c r="AW6"/>
  <c r="AW7"/>
  <c r="AW322"/>
  <c r="AW321"/>
  <c r="AW323"/>
  <c r="AW20" i="24"/>
  <c r="AW7"/>
  <c r="AW8"/>
  <c r="AW22"/>
  <c r="AW33"/>
  <c r="AW332" i="18"/>
  <c r="AW333"/>
  <c r="AW334"/>
  <c r="AW335"/>
  <c r="AW336"/>
  <c r="AW337"/>
  <c r="AW338"/>
  <c r="AW339"/>
  <c r="AW340"/>
  <c r="AW341"/>
  <c r="AW330"/>
  <c r="AW342"/>
  <c r="AW345"/>
  <c r="AW346"/>
  <c r="AW347"/>
  <c r="AW348"/>
  <c r="AW349"/>
  <c r="AW350"/>
  <c r="AW351"/>
  <c r="AW352"/>
  <c r="AW353"/>
  <c r="AW354"/>
  <c r="AW343"/>
  <c r="AW355"/>
  <c r="AW358"/>
  <c r="AW359"/>
  <c r="AW360"/>
  <c r="AW361"/>
  <c r="AW362"/>
  <c r="AW363"/>
  <c r="AW364"/>
  <c r="AW365"/>
  <c r="AW366"/>
  <c r="AW367"/>
  <c r="AW356"/>
  <c r="AW368"/>
  <c r="AW371"/>
  <c r="AW372"/>
  <c r="AW373"/>
  <c r="AW374"/>
  <c r="AW375"/>
  <c r="AW376"/>
  <c r="AW377"/>
  <c r="AW378"/>
  <c r="AW379"/>
  <c r="AW380"/>
  <c r="AW369"/>
  <c r="AW381"/>
  <c r="AW384"/>
  <c r="AW385"/>
  <c r="AW386"/>
  <c r="AW387"/>
  <c r="AW388"/>
  <c r="AW389"/>
  <c r="AW390"/>
  <c r="AW391"/>
  <c r="AW392"/>
  <c r="AW393"/>
  <c r="AW382"/>
  <c r="AW394"/>
  <c r="AW397"/>
  <c r="AW398"/>
  <c r="AW399"/>
  <c r="AW400"/>
  <c r="AW401"/>
  <c r="AW402"/>
  <c r="AW403"/>
  <c r="AW404"/>
  <c r="AW405"/>
  <c r="AW406"/>
  <c r="AW395"/>
  <c r="AW407"/>
  <c r="AW410"/>
  <c r="AW411"/>
  <c r="AW412"/>
  <c r="AW413"/>
  <c r="AW414"/>
  <c r="AW415"/>
  <c r="AW416"/>
  <c r="AW417"/>
  <c r="AW418"/>
  <c r="AW419"/>
  <c r="AW408"/>
  <c r="AW420"/>
  <c r="AW423"/>
  <c r="AW424"/>
  <c r="AW425"/>
  <c r="AW426"/>
  <c r="AW427"/>
  <c r="AW428"/>
  <c r="AW429"/>
  <c r="AW430"/>
  <c r="AW431"/>
  <c r="AW432"/>
  <c r="AW421"/>
  <c r="AW433"/>
  <c r="AW436"/>
  <c r="AW437"/>
  <c r="AW438"/>
  <c r="AW439"/>
  <c r="AW440"/>
  <c r="AW441"/>
  <c r="AW442"/>
  <c r="AW443"/>
  <c r="AW444"/>
  <c r="AW445"/>
  <c r="AW434"/>
  <c r="AW446"/>
  <c r="AW449"/>
  <c r="AW450"/>
  <c r="AW451"/>
  <c r="AW452"/>
  <c r="AW453"/>
  <c r="AW454"/>
  <c r="AW455"/>
  <c r="AW456"/>
  <c r="AW457"/>
  <c r="AW458"/>
  <c r="AW447"/>
  <c r="AW459"/>
  <c r="AW462"/>
  <c r="AW463"/>
  <c r="AW464"/>
  <c r="AW465"/>
  <c r="AW466"/>
  <c r="AW467"/>
  <c r="AW468"/>
  <c r="AW469"/>
  <c r="AW470"/>
  <c r="AW471"/>
  <c r="AW460"/>
  <c r="AW472"/>
  <c r="AW475"/>
  <c r="AW476"/>
  <c r="AW477"/>
  <c r="AW478"/>
  <c r="AW479"/>
  <c r="AW480"/>
  <c r="AW481"/>
  <c r="AW482"/>
  <c r="AW483"/>
  <c r="AW484"/>
  <c r="AW473"/>
  <c r="AW485"/>
  <c r="AW488"/>
  <c r="AW489"/>
  <c r="AW490"/>
  <c r="AW491"/>
  <c r="AW492"/>
  <c r="AW493"/>
  <c r="AW494"/>
  <c r="AW495"/>
  <c r="AW496"/>
  <c r="AW497"/>
  <c r="AW486"/>
  <c r="AW498"/>
  <c r="AW501"/>
  <c r="AW502"/>
  <c r="AW503"/>
  <c r="AW504"/>
  <c r="AW505"/>
  <c r="AW506"/>
  <c r="AW507"/>
  <c r="AW508"/>
  <c r="AW509"/>
  <c r="AW510"/>
  <c r="AW499"/>
  <c r="AW511"/>
  <c r="AW514"/>
  <c r="AW515"/>
  <c r="AW516"/>
  <c r="AW517"/>
  <c r="AW518"/>
  <c r="AW519"/>
  <c r="AW520"/>
  <c r="AW521"/>
  <c r="AW522"/>
  <c r="AW523"/>
  <c r="AW512"/>
  <c r="AW524"/>
  <c r="AW527"/>
  <c r="AW528"/>
  <c r="AW529"/>
  <c r="AW530"/>
  <c r="AW531"/>
  <c r="AW532"/>
  <c r="AW533"/>
  <c r="AW534"/>
  <c r="AW535"/>
  <c r="AW536"/>
  <c r="AW525"/>
  <c r="AW537"/>
  <c r="AW540"/>
  <c r="AW541"/>
  <c r="AW542"/>
  <c r="AW543"/>
  <c r="AW544"/>
  <c r="AW545"/>
  <c r="AW546"/>
  <c r="AW547"/>
  <c r="AW548"/>
  <c r="AW549"/>
  <c r="AW538"/>
  <c r="AW550"/>
  <c r="AW553"/>
  <c r="AW554"/>
  <c r="AW555"/>
  <c r="AW556"/>
  <c r="AW557"/>
  <c r="AW558"/>
  <c r="AW559"/>
  <c r="AW560"/>
  <c r="AW561"/>
  <c r="AW562"/>
  <c r="AW551"/>
  <c r="AW563"/>
  <c r="AW566"/>
  <c r="AW567"/>
  <c r="AW568"/>
  <c r="AW569"/>
  <c r="AW570"/>
  <c r="AW571"/>
  <c r="AW572"/>
  <c r="AW573"/>
  <c r="AW574"/>
  <c r="AW575"/>
  <c r="AW564"/>
  <c r="AW576"/>
  <c r="AW579"/>
  <c r="AW580"/>
  <c r="AW581"/>
  <c r="AW582"/>
  <c r="AW583"/>
  <c r="AW584"/>
  <c r="AW585"/>
  <c r="AW586"/>
  <c r="AW587"/>
  <c r="AW588"/>
  <c r="AW577"/>
  <c r="AW589"/>
  <c r="AW329"/>
  <c r="AW34" i="24"/>
  <c r="AW35"/>
  <c r="AW36"/>
  <c r="AV41"/>
  <c r="AW44"/>
  <c r="AW24"/>
  <c r="AW25"/>
  <c r="AW27"/>
  <c r="AW54"/>
  <c r="AW55"/>
  <c r="AW316" i="18"/>
  <c r="AW324"/>
  <c r="AX10" i="24"/>
  <c r="AX12"/>
  <c r="AW56"/>
  <c r="AW59"/>
  <c r="AW40"/>
  <c r="AW39"/>
  <c r="AW42"/>
  <c r="AW60"/>
  <c r="AX11"/>
  <c r="AX17"/>
  <c r="AX18"/>
  <c r="AX3" i="18"/>
  <c r="AX58"/>
  <c r="AX59"/>
  <c r="AX60"/>
  <c r="AX61"/>
  <c r="AX62"/>
  <c r="AX63"/>
  <c r="AX64"/>
  <c r="AX65"/>
  <c r="AX66"/>
  <c r="AX67"/>
  <c r="AX56"/>
  <c r="AX68"/>
  <c r="AX71"/>
  <c r="AX72"/>
  <c r="AX73"/>
  <c r="AX74"/>
  <c r="AX75"/>
  <c r="AX76"/>
  <c r="AX77"/>
  <c r="AX78"/>
  <c r="AX79"/>
  <c r="AX80"/>
  <c r="AX69"/>
  <c r="AX81"/>
  <c r="AX84"/>
  <c r="AX85"/>
  <c r="AX86"/>
  <c r="AX87"/>
  <c r="AX88"/>
  <c r="AX89"/>
  <c r="AX90"/>
  <c r="AX91"/>
  <c r="AX92"/>
  <c r="AX93"/>
  <c r="AX82"/>
  <c r="AX94"/>
  <c r="AX97"/>
  <c r="AX98"/>
  <c r="AX99"/>
  <c r="AX100"/>
  <c r="AX101"/>
  <c r="AX102"/>
  <c r="AX103"/>
  <c r="AX104"/>
  <c r="AX105"/>
  <c r="AX106"/>
  <c r="AX95"/>
  <c r="AX107"/>
  <c r="AX110"/>
  <c r="AX111"/>
  <c r="AX112"/>
  <c r="AX113"/>
  <c r="AX114"/>
  <c r="AX115"/>
  <c r="AX116"/>
  <c r="AX117"/>
  <c r="AX118"/>
  <c r="AX119"/>
  <c r="AX108"/>
  <c r="AX120"/>
  <c r="AX123"/>
  <c r="AX124"/>
  <c r="AX125"/>
  <c r="AX126"/>
  <c r="AX127"/>
  <c r="AX128"/>
  <c r="AX129"/>
  <c r="AX130"/>
  <c r="AX131"/>
  <c r="AX132"/>
  <c r="AX121"/>
  <c r="AX133"/>
  <c r="AX136"/>
  <c r="AX137"/>
  <c r="AX138"/>
  <c r="AX139"/>
  <c r="AX140"/>
  <c r="AX141"/>
  <c r="AX142"/>
  <c r="AX143"/>
  <c r="AX144"/>
  <c r="AX145"/>
  <c r="AX134"/>
  <c r="AX146"/>
  <c r="AX149"/>
  <c r="AX150"/>
  <c r="AX151"/>
  <c r="AX152"/>
  <c r="AX153"/>
  <c r="AX154"/>
  <c r="AX155"/>
  <c r="AX156"/>
  <c r="AX157"/>
  <c r="AX158"/>
  <c r="AX147"/>
  <c r="AX159"/>
  <c r="AX162"/>
  <c r="AX163"/>
  <c r="AX164"/>
  <c r="AX165"/>
  <c r="AX166"/>
  <c r="AX167"/>
  <c r="AX168"/>
  <c r="AX169"/>
  <c r="AX170"/>
  <c r="AX171"/>
  <c r="AX160"/>
  <c r="AX172"/>
  <c r="AX175"/>
  <c r="AX176"/>
  <c r="AX177"/>
  <c r="AX178"/>
  <c r="AX179"/>
  <c r="AX180"/>
  <c r="AX181"/>
  <c r="AX182"/>
  <c r="AX183"/>
  <c r="AX184"/>
  <c r="AX173"/>
  <c r="AX185"/>
  <c r="AX188"/>
  <c r="AX189"/>
  <c r="AX190"/>
  <c r="AX191"/>
  <c r="AX192"/>
  <c r="AX193"/>
  <c r="AX194"/>
  <c r="AX195"/>
  <c r="AX196"/>
  <c r="AX197"/>
  <c r="AX186"/>
  <c r="AX198"/>
  <c r="AX201"/>
  <c r="AX202"/>
  <c r="AX203"/>
  <c r="AX204"/>
  <c r="AX205"/>
  <c r="AX206"/>
  <c r="AX207"/>
  <c r="AX208"/>
  <c r="AX209"/>
  <c r="AX210"/>
  <c r="AX199"/>
  <c r="AX211"/>
  <c r="AX214"/>
  <c r="AX215"/>
  <c r="AX216"/>
  <c r="AX217"/>
  <c r="AX218"/>
  <c r="AX219"/>
  <c r="AX220"/>
  <c r="AX221"/>
  <c r="AX222"/>
  <c r="AX223"/>
  <c r="AX212"/>
  <c r="AX224"/>
  <c r="AX227"/>
  <c r="AX228"/>
  <c r="AX229"/>
  <c r="AX230"/>
  <c r="AX231"/>
  <c r="AX232"/>
  <c r="AX233"/>
  <c r="AX234"/>
  <c r="AX235"/>
  <c r="AX236"/>
  <c r="AX225"/>
  <c r="AX237"/>
  <c r="AX240"/>
  <c r="AX241"/>
  <c r="AX242"/>
  <c r="AX243"/>
  <c r="AX244"/>
  <c r="AX245"/>
  <c r="AX246"/>
  <c r="AX247"/>
  <c r="AX248"/>
  <c r="AX249"/>
  <c r="AX238"/>
  <c r="AX250"/>
  <c r="AX253"/>
  <c r="AX254"/>
  <c r="AX255"/>
  <c r="AX256"/>
  <c r="AX257"/>
  <c r="AX258"/>
  <c r="AX259"/>
  <c r="AX260"/>
  <c r="AX261"/>
  <c r="AX262"/>
  <c r="AX251"/>
  <c r="AX263"/>
  <c r="AX266"/>
  <c r="AX267"/>
  <c r="AX268"/>
  <c r="AX269"/>
  <c r="AX270"/>
  <c r="AX271"/>
  <c r="AX272"/>
  <c r="AX273"/>
  <c r="AX274"/>
  <c r="AX275"/>
  <c r="AX264"/>
  <c r="AX276"/>
  <c r="AX279"/>
  <c r="AX280"/>
  <c r="AX281"/>
  <c r="AX282"/>
  <c r="AX283"/>
  <c r="AX284"/>
  <c r="AX285"/>
  <c r="AX286"/>
  <c r="AX287"/>
  <c r="AX288"/>
  <c r="AX277"/>
  <c r="AX289"/>
  <c r="AX292"/>
  <c r="AX293"/>
  <c r="AX294"/>
  <c r="AX295"/>
  <c r="AX296"/>
  <c r="AX297"/>
  <c r="AX298"/>
  <c r="AX299"/>
  <c r="AX300"/>
  <c r="AX301"/>
  <c r="AX290"/>
  <c r="AX302"/>
  <c r="AX305"/>
  <c r="AX306"/>
  <c r="AX307"/>
  <c r="AX308"/>
  <c r="AX309"/>
  <c r="AX310"/>
  <c r="AX311"/>
  <c r="AX312"/>
  <c r="AX313"/>
  <c r="AX314"/>
  <c r="AX303"/>
  <c r="AX315"/>
  <c r="AX55"/>
  <c r="AX6"/>
  <c r="AX7"/>
  <c r="AX322"/>
  <c r="AX321"/>
  <c r="AX323"/>
  <c r="AX20" i="24"/>
  <c r="AX7"/>
  <c r="AX8"/>
  <c r="AX22"/>
  <c r="AX33"/>
  <c r="AX332" i="18"/>
  <c r="AX333"/>
  <c r="AX334"/>
  <c r="AX335"/>
  <c r="AX336"/>
  <c r="AX337"/>
  <c r="AX338"/>
  <c r="AX339"/>
  <c r="AX340"/>
  <c r="AX341"/>
  <c r="AX330"/>
  <c r="AX342"/>
  <c r="AX345"/>
  <c r="AX346"/>
  <c r="AX347"/>
  <c r="AX348"/>
  <c r="AX349"/>
  <c r="AX350"/>
  <c r="AX351"/>
  <c r="AX352"/>
  <c r="AX353"/>
  <c r="AX354"/>
  <c r="AX343"/>
  <c r="AX355"/>
  <c r="AX358"/>
  <c r="AX359"/>
  <c r="AX360"/>
  <c r="AX361"/>
  <c r="AX362"/>
  <c r="AX363"/>
  <c r="AX364"/>
  <c r="AX365"/>
  <c r="AX366"/>
  <c r="AX367"/>
  <c r="AX356"/>
  <c r="AX368"/>
  <c r="AX371"/>
  <c r="AX372"/>
  <c r="AX373"/>
  <c r="AX374"/>
  <c r="AX375"/>
  <c r="AX376"/>
  <c r="AX377"/>
  <c r="AX378"/>
  <c r="AX379"/>
  <c r="AX380"/>
  <c r="AX369"/>
  <c r="AX381"/>
  <c r="AX384"/>
  <c r="AX385"/>
  <c r="AX386"/>
  <c r="AX387"/>
  <c r="AX388"/>
  <c r="AX389"/>
  <c r="AX390"/>
  <c r="AX391"/>
  <c r="AX392"/>
  <c r="AX393"/>
  <c r="AX382"/>
  <c r="AX394"/>
  <c r="AX397"/>
  <c r="AX398"/>
  <c r="AX399"/>
  <c r="AX400"/>
  <c r="AX401"/>
  <c r="AX402"/>
  <c r="AX403"/>
  <c r="AX404"/>
  <c r="AX405"/>
  <c r="AX406"/>
  <c r="AX395"/>
  <c r="AX407"/>
  <c r="AX410"/>
  <c r="AX411"/>
  <c r="AX412"/>
  <c r="AX413"/>
  <c r="AX414"/>
  <c r="AX415"/>
  <c r="AX416"/>
  <c r="AX417"/>
  <c r="AX418"/>
  <c r="AX419"/>
  <c r="AX408"/>
  <c r="AX420"/>
  <c r="AX423"/>
  <c r="AX424"/>
  <c r="AX425"/>
  <c r="AX426"/>
  <c r="AX427"/>
  <c r="AX428"/>
  <c r="AX429"/>
  <c r="AX430"/>
  <c r="AX431"/>
  <c r="AX432"/>
  <c r="AX421"/>
  <c r="AX433"/>
  <c r="AX436"/>
  <c r="AX437"/>
  <c r="AX438"/>
  <c r="AX439"/>
  <c r="AX440"/>
  <c r="AX441"/>
  <c r="AX442"/>
  <c r="AX443"/>
  <c r="AX444"/>
  <c r="AX445"/>
  <c r="AX434"/>
  <c r="AX446"/>
  <c r="AX449"/>
  <c r="AX450"/>
  <c r="AX451"/>
  <c r="AX452"/>
  <c r="AX453"/>
  <c r="AX454"/>
  <c r="AX455"/>
  <c r="AX456"/>
  <c r="AX457"/>
  <c r="AX458"/>
  <c r="AX447"/>
  <c r="AX459"/>
  <c r="AX462"/>
  <c r="AX463"/>
  <c r="AX464"/>
  <c r="AX465"/>
  <c r="AX466"/>
  <c r="AX467"/>
  <c r="AX468"/>
  <c r="AX469"/>
  <c r="AX470"/>
  <c r="AX471"/>
  <c r="AX460"/>
  <c r="AX472"/>
  <c r="AX475"/>
  <c r="AX476"/>
  <c r="AX477"/>
  <c r="AX478"/>
  <c r="AX479"/>
  <c r="AX480"/>
  <c r="AX481"/>
  <c r="AX482"/>
  <c r="AX483"/>
  <c r="AX484"/>
  <c r="AX473"/>
  <c r="AX485"/>
  <c r="AX488"/>
  <c r="AX489"/>
  <c r="AX490"/>
  <c r="AX491"/>
  <c r="AX492"/>
  <c r="AX493"/>
  <c r="AX494"/>
  <c r="AX495"/>
  <c r="AX496"/>
  <c r="AX497"/>
  <c r="AX486"/>
  <c r="AX498"/>
  <c r="AX501"/>
  <c r="AX502"/>
  <c r="AX503"/>
  <c r="AX504"/>
  <c r="AX505"/>
  <c r="AX506"/>
  <c r="AX507"/>
  <c r="AX508"/>
  <c r="AX509"/>
  <c r="AX510"/>
  <c r="AX499"/>
  <c r="AX511"/>
  <c r="AX514"/>
  <c r="AX515"/>
  <c r="AX516"/>
  <c r="AX517"/>
  <c r="AX518"/>
  <c r="AX519"/>
  <c r="AX520"/>
  <c r="AX521"/>
  <c r="AX522"/>
  <c r="AX523"/>
  <c r="AX512"/>
  <c r="AX524"/>
  <c r="AX527"/>
  <c r="AX528"/>
  <c r="AX529"/>
  <c r="AX530"/>
  <c r="AX531"/>
  <c r="AX532"/>
  <c r="AX533"/>
  <c r="AX534"/>
  <c r="AX535"/>
  <c r="AX536"/>
  <c r="AX525"/>
  <c r="AX537"/>
  <c r="AX540"/>
  <c r="AX541"/>
  <c r="AX542"/>
  <c r="AX543"/>
  <c r="AX544"/>
  <c r="AX545"/>
  <c r="AX546"/>
  <c r="AX547"/>
  <c r="AX548"/>
  <c r="AX549"/>
  <c r="AX538"/>
  <c r="AX550"/>
  <c r="AX553"/>
  <c r="AX554"/>
  <c r="AX555"/>
  <c r="AX556"/>
  <c r="AX557"/>
  <c r="AX558"/>
  <c r="AX559"/>
  <c r="AX560"/>
  <c r="AX561"/>
  <c r="AX562"/>
  <c r="AX551"/>
  <c r="AX563"/>
  <c r="AX566"/>
  <c r="AX567"/>
  <c r="AX568"/>
  <c r="AX569"/>
  <c r="AX570"/>
  <c r="AX571"/>
  <c r="AX572"/>
  <c r="AX573"/>
  <c r="AX574"/>
  <c r="AX575"/>
  <c r="AX564"/>
  <c r="AX576"/>
  <c r="AX579"/>
  <c r="AX580"/>
  <c r="AX581"/>
  <c r="AX582"/>
  <c r="AX583"/>
  <c r="AX584"/>
  <c r="AX585"/>
  <c r="AX586"/>
  <c r="AX587"/>
  <c r="AX588"/>
  <c r="AX577"/>
  <c r="AX589"/>
  <c r="AX329"/>
  <c r="AX34" i="24"/>
  <c r="AX35"/>
  <c r="AX36"/>
  <c r="AW41"/>
  <c r="AX44"/>
  <c r="AX24"/>
  <c r="AX25"/>
  <c r="AX27"/>
  <c r="AX54"/>
  <c r="AX55"/>
  <c r="AX316" i="18"/>
  <c r="AX324"/>
  <c r="AY10" i="24"/>
  <c r="AY12"/>
  <c r="AX56"/>
  <c r="AX59"/>
  <c r="AX40"/>
  <c r="AX39"/>
  <c r="AX42"/>
  <c r="AX60"/>
  <c r="AY11"/>
  <c r="AY17"/>
  <c r="AY18"/>
  <c r="AY3" i="18"/>
  <c r="AY58"/>
  <c r="AY59"/>
  <c r="AY60"/>
  <c r="AY61"/>
  <c r="AY62"/>
  <c r="AY63"/>
  <c r="AY64"/>
  <c r="AY65"/>
  <c r="AY66"/>
  <c r="AY67"/>
  <c r="AY56"/>
  <c r="AY68"/>
  <c r="AY71"/>
  <c r="AY72"/>
  <c r="AY73"/>
  <c r="AY74"/>
  <c r="AY75"/>
  <c r="AY76"/>
  <c r="AY77"/>
  <c r="AY78"/>
  <c r="AY79"/>
  <c r="AY80"/>
  <c r="AY69"/>
  <c r="AY81"/>
  <c r="AY84"/>
  <c r="AY85"/>
  <c r="AY86"/>
  <c r="AY87"/>
  <c r="AY88"/>
  <c r="AY89"/>
  <c r="AY90"/>
  <c r="AY91"/>
  <c r="AY92"/>
  <c r="AY93"/>
  <c r="AY82"/>
  <c r="AY94"/>
  <c r="AY97"/>
  <c r="AY98"/>
  <c r="AY99"/>
  <c r="AY100"/>
  <c r="AY101"/>
  <c r="AY102"/>
  <c r="AY103"/>
  <c r="AY104"/>
  <c r="AY105"/>
  <c r="AY106"/>
  <c r="AY95"/>
  <c r="AY107"/>
  <c r="AY110"/>
  <c r="AY111"/>
  <c r="AY112"/>
  <c r="AY113"/>
  <c r="AY114"/>
  <c r="AY115"/>
  <c r="AY116"/>
  <c r="AY117"/>
  <c r="AY118"/>
  <c r="AY119"/>
  <c r="AY108"/>
  <c r="AY120"/>
  <c r="AY123"/>
  <c r="AY124"/>
  <c r="AY125"/>
  <c r="AY126"/>
  <c r="AY127"/>
  <c r="AY128"/>
  <c r="AY129"/>
  <c r="AY130"/>
  <c r="AY131"/>
  <c r="AY132"/>
  <c r="AY121"/>
  <c r="AY133"/>
  <c r="AY136"/>
  <c r="AY137"/>
  <c r="AY138"/>
  <c r="AY139"/>
  <c r="AY140"/>
  <c r="AY141"/>
  <c r="AY142"/>
  <c r="AY143"/>
  <c r="AY144"/>
  <c r="AY145"/>
  <c r="AY134"/>
  <c r="AY146"/>
  <c r="AY149"/>
  <c r="AY150"/>
  <c r="AY151"/>
  <c r="AY152"/>
  <c r="AY153"/>
  <c r="AY154"/>
  <c r="AY155"/>
  <c r="AY156"/>
  <c r="AY157"/>
  <c r="AY158"/>
  <c r="AY147"/>
  <c r="AY159"/>
  <c r="AY162"/>
  <c r="AY163"/>
  <c r="AY164"/>
  <c r="AY165"/>
  <c r="AY166"/>
  <c r="AY167"/>
  <c r="AY168"/>
  <c r="AY169"/>
  <c r="AY170"/>
  <c r="AY171"/>
  <c r="AY160"/>
  <c r="AY172"/>
  <c r="AY175"/>
  <c r="AY176"/>
  <c r="AY177"/>
  <c r="AY178"/>
  <c r="AY179"/>
  <c r="AY180"/>
  <c r="AY181"/>
  <c r="AY182"/>
  <c r="AY183"/>
  <c r="AY184"/>
  <c r="AY173"/>
  <c r="AY185"/>
  <c r="AY188"/>
  <c r="AY189"/>
  <c r="AY190"/>
  <c r="AY191"/>
  <c r="AY192"/>
  <c r="AY193"/>
  <c r="AY194"/>
  <c r="AY195"/>
  <c r="AY196"/>
  <c r="AY197"/>
  <c r="AY186"/>
  <c r="AY198"/>
  <c r="AY201"/>
  <c r="AY202"/>
  <c r="AY203"/>
  <c r="AY204"/>
  <c r="AY205"/>
  <c r="AY206"/>
  <c r="AY207"/>
  <c r="AY208"/>
  <c r="AY209"/>
  <c r="AY210"/>
  <c r="AY199"/>
  <c r="AY211"/>
  <c r="AY214"/>
  <c r="AY215"/>
  <c r="AY216"/>
  <c r="AY217"/>
  <c r="AY218"/>
  <c r="AY219"/>
  <c r="AY220"/>
  <c r="AY221"/>
  <c r="AY222"/>
  <c r="AY223"/>
  <c r="AY212"/>
  <c r="AY224"/>
  <c r="AY227"/>
  <c r="AY228"/>
  <c r="AY229"/>
  <c r="AY230"/>
  <c r="AY231"/>
  <c r="AY232"/>
  <c r="AY233"/>
  <c r="AY234"/>
  <c r="AY235"/>
  <c r="AY236"/>
  <c r="AY225"/>
  <c r="AY237"/>
  <c r="AY240"/>
  <c r="AY241"/>
  <c r="AY242"/>
  <c r="AY243"/>
  <c r="AY244"/>
  <c r="AY245"/>
  <c r="AY246"/>
  <c r="AY247"/>
  <c r="AY248"/>
  <c r="AY249"/>
  <c r="AY238"/>
  <c r="AY250"/>
  <c r="AY253"/>
  <c r="AY254"/>
  <c r="AY255"/>
  <c r="AY256"/>
  <c r="AY257"/>
  <c r="AY258"/>
  <c r="AY259"/>
  <c r="AY260"/>
  <c r="AY261"/>
  <c r="AY262"/>
  <c r="AY251"/>
  <c r="AY263"/>
  <c r="AY266"/>
  <c r="AY267"/>
  <c r="AY268"/>
  <c r="AY269"/>
  <c r="AY270"/>
  <c r="AY271"/>
  <c r="AY272"/>
  <c r="AY273"/>
  <c r="AY274"/>
  <c r="AY275"/>
  <c r="AY264"/>
  <c r="AY276"/>
  <c r="AY279"/>
  <c r="AY280"/>
  <c r="AY281"/>
  <c r="AY282"/>
  <c r="AY283"/>
  <c r="AY284"/>
  <c r="AY285"/>
  <c r="AY286"/>
  <c r="AY287"/>
  <c r="AY288"/>
  <c r="AY277"/>
  <c r="AY289"/>
  <c r="AY292"/>
  <c r="AY293"/>
  <c r="AY294"/>
  <c r="AY295"/>
  <c r="AY296"/>
  <c r="AY297"/>
  <c r="AY298"/>
  <c r="AY299"/>
  <c r="AY300"/>
  <c r="AY301"/>
  <c r="AY290"/>
  <c r="AY302"/>
  <c r="AY305"/>
  <c r="AY306"/>
  <c r="AY307"/>
  <c r="AY308"/>
  <c r="AY309"/>
  <c r="AY310"/>
  <c r="AY311"/>
  <c r="AY312"/>
  <c r="AY313"/>
  <c r="AY314"/>
  <c r="AY303"/>
  <c r="AY315"/>
  <c r="AY55"/>
  <c r="AY6"/>
  <c r="AY7"/>
  <c r="AY322"/>
  <c r="AY321"/>
  <c r="AY323"/>
  <c r="AY20" i="24"/>
  <c r="AY7"/>
  <c r="AY8"/>
  <c r="AY22"/>
  <c r="AY33"/>
  <c r="AY332" i="18"/>
  <c r="AY333"/>
  <c r="AY334"/>
  <c r="AY335"/>
  <c r="AY336"/>
  <c r="AY337"/>
  <c r="AY338"/>
  <c r="AY339"/>
  <c r="AY340"/>
  <c r="AY341"/>
  <c r="AY330"/>
  <c r="AY342"/>
  <c r="AY345"/>
  <c r="AY346"/>
  <c r="AY347"/>
  <c r="AY348"/>
  <c r="AY349"/>
  <c r="AY350"/>
  <c r="AY351"/>
  <c r="AY352"/>
  <c r="AY353"/>
  <c r="AY354"/>
  <c r="AY343"/>
  <c r="AY355"/>
  <c r="AY358"/>
  <c r="AY359"/>
  <c r="AY360"/>
  <c r="AY361"/>
  <c r="AY362"/>
  <c r="AY363"/>
  <c r="AY364"/>
  <c r="AY365"/>
  <c r="AY366"/>
  <c r="AY367"/>
  <c r="AY356"/>
  <c r="AY368"/>
  <c r="AY371"/>
  <c r="AY372"/>
  <c r="AY373"/>
  <c r="AY374"/>
  <c r="AY375"/>
  <c r="AY376"/>
  <c r="AY377"/>
  <c r="AY378"/>
  <c r="AY379"/>
  <c r="AY380"/>
  <c r="AY369"/>
  <c r="AY381"/>
  <c r="AY384"/>
  <c r="AY385"/>
  <c r="AY386"/>
  <c r="AY387"/>
  <c r="AY388"/>
  <c r="AY389"/>
  <c r="AY390"/>
  <c r="AY391"/>
  <c r="AY392"/>
  <c r="AY393"/>
  <c r="AY382"/>
  <c r="AY394"/>
  <c r="AY397"/>
  <c r="AY398"/>
  <c r="AY399"/>
  <c r="AY400"/>
  <c r="AY401"/>
  <c r="AY402"/>
  <c r="AY403"/>
  <c r="AY404"/>
  <c r="AY405"/>
  <c r="AY406"/>
  <c r="AY395"/>
  <c r="AY407"/>
  <c r="AY410"/>
  <c r="AY411"/>
  <c r="AY412"/>
  <c r="AY413"/>
  <c r="AY414"/>
  <c r="AY415"/>
  <c r="AY416"/>
  <c r="AY417"/>
  <c r="AY418"/>
  <c r="AY419"/>
  <c r="AY408"/>
  <c r="AY420"/>
  <c r="AY423"/>
  <c r="AY424"/>
  <c r="AY425"/>
  <c r="AY426"/>
  <c r="AY427"/>
  <c r="AY428"/>
  <c r="AY429"/>
  <c r="AY430"/>
  <c r="AY431"/>
  <c r="AY432"/>
  <c r="AY421"/>
  <c r="AY433"/>
  <c r="AY436"/>
  <c r="AY437"/>
  <c r="AY438"/>
  <c r="AY439"/>
  <c r="AY440"/>
  <c r="AY441"/>
  <c r="AY442"/>
  <c r="AY443"/>
  <c r="AY444"/>
  <c r="AY445"/>
  <c r="AY434"/>
  <c r="AY446"/>
  <c r="AY449"/>
  <c r="AY450"/>
  <c r="AY451"/>
  <c r="AY452"/>
  <c r="AY453"/>
  <c r="AY454"/>
  <c r="AY455"/>
  <c r="AY456"/>
  <c r="AY457"/>
  <c r="AY458"/>
  <c r="AY447"/>
  <c r="AY459"/>
  <c r="AY462"/>
  <c r="AY463"/>
  <c r="AY464"/>
  <c r="AY465"/>
  <c r="AY466"/>
  <c r="AY467"/>
  <c r="AY468"/>
  <c r="AY469"/>
  <c r="AY470"/>
  <c r="AY471"/>
  <c r="AY460"/>
  <c r="AY472"/>
  <c r="AY475"/>
  <c r="AY476"/>
  <c r="AY477"/>
  <c r="AY478"/>
  <c r="AY479"/>
  <c r="AY480"/>
  <c r="AY481"/>
  <c r="AY482"/>
  <c r="AY483"/>
  <c r="AY484"/>
  <c r="AY473"/>
  <c r="AY485"/>
  <c r="AY488"/>
  <c r="AY489"/>
  <c r="AY490"/>
  <c r="AY491"/>
  <c r="AY492"/>
  <c r="AY493"/>
  <c r="AY494"/>
  <c r="AY495"/>
  <c r="AY496"/>
  <c r="AY497"/>
  <c r="AY486"/>
  <c r="AY498"/>
  <c r="AY501"/>
  <c r="AY502"/>
  <c r="AY503"/>
  <c r="AY504"/>
  <c r="AY505"/>
  <c r="AY506"/>
  <c r="AY507"/>
  <c r="AY508"/>
  <c r="AY509"/>
  <c r="AY510"/>
  <c r="AY499"/>
  <c r="AY511"/>
  <c r="AY514"/>
  <c r="AY515"/>
  <c r="AY516"/>
  <c r="AY517"/>
  <c r="AY518"/>
  <c r="AY519"/>
  <c r="AY520"/>
  <c r="AY521"/>
  <c r="AY522"/>
  <c r="AY523"/>
  <c r="AY512"/>
  <c r="AY524"/>
  <c r="AY527"/>
  <c r="AY528"/>
  <c r="AY529"/>
  <c r="AY530"/>
  <c r="AY531"/>
  <c r="AY532"/>
  <c r="AY533"/>
  <c r="AY534"/>
  <c r="AY535"/>
  <c r="AY536"/>
  <c r="AY525"/>
  <c r="AY537"/>
  <c r="AY540"/>
  <c r="AY541"/>
  <c r="AY542"/>
  <c r="AY543"/>
  <c r="AY544"/>
  <c r="AY545"/>
  <c r="AY546"/>
  <c r="AY547"/>
  <c r="AY548"/>
  <c r="AY549"/>
  <c r="AY538"/>
  <c r="AY550"/>
  <c r="AY553"/>
  <c r="AY554"/>
  <c r="AY555"/>
  <c r="AY556"/>
  <c r="AY557"/>
  <c r="AY558"/>
  <c r="AY559"/>
  <c r="AY560"/>
  <c r="AY561"/>
  <c r="AY562"/>
  <c r="AY551"/>
  <c r="AY563"/>
  <c r="AY566"/>
  <c r="AY567"/>
  <c r="AY568"/>
  <c r="AY569"/>
  <c r="AY570"/>
  <c r="AY571"/>
  <c r="AY572"/>
  <c r="AY573"/>
  <c r="AY574"/>
  <c r="AY575"/>
  <c r="AY564"/>
  <c r="AY576"/>
  <c r="AY579"/>
  <c r="AY580"/>
  <c r="AY581"/>
  <c r="AY582"/>
  <c r="AY583"/>
  <c r="AY584"/>
  <c r="AY585"/>
  <c r="AY586"/>
  <c r="AY587"/>
  <c r="AY588"/>
  <c r="AY577"/>
  <c r="AY589"/>
  <c r="AY329"/>
  <c r="AY34" i="24"/>
  <c r="AY35"/>
  <c r="AY36"/>
  <c r="AX41"/>
  <c r="AY44"/>
  <c r="AY24"/>
  <c r="AY25"/>
  <c r="AY27"/>
  <c r="AY54"/>
  <c r="AY55"/>
  <c r="AY316" i="18"/>
  <c r="AY324"/>
  <c r="AZ10" i="24"/>
  <c r="AZ12"/>
  <c r="AY56"/>
  <c r="AY59"/>
  <c r="AY40"/>
  <c r="AY39"/>
  <c r="AY42"/>
  <c r="AY60"/>
  <c r="AZ11"/>
  <c r="AZ17"/>
  <c r="AZ18"/>
  <c r="AZ3" i="18"/>
  <c r="AZ58"/>
  <c r="AZ59"/>
  <c r="AZ60"/>
  <c r="AZ61"/>
  <c r="AZ62"/>
  <c r="AZ63"/>
  <c r="AZ64"/>
  <c r="AZ65"/>
  <c r="AZ66"/>
  <c r="AZ67"/>
  <c r="AZ56"/>
  <c r="AZ68"/>
  <c r="AZ71"/>
  <c r="AZ72"/>
  <c r="AZ73"/>
  <c r="AZ74"/>
  <c r="AZ75"/>
  <c r="AZ76"/>
  <c r="AZ77"/>
  <c r="AZ78"/>
  <c r="AZ79"/>
  <c r="AZ80"/>
  <c r="AZ69"/>
  <c r="AZ81"/>
  <c r="AZ84"/>
  <c r="AZ85"/>
  <c r="AZ86"/>
  <c r="AZ87"/>
  <c r="AZ88"/>
  <c r="AZ89"/>
  <c r="AZ90"/>
  <c r="AZ91"/>
  <c r="AZ92"/>
  <c r="AZ93"/>
  <c r="AZ82"/>
  <c r="AZ94"/>
  <c r="AZ97"/>
  <c r="AZ98"/>
  <c r="AZ99"/>
  <c r="AZ100"/>
  <c r="AZ101"/>
  <c r="AZ102"/>
  <c r="AZ103"/>
  <c r="AZ104"/>
  <c r="AZ105"/>
  <c r="AZ106"/>
  <c r="AZ95"/>
  <c r="AZ107"/>
  <c r="AZ110"/>
  <c r="AZ111"/>
  <c r="AZ112"/>
  <c r="AZ113"/>
  <c r="AZ114"/>
  <c r="AZ115"/>
  <c r="AZ116"/>
  <c r="AZ117"/>
  <c r="AZ118"/>
  <c r="AZ119"/>
  <c r="AZ108"/>
  <c r="AZ120"/>
  <c r="AZ123"/>
  <c r="AZ124"/>
  <c r="AZ125"/>
  <c r="AZ126"/>
  <c r="AZ127"/>
  <c r="AZ128"/>
  <c r="AZ129"/>
  <c r="AZ130"/>
  <c r="AZ131"/>
  <c r="AZ132"/>
  <c r="AZ121"/>
  <c r="AZ133"/>
  <c r="AZ136"/>
  <c r="AZ137"/>
  <c r="AZ138"/>
  <c r="AZ139"/>
  <c r="AZ140"/>
  <c r="AZ141"/>
  <c r="AZ142"/>
  <c r="AZ143"/>
  <c r="AZ144"/>
  <c r="AZ145"/>
  <c r="AZ134"/>
  <c r="AZ146"/>
  <c r="AZ149"/>
  <c r="AZ150"/>
  <c r="AZ151"/>
  <c r="AZ152"/>
  <c r="AZ153"/>
  <c r="AZ154"/>
  <c r="AZ155"/>
  <c r="AZ156"/>
  <c r="AZ157"/>
  <c r="AZ158"/>
  <c r="AZ147"/>
  <c r="AZ159"/>
  <c r="AZ162"/>
  <c r="AZ163"/>
  <c r="AZ164"/>
  <c r="AZ165"/>
  <c r="AZ166"/>
  <c r="AZ167"/>
  <c r="AZ168"/>
  <c r="AZ169"/>
  <c r="AZ170"/>
  <c r="AZ171"/>
  <c r="AZ160"/>
  <c r="AZ172"/>
  <c r="AZ175"/>
  <c r="AZ176"/>
  <c r="AZ177"/>
  <c r="AZ178"/>
  <c r="AZ179"/>
  <c r="AZ180"/>
  <c r="AZ181"/>
  <c r="AZ182"/>
  <c r="AZ183"/>
  <c r="AZ184"/>
  <c r="AZ173"/>
  <c r="AZ185"/>
  <c r="AZ188"/>
  <c r="AZ189"/>
  <c r="AZ190"/>
  <c r="AZ191"/>
  <c r="AZ192"/>
  <c r="AZ193"/>
  <c r="AZ194"/>
  <c r="AZ195"/>
  <c r="AZ196"/>
  <c r="AZ197"/>
  <c r="AZ186"/>
  <c r="AZ198"/>
  <c r="AZ201"/>
  <c r="AZ202"/>
  <c r="AZ203"/>
  <c r="AZ204"/>
  <c r="AZ205"/>
  <c r="AZ206"/>
  <c r="AZ207"/>
  <c r="AZ208"/>
  <c r="AZ209"/>
  <c r="AZ210"/>
  <c r="AZ199"/>
  <c r="AZ211"/>
  <c r="AZ214"/>
  <c r="AZ215"/>
  <c r="AZ216"/>
  <c r="AZ217"/>
  <c r="AZ218"/>
  <c r="AZ219"/>
  <c r="AZ220"/>
  <c r="AZ221"/>
  <c r="AZ222"/>
  <c r="AZ223"/>
  <c r="AZ212"/>
  <c r="AZ224"/>
  <c r="AZ227"/>
  <c r="AZ228"/>
  <c r="AZ229"/>
  <c r="AZ230"/>
  <c r="AZ231"/>
  <c r="AZ232"/>
  <c r="AZ233"/>
  <c r="AZ234"/>
  <c r="AZ235"/>
  <c r="AZ236"/>
  <c r="AZ225"/>
  <c r="AZ237"/>
  <c r="AZ240"/>
  <c r="AZ241"/>
  <c r="AZ242"/>
  <c r="AZ243"/>
  <c r="AZ244"/>
  <c r="AZ245"/>
  <c r="AZ246"/>
  <c r="AZ247"/>
  <c r="AZ248"/>
  <c r="AZ249"/>
  <c r="AZ238"/>
  <c r="AZ250"/>
  <c r="AZ253"/>
  <c r="AZ254"/>
  <c r="AZ255"/>
  <c r="AZ256"/>
  <c r="AZ257"/>
  <c r="AZ258"/>
  <c r="AZ259"/>
  <c r="AZ260"/>
  <c r="AZ261"/>
  <c r="AZ262"/>
  <c r="AZ251"/>
  <c r="AZ263"/>
  <c r="AZ266"/>
  <c r="AZ267"/>
  <c r="AZ268"/>
  <c r="AZ269"/>
  <c r="AZ270"/>
  <c r="AZ271"/>
  <c r="AZ272"/>
  <c r="AZ273"/>
  <c r="AZ274"/>
  <c r="AZ275"/>
  <c r="AZ264"/>
  <c r="AZ276"/>
  <c r="AZ279"/>
  <c r="AZ280"/>
  <c r="AZ281"/>
  <c r="AZ282"/>
  <c r="AZ283"/>
  <c r="AZ284"/>
  <c r="AZ285"/>
  <c r="AZ286"/>
  <c r="AZ287"/>
  <c r="AZ288"/>
  <c r="AZ277"/>
  <c r="AZ289"/>
  <c r="AZ292"/>
  <c r="AZ293"/>
  <c r="AZ294"/>
  <c r="AZ295"/>
  <c r="AZ296"/>
  <c r="AZ297"/>
  <c r="AZ298"/>
  <c r="AZ299"/>
  <c r="AZ300"/>
  <c r="AZ301"/>
  <c r="AZ290"/>
  <c r="AZ302"/>
  <c r="AZ305"/>
  <c r="AZ306"/>
  <c r="AZ307"/>
  <c r="AZ308"/>
  <c r="AZ309"/>
  <c r="AZ310"/>
  <c r="AZ311"/>
  <c r="AZ312"/>
  <c r="AZ313"/>
  <c r="AZ314"/>
  <c r="AZ303"/>
  <c r="AZ315"/>
  <c r="AZ55"/>
  <c r="AZ6"/>
  <c r="AZ7"/>
  <c r="AZ322"/>
  <c r="AZ321"/>
  <c r="AZ323"/>
  <c r="AZ20" i="24"/>
  <c r="AZ7"/>
  <c r="AZ8"/>
  <c r="AZ22"/>
  <c r="AZ33"/>
  <c r="AZ332" i="18"/>
  <c r="AZ333"/>
  <c r="AZ334"/>
  <c r="AZ335"/>
  <c r="AZ336"/>
  <c r="AZ337"/>
  <c r="AZ338"/>
  <c r="AZ339"/>
  <c r="AZ340"/>
  <c r="AZ341"/>
  <c r="AZ330"/>
  <c r="AZ342"/>
  <c r="AZ345"/>
  <c r="AZ346"/>
  <c r="AZ347"/>
  <c r="AZ348"/>
  <c r="AZ349"/>
  <c r="AZ350"/>
  <c r="AZ351"/>
  <c r="AZ352"/>
  <c r="AZ353"/>
  <c r="AZ354"/>
  <c r="AZ343"/>
  <c r="AZ355"/>
  <c r="AZ358"/>
  <c r="AZ359"/>
  <c r="AZ360"/>
  <c r="AZ361"/>
  <c r="AZ362"/>
  <c r="AZ363"/>
  <c r="AZ364"/>
  <c r="AZ365"/>
  <c r="AZ366"/>
  <c r="AZ367"/>
  <c r="AZ356"/>
  <c r="AZ368"/>
  <c r="AZ371"/>
  <c r="AZ372"/>
  <c r="AZ373"/>
  <c r="AZ374"/>
  <c r="AZ375"/>
  <c r="AZ376"/>
  <c r="AZ377"/>
  <c r="AZ378"/>
  <c r="AZ379"/>
  <c r="AZ380"/>
  <c r="AZ369"/>
  <c r="AZ381"/>
  <c r="AZ384"/>
  <c r="AZ385"/>
  <c r="AZ386"/>
  <c r="AZ387"/>
  <c r="AZ388"/>
  <c r="AZ389"/>
  <c r="AZ390"/>
  <c r="AZ391"/>
  <c r="AZ392"/>
  <c r="AZ393"/>
  <c r="AZ382"/>
  <c r="AZ394"/>
  <c r="AZ397"/>
  <c r="AZ398"/>
  <c r="AZ399"/>
  <c r="AZ400"/>
  <c r="AZ401"/>
  <c r="AZ402"/>
  <c r="AZ403"/>
  <c r="AZ404"/>
  <c r="AZ405"/>
  <c r="AZ406"/>
  <c r="AZ395"/>
  <c r="AZ407"/>
  <c r="AZ410"/>
  <c r="AZ411"/>
  <c r="AZ412"/>
  <c r="AZ413"/>
  <c r="AZ414"/>
  <c r="AZ415"/>
  <c r="AZ416"/>
  <c r="AZ417"/>
  <c r="AZ418"/>
  <c r="AZ419"/>
  <c r="AZ408"/>
  <c r="AZ420"/>
  <c r="AZ423"/>
  <c r="AZ424"/>
  <c r="AZ425"/>
  <c r="AZ426"/>
  <c r="AZ427"/>
  <c r="AZ428"/>
  <c r="AZ429"/>
  <c r="AZ430"/>
  <c r="AZ431"/>
  <c r="AZ432"/>
  <c r="AZ421"/>
  <c r="AZ433"/>
  <c r="AZ436"/>
  <c r="AZ437"/>
  <c r="AZ438"/>
  <c r="AZ439"/>
  <c r="AZ440"/>
  <c r="AZ441"/>
  <c r="AZ442"/>
  <c r="AZ443"/>
  <c r="AZ444"/>
  <c r="AZ445"/>
  <c r="AZ434"/>
  <c r="AZ446"/>
  <c r="AZ449"/>
  <c r="AZ450"/>
  <c r="AZ451"/>
  <c r="AZ452"/>
  <c r="AZ453"/>
  <c r="AZ454"/>
  <c r="AZ455"/>
  <c r="AZ456"/>
  <c r="AZ457"/>
  <c r="AZ458"/>
  <c r="AZ447"/>
  <c r="AZ459"/>
  <c r="AZ462"/>
  <c r="AZ463"/>
  <c r="AZ464"/>
  <c r="AZ465"/>
  <c r="AZ466"/>
  <c r="AZ467"/>
  <c r="AZ468"/>
  <c r="AZ469"/>
  <c r="AZ470"/>
  <c r="AZ471"/>
  <c r="AZ460"/>
  <c r="AZ472"/>
  <c r="AZ475"/>
  <c r="AZ476"/>
  <c r="AZ477"/>
  <c r="AZ478"/>
  <c r="AZ479"/>
  <c r="AZ480"/>
  <c r="AZ481"/>
  <c r="AZ482"/>
  <c r="AZ483"/>
  <c r="AZ484"/>
  <c r="AZ473"/>
  <c r="AZ485"/>
  <c r="AZ488"/>
  <c r="AZ489"/>
  <c r="AZ490"/>
  <c r="AZ491"/>
  <c r="AZ492"/>
  <c r="AZ493"/>
  <c r="AZ494"/>
  <c r="AZ495"/>
  <c r="AZ496"/>
  <c r="AZ497"/>
  <c r="AZ486"/>
  <c r="AZ498"/>
  <c r="AZ501"/>
  <c r="AZ502"/>
  <c r="AZ503"/>
  <c r="AZ504"/>
  <c r="AZ505"/>
  <c r="AZ506"/>
  <c r="AZ507"/>
  <c r="AZ508"/>
  <c r="AZ509"/>
  <c r="AZ510"/>
  <c r="AZ499"/>
  <c r="AZ511"/>
  <c r="AZ514"/>
  <c r="AZ515"/>
  <c r="AZ516"/>
  <c r="AZ517"/>
  <c r="AZ518"/>
  <c r="AZ519"/>
  <c r="AZ520"/>
  <c r="AZ521"/>
  <c r="AZ522"/>
  <c r="AZ523"/>
  <c r="AZ512"/>
  <c r="AZ524"/>
  <c r="AZ527"/>
  <c r="AZ528"/>
  <c r="AZ529"/>
  <c r="AZ530"/>
  <c r="AZ531"/>
  <c r="AZ532"/>
  <c r="AZ533"/>
  <c r="AZ534"/>
  <c r="AZ535"/>
  <c r="AZ536"/>
  <c r="AZ525"/>
  <c r="AZ537"/>
  <c r="AZ540"/>
  <c r="AZ541"/>
  <c r="AZ542"/>
  <c r="AZ543"/>
  <c r="AZ544"/>
  <c r="AZ545"/>
  <c r="AZ546"/>
  <c r="AZ547"/>
  <c r="AZ548"/>
  <c r="AZ549"/>
  <c r="AZ538"/>
  <c r="AZ550"/>
  <c r="AZ553"/>
  <c r="AZ554"/>
  <c r="AZ555"/>
  <c r="AZ556"/>
  <c r="AZ557"/>
  <c r="AZ558"/>
  <c r="AZ559"/>
  <c r="AZ560"/>
  <c r="AZ561"/>
  <c r="AZ562"/>
  <c r="AZ551"/>
  <c r="AZ563"/>
  <c r="AZ566"/>
  <c r="AZ567"/>
  <c r="AZ568"/>
  <c r="AZ569"/>
  <c r="AZ570"/>
  <c r="AZ571"/>
  <c r="AZ572"/>
  <c r="AZ573"/>
  <c r="AZ574"/>
  <c r="AZ575"/>
  <c r="AZ564"/>
  <c r="AZ576"/>
  <c r="AZ579"/>
  <c r="AZ580"/>
  <c r="AZ581"/>
  <c r="AZ582"/>
  <c r="AZ583"/>
  <c r="AZ584"/>
  <c r="AZ585"/>
  <c r="AZ586"/>
  <c r="AZ587"/>
  <c r="AZ588"/>
  <c r="AZ577"/>
  <c r="AZ589"/>
  <c r="AZ329"/>
  <c r="AZ34" i="24"/>
  <c r="AZ35"/>
  <c r="AZ36"/>
  <c r="AY41"/>
  <c r="AZ44"/>
  <c r="AZ24"/>
  <c r="AZ25"/>
  <c r="AZ27"/>
  <c r="AZ54"/>
  <c r="AZ55"/>
  <c r="AZ316" i="18"/>
  <c r="AZ324"/>
  <c r="BA10" i="24"/>
  <c r="BA12"/>
  <c r="AZ56"/>
  <c r="AZ59"/>
  <c r="AZ40"/>
  <c r="AZ39"/>
  <c r="AZ42"/>
  <c r="AZ60"/>
  <c r="BA11"/>
  <c r="BA17"/>
  <c r="BA18"/>
  <c r="BA3" i="18"/>
  <c r="BA58"/>
  <c r="BA59"/>
  <c r="BA60"/>
  <c r="BA61"/>
  <c r="BA62"/>
  <c r="BA63"/>
  <c r="BA64"/>
  <c r="BA65"/>
  <c r="BA66"/>
  <c r="BA67"/>
  <c r="BA56"/>
  <c r="BA68"/>
  <c r="BA71"/>
  <c r="BA72"/>
  <c r="BA73"/>
  <c r="BA74"/>
  <c r="BA75"/>
  <c r="BA76"/>
  <c r="BA77"/>
  <c r="BA78"/>
  <c r="BA79"/>
  <c r="BA80"/>
  <c r="BA69"/>
  <c r="BA81"/>
  <c r="BA84"/>
  <c r="BA85"/>
  <c r="BA86"/>
  <c r="BA87"/>
  <c r="BA88"/>
  <c r="BA89"/>
  <c r="BA90"/>
  <c r="BA91"/>
  <c r="BA92"/>
  <c r="BA93"/>
  <c r="BA82"/>
  <c r="BA94"/>
  <c r="BA97"/>
  <c r="BA98"/>
  <c r="BA99"/>
  <c r="BA100"/>
  <c r="BA101"/>
  <c r="BA102"/>
  <c r="BA103"/>
  <c r="BA104"/>
  <c r="BA105"/>
  <c r="BA106"/>
  <c r="BA95"/>
  <c r="BA107"/>
  <c r="BA110"/>
  <c r="BA111"/>
  <c r="BA112"/>
  <c r="BA113"/>
  <c r="BA114"/>
  <c r="BA115"/>
  <c r="BA116"/>
  <c r="BA117"/>
  <c r="BA118"/>
  <c r="BA119"/>
  <c r="BA108"/>
  <c r="BA120"/>
  <c r="BA123"/>
  <c r="BA124"/>
  <c r="BA125"/>
  <c r="BA126"/>
  <c r="BA127"/>
  <c r="BA128"/>
  <c r="BA129"/>
  <c r="BA130"/>
  <c r="BA131"/>
  <c r="BA132"/>
  <c r="BA121"/>
  <c r="BA133"/>
  <c r="BA136"/>
  <c r="BA137"/>
  <c r="BA138"/>
  <c r="BA139"/>
  <c r="BA140"/>
  <c r="BA141"/>
  <c r="BA142"/>
  <c r="BA143"/>
  <c r="BA144"/>
  <c r="BA145"/>
  <c r="BA134"/>
  <c r="BA146"/>
  <c r="BA149"/>
  <c r="BA150"/>
  <c r="BA151"/>
  <c r="BA152"/>
  <c r="BA153"/>
  <c r="BA154"/>
  <c r="BA155"/>
  <c r="BA156"/>
  <c r="BA157"/>
  <c r="BA158"/>
  <c r="BA147"/>
  <c r="BA159"/>
  <c r="BA162"/>
  <c r="BA163"/>
  <c r="BA164"/>
  <c r="BA165"/>
  <c r="BA166"/>
  <c r="BA167"/>
  <c r="BA168"/>
  <c r="BA169"/>
  <c r="BA170"/>
  <c r="BA171"/>
  <c r="BA160"/>
  <c r="BA172"/>
  <c r="BA175"/>
  <c r="BA176"/>
  <c r="BA177"/>
  <c r="BA178"/>
  <c r="BA179"/>
  <c r="BA180"/>
  <c r="BA181"/>
  <c r="BA182"/>
  <c r="BA183"/>
  <c r="BA184"/>
  <c r="BA173"/>
  <c r="BA185"/>
  <c r="BA188"/>
  <c r="BA189"/>
  <c r="BA190"/>
  <c r="BA191"/>
  <c r="BA192"/>
  <c r="BA193"/>
  <c r="BA194"/>
  <c r="BA195"/>
  <c r="BA196"/>
  <c r="BA197"/>
  <c r="BA186"/>
  <c r="BA198"/>
  <c r="BA201"/>
  <c r="BA202"/>
  <c r="BA203"/>
  <c r="BA204"/>
  <c r="BA205"/>
  <c r="BA206"/>
  <c r="BA207"/>
  <c r="BA208"/>
  <c r="BA209"/>
  <c r="BA210"/>
  <c r="BA199"/>
  <c r="BA211"/>
  <c r="BA214"/>
  <c r="BA215"/>
  <c r="BA216"/>
  <c r="BA217"/>
  <c r="BA218"/>
  <c r="BA219"/>
  <c r="BA220"/>
  <c r="BA221"/>
  <c r="BA222"/>
  <c r="BA223"/>
  <c r="BA212"/>
  <c r="BA224"/>
  <c r="BA227"/>
  <c r="BA228"/>
  <c r="BA229"/>
  <c r="BA230"/>
  <c r="BA231"/>
  <c r="BA232"/>
  <c r="BA233"/>
  <c r="BA234"/>
  <c r="BA235"/>
  <c r="BA236"/>
  <c r="BA225"/>
  <c r="BA237"/>
  <c r="BA240"/>
  <c r="BA241"/>
  <c r="BA242"/>
  <c r="BA243"/>
  <c r="BA244"/>
  <c r="BA245"/>
  <c r="BA246"/>
  <c r="BA247"/>
  <c r="BA248"/>
  <c r="BA249"/>
  <c r="BA238"/>
  <c r="BA250"/>
  <c r="BA253"/>
  <c r="BA254"/>
  <c r="BA255"/>
  <c r="BA256"/>
  <c r="BA257"/>
  <c r="BA258"/>
  <c r="BA259"/>
  <c r="BA260"/>
  <c r="BA261"/>
  <c r="BA262"/>
  <c r="BA251"/>
  <c r="BA263"/>
  <c r="BA266"/>
  <c r="BA267"/>
  <c r="BA268"/>
  <c r="BA269"/>
  <c r="BA270"/>
  <c r="BA271"/>
  <c r="BA272"/>
  <c r="BA273"/>
  <c r="BA274"/>
  <c r="BA275"/>
  <c r="BA264"/>
  <c r="BA276"/>
  <c r="BA279"/>
  <c r="BA280"/>
  <c r="BA281"/>
  <c r="BA282"/>
  <c r="BA283"/>
  <c r="BA284"/>
  <c r="BA285"/>
  <c r="BA286"/>
  <c r="BA287"/>
  <c r="BA288"/>
  <c r="BA277"/>
  <c r="BA289"/>
  <c r="BA292"/>
  <c r="BA293"/>
  <c r="BA294"/>
  <c r="BA295"/>
  <c r="BA296"/>
  <c r="BA297"/>
  <c r="BA298"/>
  <c r="BA299"/>
  <c r="BA300"/>
  <c r="BA301"/>
  <c r="BA290"/>
  <c r="BA302"/>
  <c r="BA305"/>
  <c r="BA306"/>
  <c r="BA307"/>
  <c r="BA308"/>
  <c r="BA309"/>
  <c r="BA310"/>
  <c r="BA311"/>
  <c r="BA312"/>
  <c r="BA313"/>
  <c r="BA314"/>
  <c r="BA303"/>
  <c r="BA315"/>
  <c r="BA55"/>
  <c r="BA6"/>
  <c r="BA7"/>
  <c r="BA322"/>
  <c r="BA321"/>
  <c r="BA323"/>
  <c r="BA20" i="24"/>
  <c r="BA7"/>
  <c r="BA8"/>
  <c r="BA22"/>
  <c r="BA33"/>
  <c r="BA332" i="18"/>
  <c r="BA333"/>
  <c r="BA334"/>
  <c r="BA335"/>
  <c r="BA336"/>
  <c r="BA337"/>
  <c r="BA338"/>
  <c r="BA339"/>
  <c r="BA340"/>
  <c r="BA341"/>
  <c r="BA330"/>
  <c r="BA342"/>
  <c r="BA345"/>
  <c r="BA346"/>
  <c r="BA347"/>
  <c r="BA348"/>
  <c r="BA349"/>
  <c r="BA350"/>
  <c r="BA351"/>
  <c r="BA352"/>
  <c r="BA353"/>
  <c r="BA354"/>
  <c r="BA343"/>
  <c r="BA355"/>
  <c r="BA358"/>
  <c r="BA359"/>
  <c r="BA360"/>
  <c r="BA361"/>
  <c r="BA362"/>
  <c r="BA363"/>
  <c r="BA364"/>
  <c r="BA365"/>
  <c r="BA366"/>
  <c r="BA367"/>
  <c r="BA356"/>
  <c r="BA368"/>
  <c r="BA371"/>
  <c r="BA372"/>
  <c r="BA373"/>
  <c r="BA374"/>
  <c r="BA375"/>
  <c r="BA376"/>
  <c r="BA377"/>
  <c r="BA378"/>
  <c r="BA379"/>
  <c r="BA380"/>
  <c r="BA369"/>
  <c r="BA381"/>
  <c r="BA384"/>
  <c r="BA385"/>
  <c r="BA386"/>
  <c r="BA387"/>
  <c r="BA388"/>
  <c r="BA389"/>
  <c r="BA390"/>
  <c r="BA391"/>
  <c r="BA392"/>
  <c r="BA393"/>
  <c r="BA382"/>
  <c r="BA394"/>
  <c r="BA397"/>
  <c r="BA398"/>
  <c r="BA399"/>
  <c r="BA400"/>
  <c r="BA401"/>
  <c r="BA402"/>
  <c r="BA403"/>
  <c r="BA404"/>
  <c r="BA405"/>
  <c r="BA406"/>
  <c r="BA395"/>
  <c r="BA407"/>
  <c r="BA410"/>
  <c r="BA411"/>
  <c r="BA412"/>
  <c r="BA413"/>
  <c r="BA414"/>
  <c r="BA415"/>
  <c r="BA416"/>
  <c r="BA417"/>
  <c r="BA418"/>
  <c r="BA419"/>
  <c r="BA408"/>
  <c r="BA420"/>
  <c r="BA423"/>
  <c r="BA424"/>
  <c r="BA425"/>
  <c r="BA426"/>
  <c r="BA427"/>
  <c r="BA428"/>
  <c r="BA429"/>
  <c r="BA430"/>
  <c r="BA431"/>
  <c r="BA432"/>
  <c r="BA421"/>
  <c r="BA433"/>
  <c r="BA436"/>
  <c r="BA437"/>
  <c r="BA438"/>
  <c r="BA439"/>
  <c r="BA440"/>
  <c r="BA441"/>
  <c r="BA442"/>
  <c r="BA443"/>
  <c r="BA444"/>
  <c r="BA445"/>
  <c r="BA434"/>
  <c r="BA446"/>
  <c r="BA449"/>
  <c r="BA450"/>
  <c r="BA451"/>
  <c r="BA452"/>
  <c r="BA453"/>
  <c r="BA454"/>
  <c r="BA455"/>
  <c r="BA456"/>
  <c r="BA457"/>
  <c r="BA458"/>
  <c r="BA447"/>
  <c r="BA459"/>
  <c r="BA462"/>
  <c r="BA463"/>
  <c r="BA464"/>
  <c r="BA465"/>
  <c r="BA466"/>
  <c r="BA467"/>
  <c r="BA468"/>
  <c r="BA469"/>
  <c r="BA470"/>
  <c r="BA471"/>
  <c r="BA460"/>
  <c r="BA472"/>
  <c r="BA475"/>
  <c r="BA476"/>
  <c r="BA477"/>
  <c r="BA478"/>
  <c r="BA479"/>
  <c r="BA480"/>
  <c r="BA481"/>
  <c r="BA482"/>
  <c r="BA483"/>
  <c r="BA484"/>
  <c r="BA473"/>
  <c r="BA485"/>
  <c r="BA488"/>
  <c r="BA489"/>
  <c r="BA490"/>
  <c r="BA491"/>
  <c r="BA492"/>
  <c r="BA493"/>
  <c r="BA494"/>
  <c r="BA495"/>
  <c r="BA496"/>
  <c r="BA497"/>
  <c r="BA486"/>
  <c r="BA498"/>
  <c r="BA501"/>
  <c r="BA502"/>
  <c r="BA503"/>
  <c r="BA504"/>
  <c r="BA505"/>
  <c r="BA506"/>
  <c r="BA507"/>
  <c r="BA508"/>
  <c r="BA509"/>
  <c r="BA510"/>
  <c r="BA499"/>
  <c r="BA511"/>
  <c r="BA514"/>
  <c r="BA515"/>
  <c r="BA516"/>
  <c r="BA517"/>
  <c r="BA518"/>
  <c r="BA519"/>
  <c r="BA520"/>
  <c r="BA521"/>
  <c r="BA522"/>
  <c r="BA523"/>
  <c r="BA512"/>
  <c r="BA524"/>
  <c r="BA527"/>
  <c r="BA528"/>
  <c r="BA529"/>
  <c r="BA530"/>
  <c r="BA531"/>
  <c r="BA532"/>
  <c r="BA533"/>
  <c r="BA534"/>
  <c r="BA535"/>
  <c r="BA536"/>
  <c r="BA525"/>
  <c r="BA537"/>
  <c r="BA540"/>
  <c r="BA541"/>
  <c r="BA542"/>
  <c r="BA543"/>
  <c r="BA544"/>
  <c r="BA545"/>
  <c r="BA546"/>
  <c r="BA547"/>
  <c r="BA548"/>
  <c r="BA549"/>
  <c r="BA538"/>
  <c r="BA550"/>
  <c r="BA553"/>
  <c r="BA554"/>
  <c r="BA555"/>
  <c r="BA556"/>
  <c r="BA557"/>
  <c r="BA558"/>
  <c r="BA559"/>
  <c r="BA560"/>
  <c r="BA561"/>
  <c r="BA562"/>
  <c r="BA551"/>
  <c r="BA563"/>
  <c r="BA566"/>
  <c r="BA567"/>
  <c r="BA568"/>
  <c r="BA569"/>
  <c r="BA570"/>
  <c r="BA571"/>
  <c r="BA572"/>
  <c r="BA573"/>
  <c r="BA574"/>
  <c r="BA575"/>
  <c r="BA564"/>
  <c r="BA576"/>
  <c r="BA579"/>
  <c r="BA580"/>
  <c r="BA581"/>
  <c r="BA582"/>
  <c r="BA583"/>
  <c r="BA584"/>
  <c r="BA585"/>
  <c r="BA586"/>
  <c r="BA587"/>
  <c r="BA588"/>
  <c r="BA577"/>
  <c r="BA589"/>
  <c r="BA329"/>
  <c r="BA34" i="24"/>
  <c r="BA35"/>
  <c r="BA36"/>
  <c r="AZ41"/>
  <c r="BA44"/>
  <c r="BA24"/>
  <c r="BA25"/>
  <c r="BA27"/>
  <c r="BA54"/>
  <c r="BA55"/>
  <c r="BA316" i="18"/>
  <c r="BA324"/>
  <c r="BB10" i="24"/>
  <c r="BB12"/>
  <c r="BA56"/>
  <c r="BA59"/>
  <c r="BA40"/>
  <c r="BA39"/>
  <c r="BA42"/>
  <c r="BA60"/>
  <c r="BB11"/>
  <c r="BB17"/>
  <c r="BB18"/>
  <c r="BB3" i="18"/>
  <c r="BB58"/>
  <c r="BB59"/>
  <c r="BB60"/>
  <c r="BB61"/>
  <c r="BB62"/>
  <c r="BB63"/>
  <c r="BB64"/>
  <c r="BB65"/>
  <c r="BB66"/>
  <c r="BB67"/>
  <c r="BB56"/>
  <c r="BB68"/>
  <c r="BB71"/>
  <c r="BB72"/>
  <c r="BB73"/>
  <c r="BB74"/>
  <c r="BB75"/>
  <c r="BB76"/>
  <c r="BB77"/>
  <c r="BB78"/>
  <c r="BB79"/>
  <c r="BB80"/>
  <c r="BB69"/>
  <c r="BB81"/>
  <c r="BB84"/>
  <c r="BB85"/>
  <c r="BB86"/>
  <c r="BB87"/>
  <c r="BB88"/>
  <c r="BB89"/>
  <c r="BB90"/>
  <c r="BB91"/>
  <c r="BB92"/>
  <c r="BB93"/>
  <c r="BB82"/>
  <c r="BB94"/>
  <c r="BB97"/>
  <c r="BB98"/>
  <c r="BB99"/>
  <c r="BB100"/>
  <c r="BB101"/>
  <c r="BB102"/>
  <c r="BB103"/>
  <c r="BB104"/>
  <c r="BB105"/>
  <c r="BB106"/>
  <c r="BB95"/>
  <c r="BB107"/>
  <c r="BB110"/>
  <c r="BB111"/>
  <c r="BB112"/>
  <c r="BB113"/>
  <c r="BB114"/>
  <c r="BB115"/>
  <c r="BB116"/>
  <c r="BB117"/>
  <c r="BB118"/>
  <c r="BB119"/>
  <c r="BB108"/>
  <c r="BB120"/>
  <c r="BB123"/>
  <c r="BB124"/>
  <c r="BB125"/>
  <c r="BB126"/>
  <c r="BB127"/>
  <c r="BB128"/>
  <c r="BB129"/>
  <c r="BB130"/>
  <c r="BB131"/>
  <c r="BB132"/>
  <c r="BB121"/>
  <c r="BB133"/>
  <c r="BB136"/>
  <c r="BB137"/>
  <c r="BB138"/>
  <c r="BB139"/>
  <c r="BB140"/>
  <c r="BB141"/>
  <c r="BB142"/>
  <c r="BB143"/>
  <c r="BB144"/>
  <c r="BB145"/>
  <c r="BB134"/>
  <c r="BB146"/>
  <c r="BB149"/>
  <c r="BB150"/>
  <c r="BB151"/>
  <c r="BB152"/>
  <c r="BB153"/>
  <c r="BB154"/>
  <c r="BB155"/>
  <c r="BB156"/>
  <c r="BB157"/>
  <c r="BB158"/>
  <c r="BB147"/>
  <c r="BB159"/>
  <c r="BB162"/>
  <c r="BB163"/>
  <c r="BB164"/>
  <c r="BB165"/>
  <c r="BB166"/>
  <c r="BB167"/>
  <c r="BB168"/>
  <c r="BB169"/>
  <c r="BB170"/>
  <c r="BB171"/>
  <c r="BB160"/>
  <c r="BB172"/>
  <c r="BB175"/>
  <c r="BB176"/>
  <c r="BB177"/>
  <c r="BB178"/>
  <c r="BB179"/>
  <c r="BB180"/>
  <c r="BB181"/>
  <c r="BB182"/>
  <c r="BB183"/>
  <c r="BB184"/>
  <c r="BB173"/>
  <c r="BB185"/>
  <c r="BB188"/>
  <c r="BB189"/>
  <c r="BB190"/>
  <c r="BB191"/>
  <c r="BB192"/>
  <c r="BB193"/>
  <c r="BB194"/>
  <c r="BB195"/>
  <c r="BB196"/>
  <c r="BB197"/>
  <c r="BB186"/>
  <c r="BB198"/>
  <c r="BB201"/>
  <c r="BB202"/>
  <c r="BB203"/>
  <c r="BB204"/>
  <c r="BB205"/>
  <c r="BB206"/>
  <c r="BB207"/>
  <c r="BB208"/>
  <c r="BB209"/>
  <c r="BB210"/>
  <c r="BB199"/>
  <c r="BB211"/>
  <c r="BB214"/>
  <c r="BB215"/>
  <c r="BB216"/>
  <c r="BB217"/>
  <c r="BB218"/>
  <c r="BB219"/>
  <c r="BB220"/>
  <c r="BB221"/>
  <c r="BB222"/>
  <c r="BB223"/>
  <c r="BB212"/>
  <c r="BB224"/>
  <c r="BB227"/>
  <c r="BB228"/>
  <c r="BB229"/>
  <c r="BB230"/>
  <c r="BB231"/>
  <c r="BB232"/>
  <c r="BB233"/>
  <c r="BB234"/>
  <c r="BB235"/>
  <c r="BB236"/>
  <c r="BB225"/>
  <c r="BB237"/>
  <c r="BB240"/>
  <c r="BB241"/>
  <c r="BB242"/>
  <c r="BB243"/>
  <c r="BB244"/>
  <c r="BB245"/>
  <c r="BB246"/>
  <c r="BB247"/>
  <c r="BB248"/>
  <c r="BB249"/>
  <c r="BB238"/>
  <c r="BB250"/>
  <c r="BB253"/>
  <c r="BB254"/>
  <c r="BB255"/>
  <c r="BB256"/>
  <c r="BB257"/>
  <c r="BB258"/>
  <c r="BB259"/>
  <c r="BB260"/>
  <c r="BB261"/>
  <c r="BB262"/>
  <c r="BB251"/>
  <c r="BB263"/>
  <c r="BB266"/>
  <c r="BB267"/>
  <c r="BB268"/>
  <c r="BB269"/>
  <c r="BB270"/>
  <c r="BB271"/>
  <c r="BB272"/>
  <c r="BB273"/>
  <c r="BB274"/>
  <c r="BB275"/>
  <c r="BB264"/>
  <c r="BB276"/>
  <c r="BB279"/>
  <c r="BB280"/>
  <c r="BB281"/>
  <c r="BB282"/>
  <c r="BB283"/>
  <c r="BB284"/>
  <c r="BB285"/>
  <c r="BB286"/>
  <c r="BB287"/>
  <c r="BB288"/>
  <c r="BB277"/>
  <c r="BB289"/>
  <c r="BB292"/>
  <c r="BB293"/>
  <c r="BB294"/>
  <c r="BB295"/>
  <c r="BB296"/>
  <c r="BB297"/>
  <c r="BB298"/>
  <c r="BB299"/>
  <c r="BB300"/>
  <c r="BB301"/>
  <c r="BB290"/>
  <c r="BB302"/>
  <c r="BB305"/>
  <c r="BB306"/>
  <c r="BB307"/>
  <c r="BB308"/>
  <c r="BB309"/>
  <c r="BB310"/>
  <c r="BB311"/>
  <c r="BB312"/>
  <c r="BB313"/>
  <c r="BB314"/>
  <c r="BB303"/>
  <c r="BB315"/>
  <c r="BB55"/>
  <c r="BB6"/>
  <c r="BB7"/>
  <c r="BB322"/>
  <c r="BB321"/>
  <c r="BB323"/>
  <c r="BB20" i="24"/>
  <c r="BB7"/>
  <c r="BB8"/>
  <c r="BB22"/>
  <c r="BB33"/>
  <c r="BB332" i="18"/>
  <c r="BB333"/>
  <c r="BB334"/>
  <c r="BB335"/>
  <c r="BB336"/>
  <c r="BB337"/>
  <c r="BB338"/>
  <c r="BB339"/>
  <c r="BB340"/>
  <c r="BB341"/>
  <c r="BB330"/>
  <c r="BB342"/>
  <c r="BB345"/>
  <c r="BB346"/>
  <c r="BB347"/>
  <c r="BB348"/>
  <c r="BB349"/>
  <c r="BB350"/>
  <c r="BB351"/>
  <c r="BB352"/>
  <c r="BB353"/>
  <c r="BB354"/>
  <c r="BB343"/>
  <c r="BB355"/>
  <c r="BB358"/>
  <c r="BB359"/>
  <c r="BB360"/>
  <c r="BB361"/>
  <c r="BB362"/>
  <c r="BB363"/>
  <c r="BB364"/>
  <c r="BB365"/>
  <c r="BB366"/>
  <c r="BB367"/>
  <c r="BB356"/>
  <c r="BB368"/>
  <c r="BB371"/>
  <c r="BB372"/>
  <c r="BB373"/>
  <c r="BB374"/>
  <c r="BB375"/>
  <c r="BB376"/>
  <c r="BB377"/>
  <c r="BB378"/>
  <c r="BB379"/>
  <c r="BB380"/>
  <c r="BB369"/>
  <c r="BB381"/>
  <c r="BB384"/>
  <c r="BB385"/>
  <c r="BB386"/>
  <c r="BB387"/>
  <c r="BB388"/>
  <c r="BB389"/>
  <c r="BB390"/>
  <c r="BB391"/>
  <c r="BB392"/>
  <c r="BB393"/>
  <c r="BB382"/>
  <c r="BB394"/>
  <c r="BB397"/>
  <c r="BB398"/>
  <c r="BB399"/>
  <c r="BB400"/>
  <c r="BB401"/>
  <c r="BB402"/>
  <c r="BB403"/>
  <c r="BB404"/>
  <c r="BB405"/>
  <c r="BB406"/>
  <c r="BB395"/>
  <c r="BB407"/>
  <c r="BB410"/>
  <c r="BB411"/>
  <c r="BB412"/>
  <c r="BB413"/>
  <c r="BB414"/>
  <c r="BB415"/>
  <c r="BB416"/>
  <c r="BB417"/>
  <c r="BB418"/>
  <c r="BB419"/>
  <c r="BB408"/>
  <c r="BB420"/>
  <c r="BB423"/>
  <c r="BB424"/>
  <c r="BB425"/>
  <c r="BB426"/>
  <c r="BB427"/>
  <c r="BB428"/>
  <c r="BB429"/>
  <c r="BB430"/>
  <c r="BB431"/>
  <c r="BB432"/>
  <c r="BB421"/>
  <c r="BB433"/>
  <c r="BB436"/>
  <c r="BB437"/>
  <c r="BB438"/>
  <c r="BB439"/>
  <c r="BB440"/>
  <c r="BB441"/>
  <c r="BB442"/>
  <c r="BB443"/>
  <c r="BB444"/>
  <c r="BB445"/>
  <c r="BB434"/>
  <c r="BB446"/>
  <c r="BB449"/>
  <c r="BB450"/>
  <c r="BB451"/>
  <c r="BB452"/>
  <c r="BB453"/>
  <c r="BB454"/>
  <c r="BB455"/>
  <c r="BB456"/>
  <c r="BB457"/>
  <c r="BB458"/>
  <c r="BB447"/>
  <c r="BB459"/>
  <c r="BB462"/>
  <c r="BB463"/>
  <c r="BB464"/>
  <c r="BB465"/>
  <c r="BB466"/>
  <c r="BB467"/>
  <c r="BB468"/>
  <c r="BB469"/>
  <c r="BB470"/>
  <c r="BB471"/>
  <c r="BB460"/>
  <c r="BB472"/>
  <c r="BB475"/>
  <c r="BB476"/>
  <c r="BB477"/>
  <c r="BB478"/>
  <c r="BB479"/>
  <c r="BB480"/>
  <c r="BB481"/>
  <c r="BB482"/>
  <c r="BB483"/>
  <c r="BB484"/>
  <c r="BB473"/>
  <c r="BB485"/>
  <c r="BB488"/>
  <c r="BB489"/>
  <c r="BB490"/>
  <c r="BB491"/>
  <c r="BB492"/>
  <c r="BB493"/>
  <c r="BB494"/>
  <c r="BB495"/>
  <c r="BB496"/>
  <c r="BB497"/>
  <c r="BB486"/>
  <c r="BB498"/>
  <c r="BB501"/>
  <c r="BB502"/>
  <c r="BB503"/>
  <c r="BB504"/>
  <c r="BB505"/>
  <c r="BB506"/>
  <c r="BB507"/>
  <c r="BB508"/>
  <c r="BB509"/>
  <c r="BB510"/>
  <c r="BB499"/>
  <c r="BB511"/>
  <c r="BB514"/>
  <c r="BB515"/>
  <c r="BB516"/>
  <c r="BB517"/>
  <c r="BB518"/>
  <c r="BB519"/>
  <c r="BB520"/>
  <c r="BB521"/>
  <c r="BB522"/>
  <c r="BB523"/>
  <c r="BB512"/>
  <c r="BB524"/>
  <c r="BB527"/>
  <c r="BB528"/>
  <c r="BB529"/>
  <c r="BB530"/>
  <c r="BB531"/>
  <c r="BB532"/>
  <c r="BB533"/>
  <c r="BB534"/>
  <c r="BB535"/>
  <c r="BB536"/>
  <c r="BB525"/>
  <c r="BB537"/>
  <c r="BB540"/>
  <c r="BB541"/>
  <c r="BB542"/>
  <c r="BB543"/>
  <c r="BB544"/>
  <c r="BB545"/>
  <c r="BB546"/>
  <c r="BB547"/>
  <c r="BB548"/>
  <c r="BB549"/>
  <c r="BB538"/>
  <c r="BB550"/>
  <c r="BB553"/>
  <c r="BB554"/>
  <c r="BB555"/>
  <c r="BB556"/>
  <c r="BB557"/>
  <c r="BB558"/>
  <c r="BB559"/>
  <c r="BB560"/>
  <c r="BB561"/>
  <c r="BB562"/>
  <c r="BB551"/>
  <c r="BB563"/>
  <c r="BB566"/>
  <c r="BB567"/>
  <c r="BB568"/>
  <c r="BB569"/>
  <c r="BB570"/>
  <c r="BB571"/>
  <c r="BB572"/>
  <c r="BB573"/>
  <c r="BB574"/>
  <c r="BB575"/>
  <c r="BB564"/>
  <c r="BB576"/>
  <c r="BB579"/>
  <c r="BB580"/>
  <c r="BB581"/>
  <c r="BB582"/>
  <c r="BB583"/>
  <c r="BB584"/>
  <c r="BB585"/>
  <c r="BB586"/>
  <c r="BB587"/>
  <c r="BB588"/>
  <c r="BB577"/>
  <c r="BB589"/>
  <c r="BB329"/>
  <c r="BB34" i="24"/>
  <c r="BB35"/>
  <c r="BB36"/>
  <c r="BA41"/>
  <c r="BB44"/>
  <c r="BB24"/>
  <c r="BB25"/>
  <c r="BB27"/>
  <c r="BB54"/>
  <c r="BB55"/>
  <c r="BB316" i="18"/>
  <c r="BB324"/>
  <c r="BC10" i="24"/>
  <c r="BC12"/>
  <c r="BB56"/>
  <c r="BB59"/>
  <c r="BB40"/>
  <c r="BB39"/>
  <c r="BB42"/>
  <c r="BB60"/>
  <c r="BC11"/>
  <c r="BC17"/>
  <c r="BC18"/>
  <c r="BC3" i="18"/>
  <c r="BC58"/>
  <c r="BC59"/>
  <c r="BC60"/>
  <c r="BC61"/>
  <c r="BC62"/>
  <c r="BC63"/>
  <c r="BC64"/>
  <c r="BC65"/>
  <c r="BC66"/>
  <c r="BC67"/>
  <c r="BC56"/>
  <c r="BC68"/>
  <c r="BC71"/>
  <c r="BC72"/>
  <c r="BC73"/>
  <c r="BC74"/>
  <c r="BC75"/>
  <c r="BC76"/>
  <c r="BC77"/>
  <c r="BC78"/>
  <c r="BC79"/>
  <c r="BC80"/>
  <c r="BC69"/>
  <c r="BC81"/>
  <c r="BC84"/>
  <c r="BC85"/>
  <c r="BC86"/>
  <c r="BC87"/>
  <c r="BC88"/>
  <c r="BC89"/>
  <c r="BC90"/>
  <c r="BC91"/>
  <c r="BC92"/>
  <c r="BC93"/>
  <c r="BC82"/>
  <c r="BC94"/>
  <c r="BC97"/>
  <c r="BC98"/>
  <c r="BC99"/>
  <c r="BC100"/>
  <c r="BC101"/>
  <c r="BC102"/>
  <c r="BC103"/>
  <c r="BC104"/>
  <c r="BC105"/>
  <c r="BC106"/>
  <c r="BC95"/>
  <c r="BC107"/>
  <c r="BC110"/>
  <c r="BC111"/>
  <c r="BC112"/>
  <c r="BC113"/>
  <c r="BC114"/>
  <c r="BC115"/>
  <c r="BC116"/>
  <c r="BC117"/>
  <c r="BC118"/>
  <c r="BC119"/>
  <c r="BC108"/>
  <c r="BC120"/>
  <c r="BC123"/>
  <c r="BC124"/>
  <c r="BC125"/>
  <c r="BC126"/>
  <c r="BC127"/>
  <c r="BC128"/>
  <c r="BC129"/>
  <c r="BC130"/>
  <c r="BC131"/>
  <c r="BC132"/>
  <c r="BC121"/>
  <c r="BC133"/>
  <c r="BC136"/>
  <c r="BC137"/>
  <c r="BC138"/>
  <c r="BC139"/>
  <c r="BC140"/>
  <c r="BC141"/>
  <c r="BC142"/>
  <c r="BC143"/>
  <c r="BC144"/>
  <c r="BC145"/>
  <c r="BC134"/>
  <c r="BC146"/>
  <c r="BC149"/>
  <c r="BC150"/>
  <c r="BC151"/>
  <c r="BC152"/>
  <c r="BC153"/>
  <c r="BC154"/>
  <c r="BC155"/>
  <c r="BC156"/>
  <c r="BC157"/>
  <c r="BC158"/>
  <c r="BC147"/>
  <c r="BC159"/>
  <c r="BC162"/>
  <c r="BC163"/>
  <c r="BC164"/>
  <c r="BC165"/>
  <c r="BC166"/>
  <c r="BC167"/>
  <c r="BC168"/>
  <c r="BC169"/>
  <c r="BC170"/>
  <c r="BC171"/>
  <c r="BC160"/>
  <c r="BC172"/>
  <c r="BC175"/>
  <c r="BC176"/>
  <c r="BC177"/>
  <c r="BC178"/>
  <c r="BC179"/>
  <c r="BC180"/>
  <c r="BC181"/>
  <c r="BC182"/>
  <c r="BC183"/>
  <c r="BC184"/>
  <c r="BC173"/>
  <c r="BC185"/>
  <c r="BC188"/>
  <c r="BC189"/>
  <c r="BC190"/>
  <c r="BC191"/>
  <c r="BC192"/>
  <c r="BC193"/>
  <c r="BC194"/>
  <c r="BC195"/>
  <c r="BC196"/>
  <c r="BC197"/>
  <c r="BC186"/>
  <c r="BC198"/>
  <c r="BC201"/>
  <c r="BC202"/>
  <c r="BC203"/>
  <c r="BC204"/>
  <c r="BC205"/>
  <c r="BC206"/>
  <c r="BC207"/>
  <c r="BC208"/>
  <c r="BC209"/>
  <c r="BC210"/>
  <c r="BC199"/>
  <c r="BC211"/>
  <c r="BC214"/>
  <c r="BC215"/>
  <c r="BC216"/>
  <c r="BC217"/>
  <c r="BC218"/>
  <c r="BC219"/>
  <c r="BC220"/>
  <c r="BC221"/>
  <c r="BC222"/>
  <c r="BC223"/>
  <c r="BC212"/>
  <c r="BC224"/>
  <c r="BC227"/>
  <c r="BC228"/>
  <c r="BC229"/>
  <c r="BC230"/>
  <c r="BC231"/>
  <c r="BC232"/>
  <c r="BC233"/>
  <c r="BC234"/>
  <c r="BC235"/>
  <c r="BC236"/>
  <c r="BC225"/>
  <c r="BC237"/>
  <c r="BC240"/>
  <c r="BC241"/>
  <c r="BC242"/>
  <c r="BC243"/>
  <c r="BC244"/>
  <c r="BC245"/>
  <c r="BC246"/>
  <c r="BC247"/>
  <c r="BC248"/>
  <c r="BC249"/>
  <c r="BC238"/>
  <c r="BC250"/>
  <c r="BC253"/>
  <c r="BC254"/>
  <c r="BC255"/>
  <c r="BC256"/>
  <c r="BC257"/>
  <c r="BC258"/>
  <c r="BC259"/>
  <c r="BC260"/>
  <c r="BC261"/>
  <c r="BC262"/>
  <c r="BC251"/>
  <c r="BC263"/>
  <c r="BC266"/>
  <c r="BC267"/>
  <c r="BC268"/>
  <c r="BC269"/>
  <c r="BC270"/>
  <c r="BC271"/>
  <c r="BC272"/>
  <c r="BC273"/>
  <c r="BC274"/>
  <c r="BC275"/>
  <c r="BC264"/>
  <c r="BC276"/>
  <c r="BC279"/>
  <c r="BC280"/>
  <c r="BC281"/>
  <c r="BC282"/>
  <c r="BC283"/>
  <c r="BC284"/>
  <c r="BC285"/>
  <c r="BC286"/>
  <c r="BC287"/>
  <c r="BC288"/>
  <c r="BC277"/>
  <c r="BC289"/>
  <c r="BC292"/>
  <c r="BC293"/>
  <c r="BC294"/>
  <c r="BC295"/>
  <c r="BC296"/>
  <c r="BC297"/>
  <c r="BC298"/>
  <c r="BC299"/>
  <c r="BC300"/>
  <c r="BC301"/>
  <c r="BC290"/>
  <c r="BC302"/>
  <c r="BC305"/>
  <c r="BC306"/>
  <c r="BC307"/>
  <c r="BC308"/>
  <c r="BC309"/>
  <c r="BC310"/>
  <c r="BC311"/>
  <c r="BC312"/>
  <c r="BC313"/>
  <c r="BC314"/>
  <c r="BC303"/>
  <c r="BC315"/>
  <c r="BC55"/>
  <c r="BC6"/>
  <c r="BC7"/>
  <c r="BC322"/>
  <c r="BC321"/>
  <c r="BC323"/>
  <c r="BC20" i="24"/>
  <c r="BC7"/>
  <c r="BC8"/>
  <c r="BC22"/>
  <c r="BC33"/>
  <c r="BC332" i="18"/>
  <c r="BC333"/>
  <c r="BC334"/>
  <c r="BC335"/>
  <c r="BC336"/>
  <c r="BC337"/>
  <c r="BC338"/>
  <c r="BC339"/>
  <c r="BC340"/>
  <c r="BC341"/>
  <c r="BC330"/>
  <c r="BC342"/>
  <c r="BC345"/>
  <c r="BC346"/>
  <c r="BC347"/>
  <c r="BC348"/>
  <c r="BC349"/>
  <c r="BC350"/>
  <c r="BC351"/>
  <c r="BC352"/>
  <c r="BC353"/>
  <c r="BC354"/>
  <c r="BC343"/>
  <c r="BC355"/>
  <c r="BC358"/>
  <c r="BC359"/>
  <c r="BC360"/>
  <c r="BC361"/>
  <c r="BC362"/>
  <c r="BC363"/>
  <c r="BC364"/>
  <c r="BC365"/>
  <c r="BC366"/>
  <c r="BC367"/>
  <c r="BC356"/>
  <c r="BC368"/>
  <c r="BC371"/>
  <c r="BC372"/>
  <c r="BC373"/>
  <c r="BC374"/>
  <c r="BC375"/>
  <c r="BC376"/>
  <c r="BC377"/>
  <c r="BC378"/>
  <c r="BC379"/>
  <c r="BC380"/>
  <c r="BC369"/>
  <c r="BC381"/>
  <c r="BC384"/>
  <c r="BC385"/>
  <c r="BC386"/>
  <c r="BC387"/>
  <c r="BC388"/>
  <c r="BC389"/>
  <c r="BC390"/>
  <c r="BC391"/>
  <c r="BC392"/>
  <c r="BC393"/>
  <c r="BC382"/>
  <c r="BC394"/>
  <c r="BC397"/>
  <c r="BC398"/>
  <c r="BC399"/>
  <c r="BC400"/>
  <c r="BC401"/>
  <c r="BC402"/>
  <c r="BC403"/>
  <c r="BC404"/>
  <c r="BC405"/>
  <c r="BC406"/>
  <c r="BC395"/>
  <c r="BC407"/>
  <c r="BC410"/>
  <c r="BC411"/>
  <c r="BC412"/>
  <c r="BC413"/>
  <c r="BC414"/>
  <c r="BC415"/>
  <c r="BC416"/>
  <c r="BC417"/>
  <c r="BC418"/>
  <c r="BC419"/>
  <c r="BC408"/>
  <c r="BC420"/>
  <c r="BC423"/>
  <c r="BC424"/>
  <c r="BC425"/>
  <c r="BC426"/>
  <c r="BC427"/>
  <c r="BC428"/>
  <c r="BC429"/>
  <c r="BC430"/>
  <c r="BC431"/>
  <c r="BC432"/>
  <c r="BC421"/>
  <c r="BC433"/>
  <c r="BC436"/>
  <c r="BC437"/>
  <c r="BC438"/>
  <c r="BC439"/>
  <c r="BC440"/>
  <c r="BC441"/>
  <c r="BC442"/>
  <c r="BC443"/>
  <c r="BC444"/>
  <c r="BC445"/>
  <c r="BC434"/>
  <c r="BC446"/>
  <c r="BC449"/>
  <c r="BC450"/>
  <c r="BC451"/>
  <c r="BC452"/>
  <c r="BC453"/>
  <c r="BC454"/>
  <c r="BC455"/>
  <c r="BC456"/>
  <c r="BC457"/>
  <c r="BC458"/>
  <c r="BC447"/>
  <c r="BC459"/>
  <c r="BC462"/>
  <c r="BC463"/>
  <c r="BC464"/>
  <c r="BC465"/>
  <c r="BC466"/>
  <c r="BC467"/>
  <c r="BC468"/>
  <c r="BC469"/>
  <c r="BC470"/>
  <c r="BC471"/>
  <c r="BC460"/>
  <c r="BC472"/>
  <c r="BC475"/>
  <c r="BC476"/>
  <c r="BC477"/>
  <c r="BC478"/>
  <c r="BC479"/>
  <c r="BC480"/>
  <c r="BC481"/>
  <c r="BC482"/>
  <c r="BC483"/>
  <c r="BC484"/>
  <c r="BC473"/>
  <c r="BC485"/>
  <c r="BC488"/>
  <c r="BC489"/>
  <c r="BC490"/>
  <c r="BC491"/>
  <c r="BC492"/>
  <c r="BC493"/>
  <c r="BC494"/>
  <c r="BC495"/>
  <c r="BC496"/>
  <c r="BC497"/>
  <c r="BC486"/>
  <c r="BC498"/>
  <c r="BC501"/>
  <c r="BC502"/>
  <c r="BC503"/>
  <c r="BC504"/>
  <c r="BC505"/>
  <c r="BC506"/>
  <c r="BC507"/>
  <c r="BC508"/>
  <c r="BC509"/>
  <c r="BC510"/>
  <c r="BC499"/>
  <c r="BC511"/>
  <c r="BC514"/>
  <c r="BC515"/>
  <c r="BC516"/>
  <c r="BC517"/>
  <c r="BC518"/>
  <c r="BC519"/>
  <c r="BC520"/>
  <c r="BC521"/>
  <c r="BC522"/>
  <c r="BC523"/>
  <c r="BC512"/>
  <c r="BC524"/>
  <c r="BC527"/>
  <c r="BC528"/>
  <c r="BC529"/>
  <c r="BC530"/>
  <c r="BC531"/>
  <c r="BC532"/>
  <c r="BC533"/>
  <c r="BC534"/>
  <c r="BC535"/>
  <c r="BC536"/>
  <c r="BC525"/>
  <c r="BC537"/>
  <c r="BC540"/>
  <c r="BC541"/>
  <c r="BC542"/>
  <c r="BC543"/>
  <c r="BC544"/>
  <c r="BC545"/>
  <c r="BC546"/>
  <c r="BC547"/>
  <c r="BC548"/>
  <c r="BC549"/>
  <c r="BC538"/>
  <c r="BC550"/>
  <c r="BC553"/>
  <c r="BC554"/>
  <c r="BC555"/>
  <c r="BC556"/>
  <c r="BC557"/>
  <c r="BC558"/>
  <c r="BC559"/>
  <c r="BC560"/>
  <c r="BC561"/>
  <c r="BC562"/>
  <c r="BC551"/>
  <c r="BC563"/>
  <c r="BC566"/>
  <c r="BC567"/>
  <c r="BC568"/>
  <c r="BC569"/>
  <c r="BC570"/>
  <c r="BC571"/>
  <c r="BC572"/>
  <c r="BC573"/>
  <c r="BC574"/>
  <c r="BC575"/>
  <c r="BC564"/>
  <c r="BC576"/>
  <c r="BC579"/>
  <c r="BC580"/>
  <c r="BC581"/>
  <c r="BC582"/>
  <c r="BC583"/>
  <c r="BC584"/>
  <c r="BC585"/>
  <c r="BC586"/>
  <c r="BC587"/>
  <c r="BC588"/>
  <c r="BC577"/>
  <c r="BC589"/>
  <c r="BC329"/>
  <c r="BC34" i="24"/>
  <c r="BC35"/>
  <c r="BC36"/>
  <c r="BB41"/>
  <c r="BC44"/>
  <c r="BC24"/>
  <c r="BC25"/>
  <c r="BC27"/>
  <c r="BC54"/>
  <c r="BC55"/>
  <c r="BC316" i="18"/>
  <c r="BC324"/>
  <c r="BD10" i="24"/>
  <c r="BD12"/>
  <c r="BC56"/>
  <c r="BC59"/>
  <c r="BC40"/>
  <c r="BC39"/>
  <c r="BC42"/>
  <c r="BC60"/>
  <c r="BD11"/>
  <c r="BD17"/>
  <c r="BD18"/>
  <c r="BD3" i="18"/>
  <c r="BD58"/>
  <c r="BD59"/>
  <c r="BD60"/>
  <c r="BD61"/>
  <c r="BD62"/>
  <c r="BD63"/>
  <c r="BD64"/>
  <c r="BD65"/>
  <c r="BD66"/>
  <c r="BD67"/>
  <c r="BD56"/>
  <c r="BD68"/>
  <c r="BD71"/>
  <c r="BD72"/>
  <c r="BD73"/>
  <c r="BD74"/>
  <c r="BD75"/>
  <c r="BD76"/>
  <c r="BD77"/>
  <c r="BD78"/>
  <c r="BD79"/>
  <c r="BD80"/>
  <c r="BD69"/>
  <c r="BD81"/>
  <c r="BD84"/>
  <c r="BD85"/>
  <c r="BD86"/>
  <c r="BD87"/>
  <c r="BD88"/>
  <c r="BD89"/>
  <c r="BD90"/>
  <c r="BD91"/>
  <c r="BD92"/>
  <c r="BD93"/>
  <c r="BD82"/>
  <c r="BD94"/>
  <c r="BD97"/>
  <c r="BD98"/>
  <c r="BD99"/>
  <c r="BD100"/>
  <c r="BD101"/>
  <c r="BD102"/>
  <c r="BD103"/>
  <c r="BD104"/>
  <c r="BD105"/>
  <c r="BD106"/>
  <c r="BD95"/>
  <c r="BD107"/>
  <c r="BD110"/>
  <c r="BD111"/>
  <c r="BD112"/>
  <c r="BD113"/>
  <c r="BD114"/>
  <c r="BD115"/>
  <c r="BD116"/>
  <c r="BD117"/>
  <c r="BD118"/>
  <c r="BD119"/>
  <c r="BD108"/>
  <c r="BD120"/>
  <c r="BD123"/>
  <c r="BD124"/>
  <c r="BD125"/>
  <c r="BD126"/>
  <c r="BD127"/>
  <c r="BD128"/>
  <c r="BD129"/>
  <c r="BD130"/>
  <c r="BD131"/>
  <c r="BD132"/>
  <c r="BD121"/>
  <c r="BD133"/>
  <c r="BD136"/>
  <c r="BD137"/>
  <c r="BD138"/>
  <c r="BD139"/>
  <c r="BD140"/>
  <c r="BD141"/>
  <c r="BD142"/>
  <c r="BD143"/>
  <c r="BD144"/>
  <c r="BD145"/>
  <c r="BD134"/>
  <c r="BD146"/>
  <c r="BD149"/>
  <c r="BD150"/>
  <c r="BD151"/>
  <c r="BD152"/>
  <c r="BD153"/>
  <c r="BD154"/>
  <c r="BD155"/>
  <c r="BD156"/>
  <c r="BD157"/>
  <c r="BD158"/>
  <c r="BD147"/>
  <c r="BD159"/>
  <c r="BD162"/>
  <c r="BD163"/>
  <c r="BD164"/>
  <c r="BD165"/>
  <c r="BD166"/>
  <c r="BD167"/>
  <c r="BD168"/>
  <c r="BD169"/>
  <c r="BD170"/>
  <c r="BD171"/>
  <c r="BD160"/>
  <c r="BD172"/>
  <c r="BD175"/>
  <c r="BD176"/>
  <c r="BD177"/>
  <c r="BD178"/>
  <c r="BD179"/>
  <c r="BD180"/>
  <c r="BD181"/>
  <c r="BD182"/>
  <c r="BD183"/>
  <c r="BD184"/>
  <c r="BD173"/>
  <c r="BD185"/>
  <c r="BD188"/>
  <c r="BD189"/>
  <c r="BD190"/>
  <c r="BD191"/>
  <c r="BD192"/>
  <c r="BD193"/>
  <c r="BD194"/>
  <c r="BD195"/>
  <c r="BD196"/>
  <c r="BD197"/>
  <c r="BD186"/>
  <c r="BD198"/>
  <c r="BD201"/>
  <c r="BD202"/>
  <c r="BD203"/>
  <c r="BD204"/>
  <c r="BD205"/>
  <c r="BD206"/>
  <c r="BD207"/>
  <c r="BD208"/>
  <c r="BD209"/>
  <c r="BD210"/>
  <c r="BD199"/>
  <c r="BD211"/>
  <c r="BD214"/>
  <c r="BD215"/>
  <c r="BD216"/>
  <c r="BD217"/>
  <c r="BD218"/>
  <c r="BD219"/>
  <c r="BD220"/>
  <c r="BD221"/>
  <c r="BD222"/>
  <c r="BD223"/>
  <c r="BD212"/>
  <c r="BD224"/>
  <c r="BD227"/>
  <c r="BD228"/>
  <c r="BD229"/>
  <c r="BD230"/>
  <c r="BD231"/>
  <c r="BD232"/>
  <c r="BD233"/>
  <c r="BD234"/>
  <c r="BD235"/>
  <c r="BD236"/>
  <c r="BD225"/>
  <c r="BD237"/>
  <c r="BD240"/>
  <c r="BD241"/>
  <c r="BD242"/>
  <c r="BD243"/>
  <c r="BD244"/>
  <c r="BD245"/>
  <c r="BD246"/>
  <c r="BD247"/>
  <c r="BD248"/>
  <c r="BD249"/>
  <c r="BD238"/>
  <c r="BD250"/>
  <c r="BD253"/>
  <c r="BD254"/>
  <c r="BD255"/>
  <c r="BD256"/>
  <c r="BD257"/>
  <c r="BD258"/>
  <c r="BD259"/>
  <c r="BD260"/>
  <c r="BD261"/>
  <c r="BD262"/>
  <c r="BD251"/>
  <c r="BD263"/>
  <c r="BD266"/>
  <c r="BD267"/>
  <c r="BD268"/>
  <c r="BD269"/>
  <c r="BD270"/>
  <c r="BD271"/>
  <c r="BD272"/>
  <c r="BD273"/>
  <c r="BD274"/>
  <c r="BD275"/>
  <c r="BD264"/>
  <c r="BD276"/>
  <c r="BD279"/>
  <c r="BD280"/>
  <c r="BD281"/>
  <c r="BD282"/>
  <c r="BD283"/>
  <c r="BD284"/>
  <c r="BD285"/>
  <c r="BD286"/>
  <c r="BD287"/>
  <c r="BD288"/>
  <c r="BD277"/>
  <c r="BD289"/>
  <c r="BD292"/>
  <c r="BD293"/>
  <c r="BD294"/>
  <c r="BD295"/>
  <c r="BD296"/>
  <c r="BD297"/>
  <c r="BD298"/>
  <c r="BD299"/>
  <c r="BD300"/>
  <c r="BD301"/>
  <c r="BD290"/>
  <c r="BD302"/>
  <c r="BD305"/>
  <c r="BD306"/>
  <c r="BD307"/>
  <c r="BD308"/>
  <c r="BD309"/>
  <c r="BD310"/>
  <c r="BD311"/>
  <c r="BD312"/>
  <c r="BD313"/>
  <c r="BD314"/>
  <c r="BD303"/>
  <c r="BD315"/>
  <c r="BD55"/>
  <c r="BD6"/>
  <c r="BD7"/>
  <c r="BD322"/>
  <c r="BD321"/>
  <c r="BD323"/>
  <c r="BD20" i="24"/>
  <c r="BD7"/>
  <c r="BD8"/>
  <c r="BD22"/>
  <c r="BD33"/>
  <c r="BD332" i="18"/>
  <c r="BD333"/>
  <c r="BD334"/>
  <c r="BD335"/>
  <c r="BD336"/>
  <c r="BD337"/>
  <c r="BD338"/>
  <c r="BD339"/>
  <c r="BD340"/>
  <c r="BD341"/>
  <c r="BD330"/>
  <c r="BD342"/>
  <c r="BD345"/>
  <c r="BD346"/>
  <c r="BD347"/>
  <c r="BD348"/>
  <c r="BD349"/>
  <c r="BD350"/>
  <c r="BD351"/>
  <c r="BD352"/>
  <c r="BD353"/>
  <c r="BD354"/>
  <c r="BD343"/>
  <c r="BD355"/>
  <c r="BD358"/>
  <c r="BD359"/>
  <c r="BD360"/>
  <c r="BD361"/>
  <c r="BD362"/>
  <c r="BD363"/>
  <c r="BD364"/>
  <c r="BD365"/>
  <c r="BD366"/>
  <c r="BD367"/>
  <c r="BD356"/>
  <c r="BD368"/>
  <c r="BD371"/>
  <c r="BD372"/>
  <c r="BD373"/>
  <c r="BD374"/>
  <c r="BD375"/>
  <c r="BD376"/>
  <c r="BD377"/>
  <c r="BD378"/>
  <c r="BD379"/>
  <c r="BD380"/>
  <c r="BD369"/>
  <c r="BD381"/>
  <c r="BD384"/>
  <c r="BD385"/>
  <c r="BD386"/>
  <c r="BD387"/>
  <c r="BD388"/>
  <c r="BD389"/>
  <c r="BD390"/>
  <c r="BD391"/>
  <c r="BD392"/>
  <c r="BD393"/>
  <c r="BD382"/>
  <c r="BD394"/>
  <c r="BD397"/>
  <c r="BD398"/>
  <c r="BD399"/>
  <c r="BD400"/>
  <c r="BD401"/>
  <c r="BD402"/>
  <c r="BD403"/>
  <c r="BD404"/>
  <c r="BD405"/>
  <c r="BD406"/>
  <c r="BD395"/>
  <c r="BD407"/>
  <c r="BD410"/>
  <c r="BD411"/>
  <c r="BD412"/>
  <c r="BD413"/>
  <c r="BD414"/>
  <c r="BD415"/>
  <c r="BD416"/>
  <c r="BD417"/>
  <c r="BD418"/>
  <c r="BD419"/>
  <c r="BD408"/>
  <c r="BD420"/>
  <c r="BD423"/>
  <c r="BD424"/>
  <c r="BD425"/>
  <c r="BD426"/>
  <c r="BD427"/>
  <c r="BD428"/>
  <c r="BD429"/>
  <c r="BD430"/>
  <c r="BD431"/>
  <c r="BD432"/>
  <c r="BD421"/>
  <c r="BD433"/>
  <c r="BD436"/>
  <c r="BD437"/>
  <c r="BD438"/>
  <c r="BD439"/>
  <c r="BD440"/>
  <c r="BD441"/>
  <c r="BD442"/>
  <c r="BD443"/>
  <c r="BD444"/>
  <c r="BD445"/>
  <c r="BD434"/>
  <c r="BD446"/>
  <c r="BD449"/>
  <c r="BD450"/>
  <c r="BD451"/>
  <c r="BD452"/>
  <c r="BD453"/>
  <c r="BD454"/>
  <c r="BD455"/>
  <c r="BD456"/>
  <c r="BD457"/>
  <c r="BD458"/>
  <c r="BD447"/>
  <c r="BD459"/>
  <c r="BD462"/>
  <c r="BD463"/>
  <c r="BD464"/>
  <c r="BD465"/>
  <c r="BD466"/>
  <c r="BD467"/>
  <c r="BD468"/>
  <c r="BD469"/>
  <c r="BD470"/>
  <c r="BD471"/>
  <c r="BD460"/>
  <c r="BD472"/>
  <c r="BD475"/>
  <c r="BD476"/>
  <c r="BD477"/>
  <c r="BD478"/>
  <c r="BD479"/>
  <c r="BD480"/>
  <c r="BD481"/>
  <c r="BD482"/>
  <c r="BD483"/>
  <c r="BD484"/>
  <c r="BD473"/>
  <c r="BD485"/>
  <c r="BD488"/>
  <c r="BD489"/>
  <c r="BD490"/>
  <c r="BD491"/>
  <c r="BD492"/>
  <c r="BD493"/>
  <c r="BD494"/>
  <c r="BD495"/>
  <c r="BD496"/>
  <c r="BD497"/>
  <c r="BD486"/>
  <c r="BD498"/>
  <c r="BD501"/>
  <c r="BD502"/>
  <c r="BD503"/>
  <c r="BD504"/>
  <c r="BD505"/>
  <c r="BD506"/>
  <c r="BD507"/>
  <c r="BD508"/>
  <c r="BD509"/>
  <c r="BD510"/>
  <c r="BD499"/>
  <c r="BD511"/>
  <c r="BD514"/>
  <c r="BD515"/>
  <c r="BD516"/>
  <c r="BD517"/>
  <c r="BD518"/>
  <c r="BD519"/>
  <c r="BD520"/>
  <c r="BD521"/>
  <c r="BD522"/>
  <c r="BD523"/>
  <c r="BD512"/>
  <c r="BD524"/>
  <c r="BD527"/>
  <c r="BD528"/>
  <c r="BD529"/>
  <c r="BD530"/>
  <c r="BD531"/>
  <c r="BD532"/>
  <c r="BD533"/>
  <c r="BD534"/>
  <c r="BD535"/>
  <c r="BD536"/>
  <c r="BD525"/>
  <c r="BD537"/>
  <c r="BD540"/>
  <c r="BD541"/>
  <c r="BD542"/>
  <c r="BD543"/>
  <c r="BD544"/>
  <c r="BD545"/>
  <c r="BD546"/>
  <c r="BD547"/>
  <c r="BD548"/>
  <c r="BD549"/>
  <c r="BD538"/>
  <c r="BD550"/>
  <c r="BD553"/>
  <c r="BD554"/>
  <c r="BD555"/>
  <c r="BD556"/>
  <c r="BD557"/>
  <c r="BD558"/>
  <c r="BD559"/>
  <c r="BD560"/>
  <c r="BD561"/>
  <c r="BD562"/>
  <c r="BD551"/>
  <c r="BD563"/>
  <c r="BD566"/>
  <c r="BD567"/>
  <c r="BD568"/>
  <c r="BD569"/>
  <c r="BD570"/>
  <c r="BD571"/>
  <c r="BD572"/>
  <c r="BD573"/>
  <c r="BD574"/>
  <c r="BD575"/>
  <c r="BD564"/>
  <c r="BD576"/>
  <c r="BD579"/>
  <c r="BD580"/>
  <c r="BD581"/>
  <c r="BD582"/>
  <c r="BD583"/>
  <c r="BD584"/>
  <c r="BD585"/>
  <c r="BD586"/>
  <c r="BD587"/>
  <c r="BD588"/>
  <c r="BD577"/>
  <c r="BD589"/>
  <c r="BD329"/>
  <c r="BD34" i="24"/>
  <c r="BD35"/>
  <c r="BD36"/>
  <c r="BC41"/>
  <c r="BD44"/>
  <c r="BD24"/>
  <c r="BD25"/>
  <c r="BD27"/>
  <c r="BD54"/>
  <c r="BD55"/>
  <c r="BD316" i="18"/>
  <c r="BD324"/>
  <c r="BE10" i="24"/>
  <c r="BE12"/>
  <c r="BD56"/>
  <c r="BD59"/>
  <c r="BD40"/>
  <c r="BD39"/>
  <c r="BD42"/>
  <c r="BD60"/>
  <c r="BE11"/>
  <c r="BE17"/>
  <c r="BE18"/>
  <c r="BE3" i="18"/>
  <c r="BE58"/>
  <c r="BE59"/>
  <c r="BE60"/>
  <c r="BE61"/>
  <c r="BE62"/>
  <c r="BE63"/>
  <c r="BE64"/>
  <c r="BE65"/>
  <c r="BE66"/>
  <c r="BE67"/>
  <c r="BE56"/>
  <c r="BE68"/>
  <c r="BE71"/>
  <c r="BE72"/>
  <c r="BE73"/>
  <c r="BE74"/>
  <c r="BE75"/>
  <c r="BE76"/>
  <c r="BE77"/>
  <c r="BE78"/>
  <c r="BE79"/>
  <c r="BE80"/>
  <c r="BE69"/>
  <c r="BE81"/>
  <c r="BE84"/>
  <c r="BE85"/>
  <c r="BE86"/>
  <c r="BE87"/>
  <c r="BE88"/>
  <c r="BE89"/>
  <c r="BE90"/>
  <c r="BE91"/>
  <c r="BE92"/>
  <c r="BE93"/>
  <c r="BE82"/>
  <c r="BE94"/>
  <c r="BE97"/>
  <c r="BE98"/>
  <c r="BE99"/>
  <c r="BE100"/>
  <c r="BE101"/>
  <c r="BE102"/>
  <c r="BE103"/>
  <c r="BE104"/>
  <c r="BE105"/>
  <c r="BE106"/>
  <c r="BE95"/>
  <c r="BE107"/>
  <c r="BE110"/>
  <c r="BE111"/>
  <c r="BE112"/>
  <c r="BE113"/>
  <c r="BE114"/>
  <c r="BE115"/>
  <c r="BE116"/>
  <c r="BE117"/>
  <c r="BE118"/>
  <c r="BE119"/>
  <c r="BE108"/>
  <c r="BE120"/>
  <c r="BE123"/>
  <c r="BE124"/>
  <c r="BE125"/>
  <c r="BE126"/>
  <c r="BE127"/>
  <c r="BE128"/>
  <c r="BE129"/>
  <c r="BE130"/>
  <c r="BE131"/>
  <c r="BE132"/>
  <c r="BE121"/>
  <c r="BE133"/>
  <c r="BE136"/>
  <c r="BE137"/>
  <c r="BE138"/>
  <c r="BE139"/>
  <c r="BE140"/>
  <c r="BE141"/>
  <c r="BE142"/>
  <c r="BE143"/>
  <c r="BE144"/>
  <c r="BE145"/>
  <c r="BE134"/>
  <c r="BE146"/>
  <c r="BE149"/>
  <c r="BE150"/>
  <c r="BE151"/>
  <c r="BE152"/>
  <c r="BE153"/>
  <c r="BE154"/>
  <c r="BE155"/>
  <c r="BE156"/>
  <c r="BE157"/>
  <c r="BE158"/>
  <c r="BE147"/>
  <c r="BE159"/>
  <c r="BE162"/>
  <c r="BE163"/>
  <c r="BE164"/>
  <c r="BE165"/>
  <c r="BE166"/>
  <c r="BE167"/>
  <c r="BE168"/>
  <c r="BE169"/>
  <c r="BE170"/>
  <c r="BE171"/>
  <c r="BE160"/>
  <c r="BE172"/>
  <c r="BE175"/>
  <c r="BE176"/>
  <c r="BE177"/>
  <c r="BE178"/>
  <c r="BE179"/>
  <c r="BE180"/>
  <c r="BE181"/>
  <c r="BE182"/>
  <c r="BE183"/>
  <c r="BE184"/>
  <c r="BE173"/>
  <c r="BE185"/>
  <c r="BE188"/>
  <c r="BE189"/>
  <c r="BE190"/>
  <c r="BE191"/>
  <c r="BE192"/>
  <c r="BE193"/>
  <c r="BE194"/>
  <c r="BE195"/>
  <c r="BE196"/>
  <c r="BE197"/>
  <c r="BE186"/>
  <c r="BE198"/>
  <c r="BE201"/>
  <c r="BE202"/>
  <c r="BE203"/>
  <c r="BE204"/>
  <c r="BE205"/>
  <c r="BE206"/>
  <c r="BE207"/>
  <c r="BE208"/>
  <c r="BE209"/>
  <c r="BE210"/>
  <c r="BE199"/>
  <c r="BE211"/>
  <c r="BE214"/>
  <c r="BE215"/>
  <c r="BE216"/>
  <c r="BE217"/>
  <c r="BE218"/>
  <c r="BE219"/>
  <c r="BE220"/>
  <c r="BE221"/>
  <c r="BE222"/>
  <c r="BE223"/>
  <c r="BE212"/>
  <c r="BE224"/>
  <c r="BE227"/>
  <c r="BE228"/>
  <c r="BE229"/>
  <c r="BE230"/>
  <c r="BE231"/>
  <c r="BE232"/>
  <c r="BE233"/>
  <c r="BE234"/>
  <c r="BE235"/>
  <c r="BE236"/>
  <c r="BE225"/>
  <c r="BE237"/>
  <c r="BE240"/>
  <c r="BE241"/>
  <c r="BE242"/>
  <c r="BE243"/>
  <c r="BE244"/>
  <c r="BE245"/>
  <c r="BE246"/>
  <c r="BE247"/>
  <c r="BE248"/>
  <c r="BE249"/>
  <c r="BE238"/>
  <c r="BE250"/>
  <c r="BE253"/>
  <c r="BE254"/>
  <c r="BE255"/>
  <c r="BE256"/>
  <c r="BE257"/>
  <c r="BE258"/>
  <c r="BE259"/>
  <c r="BE260"/>
  <c r="BE261"/>
  <c r="BE262"/>
  <c r="BE251"/>
  <c r="BE263"/>
  <c r="BE266"/>
  <c r="BE267"/>
  <c r="BE268"/>
  <c r="BE269"/>
  <c r="BE270"/>
  <c r="BE271"/>
  <c r="BE272"/>
  <c r="BE273"/>
  <c r="BE274"/>
  <c r="BE275"/>
  <c r="BE264"/>
  <c r="BE276"/>
  <c r="BE279"/>
  <c r="BE280"/>
  <c r="BE281"/>
  <c r="BE282"/>
  <c r="BE283"/>
  <c r="BE284"/>
  <c r="BE285"/>
  <c r="BE286"/>
  <c r="BE287"/>
  <c r="BE288"/>
  <c r="BE277"/>
  <c r="BE289"/>
  <c r="BE292"/>
  <c r="BE293"/>
  <c r="BE294"/>
  <c r="BE295"/>
  <c r="BE296"/>
  <c r="BE297"/>
  <c r="BE298"/>
  <c r="BE299"/>
  <c r="BE300"/>
  <c r="BE301"/>
  <c r="BE290"/>
  <c r="BE302"/>
  <c r="BE305"/>
  <c r="BE306"/>
  <c r="BE307"/>
  <c r="BE308"/>
  <c r="BE309"/>
  <c r="BE310"/>
  <c r="BE311"/>
  <c r="BE312"/>
  <c r="BE313"/>
  <c r="BE314"/>
  <c r="BE303"/>
  <c r="BE315"/>
  <c r="BE55"/>
  <c r="BE6"/>
  <c r="BE7"/>
  <c r="BE322"/>
  <c r="BE321"/>
  <c r="BE323"/>
  <c r="BE20" i="24"/>
  <c r="BE7"/>
  <c r="BE8"/>
  <c r="BE22"/>
  <c r="BE33"/>
  <c r="BE332" i="18"/>
  <c r="BE333"/>
  <c r="BE334"/>
  <c r="BE335"/>
  <c r="BE336"/>
  <c r="BE337"/>
  <c r="BE338"/>
  <c r="BE339"/>
  <c r="BE340"/>
  <c r="BE341"/>
  <c r="BE330"/>
  <c r="BE342"/>
  <c r="BE345"/>
  <c r="BE346"/>
  <c r="BE347"/>
  <c r="BE348"/>
  <c r="BE349"/>
  <c r="BE350"/>
  <c r="BE351"/>
  <c r="BE352"/>
  <c r="BE353"/>
  <c r="BE354"/>
  <c r="BE343"/>
  <c r="BE355"/>
  <c r="BE358"/>
  <c r="BE359"/>
  <c r="BE360"/>
  <c r="BE361"/>
  <c r="BE362"/>
  <c r="BE363"/>
  <c r="BE364"/>
  <c r="BE365"/>
  <c r="BE366"/>
  <c r="BE367"/>
  <c r="BE356"/>
  <c r="BE368"/>
  <c r="BE371"/>
  <c r="BE372"/>
  <c r="BE373"/>
  <c r="BE374"/>
  <c r="BE375"/>
  <c r="BE376"/>
  <c r="BE377"/>
  <c r="BE378"/>
  <c r="BE379"/>
  <c r="BE380"/>
  <c r="BE369"/>
  <c r="BE381"/>
  <c r="BE384"/>
  <c r="BE385"/>
  <c r="BE386"/>
  <c r="BE387"/>
  <c r="BE388"/>
  <c r="BE389"/>
  <c r="BE390"/>
  <c r="BE391"/>
  <c r="BE392"/>
  <c r="BE393"/>
  <c r="BE382"/>
  <c r="BE394"/>
  <c r="BE397"/>
  <c r="BE398"/>
  <c r="BE399"/>
  <c r="BE400"/>
  <c r="BE401"/>
  <c r="BE402"/>
  <c r="BE403"/>
  <c r="BE404"/>
  <c r="BE405"/>
  <c r="BE406"/>
  <c r="BE395"/>
  <c r="BE407"/>
  <c r="BE410"/>
  <c r="BE411"/>
  <c r="BE412"/>
  <c r="BE413"/>
  <c r="BE414"/>
  <c r="BE415"/>
  <c r="BE416"/>
  <c r="BE417"/>
  <c r="BE418"/>
  <c r="BE419"/>
  <c r="BE408"/>
  <c r="BE420"/>
  <c r="BE423"/>
  <c r="BE424"/>
  <c r="BE425"/>
  <c r="BE426"/>
  <c r="BE427"/>
  <c r="BE428"/>
  <c r="BE429"/>
  <c r="BE430"/>
  <c r="BE431"/>
  <c r="BE432"/>
  <c r="BE421"/>
  <c r="BE433"/>
  <c r="BE436"/>
  <c r="BE437"/>
  <c r="BE438"/>
  <c r="BE439"/>
  <c r="BE440"/>
  <c r="BE441"/>
  <c r="BE442"/>
  <c r="BE443"/>
  <c r="BE444"/>
  <c r="BE445"/>
  <c r="BE434"/>
  <c r="BE446"/>
  <c r="BE449"/>
  <c r="BE450"/>
  <c r="BE451"/>
  <c r="BE452"/>
  <c r="BE453"/>
  <c r="BE454"/>
  <c r="BE455"/>
  <c r="BE456"/>
  <c r="BE457"/>
  <c r="BE458"/>
  <c r="BE447"/>
  <c r="BE459"/>
  <c r="BE462"/>
  <c r="BE463"/>
  <c r="BE464"/>
  <c r="BE465"/>
  <c r="BE466"/>
  <c r="BE467"/>
  <c r="BE468"/>
  <c r="BE469"/>
  <c r="BE470"/>
  <c r="BE471"/>
  <c r="BE460"/>
  <c r="BE472"/>
  <c r="BE475"/>
  <c r="BE476"/>
  <c r="BE477"/>
  <c r="BE478"/>
  <c r="BE479"/>
  <c r="BE480"/>
  <c r="BE481"/>
  <c r="BE482"/>
  <c r="BE483"/>
  <c r="BE484"/>
  <c r="BE473"/>
  <c r="BE485"/>
  <c r="BE488"/>
  <c r="BE489"/>
  <c r="BE490"/>
  <c r="BE491"/>
  <c r="BE492"/>
  <c r="BE493"/>
  <c r="BE494"/>
  <c r="BE495"/>
  <c r="BE496"/>
  <c r="BE497"/>
  <c r="BE486"/>
  <c r="BE498"/>
  <c r="BE501"/>
  <c r="BE502"/>
  <c r="BE503"/>
  <c r="BE504"/>
  <c r="BE505"/>
  <c r="BE506"/>
  <c r="BE507"/>
  <c r="BE508"/>
  <c r="BE509"/>
  <c r="BE510"/>
  <c r="BE499"/>
  <c r="BE511"/>
  <c r="BE514"/>
  <c r="BE515"/>
  <c r="BE516"/>
  <c r="BE517"/>
  <c r="BE518"/>
  <c r="BE519"/>
  <c r="BE520"/>
  <c r="BE521"/>
  <c r="BE522"/>
  <c r="BE523"/>
  <c r="BE512"/>
  <c r="BE524"/>
  <c r="BE527"/>
  <c r="BE528"/>
  <c r="BE529"/>
  <c r="BE530"/>
  <c r="BE531"/>
  <c r="BE532"/>
  <c r="BE533"/>
  <c r="BE534"/>
  <c r="BE535"/>
  <c r="BE536"/>
  <c r="BE525"/>
  <c r="BE537"/>
  <c r="BE540"/>
  <c r="BE541"/>
  <c r="BE542"/>
  <c r="BE543"/>
  <c r="BE544"/>
  <c r="BE545"/>
  <c r="BE546"/>
  <c r="BE547"/>
  <c r="BE548"/>
  <c r="BE549"/>
  <c r="BE538"/>
  <c r="BE550"/>
  <c r="BE553"/>
  <c r="BE554"/>
  <c r="BE555"/>
  <c r="BE556"/>
  <c r="BE557"/>
  <c r="BE558"/>
  <c r="BE559"/>
  <c r="BE560"/>
  <c r="BE561"/>
  <c r="BE562"/>
  <c r="BE551"/>
  <c r="BE563"/>
  <c r="BE566"/>
  <c r="BE567"/>
  <c r="BE568"/>
  <c r="BE569"/>
  <c r="BE570"/>
  <c r="BE571"/>
  <c r="BE572"/>
  <c r="BE573"/>
  <c r="BE574"/>
  <c r="BE575"/>
  <c r="BE564"/>
  <c r="BE576"/>
  <c r="BE579"/>
  <c r="BE580"/>
  <c r="BE581"/>
  <c r="BE582"/>
  <c r="BE583"/>
  <c r="BE584"/>
  <c r="BE585"/>
  <c r="BE586"/>
  <c r="BE587"/>
  <c r="BE588"/>
  <c r="BE577"/>
  <c r="BE589"/>
  <c r="BE329"/>
  <c r="BE34" i="24"/>
  <c r="BE35"/>
  <c r="BE36"/>
  <c r="BD41"/>
  <c r="BE44"/>
  <c r="BE24"/>
  <c r="BE25"/>
  <c r="BE27"/>
  <c r="BE54"/>
  <c r="BE55"/>
  <c r="BE316" i="18"/>
  <c r="BE324"/>
  <c r="BF10" i="24"/>
  <c r="BF12"/>
  <c r="BE56"/>
  <c r="BE59"/>
  <c r="BE40"/>
  <c r="BE39"/>
  <c r="BE42"/>
  <c r="BE60"/>
  <c r="BF11"/>
  <c r="BF17"/>
  <c r="BF18"/>
  <c r="BF3" i="18"/>
  <c r="BF58"/>
  <c r="BF59"/>
  <c r="BF60"/>
  <c r="BF61"/>
  <c r="BF62"/>
  <c r="BF63"/>
  <c r="BF64"/>
  <c r="BF65"/>
  <c r="BF66"/>
  <c r="BF67"/>
  <c r="BF56"/>
  <c r="BF68"/>
  <c r="BF71"/>
  <c r="BF72"/>
  <c r="BF73"/>
  <c r="BF74"/>
  <c r="BF75"/>
  <c r="BF76"/>
  <c r="BF77"/>
  <c r="BF78"/>
  <c r="BF79"/>
  <c r="BF80"/>
  <c r="BF69"/>
  <c r="BF81"/>
  <c r="BF84"/>
  <c r="BF85"/>
  <c r="BF86"/>
  <c r="BF87"/>
  <c r="BF88"/>
  <c r="BF89"/>
  <c r="BF90"/>
  <c r="BF91"/>
  <c r="BF92"/>
  <c r="BF93"/>
  <c r="BF82"/>
  <c r="BF94"/>
  <c r="BF97"/>
  <c r="BF98"/>
  <c r="BF99"/>
  <c r="BF100"/>
  <c r="BF101"/>
  <c r="BF102"/>
  <c r="BF103"/>
  <c r="BF104"/>
  <c r="BF105"/>
  <c r="BF106"/>
  <c r="BF95"/>
  <c r="BF107"/>
  <c r="BF110"/>
  <c r="BF111"/>
  <c r="BF112"/>
  <c r="BF113"/>
  <c r="BF114"/>
  <c r="BF115"/>
  <c r="BF116"/>
  <c r="BF117"/>
  <c r="BF118"/>
  <c r="BF119"/>
  <c r="BF108"/>
  <c r="BF120"/>
  <c r="BF123"/>
  <c r="BF124"/>
  <c r="BF125"/>
  <c r="BF126"/>
  <c r="BF127"/>
  <c r="BF128"/>
  <c r="BF129"/>
  <c r="BF130"/>
  <c r="BF131"/>
  <c r="BF132"/>
  <c r="BF121"/>
  <c r="BF133"/>
  <c r="BF136"/>
  <c r="BF137"/>
  <c r="BF138"/>
  <c r="BF139"/>
  <c r="BF140"/>
  <c r="BF141"/>
  <c r="BF142"/>
  <c r="BF143"/>
  <c r="BF144"/>
  <c r="BF145"/>
  <c r="BF134"/>
  <c r="BF146"/>
  <c r="BF149"/>
  <c r="BF150"/>
  <c r="BF151"/>
  <c r="BF152"/>
  <c r="BF153"/>
  <c r="BF154"/>
  <c r="BF155"/>
  <c r="BF156"/>
  <c r="BF157"/>
  <c r="BF158"/>
  <c r="BF147"/>
  <c r="BF159"/>
  <c r="BF162"/>
  <c r="BF163"/>
  <c r="BF164"/>
  <c r="BF165"/>
  <c r="BF166"/>
  <c r="BF167"/>
  <c r="BF168"/>
  <c r="BF169"/>
  <c r="BF170"/>
  <c r="BF171"/>
  <c r="BF160"/>
  <c r="BF172"/>
  <c r="BF175"/>
  <c r="BF176"/>
  <c r="BF177"/>
  <c r="BF178"/>
  <c r="BF179"/>
  <c r="BF180"/>
  <c r="BF181"/>
  <c r="BF182"/>
  <c r="BF183"/>
  <c r="BF184"/>
  <c r="BF173"/>
  <c r="BF185"/>
  <c r="BF188"/>
  <c r="BF189"/>
  <c r="BF190"/>
  <c r="BF191"/>
  <c r="BF192"/>
  <c r="BF193"/>
  <c r="BF194"/>
  <c r="BF195"/>
  <c r="BF196"/>
  <c r="BF197"/>
  <c r="BF186"/>
  <c r="BF198"/>
  <c r="BF201"/>
  <c r="BF202"/>
  <c r="BF203"/>
  <c r="BF204"/>
  <c r="BF205"/>
  <c r="BF206"/>
  <c r="BF207"/>
  <c r="BF208"/>
  <c r="BF209"/>
  <c r="BF210"/>
  <c r="BF199"/>
  <c r="BF211"/>
  <c r="BF214"/>
  <c r="BF215"/>
  <c r="BF216"/>
  <c r="BF217"/>
  <c r="BF218"/>
  <c r="BF219"/>
  <c r="BF220"/>
  <c r="BF221"/>
  <c r="BF222"/>
  <c r="BF223"/>
  <c r="BF212"/>
  <c r="BF224"/>
  <c r="BF227"/>
  <c r="BF228"/>
  <c r="BF229"/>
  <c r="BF230"/>
  <c r="BF231"/>
  <c r="BF232"/>
  <c r="BF233"/>
  <c r="BF234"/>
  <c r="BF235"/>
  <c r="BF236"/>
  <c r="BF225"/>
  <c r="BF237"/>
  <c r="BF240"/>
  <c r="BF241"/>
  <c r="BF242"/>
  <c r="BF243"/>
  <c r="BF244"/>
  <c r="BF245"/>
  <c r="BF246"/>
  <c r="BF247"/>
  <c r="BF248"/>
  <c r="BF249"/>
  <c r="BF238"/>
  <c r="BF250"/>
  <c r="BF253"/>
  <c r="BF254"/>
  <c r="BF255"/>
  <c r="BF256"/>
  <c r="BF257"/>
  <c r="BF258"/>
  <c r="BF259"/>
  <c r="BF260"/>
  <c r="BF261"/>
  <c r="BF262"/>
  <c r="BF251"/>
  <c r="BF263"/>
  <c r="BF266"/>
  <c r="BF267"/>
  <c r="BF268"/>
  <c r="BF269"/>
  <c r="BF270"/>
  <c r="BF271"/>
  <c r="BF272"/>
  <c r="BF273"/>
  <c r="BF274"/>
  <c r="BF275"/>
  <c r="BF264"/>
  <c r="BF276"/>
  <c r="BF279"/>
  <c r="BF280"/>
  <c r="BF281"/>
  <c r="BF282"/>
  <c r="BF283"/>
  <c r="BF284"/>
  <c r="BF285"/>
  <c r="BF286"/>
  <c r="BF287"/>
  <c r="BF288"/>
  <c r="BF277"/>
  <c r="BF289"/>
  <c r="BF292"/>
  <c r="BF293"/>
  <c r="BF294"/>
  <c r="BF295"/>
  <c r="BF296"/>
  <c r="BF297"/>
  <c r="BF298"/>
  <c r="BF299"/>
  <c r="BF300"/>
  <c r="BF301"/>
  <c r="BF290"/>
  <c r="BF302"/>
  <c r="BF305"/>
  <c r="BF306"/>
  <c r="BF307"/>
  <c r="BF308"/>
  <c r="BF309"/>
  <c r="BF310"/>
  <c r="BF311"/>
  <c r="BF312"/>
  <c r="BF313"/>
  <c r="BF314"/>
  <c r="BF303"/>
  <c r="BF315"/>
  <c r="BF55"/>
  <c r="BF6"/>
  <c r="BF7"/>
  <c r="BF322"/>
  <c r="BF321"/>
  <c r="BF323"/>
  <c r="BF20" i="24"/>
  <c r="BF7"/>
  <c r="BF8"/>
  <c r="BF22"/>
  <c r="BF33"/>
  <c r="BF332" i="18"/>
  <c r="BF333"/>
  <c r="BF334"/>
  <c r="BF335"/>
  <c r="BF336"/>
  <c r="BF337"/>
  <c r="BF338"/>
  <c r="BF339"/>
  <c r="BF340"/>
  <c r="BF341"/>
  <c r="BF330"/>
  <c r="BF342"/>
  <c r="BF345"/>
  <c r="BF346"/>
  <c r="BF347"/>
  <c r="BF348"/>
  <c r="BF349"/>
  <c r="BF350"/>
  <c r="BF351"/>
  <c r="BF352"/>
  <c r="BF353"/>
  <c r="BF354"/>
  <c r="BF343"/>
  <c r="BF355"/>
  <c r="BF358"/>
  <c r="BF359"/>
  <c r="BF360"/>
  <c r="BF361"/>
  <c r="BF362"/>
  <c r="BF363"/>
  <c r="BF364"/>
  <c r="BF365"/>
  <c r="BF366"/>
  <c r="BF367"/>
  <c r="BF356"/>
  <c r="BF368"/>
  <c r="BF371"/>
  <c r="BF372"/>
  <c r="BF373"/>
  <c r="BF374"/>
  <c r="BF375"/>
  <c r="BF376"/>
  <c r="BF377"/>
  <c r="BF378"/>
  <c r="BF379"/>
  <c r="BF380"/>
  <c r="BF369"/>
  <c r="BF381"/>
  <c r="BF384"/>
  <c r="BF385"/>
  <c r="BF386"/>
  <c r="BF387"/>
  <c r="BF388"/>
  <c r="BF389"/>
  <c r="BF390"/>
  <c r="BF391"/>
  <c r="BF392"/>
  <c r="BF393"/>
  <c r="BF382"/>
  <c r="BF394"/>
  <c r="BF397"/>
  <c r="BF398"/>
  <c r="BF399"/>
  <c r="BF400"/>
  <c r="BF401"/>
  <c r="BF402"/>
  <c r="BF403"/>
  <c r="BF404"/>
  <c r="BF405"/>
  <c r="BF406"/>
  <c r="BF395"/>
  <c r="BF407"/>
  <c r="BF410"/>
  <c r="BF411"/>
  <c r="BF412"/>
  <c r="BF413"/>
  <c r="BF414"/>
  <c r="BF415"/>
  <c r="BF416"/>
  <c r="BF417"/>
  <c r="BF418"/>
  <c r="BF419"/>
  <c r="BF408"/>
  <c r="BF420"/>
  <c r="BF423"/>
  <c r="BF424"/>
  <c r="BF425"/>
  <c r="BF426"/>
  <c r="BF427"/>
  <c r="BF428"/>
  <c r="BF429"/>
  <c r="BF430"/>
  <c r="BF431"/>
  <c r="BF432"/>
  <c r="BF421"/>
  <c r="BF433"/>
  <c r="BF436"/>
  <c r="BF437"/>
  <c r="BF438"/>
  <c r="BF439"/>
  <c r="BF440"/>
  <c r="BF441"/>
  <c r="BF442"/>
  <c r="BF443"/>
  <c r="BF444"/>
  <c r="BF445"/>
  <c r="BF434"/>
  <c r="BF446"/>
  <c r="BF449"/>
  <c r="BF450"/>
  <c r="BF451"/>
  <c r="BF452"/>
  <c r="BF453"/>
  <c r="BF454"/>
  <c r="BF455"/>
  <c r="BF456"/>
  <c r="BF457"/>
  <c r="BF458"/>
  <c r="BF447"/>
  <c r="BF459"/>
  <c r="BF462"/>
  <c r="BF463"/>
  <c r="BF464"/>
  <c r="BF465"/>
  <c r="BF466"/>
  <c r="BF467"/>
  <c r="BF468"/>
  <c r="BF469"/>
  <c r="BF470"/>
  <c r="BF471"/>
  <c r="BF460"/>
  <c r="BF472"/>
  <c r="BF475"/>
  <c r="BF476"/>
  <c r="BF477"/>
  <c r="BF478"/>
  <c r="BF479"/>
  <c r="BF480"/>
  <c r="BF481"/>
  <c r="BF482"/>
  <c r="BF483"/>
  <c r="BF484"/>
  <c r="BF473"/>
  <c r="BF485"/>
  <c r="BF488"/>
  <c r="BF489"/>
  <c r="BF490"/>
  <c r="BF491"/>
  <c r="BF492"/>
  <c r="BF493"/>
  <c r="BF494"/>
  <c r="BF495"/>
  <c r="BF496"/>
  <c r="BF497"/>
  <c r="BF486"/>
  <c r="BF498"/>
  <c r="BF501"/>
  <c r="BF502"/>
  <c r="BF503"/>
  <c r="BF504"/>
  <c r="BF505"/>
  <c r="BF506"/>
  <c r="BF507"/>
  <c r="BF508"/>
  <c r="BF509"/>
  <c r="BF510"/>
  <c r="BF499"/>
  <c r="BF511"/>
  <c r="BF514"/>
  <c r="BF515"/>
  <c r="BF516"/>
  <c r="BF517"/>
  <c r="BF518"/>
  <c r="BF519"/>
  <c r="BF520"/>
  <c r="BF521"/>
  <c r="BF522"/>
  <c r="BF523"/>
  <c r="BF512"/>
  <c r="BF524"/>
  <c r="BF527"/>
  <c r="BF528"/>
  <c r="BF529"/>
  <c r="BF530"/>
  <c r="BF531"/>
  <c r="BF532"/>
  <c r="BF533"/>
  <c r="BF534"/>
  <c r="BF535"/>
  <c r="BF536"/>
  <c r="BF525"/>
  <c r="BF537"/>
  <c r="BF540"/>
  <c r="BF541"/>
  <c r="BF542"/>
  <c r="BF543"/>
  <c r="BF544"/>
  <c r="BF545"/>
  <c r="BF546"/>
  <c r="BF547"/>
  <c r="BF548"/>
  <c r="BF549"/>
  <c r="BF538"/>
  <c r="BF550"/>
  <c r="BF553"/>
  <c r="BF554"/>
  <c r="BF555"/>
  <c r="BF556"/>
  <c r="BF557"/>
  <c r="BF558"/>
  <c r="BF559"/>
  <c r="BF560"/>
  <c r="BF561"/>
  <c r="BF562"/>
  <c r="BF551"/>
  <c r="BF563"/>
  <c r="BF566"/>
  <c r="BF567"/>
  <c r="BF568"/>
  <c r="BF569"/>
  <c r="BF570"/>
  <c r="BF571"/>
  <c r="BF572"/>
  <c r="BF573"/>
  <c r="BF574"/>
  <c r="BF575"/>
  <c r="BF564"/>
  <c r="BF576"/>
  <c r="BF579"/>
  <c r="BF580"/>
  <c r="BF581"/>
  <c r="BF582"/>
  <c r="BF583"/>
  <c r="BF584"/>
  <c r="BF585"/>
  <c r="BF586"/>
  <c r="BF587"/>
  <c r="BF588"/>
  <c r="BF577"/>
  <c r="BF589"/>
  <c r="BF329"/>
  <c r="BF34" i="24"/>
  <c r="BF35"/>
  <c r="BF36"/>
  <c r="BE41"/>
  <c r="BF44"/>
  <c r="BF24"/>
  <c r="BF25"/>
  <c r="BF27"/>
  <c r="BF54"/>
  <c r="BF55"/>
  <c r="BF316" i="18"/>
  <c r="BF324"/>
  <c r="BG10" i="24"/>
  <c r="BG12"/>
  <c r="BF56"/>
  <c r="BF59"/>
  <c r="BF40"/>
  <c r="BF39"/>
  <c r="BF42"/>
  <c r="BF60"/>
  <c r="BG11"/>
  <c r="BG17"/>
  <c r="BG18"/>
  <c r="BG3" i="18"/>
  <c r="BG58"/>
  <c r="BG59"/>
  <c r="BG60"/>
  <c r="BG61"/>
  <c r="BG62"/>
  <c r="BG63"/>
  <c r="BG64"/>
  <c r="BG65"/>
  <c r="BG66"/>
  <c r="BG67"/>
  <c r="BG56"/>
  <c r="BG68"/>
  <c r="BG71"/>
  <c r="BG72"/>
  <c r="BG73"/>
  <c r="BG74"/>
  <c r="BG75"/>
  <c r="BG76"/>
  <c r="BG77"/>
  <c r="BG78"/>
  <c r="BG79"/>
  <c r="BG80"/>
  <c r="BG69"/>
  <c r="BG81"/>
  <c r="BG84"/>
  <c r="BG85"/>
  <c r="BG86"/>
  <c r="BG87"/>
  <c r="BG88"/>
  <c r="BG89"/>
  <c r="BG90"/>
  <c r="BG91"/>
  <c r="BG92"/>
  <c r="BG93"/>
  <c r="BG82"/>
  <c r="BG94"/>
  <c r="BG97"/>
  <c r="BG98"/>
  <c r="BG99"/>
  <c r="BG100"/>
  <c r="BG101"/>
  <c r="BG102"/>
  <c r="BG103"/>
  <c r="BG104"/>
  <c r="BG105"/>
  <c r="BG106"/>
  <c r="BG95"/>
  <c r="BG107"/>
  <c r="BG110"/>
  <c r="BG111"/>
  <c r="BG112"/>
  <c r="BG113"/>
  <c r="BG114"/>
  <c r="BG115"/>
  <c r="BG116"/>
  <c r="BG117"/>
  <c r="BG118"/>
  <c r="BG119"/>
  <c r="BG108"/>
  <c r="BG120"/>
  <c r="BG123"/>
  <c r="BG124"/>
  <c r="BG125"/>
  <c r="BG126"/>
  <c r="BG127"/>
  <c r="BG128"/>
  <c r="BG129"/>
  <c r="BG130"/>
  <c r="BG131"/>
  <c r="BG132"/>
  <c r="BG121"/>
  <c r="BG133"/>
  <c r="BG136"/>
  <c r="BG137"/>
  <c r="BG138"/>
  <c r="BG139"/>
  <c r="BG140"/>
  <c r="BG141"/>
  <c r="BG142"/>
  <c r="BG143"/>
  <c r="BG144"/>
  <c r="BG145"/>
  <c r="BG134"/>
  <c r="BG146"/>
  <c r="BG149"/>
  <c r="BG150"/>
  <c r="BG151"/>
  <c r="BG152"/>
  <c r="BG153"/>
  <c r="BG154"/>
  <c r="BG155"/>
  <c r="BG156"/>
  <c r="BG157"/>
  <c r="BG158"/>
  <c r="BG147"/>
  <c r="BG159"/>
  <c r="BG162"/>
  <c r="BG163"/>
  <c r="BG164"/>
  <c r="BG165"/>
  <c r="BG166"/>
  <c r="BG167"/>
  <c r="BG168"/>
  <c r="BG169"/>
  <c r="BG170"/>
  <c r="BG171"/>
  <c r="BG160"/>
  <c r="BG172"/>
  <c r="BG175"/>
  <c r="BG176"/>
  <c r="BG177"/>
  <c r="BG178"/>
  <c r="BG179"/>
  <c r="BG180"/>
  <c r="BG181"/>
  <c r="BG182"/>
  <c r="BG183"/>
  <c r="BG184"/>
  <c r="BG173"/>
  <c r="BG185"/>
  <c r="BG188"/>
  <c r="BG189"/>
  <c r="BG190"/>
  <c r="BG191"/>
  <c r="BG192"/>
  <c r="BG193"/>
  <c r="BG194"/>
  <c r="BG195"/>
  <c r="BG196"/>
  <c r="BG197"/>
  <c r="BG186"/>
  <c r="BG198"/>
  <c r="BG201"/>
  <c r="BG202"/>
  <c r="BG203"/>
  <c r="BG204"/>
  <c r="BG205"/>
  <c r="BG206"/>
  <c r="BG207"/>
  <c r="BG208"/>
  <c r="BG209"/>
  <c r="BG210"/>
  <c r="BG199"/>
  <c r="BG211"/>
  <c r="BG214"/>
  <c r="BG215"/>
  <c r="BG216"/>
  <c r="BG217"/>
  <c r="BG218"/>
  <c r="BG219"/>
  <c r="BG220"/>
  <c r="BG221"/>
  <c r="BG222"/>
  <c r="BG223"/>
  <c r="BG212"/>
  <c r="BG224"/>
  <c r="BG227"/>
  <c r="BG228"/>
  <c r="BG229"/>
  <c r="BG230"/>
  <c r="BG231"/>
  <c r="BG232"/>
  <c r="BG233"/>
  <c r="BG234"/>
  <c r="BG235"/>
  <c r="BG236"/>
  <c r="BG225"/>
  <c r="BG237"/>
  <c r="BG240"/>
  <c r="BG241"/>
  <c r="BG242"/>
  <c r="BG243"/>
  <c r="BG244"/>
  <c r="BG245"/>
  <c r="BG246"/>
  <c r="BG247"/>
  <c r="BG248"/>
  <c r="BG249"/>
  <c r="BG238"/>
  <c r="BG250"/>
  <c r="BG253"/>
  <c r="BG254"/>
  <c r="BG255"/>
  <c r="BG256"/>
  <c r="BG257"/>
  <c r="BG258"/>
  <c r="BG259"/>
  <c r="BG260"/>
  <c r="BG261"/>
  <c r="BG262"/>
  <c r="BG251"/>
  <c r="BG263"/>
  <c r="BG266"/>
  <c r="BG267"/>
  <c r="BG268"/>
  <c r="BG269"/>
  <c r="BG270"/>
  <c r="BG271"/>
  <c r="BG272"/>
  <c r="BG273"/>
  <c r="BG274"/>
  <c r="BG275"/>
  <c r="BG264"/>
  <c r="BG276"/>
  <c r="BG279"/>
  <c r="BG280"/>
  <c r="BG281"/>
  <c r="BG282"/>
  <c r="BG283"/>
  <c r="BG284"/>
  <c r="BG285"/>
  <c r="BG286"/>
  <c r="BG287"/>
  <c r="BG288"/>
  <c r="BG277"/>
  <c r="BG289"/>
  <c r="BG292"/>
  <c r="BG293"/>
  <c r="BG294"/>
  <c r="BG295"/>
  <c r="BG296"/>
  <c r="BG297"/>
  <c r="BG298"/>
  <c r="BG299"/>
  <c r="BG300"/>
  <c r="BG301"/>
  <c r="BG290"/>
  <c r="BG302"/>
  <c r="BG305"/>
  <c r="BG306"/>
  <c r="BG307"/>
  <c r="BG308"/>
  <c r="BG309"/>
  <c r="BG310"/>
  <c r="BG311"/>
  <c r="BG312"/>
  <c r="BG313"/>
  <c r="BG314"/>
  <c r="BG303"/>
  <c r="BG315"/>
  <c r="BG55"/>
  <c r="BG6"/>
  <c r="BG7"/>
  <c r="BG322"/>
  <c r="BG321"/>
  <c r="BG323"/>
  <c r="BG20" i="24"/>
  <c r="BG7"/>
  <c r="BG8"/>
  <c r="BG22"/>
  <c r="BG33"/>
  <c r="BG332" i="18"/>
  <c r="BG333"/>
  <c r="BG334"/>
  <c r="BG335"/>
  <c r="BG336"/>
  <c r="BG337"/>
  <c r="BG338"/>
  <c r="BG339"/>
  <c r="BG340"/>
  <c r="BG341"/>
  <c r="BG330"/>
  <c r="BG342"/>
  <c r="BG345"/>
  <c r="BG346"/>
  <c r="BG347"/>
  <c r="BG348"/>
  <c r="BG349"/>
  <c r="BG350"/>
  <c r="BG351"/>
  <c r="BG352"/>
  <c r="BG353"/>
  <c r="BG354"/>
  <c r="BG343"/>
  <c r="BG355"/>
  <c r="BG358"/>
  <c r="BG359"/>
  <c r="BG360"/>
  <c r="BG361"/>
  <c r="BG362"/>
  <c r="BG363"/>
  <c r="BG364"/>
  <c r="BG365"/>
  <c r="BG366"/>
  <c r="BG367"/>
  <c r="BG356"/>
  <c r="BG368"/>
  <c r="BG371"/>
  <c r="BG372"/>
  <c r="BG373"/>
  <c r="BG374"/>
  <c r="BG375"/>
  <c r="BG376"/>
  <c r="BG377"/>
  <c r="BG378"/>
  <c r="BG379"/>
  <c r="BG380"/>
  <c r="BG369"/>
  <c r="BG381"/>
  <c r="BG384"/>
  <c r="BG385"/>
  <c r="BG386"/>
  <c r="BG387"/>
  <c r="BG388"/>
  <c r="BG389"/>
  <c r="BG390"/>
  <c r="BG391"/>
  <c r="BG392"/>
  <c r="BG393"/>
  <c r="BG382"/>
  <c r="BG394"/>
  <c r="BG397"/>
  <c r="BG398"/>
  <c r="BG399"/>
  <c r="BG400"/>
  <c r="BG401"/>
  <c r="BG402"/>
  <c r="BG403"/>
  <c r="BG404"/>
  <c r="BG405"/>
  <c r="BG406"/>
  <c r="BG395"/>
  <c r="BG407"/>
  <c r="BG410"/>
  <c r="BG411"/>
  <c r="BG412"/>
  <c r="BG413"/>
  <c r="BG414"/>
  <c r="BG415"/>
  <c r="BG416"/>
  <c r="BG417"/>
  <c r="BG418"/>
  <c r="BG419"/>
  <c r="BG408"/>
  <c r="BG420"/>
  <c r="BG423"/>
  <c r="BG424"/>
  <c r="BG425"/>
  <c r="BG426"/>
  <c r="BG427"/>
  <c r="BG428"/>
  <c r="BG429"/>
  <c r="BG430"/>
  <c r="BG431"/>
  <c r="BG432"/>
  <c r="BG421"/>
  <c r="BG433"/>
  <c r="BG436"/>
  <c r="BG437"/>
  <c r="BG438"/>
  <c r="BG439"/>
  <c r="BG440"/>
  <c r="BG441"/>
  <c r="BG442"/>
  <c r="BG443"/>
  <c r="BG444"/>
  <c r="BG445"/>
  <c r="BG434"/>
  <c r="BG446"/>
  <c r="BG449"/>
  <c r="BG450"/>
  <c r="BG451"/>
  <c r="BG452"/>
  <c r="BG453"/>
  <c r="BG454"/>
  <c r="BG455"/>
  <c r="BG456"/>
  <c r="BG457"/>
  <c r="BG458"/>
  <c r="BG447"/>
  <c r="BG459"/>
  <c r="BG462"/>
  <c r="BG463"/>
  <c r="BG464"/>
  <c r="BG465"/>
  <c r="BG466"/>
  <c r="BG467"/>
  <c r="BG468"/>
  <c r="BG469"/>
  <c r="BG470"/>
  <c r="BG471"/>
  <c r="BG460"/>
  <c r="BG472"/>
  <c r="BG475"/>
  <c r="BG476"/>
  <c r="BG477"/>
  <c r="BG478"/>
  <c r="BG479"/>
  <c r="BG480"/>
  <c r="BG481"/>
  <c r="BG482"/>
  <c r="BG483"/>
  <c r="BG484"/>
  <c r="BG473"/>
  <c r="BG485"/>
  <c r="BG488"/>
  <c r="BG489"/>
  <c r="BG490"/>
  <c r="BG491"/>
  <c r="BG492"/>
  <c r="BG493"/>
  <c r="BG494"/>
  <c r="BG495"/>
  <c r="BG496"/>
  <c r="BG497"/>
  <c r="BG486"/>
  <c r="BG498"/>
  <c r="BG501"/>
  <c r="BG502"/>
  <c r="BG503"/>
  <c r="BG504"/>
  <c r="BG505"/>
  <c r="BG506"/>
  <c r="BG507"/>
  <c r="BG508"/>
  <c r="BG509"/>
  <c r="BG510"/>
  <c r="BG499"/>
  <c r="BG511"/>
  <c r="BG514"/>
  <c r="BG515"/>
  <c r="BG516"/>
  <c r="BG517"/>
  <c r="BG518"/>
  <c r="BG519"/>
  <c r="BG520"/>
  <c r="BG521"/>
  <c r="BG522"/>
  <c r="BG523"/>
  <c r="BG512"/>
  <c r="BG524"/>
  <c r="BG527"/>
  <c r="BG528"/>
  <c r="BG529"/>
  <c r="BG530"/>
  <c r="BG531"/>
  <c r="BG532"/>
  <c r="BG533"/>
  <c r="BG534"/>
  <c r="BG535"/>
  <c r="BG536"/>
  <c r="BG525"/>
  <c r="BG537"/>
  <c r="BG540"/>
  <c r="BG541"/>
  <c r="BG542"/>
  <c r="BG543"/>
  <c r="BG544"/>
  <c r="BG545"/>
  <c r="BG546"/>
  <c r="BG547"/>
  <c r="BG548"/>
  <c r="BG549"/>
  <c r="BG538"/>
  <c r="BG550"/>
  <c r="BG553"/>
  <c r="BG554"/>
  <c r="BG555"/>
  <c r="BG556"/>
  <c r="BG557"/>
  <c r="BG558"/>
  <c r="BG559"/>
  <c r="BG560"/>
  <c r="BG561"/>
  <c r="BG562"/>
  <c r="BG551"/>
  <c r="BG563"/>
  <c r="BG566"/>
  <c r="BG567"/>
  <c r="BG568"/>
  <c r="BG569"/>
  <c r="BG570"/>
  <c r="BG571"/>
  <c r="BG572"/>
  <c r="BG573"/>
  <c r="BG574"/>
  <c r="BG575"/>
  <c r="BG564"/>
  <c r="BG576"/>
  <c r="BG579"/>
  <c r="BG580"/>
  <c r="BG581"/>
  <c r="BG582"/>
  <c r="BG583"/>
  <c r="BG584"/>
  <c r="BG585"/>
  <c r="BG586"/>
  <c r="BG587"/>
  <c r="BG588"/>
  <c r="BG577"/>
  <c r="BG589"/>
  <c r="BG329"/>
  <c r="BG34" i="24"/>
  <c r="BG35"/>
  <c r="BG36"/>
  <c r="BF41"/>
  <c r="BG44"/>
  <c r="BG24"/>
  <c r="BG25"/>
  <c r="BG27"/>
  <c r="BG54"/>
  <c r="BG55"/>
  <c r="BG316" i="18"/>
  <c r="BG324"/>
  <c r="BH10" i="24"/>
  <c r="BH12"/>
  <c r="BG56"/>
  <c r="BG59"/>
  <c r="BG40"/>
  <c r="BG39"/>
  <c r="BG42"/>
  <c r="BG60"/>
  <c r="BH11"/>
  <c r="BH17"/>
  <c r="BH18"/>
  <c r="BH3" i="18"/>
  <c r="BH58"/>
  <c r="BH59"/>
  <c r="BH60"/>
  <c r="BH61"/>
  <c r="BH62"/>
  <c r="BH63"/>
  <c r="BH64"/>
  <c r="BH65"/>
  <c r="BH66"/>
  <c r="BH67"/>
  <c r="BH56"/>
  <c r="BH68"/>
  <c r="BH71"/>
  <c r="BH72"/>
  <c r="BH73"/>
  <c r="BH74"/>
  <c r="BH75"/>
  <c r="BH76"/>
  <c r="BH77"/>
  <c r="BH78"/>
  <c r="BH79"/>
  <c r="BH80"/>
  <c r="BH69"/>
  <c r="BH81"/>
  <c r="BH84"/>
  <c r="BH85"/>
  <c r="BH86"/>
  <c r="BH87"/>
  <c r="BH88"/>
  <c r="BH89"/>
  <c r="BH90"/>
  <c r="BH91"/>
  <c r="BH92"/>
  <c r="BH93"/>
  <c r="BH82"/>
  <c r="BH94"/>
  <c r="BH97"/>
  <c r="BH98"/>
  <c r="BH99"/>
  <c r="BH100"/>
  <c r="BH101"/>
  <c r="BH102"/>
  <c r="BH103"/>
  <c r="BH104"/>
  <c r="BH105"/>
  <c r="BH106"/>
  <c r="BH95"/>
  <c r="BH107"/>
  <c r="BH110"/>
  <c r="BH111"/>
  <c r="BH112"/>
  <c r="BH113"/>
  <c r="BH114"/>
  <c r="BH115"/>
  <c r="BH116"/>
  <c r="BH117"/>
  <c r="BH118"/>
  <c r="BH119"/>
  <c r="BH108"/>
  <c r="BH120"/>
  <c r="BH123"/>
  <c r="BH124"/>
  <c r="BH125"/>
  <c r="BH126"/>
  <c r="BH127"/>
  <c r="BH128"/>
  <c r="BH129"/>
  <c r="BH130"/>
  <c r="BH131"/>
  <c r="BH132"/>
  <c r="BH121"/>
  <c r="BH133"/>
  <c r="BH136"/>
  <c r="BH137"/>
  <c r="BH138"/>
  <c r="BH139"/>
  <c r="BH140"/>
  <c r="BH141"/>
  <c r="BH142"/>
  <c r="BH143"/>
  <c r="BH144"/>
  <c r="BH145"/>
  <c r="BH134"/>
  <c r="BH146"/>
  <c r="BH149"/>
  <c r="BH150"/>
  <c r="BH151"/>
  <c r="BH152"/>
  <c r="BH153"/>
  <c r="BH154"/>
  <c r="BH155"/>
  <c r="BH156"/>
  <c r="BH157"/>
  <c r="BH158"/>
  <c r="BH147"/>
  <c r="BH159"/>
  <c r="BH162"/>
  <c r="BH163"/>
  <c r="BH164"/>
  <c r="BH165"/>
  <c r="BH166"/>
  <c r="BH167"/>
  <c r="BH168"/>
  <c r="BH169"/>
  <c r="BH170"/>
  <c r="BH171"/>
  <c r="BH160"/>
  <c r="BH172"/>
  <c r="BH175"/>
  <c r="BH176"/>
  <c r="BH177"/>
  <c r="BH178"/>
  <c r="BH179"/>
  <c r="BH180"/>
  <c r="BH181"/>
  <c r="BH182"/>
  <c r="BH183"/>
  <c r="BH184"/>
  <c r="BH173"/>
  <c r="BH185"/>
  <c r="BH188"/>
  <c r="BH189"/>
  <c r="BH190"/>
  <c r="BH191"/>
  <c r="BH192"/>
  <c r="BH193"/>
  <c r="BH194"/>
  <c r="BH195"/>
  <c r="BH196"/>
  <c r="BH197"/>
  <c r="BH186"/>
  <c r="BH198"/>
  <c r="BH201"/>
  <c r="BH202"/>
  <c r="BH203"/>
  <c r="BH204"/>
  <c r="BH205"/>
  <c r="BH206"/>
  <c r="BH207"/>
  <c r="BH208"/>
  <c r="BH209"/>
  <c r="BH210"/>
  <c r="BH199"/>
  <c r="BH211"/>
  <c r="BH214"/>
  <c r="BH215"/>
  <c r="BH216"/>
  <c r="BH217"/>
  <c r="BH218"/>
  <c r="BH219"/>
  <c r="BH220"/>
  <c r="BH221"/>
  <c r="BH222"/>
  <c r="BH223"/>
  <c r="BH212"/>
  <c r="BH224"/>
  <c r="BH227"/>
  <c r="BH228"/>
  <c r="BH229"/>
  <c r="BH230"/>
  <c r="BH231"/>
  <c r="BH232"/>
  <c r="BH233"/>
  <c r="BH234"/>
  <c r="BH235"/>
  <c r="BH236"/>
  <c r="BH225"/>
  <c r="BH237"/>
  <c r="BH240"/>
  <c r="BH241"/>
  <c r="BH242"/>
  <c r="BH243"/>
  <c r="BH244"/>
  <c r="BH245"/>
  <c r="BH246"/>
  <c r="BH247"/>
  <c r="BH248"/>
  <c r="BH249"/>
  <c r="BH238"/>
  <c r="BH250"/>
  <c r="BH253"/>
  <c r="BH254"/>
  <c r="BH255"/>
  <c r="BH256"/>
  <c r="BH257"/>
  <c r="BH258"/>
  <c r="BH259"/>
  <c r="BH260"/>
  <c r="BH261"/>
  <c r="BH262"/>
  <c r="BH251"/>
  <c r="BH263"/>
  <c r="BH266"/>
  <c r="BH267"/>
  <c r="BH268"/>
  <c r="BH269"/>
  <c r="BH270"/>
  <c r="BH271"/>
  <c r="BH272"/>
  <c r="BH273"/>
  <c r="BH274"/>
  <c r="BH275"/>
  <c r="BH264"/>
  <c r="BH276"/>
  <c r="BH279"/>
  <c r="BH280"/>
  <c r="BH281"/>
  <c r="BH282"/>
  <c r="BH283"/>
  <c r="BH284"/>
  <c r="BH285"/>
  <c r="BH286"/>
  <c r="BH287"/>
  <c r="BH288"/>
  <c r="BH277"/>
  <c r="BH289"/>
  <c r="BH292"/>
  <c r="BH293"/>
  <c r="BH294"/>
  <c r="BH295"/>
  <c r="BH296"/>
  <c r="BH297"/>
  <c r="BH298"/>
  <c r="BH299"/>
  <c r="BH300"/>
  <c r="BH301"/>
  <c r="BH290"/>
  <c r="BH302"/>
  <c r="BH305"/>
  <c r="BH306"/>
  <c r="BH307"/>
  <c r="BH308"/>
  <c r="BH309"/>
  <c r="BH310"/>
  <c r="BH311"/>
  <c r="BH312"/>
  <c r="BH313"/>
  <c r="BH314"/>
  <c r="BH303"/>
  <c r="BH315"/>
  <c r="BH55"/>
  <c r="BH6"/>
  <c r="BH7"/>
  <c r="BH322"/>
  <c r="BH321"/>
  <c r="BH323"/>
  <c r="BH20" i="24"/>
  <c r="BH7"/>
  <c r="BH8"/>
  <c r="BH22"/>
  <c r="BH33"/>
  <c r="BH332" i="18"/>
  <c r="BH333"/>
  <c r="BH334"/>
  <c r="BH335"/>
  <c r="BH336"/>
  <c r="BH337"/>
  <c r="BH338"/>
  <c r="BH339"/>
  <c r="BH340"/>
  <c r="BH341"/>
  <c r="BH330"/>
  <c r="BH342"/>
  <c r="BH345"/>
  <c r="BH346"/>
  <c r="BH347"/>
  <c r="BH348"/>
  <c r="BH349"/>
  <c r="BH350"/>
  <c r="BH351"/>
  <c r="BH352"/>
  <c r="BH353"/>
  <c r="BH354"/>
  <c r="BH343"/>
  <c r="BH355"/>
  <c r="BH358"/>
  <c r="BH359"/>
  <c r="BH360"/>
  <c r="BH361"/>
  <c r="BH362"/>
  <c r="BH363"/>
  <c r="BH364"/>
  <c r="BH365"/>
  <c r="BH366"/>
  <c r="BH367"/>
  <c r="BH356"/>
  <c r="BH368"/>
  <c r="BH371"/>
  <c r="BH372"/>
  <c r="BH373"/>
  <c r="BH374"/>
  <c r="BH375"/>
  <c r="BH376"/>
  <c r="BH377"/>
  <c r="BH378"/>
  <c r="BH379"/>
  <c r="BH380"/>
  <c r="BH369"/>
  <c r="BH381"/>
  <c r="BH384"/>
  <c r="BH385"/>
  <c r="BH386"/>
  <c r="BH387"/>
  <c r="BH388"/>
  <c r="BH389"/>
  <c r="BH390"/>
  <c r="BH391"/>
  <c r="BH392"/>
  <c r="BH393"/>
  <c r="BH382"/>
  <c r="BH394"/>
  <c r="BH397"/>
  <c r="BH398"/>
  <c r="BH399"/>
  <c r="BH400"/>
  <c r="BH401"/>
  <c r="BH402"/>
  <c r="BH403"/>
  <c r="BH404"/>
  <c r="BH405"/>
  <c r="BH406"/>
  <c r="BH395"/>
  <c r="BH407"/>
  <c r="BH410"/>
  <c r="BH411"/>
  <c r="BH412"/>
  <c r="BH413"/>
  <c r="BH414"/>
  <c r="BH415"/>
  <c r="BH416"/>
  <c r="BH417"/>
  <c r="BH418"/>
  <c r="BH419"/>
  <c r="BH408"/>
  <c r="BH420"/>
  <c r="BH423"/>
  <c r="BH424"/>
  <c r="BH425"/>
  <c r="BH426"/>
  <c r="BH427"/>
  <c r="BH428"/>
  <c r="BH429"/>
  <c r="BH430"/>
  <c r="BH431"/>
  <c r="BH432"/>
  <c r="BH421"/>
  <c r="BH433"/>
  <c r="BH436"/>
  <c r="BH437"/>
  <c r="BH438"/>
  <c r="BH439"/>
  <c r="BH440"/>
  <c r="BH441"/>
  <c r="BH442"/>
  <c r="BH443"/>
  <c r="BH444"/>
  <c r="BH445"/>
  <c r="BH434"/>
  <c r="BH446"/>
  <c r="BH449"/>
  <c r="BH450"/>
  <c r="BH451"/>
  <c r="BH452"/>
  <c r="BH453"/>
  <c r="BH454"/>
  <c r="BH455"/>
  <c r="BH456"/>
  <c r="BH457"/>
  <c r="BH458"/>
  <c r="BH447"/>
  <c r="BH459"/>
  <c r="BH462"/>
  <c r="BH463"/>
  <c r="BH464"/>
  <c r="BH465"/>
  <c r="BH466"/>
  <c r="BH467"/>
  <c r="BH468"/>
  <c r="BH469"/>
  <c r="BH470"/>
  <c r="BH471"/>
  <c r="BH460"/>
  <c r="BH472"/>
  <c r="BH475"/>
  <c r="BH476"/>
  <c r="BH477"/>
  <c r="BH478"/>
  <c r="BH479"/>
  <c r="BH480"/>
  <c r="BH481"/>
  <c r="BH482"/>
  <c r="BH483"/>
  <c r="BH484"/>
  <c r="BH473"/>
  <c r="BH485"/>
  <c r="BH488"/>
  <c r="BH489"/>
  <c r="BH490"/>
  <c r="BH491"/>
  <c r="BH492"/>
  <c r="BH493"/>
  <c r="BH494"/>
  <c r="BH495"/>
  <c r="BH496"/>
  <c r="BH497"/>
  <c r="BH486"/>
  <c r="BH498"/>
  <c r="BH501"/>
  <c r="BH502"/>
  <c r="BH503"/>
  <c r="BH504"/>
  <c r="BH505"/>
  <c r="BH506"/>
  <c r="BH507"/>
  <c r="BH508"/>
  <c r="BH509"/>
  <c r="BH510"/>
  <c r="BH499"/>
  <c r="BH511"/>
  <c r="BH514"/>
  <c r="BH515"/>
  <c r="BH516"/>
  <c r="BH517"/>
  <c r="BH518"/>
  <c r="BH519"/>
  <c r="BH520"/>
  <c r="BH521"/>
  <c r="BH522"/>
  <c r="BH523"/>
  <c r="BH512"/>
  <c r="BH524"/>
  <c r="BH527"/>
  <c r="BH528"/>
  <c r="BH529"/>
  <c r="BH530"/>
  <c r="BH531"/>
  <c r="BH532"/>
  <c r="BH533"/>
  <c r="BH534"/>
  <c r="BH535"/>
  <c r="BH536"/>
  <c r="BH525"/>
  <c r="BH537"/>
  <c r="BH540"/>
  <c r="BH541"/>
  <c r="BH542"/>
  <c r="BH543"/>
  <c r="BH544"/>
  <c r="BH545"/>
  <c r="BH546"/>
  <c r="BH547"/>
  <c r="BH548"/>
  <c r="BH549"/>
  <c r="BH538"/>
  <c r="BH550"/>
  <c r="BH553"/>
  <c r="BH554"/>
  <c r="BH555"/>
  <c r="BH556"/>
  <c r="BH557"/>
  <c r="BH558"/>
  <c r="BH559"/>
  <c r="BH560"/>
  <c r="BH561"/>
  <c r="BH562"/>
  <c r="BH551"/>
  <c r="BH563"/>
  <c r="BH566"/>
  <c r="BH567"/>
  <c r="BH568"/>
  <c r="BH569"/>
  <c r="BH570"/>
  <c r="BH571"/>
  <c r="BH572"/>
  <c r="BH573"/>
  <c r="BH574"/>
  <c r="BH575"/>
  <c r="BH564"/>
  <c r="BH576"/>
  <c r="BH579"/>
  <c r="BH580"/>
  <c r="BH581"/>
  <c r="BH582"/>
  <c r="BH583"/>
  <c r="BH584"/>
  <c r="BH585"/>
  <c r="BH586"/>
  <c r="BH587"/>
  <c r="BH588"/>
  <c r="BH577"/>
  <c r="BH589"/>
  <c r="BH329"/>
  <c r="BH34" i="24"/>
  <c r="BH35"/>
  <c r="BH36"/>
  <c r="BG41"/>
  <c r="BH44"/>
  <c r="BH24"/>
  <c r="BH25"/>
  <c r="BH27"/>
  <c r="BH54"/>
  <c r="BH55"/>
  <c r="BH316" i="18"/>
  <c r="BH324"/>
  <c r="BI10" i="24"/>
  <c r="BI12"/>
  <c r="BH56"/>
  <c r="BH59"/>
  <c r="BH40"/>
  <c r="BH39"/>
  <c r="BH42"/>
  <c r="BH60"/>
  <c r="BI11"/>
  <c r="BI17"/>
  <c r="BI18"/>
  <c r="BI3" i="18"/>
  <c r="BI58"/>
  <c r="BI59"/>
  <c r="BI60"/>
  <c r="BI61"/>
  <c r="BI62"/>
  <c r="BI63"/>
  <c r="BI64"/>
  <c r="BI65"/>
  <c r="BI66"/>
  <c r="BI67"/>
  <c r="BI56"/>
  <c r="BI68"/>
  <c r="BI71"/>
  <c r="BI72"/>
  <c r="BI73"/>
  <c r="BI74"/>
  <c r="BI75"/>
  <c r="BI76"/>
  <c r="BI77"/>
  <c r="BI78"/>
  <c r="BI79"/>
  <c r="BI80"/>
  <c r="BI69"/>
  <c r="BI81"/>
  <c r="BI84"/>
  <c r="BI85"/>
  <c r="BI86"/>
  <c r="BI87"/>
  <c r="BI88"/>
  <c r="BI89"/>
  <c r="BI90"/>
  <c r="BI91"/>
  <c r="BI92"/>
  <c r="BI93"/>
  <c r="BI82"/>
  <c r="BI94"/>
  <c r="BI97"/>
  <c r="BI98"/>
  <c r="BI99"/>
  <c r="BI100"/>
  <c r="BI101"/>
  <c r="BI102"/>
  <c r="BI103"/>
  <c r="BI104"/>
  <c r="BI105"/>
  <c r="BI106"/>
  <c r="BI95"/>
  <c r="BI107"/>
  <c r="BI110"/>
  <c r="BI111"/>
  <c r="BI112"/>
  <c r="BI113"/>
  <c r="BI114"/>
  <c r="BI115"/>
  <c r="BI116"/>
  <c r="BI117"/>
  <c r="BI118"/>
  <c r="BI119"/>
  <c r="BI108"/>
  <c r="BI120"/>
  <c r="BI123"/>
  <c r="BI124"/>
  <c r="BI125"/>
  <c r="BI126"/>
  <c r="BI127"/>
  <c r="BI128"/>
  <c r="BI129"/>
  <c r="BI130"/>
  <c r="BI131"/>
  <c r="BI132"/>
  <c r="BI121"/>
  <c r="BI133"/>
  <c r="BI136"/>
  <c r="BI137"/>
  <c r="BI138"/>
  <c r="BI139"/>
  <c r="BI140"/>
  <c r="BI141"/>
  <c r="BI142"/>
  <c r="BI143"/>
  <c r="BI144"/>
  <c r="BI145"/>
  <c r="BI134"/>
  <c r="BI146"/>
  <c r="BI149"/>
  <c r="BI150"/>
  <c r="BI151"/>
  <c r="BI152"/>
  <c r="BI153"/>
  <c r="BI154"/>
  <c r="BI155"/>
  <c r="BI156"/>
  <c r="BI157"/>
  <c r="BI158"/>
  <c r="BI147"/>
  <c r="BI159"/>
  <c r="BI162"/>
  <c r="BI163"/>
  <c r="BI164"/>
  <c r="BI165"/>
  <c r="BI166"/>
  <c r="BI167"/>
  <c r="BI168"/>
  <c r="BI169"/>
  <c r="BI170"/>
  <c r="BI171"/>
  <c r="BI160"/>
  <c r="BI172"/>
  <c r="BI175"/>
  <c r="BI176"/>
  <c r="BI177"/>
  <c r="BI178"/>
  <c r="BI179"/>
  <c r="BI180"/>
  <c r="BI181"/>
  <c r="BI182"/>
  <c r="BI183"/>
  <c r="BI184"/>
  <c r="BI173"/>
  <c r="BI185"/>
  <c r="BI188"/>
  <c r="BI189"/>
  <c r="BI190"/>
  <c r="BI191"/>
  <c r="BI192"/>
  <c r="BI193"/>
  <c r="BI194"/>
  <c r="BI195"/>
  <c r="BI196"/>
  <c r="BI197"/>
  <c r="BI186"/>
  <c r="BI198"/>
  <c r="BI201"/>
  <c r="BI202"/>
  <c r="BI203"/>
  <c r="BI204"/>
  <c r="BI205"/>
  <c r="BI206"/>
  <c r="BI207"/>
  <c r="BI208"/>
  <c r="BI209"/>
  <c r="BI210"/>
  <c r="BI199"/>
  <c r="BI211"/>
  <c r="BI214"/>
  <c r="BI215"/>
  <c r="BI216"/>
  <c r="BI217"/>
  <c r="BI218"/>
  <c r="BI219"/>
  <c r="BI220"/>
  <c r="BI221"/>
  <c r="BI222"/>
  <c r="BI223"/>
  <c r="BI212"/>
  <c r="BI224"/>
  <c r="BI227"/>
  <c r="BI228"/>
  <c r="BI229"/>
  <c r="BI230"/>
  <c r="BI231"/>
  <c r="BI232"/>
  <c r="BI233"/>
  <c r="BI234"/>
  <c r="BI235"/>
  <c r="BI236"/>
  <c r="BI225"/>
  <c r="BI237"/>
  <c r="BI240"/>
  <c r="BI241"/>
  <c r="BI242"/>
  <c r="BI243"/>
  <c r="BI244"/>
  <c r="BI245"/>
  <c r="BI246"/>
  <c r="BI247"/>
  <c r="BI248"/>
  <c r="BI249"/>
  <c r="BI238"/>
  <c r="BI250"/>
  <c r="BI253"/>
  <c r="BI254"/>
  <c r="BI255"/>
  <c r="BI256"/>
  <c r="BI257"/>
  <c r="BI258"/>
  <c r="BI259"/>
  <c r="BI260"/>
  <c r="BI261"/>
  <c r="BI262"/>
  <c r="BI251"/>
  <c r="BI263"/>
  <c r="BI266"/>
  <c r="BI267"/>
  <c r="BI268"/>
  <c r="BI269"/>
  <c r="BI270"/>
  <c r="BI271"/>
  <c r="BI272"/>
  <c r="BI273"/>
  <c r="BI274"/>
  <c r="BI275"/>
  <c r="BI264"/>
  <c r="BI276"/>
  <c r="BI279"/>
  <c r="BI280"/>
  <c r="BI281"/>
  <c r="BI282"/>
  <c r="BI283"/>
  <c r="BI284"/>
  <c r="BI285"/>
  <c r="BI286"/>
  <c r="BI287"/>
  <c r="BI288"/>
  <c r="BI277"/>
  <c r="BI289"/>
  <c r="BI292"/>
  <c r="BI293"/>
  <c r="BI294"/>
  <c r="BI295"/>
  <c r="BI296"/>
  <c r="BI297"/>
  <c r="BI298"/>
  <c r="BI299"/>
  <c r="BI300"/>
  <c r="BI301"/>
  <c r="BI290"/>
  <c r="BI302"/>
  <c r="BI305"/>
  <c r="BI306"/>
  <c r="BI307"/>
  <c r="BI308"/>
  <c r="BI309"/>
  <c r="BI310"/>
  <c r="BI311"/>
  <c r="BI312"/>
  <c r="BI313"/>
  <c r="BI314"/>
  <c r="BI303"/>
  <c r="BI315"/>
  <c r="BI55"/>
  <c r="BI6"/>
  <c r="BI7"/>
  <c r="BI322"/>
  <c r="BI321"/>
  <c r="BI323"/>
  <c r="BI20" i="24"/>
  <c r="BI7"/>
  <c r="BI8"/>
  <c r="BI22"/>
  <c r="BI33"/>
  <c r="BI332" i="18"/>
  <c r="BI333"/>
  <c r="BI334"/>
  <c r="BI335"/>
  <c r="BI336"/>
  <c r="BI337"/>
  <c r="BI338"/>
  <c r="BI339"/>
  <c r="BI340"/>
  <c r="BI341"/>
  <c r="BI330"/>
  <c r="BI342"/>
  <c r="BI345"/>
  <c r="BI346"/>
  <c r="BI347"/>
  <c r="BI348"/>
  <c r="BI349"/>
  <c r="BI350"/>
  <c r="BI351"/>
  <c r="BI352"/>
  <c r="BI353"/>
  <c r="BI354"/>
  <c r="BI343"/>
  <c r="BI355"/>
  <c r="BI358"/>
  <c r="BI359"/>
  <c r="BI360"/>
  <c r="BI361"/>
  <c r="BI362"/>
  <c r="BI363"/>
  <c r="BI364"/>
  <c r="BI365"/>
  <c r="BI366"/>
  <c r="BI367"/>
  <c r="BI356"/>
  <c r="BI368"/>
  <c r="BI371"/>
  <c r="BI372"/>
  <c r="BI373"/>
  <c r="BI374"/>
  <c r="BI375"/>
  <c r="BI376"/>
  <c r="BI377"/>
  <c r="BI378"/>
  <c r="BI379"/>
  <c r="BI380"/>
  <c r="BI369"/>
  <c r="BI381"/>
  <c r="BI384"/>
  <c r="BI385"/>
  <c r="BI386"/>
  <c r="BI387"/>
  <c r="BI388"/>
  <c r="BI389"/>
  <c r="BI390"/>
  <c r="BI391"/>
  <c r="BI392"/>
  <c r="BI393"/>
  <c r="BI382"/>
  <c r="BI394"/>
  <c r="BI397"/>
  <c r="BI398"/>
  <c r="BI399"/>
  <c r="BI400"/>
  <c r="BI401"/>
  <c r="BI402"/>
  <c r="BI403"/>
  <c r="BI404"/>
  <c r="BI405"/>
  <c r="BI406"/>
  <c r="BI395"/>
  <c r="BI407"/>
  <c r="BI410"/>
  <c r="BI411"/>
  <c r="BI412"/>
  <c r="BI413"/>
  <c r="BI414"/>
  <c r="BI415"/>
  <c r="BI416"/>
  <c r="BI417"/>
  <c r="BI418"/>
  <c r="BI419"/>
  <c r="BI408"/>
  <c r="BI420"/>
  <c r="BI423"/>
  <c r="BI424"/>
  <c r="BI425"/>
  <c r="BI426"/>
  <c r="BI427"/>
  <c r="BI428"/>
  <c r="BI429"/>
  <c r="BI430"/>
  <c r="BI431"/>
  <c r="BI432"/>
  <c r="BI421"/>
  <c r="BI433"/>
  <c r="BI436"/>
  <c r="BI437"/>
  <c r="BI438"/>
  <c r="BI439"/>
  <c r="BI440"/>
  <c r="BI441"/>
  <c r="BI442"/>
  <c r="BI443"/>
  <c r="BI444"/>
  <c r="BI445"/>
  <c r="BI434"/>
  <c r="BI446"/>
  <c r="BI449"/>
  <c r="BI450"/>
  <c r="BI451"/>
  <c r="BI452"/>
  <c r="BI453"/>
  <c r="BI454"/>
  <c r="BI455"/>
  <c r="BI456"/>
  <c r="BI457"/>
  <c r="BI458"/>
  <c r="BI447"/>
  <c r="BI459"/>
  <c r="BI462"/>
  <c r="BI463"/>
  <c r="BI464"/>
  <c r="BI465"/>
  <c r="BI466"/>
  <c r="BI467"/>
  <c r="BI468"/>
  <c r="BI469"/>
  <c r="BI470"/>
  <c r="BI471"/>
  <c r="BI460"/>
  <c r="BI472"/>
  <c r="BI475"/>
  <c r="BI476"/>
  <c r="BI477"/>
  <c r="BI478"/>
  <c r="BI479"/>
  <c r="BI480"/>
  <c r="BI481"/>
  <c r="BI482"/>
  <c r="BI483"/>
  <c r="BI484"/>
  <c r="BI473"/>
  <c r="BI485"/>
  <c r="BI488"/>
  <c r="BI489"/>
  <c r="BI490"/>
  <c r="BI491"/>
  <c r="BI492"/>
  <c r="BI493"/>
  <c r="BI494"/>
  <c r="BI495"/>
  <c r="BI496"/>
  <c r="BI497"/>
  <c r="BI486"/>
  <c r="BI498"/>
  <c r="BI501"/>
  <c r="BI502"/>
  <c r="BI503"/>
  <c r="BI504"/>
  <c r="BI505"/>
  <c r="BI506"/>
  <c r="BI507"/>
  <c r="BI508"/>
  <c r="BI509"/>
  <c r="BI510"/>
  <c r="BI499"/>
  <c r="BI511"/>
  <c r="BI514"/>
  <c r="BI515"/>
  <c r="BI516"/>
  <c r="BI517"/>
  <c r="BI518"/>
  <c r="BI519"/>
  <c r="BI520"/>
  <c r="BI521"/>
  <c r="BI522"/>
  <c r="BI523"/>
  <c r="BI512"/>
  <c r="BI524"/>
  <c r="BI527"/>
  <c r="BI528"/>
  <c r="BI529"/>
  <c r="BI530"/>
  <c r="BI531"/>
  <c r="BI532"/>
  <c r="BI533"/>
  <c r="BI534"/>
  <c r="BI535"/>
  <c r="BI536"/>
  <c r="BI525"/>
  <c r="BI537"/>
  <c r="BI540"/>
  <c r="BI541"/>
  <c r="BI542"/>
  <c r="BI543"/>
  <c r="BI544"/>
  <c r="BI545"/>
  <c r="BI546"/>
  <c r="BI547"/>
  <c r="BI548"/>
  <c r="BI549"/>
  <c r="BI538"/>
  <c r="BI550"/>
  <c r="BI553"/>
  <c r="BI554"/>
  <c r="BI555"/>
  <c r="BI556"/>
  <c r="BI557"/>
  <c r="BI558"/>
  <c r="BI559"/>
  <c r="BI560"/>
  <c r="BI561"/>
  <c r="BI562"/>
  <c r="BI551"/>
  <c r="BI563"/>
  <c r="BI566"/>
  <c r="BI567"/>
  <c r="BI568"/>
  <c r="BI569"/>
  <c r="BI570"/>
  <c r="BI571"/>
  <c r="BI572"/>
  <c r="BI573"/>
  <c r="BI574"/>
  <c r="BI575"/>
  <c r="BI564"/>
  <c r="BI576"/>
  <c r="BI579"/>
  <c r="BI580"/>
  <c r="BI581"/>
  <c r="BI582"/>
  <c r="BI583"/>
  <c r="BI584"/>
  <c r="BI585"/>
  <c r="BI586"/>
  <c r="BI587"/>
  <c r="BI588"/>
  <c r="BI577"/>
  <c r="BI589"/>
  <c r="BI329"/>
  <c r="BI34" i="24"/>
  <c r="BI35"/>
  <c r="BI36"/>
  <c r="BH41"/>
  <c r="BI44"/>
  <c r="BI24"/>
  <c r="BI25"/>
  <c r="BI27"/>
  <c r="BI54"/>
  <c r="BI55"/>
  <c r="BI316" i="18"/>
  <c r="BI324"/>
  <c r="BI56" i="24"/>
  <c r="BI59"/>
  <c r="BI40"/>
  <c r="BI39"/>
  <c r="BI42"/>
  <c r="BI60"/>
  <c r="E60"/>
  <c r="E59"/>
  <c r="D59"/>
  <c r="G15" i="2"/>
  <c r="C8" i="7943"/>
  <c r="D61"/>
  <c r="E61"/>
  <c r="E59"/>
  <c r="E63"/>
  <c r="F61"/>
  <c r="F59"/>
  <c r="F63"/>
  <c r="G61"/>
  <c r="G59"/>
  <c r="G63"/>
  <c r="H61"/>
  <c r="H59"/>
  <c r="H63"/>
  <c r="I61"/>
  <c r="I59"/>
  <c r="I63"/>
  <c r="D64"/>
  <c r="D56"/>
  <c r="K192" i="1"/>
  <c r="H156"/>
  <c r="I156"/>
  <c r="J156"/>
  <c r="K156"/>
  <c r="G156"/>
  <c r="S14"/>
  <c r="S13"/>
  <c r="S12"/>
  <c r="S11"/>
  <c r="S10"/>
  <c r="S9"/>
  <c r="S8"/>
  <c r="S22"/>
  <c r="M27"/>
  <c r="H187"/>
  <c r="I187"/>
  <c r="J187"/>
  <c r="K187"/>
  <c r="G187"/>
  <c r="G30"/>
  <c r="H30"/>
  <c r="I30"/>
  <c r="J30"/>
  <c r="K30"/>
  <c r="K154"/>
  <c r="K185"/>
  <c r="J154"/>
  <c r="J185"/>
  <c r="I154"/>
  <c r="I185"/>
  <c r="H154"/>
  <c r="H185"/>
  <c r="G154"/>
  <c r="G185"/>
  <c r="H51"/>
  <c r="I51"/>
  <c r="J51"/>
  <c r="K51"/>
  <c r="G51"/>
  <c r="F95" i="24"/>
  <c r="F96"/>
  <c r="F98"/>
  <c r="F99"/>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I4" i="18"/>
  <c r="I5" i="24"/>
  <c r="J4" i="18"/>
  <c r="J5" i="24"/>
  <c r="K4" i="18"/>
  <c r="K5" i="24"/>
  <c r="H4" i="18"/>
  <c r="H5" i="24"/>
  <c r="G4" i="18"/>
  <c r="G5" i="24"/>
  <c r="E106"/>
  <c r="F154" i="1"/>
  <c r="F4" i="18"/>
  <c r="F5" i="24"/>
  <c r="L30" i="1"/>
  <c r="L154"/>
  <c r="L4" i="18"/>
  <c r="L5" i="24"/>
  <c r="M30" i="1"/>
  <c r="M154"/>
  <c r="M4" i="18"/>
  <c r="M5" i="24"/>
  <c r="N30" i="1"/>
  <c r="N154"/>
  <c r="N4" i="18"/>
  <c r="N5" i="24"/>
  <c r="O30" i="1"/>
  <c r="O154"/>
  <c r="O4" i="18"/>
  <c r="O5" i="24"/>
  <c r="P30" i="1"/>
  <c r="P154"/>
  <c r="P4" i="18"/>
  <c r="P5" i="24"/>
  <c r="Q4" i="18"/>
  <c r="Q5" i="24"/>
  <c r="R4" i="18"/>
  <c r="R5" i="24"/>
  <c r="S4" i="18"/>
  <c r="S5" i="24"/>
  <c r="T4" i="18"/>
  <c r="T5" i="24"/>
  <c r="U4" i="18"/>
  <c r="U5" i="24"/>
  <c r="V4" i="18"/>
  <c r="V5" i="24"/>
  <c r="W4" i="18"/>
  <c r="W5" i="24"/>
  <c r="X4" i="18"/>
  <c r="X5" i="24"/>
  <c r="Y4" i="18"/>
  <c r="Y5" i="24"/>
  <c r="Z4" i="18"/>
  <c r="Z5" i="24"/>
  <c r="AA4" i="18"/>
  <c r="AA5" i="24"/>
  <c r="AB4" i="18"/>
  <c r="AB5" i="24"/>
  <c r="AC4" i="18"/>
  <c r="AC5" i="24"/>
  <c r="AD4" i="18"/>
  <c r="AD5" i="24"/>
  <c r="AE4" i="18"/>
  <c r="AE5" i="24"/>
  <c r="AF4" i="18"/>
  <c r="AF5" i="24"/>
  <c r="AG4" i="18"/>
  <c r="AG5" i="24"/>
  <c r="AH4" i="18"/>
  <c r="AH5" i="24"/>
  <c r="AI4" i="18"/>
  <c r="AI5" i="24"/>
  <c r="AJ4" i="18"/>
  <c r="AJ5" i="24"/>
  <c r="AK4" i="18"/>
  <c r="AK5" i="24"/>
  <c r="AL4" i="18"/>
  <c r="AL5" i="24"/>
  <c r="AM4" i="18"/>
  <c r="AM5" i="24"/>
  <c r="AN4" i="18"/>
  <c r="AN5" i="24"/>
  <c r="AO4" i="18"/>
  <c r="AO5" i="24"/>
  <c r="AP4" i="18"/>
  <c r="AP5" i="24"/>
  <c r="AQ4" i="18"/>
  <c r="AQ5" i="24"/>
  <c r="AR4" i="18"/>
  <c r="AR5" i="24"/>
  <c r="AS4" i="18"/>
  <c r="AS5" i="24"/>
  <c r="AT4" i="18"/>
  <c r="AT5" i="24"/>
  <c r="AU4" i="18"/>
  <c r="AU5" i="24"/>
  <c r="AV4" i="18"/>
  <c r="AV5" i="24"/>
  <c r="AW4" i="18"/>
  <c r="AW5" i="24"/>
  <c r="AX4" i="18"/>
  <c r="AX5" i="24"/>
  <c r="AY4" i="18"/>
  <c r="AY5" i="24"/>
  <c r="AZ4" i="18"/>
  <c r="AZ5" i="24"/>
  <c r="BA4" i="18"/>
  <c r="BA5" i="24"/>
  <c r="BB4" i="18"/>
  <c r="BB5" i="24"/>
  <c r="BC4" i="18"/>
  <c r="BC5" i="24"/>
  <c r="BD4" i="18"/>
  <c r="BD5" i="24"/>
  <c r="BE4" i="18"/>
  <c r="BE5" i="24"/>
  <c r="BF4" i="18"/>
  <c r="BF5" i="24"/>
  <c r="BG4" i="18"/>
  <c r="BG5" i="24"/>
  <c r="BH4" i="18"/>
  <c r="BH5" i="24"/>
  <c r="BI4" i="18"/>
  <c r="BI5" i="24"/>
  <c r="D15"/>
  <c r="G15"/>
  <c r="G97"/>
  <c r="G49"/>
  <c r="G91"/>
  <c r="F101"/>
  <c r="G96"/>
  <c r="G110"/>
  <c r="G83"/>
  <c r="G317" i="18"/>
  <c r="G325"/>
  <c r="G86" i="24"/>
  <c r="L96"/>
  <c r="L103"/>
  <c r="M96"/>
  <c r="M103"/>
  <c r="N96"/>
  <c r="N103"/>
  <c r="O96"/>
  <c r="O103"/>
  <c r="P96"/>
  <c r="P103"/>
  <c r="L102"/>
  <c r="M102"/>
  <c r="N102"/>
  <c r="O102"/>
  <c r="P102"/>
  <c r="L110"/>
  <c r="M110"/>
  <c r="N110"/>
  <c r="O110"/>
  <c r="P110"/>
  <c r="G111"/>
  <c r="G109"/>
  <c r="G114"/>
  <c r="G98"/>
  <c r="D43"/>
  <c r="G43"/>
  <c r="G99"/>
  <c r="G112"/>
  <c r="G50"/>
  <c r="G95"/>
  <c r="F100"/>
  <c r="F103"/>
  <c r="F71"/>
  <c r="F73"/>
  <c r="F75"/>
  <c r="F61"/>
  <c r="F65"/>
  <c r="F63"/>
  <c r="F64"/>
  <c r="G67"/>
  <c r="G68"/>
  <c r="F69"/>
  <c r="F76"/>
  <c r="F72"/>
  <c r="F74"/>
  <c r="P82"/>
  <c r="O82"/>
  <c r="N82"/>
  <c r="M82"/>
  <c r="L82"/>
  <c r="L51"/>
  <c r="M51"/>
  <c r="N51"/>
  <c r="O51"/>
  <c r="P51"/>
  <c r="P100"/>
  <c r="O100"/>
  <c r="N100"/>
  <c r="M100"/>
  <c r="L100"/>
  <c r="H51"/>
  <c r="I51"/>
  <c r="J51"/>
  <c r="K51"/>
  <c r="G51"/>
  <c r="F51"/>
  <c r="H100"/>
  <c r="I100"/>
  <c r="J100"/>
  <c r="K100"/>
  <c r="G82"/>
  <c r="H82"/>
  <c r="I82"/>
  <c r="J82"/>
  <c r="K82"/>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H50"/>
  <c r="F50"/>
  <c r="F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L97"/>
  <c r="M97"/>
  <c r="N97"/>
  <c r="O97"/>
  <c r="P97"/>
  <c r="L101"/>
  <c r="M101"/>
  <c r="N101"/>
  <c r="O101"/>
  <c r="P101"/>
  <c r="H111"/>
  <c r="I111"/>
  <c r="J111"/>
  <c r="K111"/>
  <c r="L111"/>
  <c r="M111"/>
  <c r="N111"/>
  <c r="O111"/>
  <c r="P111"/>
  <c r="G101"/>
  <c r="H97"/>
  <c r="H101"/>
  <c r="I97"/>
  <c r="I101"/>
  <c r="J97"/>
  <c r="J101"/>
  <c r="K97"/>
  <c r="K101"/>
  <c r="G84"/>
  <c r="H83"/>
  <c r="H84"/>
  <c r="H91"/>
  <c r="I83"/>
  <c r="I84"/>
  <c r="I91"/>
  <c r="J83"/>
  <c r="J84"/>
  <c r="J91"/>
  <c r="K83"/>
  <c r="K84"/>
  <c r="K91"/>
  <c r="L83"/>
  <c r="L84"/>
  <c r="L91"/>
  <c r="M83"/>
  <c r="M84"/>
  <c r="M91"/>
  <c r="N83"/>
  <c r="N84"/>
  <c r="N91"/>
  <c r="O83"/>
  <c r="O84"/>
  <c r="O91"/>
  <c r="P83"/>
  <c r="P84"/>
  <c r="P91"/>
  <c r="Q83"/>
  <c r="Q84"/>
  <c r="Q91"/>
  <c r="R83"/>
  <c r="R84"/>
  <c r="R91"/>
  <c r="S83"/>
  <c r="S84"/>
  <c r="S91"/>
  <c r="T83"/>
  <c r="T84"/>
  <c r="T91"/>
  <c r="U83"/>
  <c r="U84"/>
  <c r="U91"/>
  <c r="V83"/>
  <c r="V84"/>
  <c r="V91"/>
  <c r="W83"/>
  <c r="W84"/>
  <c r="W91"/>
  <c r="X83"/>
  <c r="X84"/>
  <c r="X91"/>
  <c r="Y83"/>
  <c r="Y84"/>
  <c r="Y91"/>
  <c r="Z83"/>
  <c r="Z84"/>
  <c r="Z91"/>
  <c r="AA83"/>
  <c r="AA84"/>
  <c r="AA91"/>
  <c r="AB83"/>
  <c r="AB84"/>
  <c r="AB91"/>
  <c r="AC83"/>
  <c r="AC84"/>
  <c r="AC91"/>
  <c r="AD83"/>
  <c r="AD84"/>
  <c r="AD91"/>
  <c r="AE83"/>
  <c r="AE84"/>
  <c r="AE91"/>
  <c r="AF83"/>
  <c r="AF84"/>
  <c r="AF91"/>
  <c r="AG83"/>
  <c r="AG84"/>
  <c r="AG91"/>
  <c r="AH83"/>
  <c r="AH84"/>
  <c r="AH91"/>
  <c r="AI83"/>
  <c r="AI84"/>
  <c r="AI91"/>
  <c r="AJ83"/>
  <c r="AJ84"/>
  <c r="AJ91"/>
  <c r="AK83"/>
  <c r="AK84"/>
  <c r="AK91"/>
  <c r="AL83"/>
  <c r="AL84"/>
  <c r="AL91"/>
  <c r="AM83"/>
  <c r="AM84"/>
  <c r="AM91"/>
  <c r="AN83"/>
  <c r="AN84"/>
  <c r="AN91"/>
  <c r="AO83"/>
  <c r="AO84"/>
  <c r="AO91"/>
  <c r="AP83"/>
  <c r="AP84"/>
  <c r="AP91"/>
  <c r="AQ83"/>
  <c r="AQ84"/>
  <c r="AQ91"/>
  <c r="AR83"/>
  <c r="AR84"/>
  <c r="AR91"/>
  <c r="AS83"/>
  <c r="AS84"/>
  <c r="AS91"/>
  <c r="AT83"/>
  <c r="AT84"/>
  <c r="AT91"/>
  <c r="AU83"/>
  <c r="AU84"/>
  <c r="AU91"/>
  <c r="AV83"/>
  <c r="AV84"/>
  <c r="AV91"/>
  <c r="AW83"/>
  <c r="AW84"/>
  <c r="AW91"/>
  <c r="AX83"/>
  <c r="AX84"/>
  <c r="AX91"/>
  <c r="AY83"/>
  <c r="AY84"/>
  <c r="AY91"/>
  <c r="AZ83"/>
  <c r="AZ84"/>
  <c r="AZ91"/>
  <c r="BA83"/>
  <c r="BA84"/>
  <c r="BA91"/>
  <c r="BB83"/>
  <c r="BB84"/>
  <c r="BB91"/>
  <c r="BC83"/>
  <c r="BC84"/>
  <c r="BC91"/>
  <c r="BD83"/>
  <c r="BD84"/>
  <c r="BD91"/>
  <c r="BE83"/>
  <c r="BE84"/>
  <c r="BE91"/>
  <c r="BF83"/>
  <c r="BF84"/>
  <c r="BF91"/>
  <c r="BG83"/>
  <c r="BG84"/>
  <c r="BG91"/>
  <c r="BH83"/>
  <c r="BH84"/>
  <c r="BH91"/>
  <c r="BI83"/>
  <c r="BI84"/>
  <c r="BI91"/>
  <c r="H317" i="18"/>
  <c r="H325"/>
  <c r="H86" i="24"/>
  <c r="I317" i="18"/>
  <c r="I325"/>
  <c r="I86" i="24"/>
  <c r="J317" i="18"/>
  <c r="J325"/>
  <c r="J86" i="24"/>
  <c r="K317" i="18"/>
  <c r="K325"/>
  <c r="K86" i="24"/>
  <c r="L317" i="18"/>
  <c r="L325"/>
  <c r="L86" i="24"/>
  <c r="M317" i="18"/>
  <c r="M325"/>
  <c r="M86" i="24"/>
  <c r="N317" i="18"/>
  <c r="N325"/>
  <c r="N86" i="24"/>
  <c r="O317" i="18"/>
  <c r="O325"/>
  <c r="O86" i="24"/>
  <c r="P317" i="18"/>
  <c r="P325"/>
  <c r="P86" i="24"/>
  <c r="Q317" i="18"/>
  <c r="Q325"/>
  <c r="Q86" i="24"/>
  <c r="R317" i="18"/>
  <c r="R325"/>
  <c r="R86" i="24"/>
  <c r="S317" i="18"/>
  <c r="S325"/>
  <c r="S86" i="24"/>
  <c r="T317" i="18"/>
  <c r="T325"/>
  <c r="T86" i="24"/>
  <c r="U317" i="18"/>
  <c r="U325"/>
  <c r="U86" i="24"/>
  <c r="V317" i="18"/>
  <c r="V325"/>
  <c r="V86" i="24"/>
  <c r="W317" i="18"/>
  <c r="W325"/>
  <c r="W86" i="24"/>
  <c r="X317" i="18"/>
  <c r="X325"/>
  <c r="X86" i="24"/>
  <c r="Y317" i="18"/>
  <c r="Y325"/>
  <c r="Y86" i="24"/>
  <c r="Z317" i="18"/>
  <c r="Z325"/>
  <c r="Z86" i="24"/>
  <c r="AA317" i="18"/>
  <c r="AA325"/>
  <c r="AA86" i="24"/>
  <c r="AB317" i="18"/>
  <c r="AB325"/>
  <c r="AB86" i="24"/>
  <c r="AC317" i="18"/>
  <c r="AC325"/>
  <c r="AC86" i="24"/>
  <c r="AD317" i="18"/>
  <c r="AD325"/>
  <c r="AD86" i="24"/>
  <c r="AE317" i="18"/>
  <c r="AE325"/>
  <c r="AE86" i="24"/>
  <c r="AF317" i="18"/>
  <c r="AF325"/>
  <c r="AF86" i="24"/>
  <c r="AG317" i="18"/>
  <c r="AG325"/>
  <c r="AG86" i="24"/>
  <c r="AH317" i="18"/>
  <c r="AH325"/>
  <c r="AH86" i="24"/>
  <c r="AI317" i="18"/>
  <c r="AI325"/>
  <c r="AI86" i="24"/>
  <c r="AJ317" i="18"/>
  <c r="AJ325"/>
  <c r="AJ86" i="24"/>
  <c r="AK317" i="18"/>
  <c r="AK325"/>
  <c r="AK86" i="24"/>
  <c r="AL317" i="18"/>
  <c r="AL325"/>
  <c r="AL86" i="24"/>
  <c r="AM317" i="18"/>
  <c r="AM325"/>
  <c r="AM86" i="24"/>
  <c r="AN317" i="18"/>
  <c r="AN325"/>
  <c r="AN86" i="24"/>
  <c r="AO317" i="18"/>
  <c r="AO325"/>
  <c r="AO86" i="24"/>
  <c r="AP317" i="18"/>
  <c r="AP325"/>
  <c r="AP86" i="24"/>
  <c r="AQ317" i="18"/>
  <c r="AQ325"/>
  <c r="AQ86" i="24"/>
  <c r="AR317" i="18"/>
  <c r="AR325"/>
  <c r="AR86" i="24"/>
  <c r="AS317" i="18"/>
  <c r="AS325"/>
  <c r="AS86" i="24"/>
  <c r="AT317" i="18"/>
  <c r="AT325"/>
  <c r="AT86" i="24"/>
  <c r="AU317" i="18"/>
  <c r="AU325"/>
  <c r="AU86" i="24"/>
  <c r="AV317" i="18"/>
  <c r="AV325"/>
  <c r="AV86" i="24"/>
  <c r="AW317" i="18"/>
  <c r="AW325"/>
  <c r="AW86" i="24"/>
  <c r="AX317" i="18"/>
  <c r="AX325"/>
  <c r="AX86" i="24"/>
  <c r="AY317" i="18"/>
  <c r="AY325"/>
  <c r="AY86" i="24"/>
  <c r="AZ317" i="18"/>
  <c r="AZ325"/>
  <c r="AZ86" i="24"/>
  <c r="BA317" i="18"/>
  <c r="BA325"/>
  <c r="BA86" i="24"/>
  <c r="BB317" i="18"/>
  <c r="BB325"/>
  <c r="BB86" i="24"/>
  <c r="BC317" i="18"/>
  <c r="BC325"/>
  <c r="BC86" i="24"/>
  <c r="BD317" i="18"/>
  <c r="BD325"/>
  <c r="BD86" i="24"/>
  <c r="BE317" i="18"/>
  <c r="BE325"/>
  <c r="BE86" i="24"/>
  <c r="BF317" i="18"/>
  <c r="BF325"/>
  <c r="BF86" i="24"/>
  <c r="BG317" i="18"/>
  <c r="BG325"/>
  <c r="BG86" i="24"/>
  <c r="BH317" i="18"/>
  <c r="BH325"/>
  <c r="BH86" i="24"/>
  <c r="BI317" i="18"/>
  <c r="BI325"/>
  <c r="BI86" i="24"/>
  <c r="L109"/>
  <c r="L114"/>
  <c r="M109"/>
  <c r="M114"/>
  <c r="N109"/>
  <c r="N114"/>
  <c r="O109"/>
  <c r="O114"/>
  <c r="P109"/>
  <c r="P114"/>
  <c r="K102"/>
  <c r="H110"/>
  <c r="H109"/>
  <c r="H114"/>
  <c r="I110"/>
  <c r="I109"/>
  <c r="I114"/>
  <c r="J110"/>
  <c r="J109"/>
  <c r="J114"/>
  <c r="K110"/>
  <c r="K109"/>
  <c r="K114"/>
  <c r="I112"/>
  <c r="J112"/>
  <c r="K112"/>
  <c r="H112"/>
  <c r="H96"/>
  <c r="H98"/>
  <c r="H43"/>
  <c r="H99"/>
  <c r="H95"/>
  <c r="H103"/>
  <c r="I96"/>
  <c r="I98"/>
  <c r="I43"/>
  <c r="I99"/>
  <c r="I95"/>
  <c r="I103"/>
  <c r="J96"/>
  <c r="J98"/>
  <c r="J43"/>
  <c r="J99"/>
  <c r="J95"/>
  <c r="J103"/>
  <c r="K96"/>
  <c r="K98"/>
  <c r="K43"/>
  <c r="K99"/>
  <c r="K95"/>
  <c r="K103"/>
  <c r="G100"/>
  <c r="G103"/>
  <c r="E105"/>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G71"/>
  <c r="G75"/>
  <c r="H71"/>
  <c r="H75"/>
  <c r="I71"/>
  <c r="I75"/>
  <c r="J71"/>
  <c r="J75"/>
  <c r="K71"/>
  <c r="K75"/>
  <c r="L71"/>
  <c r="L43"/>
  <c r="L75"/>
  <c r="M71"/>
  <c r="M43"/>
  <c r="M75"/>
  <c r="N71"/>
  <c r="N43"/>
  <c r="N75"/>
  <c r="O71"/>
  <c r="O43"/>
  <c r="O75"/>
  <c r="P71"/>
  <c r="P43"/>
  <c r="P75"/>
  <c r="Q71"/>
  <c r="Q75"/>
  <c r="R71"/>
  <c r="R75"/>
  <c r="S71"/>
  <c r="S75"/>
  <c r="T71"/>
  <c r="T75"/>
  <c r="U71"/>
  <c r="U75"/>
  <c r="V71"/>
  <c r="V75"/>
  <c r="W71"/>
  <c r="W75"/>
  <c r="X71"/>
  <c r="X75"/>
  <c r="Y71"/>
  <c r="Y75"/>
  <c r="Z71"/>
  <c r="Z75"/>
  <c r="AA71"/>
  <c r="AA75"/>
  <c r="AB71"/>
  <c r="AB75"/>
  <c r="AC71"/>
  <c r="AC75"/>
  <c r="AD71"/>
  <c r="AD75"/>
  <c r="AE71"/>
  <c r="AE75"/>
  <c r="AF71"/>
  <c r="AF75"/>
  <c r="AG71"/>
  <c r="AG75"/>
  <c r="AH71"/>
  <c r="AH75"/>
  <c r="AI71"/>
  <c r="AI75"/>
  <c r="AJ71"/>
  <c r="AJ75"/>
  <c r="AK71"/>
  <c r="AK75"/>
  <c r="AL71"/>
  <c r="AL75"/>
  <c r="AM71"/>
  <c r="AM75"/>
  <c r="AN71"/>
  <c r="AN75"/>
  <c r="AO71"/>
  <c r="AO75"/>
  <c r="AP71"/>
  <c r="AP75"/>
  <c r="AQ71"/>
  <c r="AQ75"/>
  <c r="AR71"/>
  <c r="AR75"/>
  <c r="AS71"/>
  <c r="AS75"/>
  <c r="AT71"/>
  <c r="AT75"/>
  <c r="AU71"/>
  <c r="AU75"/>
  <c r="AV71"/>
  <c r="AV75"/>
  <c r="AW71"/>
  <c r="AW75"/>
  <c r="AX71"/>
  <c r="AX75"/>
  <c r="AY71"/>
  <c r="AY75"/>
  <c r="AZ71"/>
  <c r="AZ75"/>
  <c r="BA71"/>
  <c r="BA75"/>
  <c r="BB71"/>
  <c r="BB75"/>
  <c r="BC71"/>
  <c r="BC75"/>
  <c r="BD71"/>
  <c r="BD75"/>
  <c r="BE71"/>
  <c r="BE75"/>
  <c r="BF71"/>
  <c r="BF75"/>
  <c r="BG71"/>
  <c r="BG75"/>
  <c r="BH71"/>
  <c r="BH75"/>
  <c r="BI71"/>
  <c r="BI75"/>
  <c r="E75"/>
  <c r="H61"/>
  <c r="H65"/>
  <c r="I61"/>
  <c r="I65"/>
  <c r="J61"/>
  <c r="J65"/>
  <c r="K61"/>
  <c r="K65"/>
  <c r="L61"/>
  <c r="L65"/>
  <c r="M61"/>
  <c r="M65"/>
  <c r="N61"/>
  <c r="N65"/>
  <c r="O61"/>
  <c r="O65"/>
  <c r="P61"/>
  <c r="P65"/>
  <c r="Q61"/>
  <c r="Q65"/>
  <c r="R61"/>
  <c r="R65"/>
  <c r="S61"/>
  <c r="S65"/>
  <c r="T61"/>
  <c r="T65"/>
  <c r="U61"/>
  <c r="U65"/>
  <c r="V61"/>
  <c r="V65"/>
  <c r="W61"/>
  <c r="W65"/>
  <c r="X61"/>
  <c r="X65"/>
  <c r="Y61"/>
  <c r="Y65"/>
  <c r="Z61"/>
  <c r="Z65"/>
  <c r="AA61"/>
  <c r="AA65"/>
  <c r="AB61"/>
  <c r="AB65"/>
  <c r="AC61"/>
  <c r="AC65"/>
  <c r="AD61"/>
  <c r="AD65"/>
  <c r="AE61"/>
  <c r="AE65"/>
  <c r="AF61"/>
  <c r="AF65"/>
  <c r="AG61"/>
  <c r="AG65"/>
  <c r="AH61"/>
  <c r="AH65"/>
  <c r="AI61"/>
  <c r="AI65"/>
  <c r="AJ61"/>
  <c r="AJ65"/>
  <c r="AK61"/>
  <c r="AK65"/>
  <c r="AL61"/>
  <c r="AL65"/>
  <c r="AM61"/>
  <c r="AM65"/>
  <c r="AN61"/>
  <c r="AN65"/>
  <c r="AO61"/>
  <c r="AO65"/>
  <c r="AP61"/>
  <c r="AP65"/>
  <c r="AQ61"/>
  <c r="AQ65"/>
  <c r="AR61"/>
  <c r="AR65"/>
  <c r="AS61"/>
  <c r="AS65"/>
  <c r="AT61"/>
  <c r="AT65"/>
  <c r="AU61"/>
  <c r="AU65"/>
  <c r="AV61"/>
  <c r="AV65"/>
  <c r="AW61"/>
  <c r="AW65"/>
  <c r="AX61"/>
  <c r="AX65"/>
  <c r="AY61"/>
  <c r="AY65"/>
  <c r="AZ61"/>
  <c r="AZ65"/>
  <c r="BA61"/>
  <c r="BA65"/>
  <c r="BB61"/>
  <c r="BB65"/>
  <c r="BC61"/>
  <c r="BC65"/>
  <c r="BD61"/>
  <c r="BD65"/>
  <c r="BE61"/>
  <c r="BE65"/>
  <c r="BF61"/>
  <c r="BF65"/>
  <c r="BG61"/>
  <c r="BG65"/>
  <c r="BH61"/>
  <c r="BH65"/>
  <c r="BI61"/>
  <c r="BI65"/>
  <c r="G61"/>
  <c r="G65"/>
  <c r="E65"/>
  <c r="BI4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G63"/>
  <c r="E6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G64"/>
  <c r="E64"/>
  <c r="H67"/>
  <c r="H68"/>
  <c r="I67"/>
  <c r="I68"/>
  <c r="J67"/>
  <c r="J68"/>
  <c r="K67"/>
  <c r="K68"/>
  <c r="L67"/>
  <c r="L68"/>
  <c r="M67"/>
  <c r="M68"/>
  <c r="N67"/>
  <c r="N68"/>
  <c r="O67"/>
  <c r="O68"/>
  <c r="P67"/>
  <c r="P68"/>
  <c r="Q67"/>
  <c r="Q68"/>
  <c r="R67"/>
  <c r="R68"/>
  <c r="S67"/>
  <c r="S68"/>
  <c r="T67"/>
  <c r="T68"/>
  <c r="U67"/>
  <c r="U68"/>
  <c r="V67"/>
  <c r="V68"/>
  <c r="W67"/>
  <c r="W68"/>
  <c r="X67"/>
  <c r="X68"/>
  <c r="Y67"/>
  <c r="Y68"/>
  <c r="Z67"/>
  <c r="Z68"/>
  <c r="AA67"/>
  <c r="AA68"/>
  <c r="AB67"/>
  <c r="AB68"/>
  <c r="AC67"/>
  <c r="AC68"/>
  <c r="AD67"/>
  <c r="AD68"/>
  <c r="AE67"/>
  <c r="AE68"/>
  <c r="AF67"/>
  <c r="AF68"/>
  <c r="AG67"/>
  <c r="AG68"/>
  <c r="AH67"/>
  <c r="AH68"/>
  <c r="AI67"/>
  <c r="AI68"/>
  <c r="AJ67"/>
  <c r="AJ68"/>
  <c r="AK67"/>
  <c r="AK68"/>
  <c r="AL67"/>
  <c r="AL68"/>
  <c r="AM67"/>
  <c r="AM68"/>
  <c r="AN67"/>
  <c r="AN68"/>
  <c r="AO67"/>
  <c r="AO68"/>
  <c r="AP67"/>
  <c r="AP68"/>
  <c r="AQ67"/>
  <c r="AQ68"/>
  <c r="AR67"/>
  <c r="AR68"/>
  <c r="AS67"/>
  <c r="AS68"/>
  <c r="AT67"/>
  <c r="AT68"/>
  <c r="AU67"/>
  <c r="AU68"/>
  <c r="AV67"/>
  <c r="AV68"/>
  <c r="AW67"/>
  <c r="AW68"/>
  <c r="AX67"/>
  <c r="AX68"/>
  <c r="AY67"/>
  <c r="AY68"/>
  <c r="AZ67"/>
  <c r="AZ68"/>
  <c r="BA67"/>
  <c r="BA68"/>
  <c r="BB67"/>
  <c r="BB68"/>
  <c r="BC67"/>
  <c r="BC68"/>
  <c r="BD67"/>
  <c r="BD68"/>
  <c r="BE67"/>
  <c r="BE68"/>
  <c r="BF67"/>
  <c r="BF68"/>
  <c r="BG67"/>
  <c r="BG68"/>
  <c r="BH67"/>
  <c r="BH68"/>
  <c r="BI67"/>
  <c r="BI68"/>
  <c r="G81"/>
  <c r="G85"/>
  <c r="G88"/>
  <c r="H81"/>
  <c r="H85"/>
  <c r="H88"/>
  <c r="I81"/>
  <c r="I85"/>
  <c r="I88"/>
  <c r="J81"/>
  <c r="J85"/>
  <c r="J88"/>
  <c r="K81"/>
  <c r="K85"/>
  <c r="K88"/>
  <c r="L81"/>
  <c r="L85"/>
  <c r="L88"/>
  <c r="M81"/>
  <c r="M85"/>
  <c r="M88"/>
  <c r="N81"/>
  <c r="N85"/>
  <c r="N88"/>
  <c r="O81"/>
  <c r="O85"/>
  <c r="O88"/>
  <c r="P81"/>
  <c r="P85"/>
  <c r="P88"/>
  <c r="Q81"/>
  <c r="Q85"/>
  <c r="Q88"/>
  <c r="R81"/>
  <c r="R85"/>
  <c r="R88"/>
  <c r="S81"/>
  <c r="S85"/>
  <c r="S88"/>
  <c r="T81"/>
  <c r="T85"/>
  <c r="T88"/>
  <c r="U81"/>
  <c r="U85"/>
  <c r="U88"/>
  <c r="V81"/>
  <c r="V85"/>
  <c r="V88"/>
  <c r="W81"/>
  <c r="W85"/>
  <c r="W88"/>
  <c r="X81"/>
  <c r="X85"/>
  <c r="X88"/>
  <c r="Y81"/>
  <c r="Y85"/>
  <c r="Y88"/>
  <c r="Z81"/>
  <c r="Z85"/>
  <c r="Z88"/>
  <c r="AA81"/>
  <c r="AA85"/>
  <c r="AA88"/>
  <c r="AB81"/>
  <c r="AB85"/>
  <c r="AB88"/>
  <c r="AC81"/>
  <c r="AC85"/>
  <c r="AC88"/>
  <c r="AD81"/>
  <c r="AD85"/>
  <c r="AD88"/>
  <c r="AE81"/>
  <c r="AE85"/>
  <c r="AE88"/>
  <c r="AF81"/>
  <c r="AF85"/>
  <c r="AF88"/>
  <c r="AG81"/>
  <c r="AG85"/>
  <c r="AG88"/>
  <c r="AH81"/>
  <c r="AH85"/>
  <c r="AH88"/>
  <c r="AI81"/>
  <c r="AI85"/>
  <c r="AI88"/>
  <c r="AJ81"/>
  <c r="AJ85"/>
  <c r="AJ88"/>
  <c r="AK81"/>
  <c r="AK85"/>
  <c r="AK88"/>
  <c r="AL81"/>
  <c r="AL85"/>
  <c r="AL88"/>
  <c r="AM81"/>
  <c r="AM85"/>
  <c r="AM88"/>
  <c r="AN81"/>
  <c r="AN85"/>
  <c r="AN88"/>
  <c r="AO81"/>
  <c r="AO85"/>
  <c r="AO88"/>
  <c r="AP81"/>
  <c r="AP85"/>
  <c r="AP88"/>
  <c r="AQ81"/>
  <c r="AQ85"/>
  <c r="AQ88"/>
  <c r="AR81"/>
  <c r="AR85"/>
  <c r="AR88"/>
  <c r="AS81"/>
  <c r="AS85"/>
  <c r="AS88"/>
  <c r="AT81"/>
  <c r="AT85"/>
  <c r="AT88"/>
  <c r="AU81"/>
  <c r="AU85"/>
  <c r="AU88"/>
  <c r="AV81"/>
  <c r="AV85"/>
  <c r="AV88"/>
  <c r="AW81"/>
  <c r="AW85"/>
  <c r="AW88"/>
  <c r="AX81"/>
  <c r="AX85"/>
  <c r="AX88"/>
  <c r="AY81"/>
  <c r="AY85"/>
  <c r="AY88"/>
  <c r="AZ81"/>
  <c r="AZ85"/>
  <c r="AZ88"/>
  <c r="BA81"/>
  <c r="BA85"/>
  <c r="BA88"/>
  <c r="BB81"/>
  <c r="BB85"/>
  <c r="BB88"/>
  <c r="BC81"/>
  <c r="BC85"/>
  <c r="BC88"/>
  <c r="BD81"/>
  <c r="BD85"/>
  <c r="BD88"/>
  <c r="BE81"/>
  <c r="BE85"/>
  <c r="BE88"/>
  <c r="BF81"/>
  <c r="BF85"/>
  <c r="BF88"/>
  <c r="BG81"/>
  <c r="BG85"/>
  <c r="BG88"/>
  <c r="BH81"/>
  <c r="BH85"/>
  <c r="BH88"/>
  <c r="BI81"/>
  <c r="BI85"/>
  <c r="BI88"/>
  <c r="G87"/>
  <c r="G89"/>
  <c r="H87"/>
  <c r="H89"/>
  <c r="I87"/>
  <c r="I89"/>
  <c r="J87"/>
  <c r="J89"/>
  <c r="K87"/>
  <c r="K89"/>
  <c r="L87"/>
  <c r="L89"/>
  <c r="M87"/>
  <c r="M89"/>
  <c r="N87"/>
  <c r="N89"/>
  <c r="O87"/>
  <c r="O89"/>
  <c r="P87"/>
  <c r="P89"/>
  <c r="Q87"/>
  <c r="Q89"/>
  <c r="R87"/>
  <c r="R89"/>
  <c r="S87"/>
  <c r="S89"/>
  <c r="T87"/>
  <c r="T89"/>
  <c r="U87"/>
  <c r="U89"/>
  <c r="V87"/>
  <c r="V89"/>
  <c r="W87"/>
  <c r="W89"/>
  <c r="X87"/>
  <c r="X89"/>
  <c r="Y87"/>
  <c r="Y89"/>
  <c r="Z87"/>
  <c r="Z89"/>
  <c r="AA87"/>
  <c r="AA89"/>
  <c r="AB87"/>
  <c r="AB89"/>
  <c r="AC87"/>
  <c r="AC89"/>
  <c r="AD87"/>
  <c r="AD89"/>
  <c r="AE87"/>
  <c r="AE89"/>
  <c r="AF87"/>
  <c r="AF89"/>
  <c r="AG87"/>
  <c r="AG89"/>
  <c r="AH87"/>
  <c r="AH89"/>
  <c r="AI87"/>
  <c r="AI89"/>
  <c r="AJ87"/>
  <c r="AJ89"/>
  <c r="AK87"/>
  <c r="AK89"/>
  <c r="AL87"/>
  <c r="AL89"/>
  <c r="AM87"/>
  <c r="AM89"/>
  <c r="AN87"/>
  <c r="AN89"/>
  <c r="AO87"/>
  <c r="AO89"/>
  <c r="AP87"/>
  <c r="AP89"/>
  <c r="AQ87"/>
  <c r="AQ89"/>
  <c r="AR87"/>
  <c r="AR89"/>
  <c r="AS87"/>
  <c r="AS89"/>
  <c r="AT87"/>
  <c r="AT89"/>
  <c r="AU87"/>
  <c r="AU89"/>
  <c r="AV87"/>
  <c r="AV89"/>
  <c r="AW87"/>
  <c r="AW89"/>
  <c r="AX87"/>
  <c r="AX89"/>
  <c r="AY87"/>
  <c r="AY89"/>
  <c r="AZ87"/>
  <c r="AZ89"/>
  <c r="BA87"/>
  <c r="BA89"/>
  <c r="BB87"/>
  <c r="BB89"/>
  <c r="BC87"/>
  <c r="BC89"/>
  <c r="BD87"/>
  <c r="BD89"/>
  <c r="BE87"/>
  <c r="BE89"/>
  <c r="BF87"/>
  <c r="BF89"/>
  <c r="BG87"/>
  <c r="BG89"/>
  <c r="BH87"/>
  <c r="BH89"/>
  <c r="BI87"/>
  <c r="BI89"/>
  <c r="L95"/>
  <c r="M95"/>
  <c r="N95"/>
  <c r="O95"/>
  <c r="P95"/>
  <c r="L98"/>
  <c r="M98"/>
  <c r="N98"/>
  <c r="O98"/>
  <c r="P98"/>
  <c r="L99"/>
  <c r="M99"/>
  <c r="N99"/>
  <c r="O99"/>
  <c r="P99"/>
  <c r="L112"/>
  <c r="M112"/>
  <c r="N112"/>
  <c r="O112"/>
  <c r="P112"/>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G69"/>
  <c r="E69"/>
  <c r="D69"/>
  <c r="E61"/>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G76"/>
  <c r="E76"/>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E72"/>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G74"/>
  <c r="E74"/>
  <c r="E71"/>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G73"/>
  <c r="E73"/>
  <c r="C11" i="18"/>
  <c r="C12"/>
  <c r="C13"/>
  <c r="C14"/>
  <c r="C15"/>
  <c r="C16"/>
  <c r="C17"/>
  <c r="C18"/>
  <c r="C19"/>
  <c r="C20"/>
  <c r="C21"/>
  <c r="C22"/>
  <c r="C23"/>
  <c r="C24"/>
  <c r="C25"/>
  <c r="C26"/>
  <c r="C27"/>
  <c r="C28"/>
  <c r="C29"/>
  <c r="C30"/>
  <c r="C32"/>
  <c r="C33"/>
  <c r="C34"/>
  <c r="C35"/>
  <c r="C36"/>
  <c r="C37"/>
  <c r="C38"/>
  <c r="C39"/>
  <c r="C40"/>
  <c r="C41"/>
  <c r="C42"/>
  <c r="C43"/>
  <c r="C44"/>
  <c r="C45"/>
  <c r="C46"/>
  <c r="C47"/>
  <c r="C48"/>
  <c r="C49"/>
  <c r="C50"/>
  <c r="C51"/>
  <c r="C68"/>
  <c r="B56"/>
  <c r="C81"/>
  <c r="B69"/>
  <c r="C94"/>
  <c r="B82"/>
  <c r="C107"/>
  <c r="B95"/>
  <c r="C120"/>
  <c r="B108"/>
  <c r="C133"/>
  <c r="B121"/>
  <c r="C146"/>
  <c r="B134"/>
  <c r="C159"/>
  <c r="B147"/>
  <c r="C172"/>
  <c r="B160"/>
  <c r="C185"/>
  <c r="B173"/>
  <c r="C198"/>
  <c r="B186"/>
  <c r="C211"/>
  <c r="B199"/>
  <c r="C224"/>
  <c r="B212"/>
  <c r="C237"/>
  <c r="B225"/>
  <c r="C250"/>
  <c r="B238"/>
  <c r="C263"/>
  <c r="B251"/>
  <c r="C276"/>
  <c r="B264"/>
  <c r="C289"/>
  <c r="B277"/>
  <c r="C302"/>
  <c r="B290"/>
  <c r="C315"/>
  <c r="B303"/>
  <c r="F325"/>
  <c r="C342"/>
  <c r="B330"/>
  <c r="C355"/>
  <c r="B343"/>
  <c r="C368"/>
  <c r="B356"/>
  <c r="C381"/>
  <c r="B369"/>
  <c r="C394"/>
  <c r="B382"/>
  <c r="C407"/>
  <c r="B395"/>
  <c r="C420"/>
  <c r="B408"/>
  <c r="C433"/>
  <c r="B421"/>
  <c r="C446"/>
  <c r="B434"/>
  <c r="C459"/>
  <c r="B447"/>
  <c r="C472"/>
  <c r="B460"/>
  <c r="C485"/>
  <c r="B473"/>
  <c r="C498"/>
  <c r="B486"/>
  <c r="C511"/>
  <c r="B499"/>
  <c r="C524"/>
  <c r="B512"/>
  <c r="C537"/>
  <c r="B525"/>
  <c r="C550"/>
  <c r="B538"/>
  <c r="C563"/>
  <c r="B551"/>
  <c r="C576"/>
  <c r="B564"/>
  <c r="C589"/>
  <c r="B577"/>
  <c r="F590"/>
  <c r="G123" i="1"/>
  <c r="G590" i="18"/>
  <c r="H123" i="1"/>
  <c r="H590" i="18"/>
  <c r="I123" i="1"/>
  <c r="I590" i="18"/>
  <c r="J123" i="1"/>
  <c r="J590" i="18"/>
  <c r="K123" i="1"/>
  <c r="K590" i="18"/>
  <c r="L123" i="1"/>
  <c r="L590" i="18"/>
  <c r="M123" i="1"/>
  <c r="M590" i="18"/>
  <c r="N123" i="1"/>
  <c r="N590" i="18"/>
  <c r="O123" i="1"/>
  <c r="O590" i="18"/>
  <c r="P123" i="1"/>
  <c r="P590" i="18"/>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H75" i="1"/>
  <c r="E33"/>
  <c r="E32"/>
  <c r="E31"/>
  <c r="E53"/>
  <c r="E147"/>
  <c r="E158"/>
  <c r="F162"/>
  <c r="G162"/>
  <c r="H162"/>
  <c r="I162"/>
  <c r="J162"/>
  <c r="K162"/>
  <c r="L162"/>
  <c r="M162"/>
  <c r="N162"/>
  <c r="O162"/>
  <c r="G75"/>
  <c r="I75"/>
  <c r="J75"/>
  <c r="K75"/>
  <c r="L75"/>
  <c r="M75"/>
  <c r="N75"/>
  <c r="O75"/>
  <c r="P75"/>
  <c r="E5"/>
  <c r="E29"/>
  <c r="E34"/>
  <c r="E35"/>
  <c r="E36"/>
  <c r="E37"/>
  <c r="E38"/>
  <c r="E39"/>
  <c r="E40"/>
  <c r="E41"/>
  <c r="E42"/>
  <c r="E43"/>
  <c r="E44"/>
  <c r="E45"/>
  <c r="E46"/>
  <c r="E47"/>
  <c r="E48"/>
  <c r="E49"/>
  <c r="E50"/>
  <c r="L51"/>
  <c r="M51"/>
  <c r="N51"/>
  <c r="O51"/>
  <c r="P51"/>
  <c r="G54"/>
  <c r="H54"/>
  <c r="I54"/>
  <c r="J54"/>
  <c r="K54"/>
  <c r="L54"/>
  <c r="M54"/>
  <c r="N54"/>
  <c r="O54"/>
  <c r="P54"/>
  <c r="E55"/>
  <c r="E56"/>
  <c r="E57"/>
  <c r="E58"/>
  <c r="E59"/>
  <c r="E60"/>
  <c r="E61"/>
  <c r="E62"/>
  <c r="E63"/>
  <c r="E64"/>
  <c r="E65"/>
  <c r="E66"/>
  <c r="E67"/>
  <c r="E68"/>
  <c r="E69"/>
  <c r="E70"/>
  <c r="E71"/>
  <c r="E72"/>
  <c r="E73"/>
  <c r="E74"/>
  <c r="Q76"/>
  <c r="E77"/>
  <c r="G78"/>
  <c r="H78"/>
  <c r="I78"/>
  <c r="J78"/>
  <c r="K78"/>
  <c r="L78"/>
  <c r="M78"/>
  <c r="N78"/>
  <c r="O78"/>
  <c r="P78"/>
  <c r="E79"/>
  <c r="E80"/>
  <c r="E81"/>
  <c r="E82"/>
  <c r="E83"/>
  <c r="E84"/>
  <c r="E85"/>
  <c r="E86"/>
  <c r="E87"/>
  <c r="E88"/>
  <c r="E89"/>
  <c r="E90"/>
  <c r="E91"/>
  <c r="E92"/>
  <c r="E93"/>
  <c r="E94"/>
  <c r="E95"/>
  <c r="E96"/>
  <c r="E97"/>
  <c r="E98"/>
  <c r="Q100"/>
  <c r="E101"/>
  <c r="G102"/>
  <c r="H102"/>
  <c r="I102"/>
  <c r="J102"/>
  <c r="K102"/>
  <c r="L102"/>
  <c r="M102"/>
  <c r="N102"/>
  <c r="O102"/>
  <c r="P102"/>
  <c r="E103"/>
  <c r="E104"/>
  <c r="E105"/>
  <c r="E106"/>
  <c r="E107"/>
  <c r="E108"/>
  <c r="E109"/>
  <c r="E110"/>
  <c r="E111"/>
  <c r="E112"/>
  <c r="E113"/>
  <c r="E114"/>
  <c r="E115"/>
  <c r="E116"/>
  <c r="E117"/>
  <c r="E118"/>
  <c r="E119"/>
  <c r="E120"/>
  <c r="E121"/>
  <c r="E122"/>
  <c r="E125"/>
  <c r="G126"/>
  <c r="H126"/>
  <c r="I126"/>
  <c r="J126"/>
  <c r="K126"/>
  <c r="L126"/>
  <c r="M126"/>
  <c r="N126"/>
  <c r="O126"/>
  <c r="P126"/>
  <c r="Q52"/>
  <c r="Q124"/>
  <c r="Q135"/>
  <c r="F8" i="2"/>
  <c r="F31"/>
  <c r="F32"/>
  <c r="F33"/>
  <c r="F34"/>
  <c r="G32"/>
  <c r="G34"/>
  <c r="G31"/>
  <c r="G33"/>
  <c r="G30"/>
  <c r="F16"/>
  <c r="F29"/>
  <c r="F30"/>
  <c r="G29"/>
  <c r="G28"/>
  <c r="G25"/>
  <c r="G16"/>
  <c r="G26"/>
  <c r="G27"/>
  <c r="D59" i="7943"/>
  <c r="F4"/>
  <c r="G4"/>
  <c r="H4"/>
  <c r="I4"/>
  <c r="E4"/>
  <c r="D90"/>
  <c r="D92"/>
  <c r="B96"/>
  <c r="B95"/>
  <c r="B94"/>
  <c r="D4"/>
  <c r="D87"/>
  <c r="D24"/>
  <c r="E24"/>
  <c r="F24"/>
  <c r="G24"/>
  <c r="H24"/>
  <c r="I24"/>
  <c r="D96"/>
  <c r="D42"/>
  <c r="D25"/>
  <c r="B39"/>
  <c r="E42"/>
  <c r="F42"/>
  <c r="G42"/>
  <c r="H42"/>
  <c r="I42"/>
  <c r="D43"/>
  <c r="B55"/>
  <c r="D77"/>
  <c r="D78"/>
  <c r="D80"/>
  <c r="D83"/>
  <c r="D84"/>
  <c r="D85"/>
  <c r="D79"/>
  <c r="D63"/>
  <c r="D89"/>
  <c r="D95"/>
  <c r="D88"/>
  <c r="D94"/>
  <c r="D66"/>
  <c r="D22"/>
  <c r="D27"/>
  <c r="I27"/>
  <c r="D40"/>
  <c r="D45"/>
  <c r="I45"/>
  <c r="I66"/>
</calcChain>
</file>

<file path=xl/comments1.xml><?xml version="1.0" encoding="utf-8"?>
<comments xmlns="http://schemas.openxmlformats.org/spreadsheetml/2006/main">
  <authors>
    <author>Rick Miles</author>
    <author>kyap</author>
    <author>Richard Smith</author>
    <author>Bjorn Tibell</author>
    <author>leanne holmes</author>
  </authors>
  <commentList>
    <comment ref="E5" authorId="0">
      <text>
        <r>
          <rPr>
            <sz val="8"/>
            <color indexed="81"/>
            <rFont val="Tahoma"/>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0">
      <text>
        <r>
          <rPr>
            <sz val="8"/>
            <color indexed="81"/>
            <rFont val="Tahoma"/>
            <family val="2"/>
          </rPr>
          <t>Revised 130309 to use AER draft decision asset lives. Set equal to economic life of asset. Enter a valid numeric life or n/a.</t>
        </r>
      </text>
    </comment>
    <comment ref="L6" authorId="1">
      <text>
        <r>
          <rPr>
            <sz val="8"/>
            <color indexed="81"/>
            <rFont val="Tahoma"/>
            <family val="2"/>
          </rPr>
          <t>Revised 130309 to use AER draft decision standard lives. Enter a valid numeric life or n/a.</t>
        </r>
      </text>
    </comment>
    <comment ref="M6" authorId="1">
      <text>
        <r>
          <rPr>
            <sz val="8"/>
            <color indexed="81"/>
            <rFont val="Tahoma"/>
            <family val="2"/>
          </rPr>
          <t>Based on the opening tax asset values derived using a method agreed to by the AER or otherwise determined in the RFM.</t>
        </r>
      </text>
    </comment>
    <comment ref="N6" authorId="0">
      <text>
        <r>
          <rPr>
            <sz val="8"/>
            <color indexed="81"/>
            <rFont val="Tahoma"/>
            <family val="2"/>
          </rPr>
          <t>Set equal to tax life specified by the Australian Tax Office for the category of assets and commissioning date. Enter a valid numeric life or n/a.</t>
        </r>
      </text>
    </comment>
    <comment ref="O6" authorId="1">
      <text>
        <r>
          <rPr>
            <sz val="8"/>
            <color indexed="81"/>
            <rFont val="Tahoma"/>
            <family val="2"/>
          </rPr>
          <t>Enter a valid numeric life or n/a.</t>
        </r>
      </text>
    </comment>
    <comment ref="P6" authorId="1">
      <text>
        <r>
          <rPr>
            <sz val="8"/>
            <color indexed="81"/>
            <rFont val="Tahoma"/>
            <family val="2"/>
          </rPr>
          <t>Insert the base financial year that the regulatory control period commences in.</t>
        </r>
      </text>
    </comment>
    <comment ref="M7" authorId="2">
      <text>
        <r>
          <rPr>
            <sz val="8"/>
            <color indexed="81"/>
            <rFont val="Tahoma"/>
          </rPr>
          <t>Revised 130309 following update of actual capex in TAB roll forward model.</t>
        </r>
      </text>
    </comment>
    <comment ref="E29" authorId="1">
      <text>
        <r>
          <rPr>
            <sz val="8"/>
            <color indexed="81"/>
            <rFont val="Tahoma"/>
            <family val="2"/>
          </rPr>
          <t>Exclude half year rate of return. Inputs are assumed to be in end of year terms.</t>
        </r>
      </text>
    </comment>
    <comment ref="Q52" authorId="1">
      <text>
        <r>
          <rPr>
            <sz val="8"/>
            <color indexed="81"/>
            <rFont val="Tahoma"/>
            <family val="2"/>
          </rPr>
          <t>Total for the regulatory control period.</t>
        </r>
      </text>
    </comment>
    <comment ref="E53" authorId="1">
      <text>
        <r>
          <rPr>
            <sz val="8"/>
            <color indexed="81"/>
            <rFont val="Tahoma"/>
            <family val="2"/>
          </rPr>
          <t>Exclude half year rate of return. Inputs are assumed to be in end of year terms.</t>
        </r>
      </text>
    </comment>
    <comment ref="Q76" authorId="1">
      <text>
        <r>
          <rPr>
            <sz val="8"/>
            <color indexed="81"/>
            <rFont val="Tahoma"/>
            <family val="2"/>
          </rPr>
          <t>Total for the regulatory control period.</t>
        </r>
      </text>
    </comment>
    <comment ref="E77" authorId="1">
      <text>
        <r>
          <rPr>
            <sz val="8"/>
            <color indexed="81"/>
            <rFont val="Tahoma"/>
            <family val="2"/>
          </rPr>
          <t>Exclude half year rate of return. Inputs are assumed to be in end of year terms.</t>
        </r>
      </text>
    </comment>
    <comment ref="Q100" authorId="1">
      <text>
        <r>
          <rPr>
            <sz val="8"/>
            <color indexed="81"/>
            <rFont val="Tahoma"/>
            <family val="2"/>
          </rPr>
          <t>Total for the regulatory control period.</t>
        </r>
      </text>
    </comment>
    <comment ref="E101" authorId="1">
      <text>
        <r>
          <rPr>
            <sz val="8"/>
            <color indexed="81"/>
            <rFont val="Tahoma"/>
            <family val="2"/>
          </rPr>
          <t>Exclude half year rate of return. Inputs are assumed to be in end of year terms.</t>
        </r>
      </text>
    </comment>
    <comment ref="Q124" authorId="1">
      <text>
        <r>
          <rPr>
            <sz val="8"/>
            <color indexed="81"/>
            <rFont val="Tahoma"/>
          </rPr>
          <t>Total for the regulatory control period.</t>
        </r>
      </text>
    </comment>
    <comment ref="E125" authorId="1">
      <text>
        <r>
          <rPr>
            <sz val="8"/>
            <color indexed="81"/>
            <rFont val="Tahoma"/>
            <family val="2"/>
          </rPr>
          <t>Inputs are assumed to be in end of year terms.</t>
        </r>
      </text>
    </comment>
    <comment ref="G127" authorId="1">
      <text>
        <r>
          <rPr>
            <b/>
            <sz val="8"/>
            <color indexed="81"/>
            <rFont val="Tahoma"/>
          </rPr>
          <t>kyap:</t>
        </r>
        <r>
          <rPr>
            <sz val="8"/>
            <color indexed="81"/>
            <rFont val="Tahoma"/>
          </rPr>
          <t xml:space="preserve">
Adjusted for $300k associated with UNFT</t>
        </r>
      </text>
    </comment>
    <comment ref="E133" authorId="1">
      <text>
        <r>
          <rPr>
            <sz val="8"/>
            <color indexed="81"/>
            <rFont val="Tahoma"/>
            <family val="2"/>
          </rPr>
          <t>The calculation for benchmark debt raising costs is based on the practice of treating the allowance as an opex line item.</t>
        </r>
      </text>
    </comment>
    <comment ref="Q135" authorId="1">
      <text>
        <r>
          <rPr>
            <sz val="8"/>
            <color indexed="81"/>
            <rFont val="Tahoma"/>
            <family val="2"/>
          </rPr>
          <t>Total for the regulatory control period.</t>
        </r>
      </text>
    </comment>
    <comment ref="E138" authorId="0">
      <text>
        <r>
          <rPr>
            <sz val="8"/>
            <color indexed="81"/>
            <rFont val="Tahoma"/>
            <family val="2"/>
          </rPr>
          <t>Clauses 6.5.2(c) and (d) set out the method to determine the nominal risk free rate.</t>
        </r>
      </text>
    </comment>
    <comment ref="E139"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40" authorId="0">
      <text>
        <r>
          <rPr>
            <sz val="8"/>
            <color indexed="81"/>
            <rFont val="Tahoma"/>
            <family val="2"/>
          </rPr>
          <t>Clause 6.5.2(e)  sets out the method to determine the cost of debt margin (or debt risk premium).</t>
        </r>
      </text>
    </comment>
    <comment ref="E141" authorId="0">
      <text>
        <r>
          <rPr>
            <sz val="8"/>
            <color indexed="81"/>
            <rFont val="Tahoma"/>
            <family val="2"/>
          </rPr>
          <t xml:space="preserve">Clause 6.5.2(b) deems the market risk premium to be 6.0% </t>
        </r>
      </text>
    </comment>
    <comment ref="E142" authorId="0">
      <text>
        <r>
          <rPr>
            <sz val="8"/>
            <color indexed="81"/>
            <rFont val="Tahoma"/>
          </rPr>
          <t xml:space="preserve">Clause 6.5.3(a) deems the assumed utilisation of imputation credits (gamma) to be 0.5. </t>
        </r>
      </text>
    </comment>
    <comment ref="E143" authorId="0">
      <text>
        <r>
          <rPr>
            <sz val="8"/>
            <color indexed="81"/>
            <rFont val="Tahoma"/>
          </rPr>
          <t>Clause 6.5.2(b) deems the market value of debt as a proportion of the market value of equity and debt (gearing) to be 0.6.</t>
        </r>
      </text>
    </comment>
    <comment ref="E144" authorId="1">
      <text>
        <r>
          <rPr>
            <sz val="8"/>
            <color indexed="81"/>
            <rFont val="Tahoma"/>
            <family val="2"/>
          </rPr>
          <t>Clause 6.5.2(b) deems the equity beta to be 1.0.</t>
        </r>
      </text>
    </comment>
    <comment ref="E145"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 ref="G150" authorId="3">
      <text>
        <r>
          <rPr>
            <b/>
            <sz val="8"/>
            <color indexed="81"/>
            <rFont val="Tahoma"/>
          </rPr>
          <t>Bjorn Tibell:</t>
        </r>
        <r>
          <rPr>
            <sz val="8"/>
            <color indexed="81"/>
            <rFont val="Tahoma"/>
          </rPr>
          <t xml:space="preserve">
Source: ActewAGL Distribution Annual Pricing Report 08-09 Section 2.4</t>
        </r>
      </text>
    </comment>
    <comment ref="E155" authorId="4">
      <text>
        <r>
          <rPr>
            <b/>
            <sz val="8"/>
            <color indexed="81"/>
            <rFont val="Tahoma"/>
          </rPr>
          <t>leanne holmes:</t>
        </r>
        <r>
          <rPr>
            <sz val="8"/>
            <color indexed="81"/>
            <rFont val="Tahoma"/>
          </rPr>
          <t xml:space="preserve">
Forecasts revised 130309 using AER's price elasticities. Further revised 230309 to correct for minor errors identified by AER and ActewAGL.</t>
        </r>
      </text>
    </comment>
    <comment ref="E158" authorId="1">
      <text>
        <r>
          <rPr>
            <sz val="8"/>
            <color indexed="81"/>
            <rFont val="Tahoma"/>
            <family val="2"/>
          </rPr>
          <t>This table may need to be amended to account for a DNSP's particular tariff schedules</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rPr>
          <t>.</t>
        </r>
      </text>
    </comment>
    <comment ref="F16" authorId="0">
      <text>
        <r>
          <rPr>
            <sz val="8"/>
            <color indexed="81"/>
            <rFont val="Tahoma"/>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rPr>
          <t>.</t>
        </r>
      </text>
    </comment>
    <comment ref="F24" authorId="0">
      <text>
        <r>
          <rPr>
            <sz val="8"/>
            <color indexed="81"/>
            <rFont val="Tahoma"/>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rPr>
          <t>For existing assets there may be an existing accumulated tax loss. If this is the case then the tax loss being carried forward into period 1 should be recorded in cell F37.</t>
        </r>
      </text>
    </comment>
    <comment ref="F41" authorId="0">
      <text>
        <r>
          <rPr>
            <sz val="8"/>
            <color indexed="81"/>
            <rFont val="Tahoma"/>
          </rPr>
          <t>Obtain carried forward tax loss from tax accounts or company statutory accounts.</t>
        </r>
      </text>
    </comment>
    <comment ref="C59" authorId="1">
      <text>
        <r>
          <rPr>
            <sz val="8"/>
            <color indexed="81"/>
            <rFont val="Tahoma"/>
            <family val="2"/>
          </rPr>
          <t>Calculated as the percentage difference between pre and post tax cash flows.</t>
        </r>
      </text>
    </comment>
    <comment ref="B66" authorId="0">
      <text>
        <r>
          <rPr>
            <sz val="8"/>
            <color indexed="81"/>
            <rFont val="Tahoma"/>
            <family val="2"/>
          </rPr>
          <t>Cash Flow to debt represents cash flows from perspective of the borrower. It does not reflect actual cash received by the lender.</t>
        </r>
      </text>
    </comment>
    <comment ref="C67" authorId="0">
      <text>
        <r>
          <rPr>
            <sz val="8"/>
            <color indexed="81"/>
            <rFont val="Tahoma"/>
          </rPr>
          <t>This row calculates the utilisation of the debt shield to reduce taxable income.</t>
        </r>
      </text>
    </comment>
    <comment ref="E69" authorId="0">
      <text>
        <r>
          <rPr>
            <sz val="8"/>
            <color indexed="81"/>
            <rFont val="Tahoma"/>
          </rPr>
          <t>When the tax shield is fully utilised this value will equal Rd*(1-T).</t>
        </r>
      </text>
    </comment>
  </commentList>
</comments>
</file>

<file path=xl/sharedStrings.xml><?xml version="1.0" encoding="utf-8"?>
<sst xmlns="http://schemas.openxmlformats.org/spreadsheetml/2006/main" count="443" uniqueCount="286">
  <si>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</si>
  <si>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</si>
  <si>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</si>
  <si>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</si>
  <si>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</si>
  <si>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</si>
  <si>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</si>
  <si>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</si>
  <si>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</si>
  <si>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</si>
  <si>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</si>
  <si>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</si>
  <si>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</si>
  <si>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</si>
  <si>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</si>
  <si>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</si>
  <si>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</si>
  <si>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</si>
  <si>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</si>
  <si>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</si>
  <si>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</si>
  <si>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</si>
  <si>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</si>
  <si>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</si>
  <si>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</si>
  <si>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</si>
  <si>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</si>
  <si>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</si>
  <si>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</si>
  <si>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</si>
  <si>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</si>
  <si>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</si>
  <si>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</si>
  <si>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</si>
  <si>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</si>
  <si>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</si>
  <si>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</si>
  <si>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</si>
  <si>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</si>
  <si>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</si>
  <si>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</si>
  <si>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</si>
  <si>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</si>
  <si>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</si>
  <si>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</si>
  <si>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</si>
  <si>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</si>
  <si>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</si>
  <si>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</si>
  <si>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</si>
  <si>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</si>
  <si>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</si>
  <si>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</si>
  <si>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</si>
  <si>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</si>
  <si>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</si>
  <si>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</si>
  <si>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</si>
  <si>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</si>
  <si>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</si>
  <si>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</si>
  <si>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</si>
  <si>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</si>
  <si>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</si>
  <si>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</si>
  <si>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</si>
  <si>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</si>
  <si>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</si>
  <si>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</si>
  <si>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</si>
  <si>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</si>
  <si>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</si>
  <si>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</si>
  <si>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</si>
  <si>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</si>
  <si>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Energy</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</si>
  <si>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</si>
  <si>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</si>
  <si>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</si>
  <si>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</si>
  <si>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</si>
  <si>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</si>
  <si>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</si>
  <si>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</si>
  <si>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</si>
  <si>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</si>
  <si>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</si>
  <si>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</si>
  <si>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</si>
  <si>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</si>
  <si>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</si>
  <si>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</si>
  <si>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</si>
  <si>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</si>
  <si>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</si>
  <si>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</si>
  <si>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</si>
  <si>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</si>
  <si>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</si>
  <si>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</si>
  <si>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Opex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</si>
  <si>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</si>
  <si>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</si>
  <si>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</si>
  <si>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</si>
  <si>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</si>
  <si>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</si>
  <si>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</si>
  <si>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</si>
  <si>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</si>
  <si>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</si>
  <si>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</si>
  <si>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</si>
  <si>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</si>
  <si>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</si>
  <si>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</si>
  <si>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</si>
  <si>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</si>
  <si>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</si>
  <si>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</si>
  <si>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</si>
  <si>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</si>
  <si>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</si>
  <si>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</si>
  <si>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</si>
  <si>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</si>
  <si>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</si>
  <si>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</si>
  <si>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</si>
  <si>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</si>
  <si>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</si>
  <si>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</si>
  <si>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</si>
  <si>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</si>
  <si>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</si>
  <si>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</si>
  <si>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Return of Capital</t>
  </si>
  <si>
    <t>Revenue Forecasts in Absence of Corporate Tax</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</si>
  <si>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</si>
  <si>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</si>
  <si>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</si>
  <si>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</si>
  <si>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</si>
  <si>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</si>
  <si>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</si>
  <si>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</si>
  <si>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</si>
  <si>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</si>
  <si>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</si>
  <si>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</si>
  <si>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</si>
  <si>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</si>
  <si>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</si>
  <si>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</si>
  <si>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</si>
  <si>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</si>
  <si>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</si>
  <si>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</si>
  <si>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</si>
  <si>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</si>
  <si>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</si>
  <si>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</si>
  <si>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</si>
  <si>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Pre-tax Income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</si>
  <si>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</si>
  <si>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</si>
  <si>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</si>
  <si>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</si>
  <si>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</si>
  <si>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</si>
  <si>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</si>
  <si>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</si>
  <si>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</si>
  <si>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</si>
  <si>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</si>
  <si>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</si>
  <si>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</si>
  <si>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</si>
  <si>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</si>
  <si>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</si>
  <si>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</si>
  <si>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</si>
  <si>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</si>
  <si>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</si>
  <si>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</si>
  <si>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</si>
  <si>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Post Tax Revenue Model for Electricity Distribution</t>
  </si>
  <si>
    <t>Maximum Allowed Revenue</t>
  </si>
  <si>
    <t>WAPC</t>
  </si>
  <si>
    <t>Standing Charge ($ per customer per year)</t>
  </si>
  <si>
    <t>Non TOU Energy (c/kWh)</t>
  </si>
  <si>
    <t>Peak Energy (c/KWh) BLK 1</t>
  </si>
  <si>
    <t>Peak Energy (c/KWh) BLK 2</t>
  </si>
  <si>
    <t>Off Peak Energy (c/kWh) BLK 1</t>
  </si>
  <si>
    <t>Off Peak Energy (c/kWh) BLK 2</t>
  </si>
  <si>
    <t>Peak Demand ($/kVa) BLK 1</t>
  </si>
  <si>
    <t>Peak Demand ($/kVa) BLK 2</t>
  </si>
  <si>
    <t>Off Peak Demand ($/kVa) BLK 1</t>
  </si>
  <si>
    <t>Off Peak Demand ($/kVa) BLK 2</t>
  </si>
  <si>
    <t>Residential A</t>
  </si>
  <si>
    <t>Residential B</t>
  </si>
  <si>
    <t>Residential C</t>
  </si>
  <si>
    <t>Small Business A</t>
  </si>
  <si>
    <t>Small Business B</t>
  </si>
  <si>
    <t>Small Business C</t>
  </si>
  <si>
    <t>Large Business A</t>
  </si>
  <si>
    <t>Large Business B</t>
  </si>
  <si>
    <t>Large Business C</t>
  </si>
  <si>
    <t>X factor calculations</t>
  </si>
  <si>
    <t>Discount rate</t>
  </si>
  <si>
    <t>Forecast inflation</t>
  </si>
  <si>
    <t>Building block components</t>
  </si>
  <si>
    <t>Return on capital</t>
  </si>
  <si>
    <t>Return of capital</t>
  </si>
  <si>
    <t>O&amp;M</t>
  </si>
  <si>
    <t>Benchmark Tax liability</t>
  </si>
  <si>
    <t>Price cap calculation</t>
  </si>
  <si>
    <t>Building block requirement ($m)</t>
  </si>
  <si>
    <t>Smoothed Forecast Revenue ($m)</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</si>
  <si>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</si>
  <si>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</si>
  <si>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</si>
  <si>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</si>
  <si>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</si>
  <si>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</si>
  <si>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</si>
  <si>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</si>
  <si>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</si>
  <si>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</si>
  <si>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Revenue yield/ Average revenue cap calculation</t>
  </si>
  <si>
    <t>Smoothed revenue requirement ($M)</t>
  </si>
  <si>
    <t>Summary</t>
  </si>
  <si>
    <t>Revenues ($m, nominal)</t>
  </si>
  <si>
    <t>Revenue cap</t>
  </si>
  <si>
    <t>Revenue yield</t>
  </si>
  <si>
    <t>Building block requirement</t>
  </si>
  <si>
    <t>X factors</t>
  </si>
  <si>
    <t>inflation index</t>
  </si>
  <si>
    <t>Nominal smoothed revenues ($M)</t>
  </si>
  <si>
    <t>Nominal price path $/MWh</t>
  </si>
  <si>
    <t>Nominal unsmoothed revenues ($M)</t>
  </si>
  <si>
    <t>Additional tax income</t>
  </si>
  <si>
    <t xml:space="preserve"> - capital contributions</t>
  </si>
  <si>
    <t>2009-10</t>
  </si>
  <si>
    <t>Annual Revenue Requirement</t>
  </si>
  <si>
    <t>for ACT and NSW DNSPs for 2009-14 period</t>
  </si>
  <si>
    <t>Cash flow to Asset</t>
  </si>
  <si>
    <t>Cash flow to Asset Post-tax</t>
  </si>
  <si>
    <t>Cash flow to Asset Real</t>
  </si>
  <si>
    <t>Cash flow to Asset Real Post-tax</t>
  </si>
  <si>
    <t>Cash flow with Imputation</t>
  </si>
  <si>
    <t>Effective Tax Rate for Equity (From Relevant Cash flows)</t>
  </si>
  <si>
    <t>Version: 01</t>
  </si>
  <si>
    <t>Date: 30 January 2008</t>
  </si>
  <si>
    <t>Energy Delivered Forecast (kWh)</t>
  </si>
  <si>
    <t>Forecast energy throughput (kWh)</t>
  </si>
  <si>
    <t>Revenue yield ($/kWh)</t>
  </si>
  <si>
    <t>Self Insurance</t>
  </si>
  <si>
    <t>Electricity Networks Division</t>
  </si>
  <si>
    <t>Corporate Services &amp; Retail Costs</t>
  </si>
  <si>
    <t>Assumptions</t>
  </si>
  <si>
    <t>Allocation of Self Insurance</t>
  </si>
  <si>
    <t>UNFT</t>
  </si>
  <si>
    <t>Opening Distribution Assets</t>
  </si>
  <si>
    <t>n/a</t>
  </si>
  <si>
    <t>Sub-transmission Overhead</t>
  </si>
  <si>
    <t>Sub-transmission Underground</t>
  </si>
  <si>
    <t>Zone Substation</t>
  </si>
  <si>
    <t>Distribution Substations</t>
  </si>
  <si>
    <t>Distribution Overhead Lines</t>
  </si>
  <si>
    <t>Distribution Underground Lines</t>
  </si>
  <si>
    <t>IT &amp; Communication Systems (Networks)</t>
  </si>
  <si>
    <t>Motor Vehicles</t>
  </si>
  <si>
    <t>Other Non-System Assets (Networks)</t>
  </si>
  <si>
    <t>IT Systems (Corporate)</t>
  </si>
  <si>
    <t>Telecommunications (Corporate)</t>
  </si>
  <si>
    <t>Other Non-System Assets (Corporate)</t>
  </si>
  <si>
    <t>Land</t>
  </si>
  <si>
    <t>Buildings</t>
  </si>
  <si>
    <t>Equity raising costs</t>
  </si>
  <si>
    <t>AER final decision numbers are in orange</t>
  </si>
  <si>
    <t>Total self insurance</t>
  </si>
  <si>
    <t>Alternative control</t>
  </si>
  <si>
    <t>Weighted avg total standard life</t>
  </si>
  <si>
    <t>Weighted avg network standard life</t>
  </si>
  <si>
    <t>DMIA</t>
  </si>
</sst>
</file>

<file path=xl/styles.xml><?xml version="1.0" encoding="utf-8"?>
<styleSheet xmlns="http://schemas.openxmlformats.org/spreadsheetml/2006/main">
  <numFmts count="3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70" formatCode="&quot;$&quot;#,##0.00_);[Red]\(&quot;$&quot;#,##0.00\)"/>
    <numFmt numFmtId="171" formatCode="_(* #,##0_);_(* \(#,##0\);_(* &quot;-&quot;_);_(@_)"/>
    <numFmt numFmtId="172" formatCode="0.0%"/>
    <numFmt numFmtId="173" formatCode="0.0"/>
    <numFmt numFmtId="174" formatCode="_-* #,##0.0_-;\-* #,##0.0_-;_-* &quot;-&quot;??_-;_-@_-"/>
    <numFmt numFmtId="175" formatCode="_-* #,##0.0_-;\-* #,##0.0_-;_-* &quot;-&quot;?_-;_-@_-"/>
    <numFmt numFmtId="176" formatCode="_(* #,##0.0_);_(* \(#,##0.0\);_(* &quot;-&quot;??_);_(@_)"/>
    <numFmt numFmtId="177" formatCode="_-* #,##0_-;\-* #,##0_-;_-* &quot;-&quot;??_-;_-@_-"/>
    <numFmt numFmtId="178" formatCode="_-* #,##0.000_-;\-* #,##0.000_-;_-* &quot;-&quot;??_-;_-@_-"/>
    <numFmt numFmtId="179" formatCode="0.000"/>
    <numFmt numFmtId="180" formatCode="_-* #,##0.000000_-;\-* #,##0.000000_-;_-* &quot;-&quot;??_-;_-@_-"/>
    <numFmt numFmtId="181" formatCode="_(* #,##0.0_);_(* \(#,##0.0\);_(* &quot;-&quot;_);_(@_)"/>
    <numFmt numFmtId="182" formatCode="_(* #,##0_);_(* \(#,##0\);_(* &quot;-&quot;??_);_(@_)"/>
    <numFmt numFmtId="183" formatCode="#,##0.00_ ;\-#,##0.00\ "/>
    <numFmt numFmtId="184" formatCode="#,##0_ ;\-#,##0\ "/>
    <numFmt numFmtId="185" formatCode="_(* #,##0.0_);_(* \(#,##0.0\);_(* &quot;-&quot;?_);_(@_)"/>
    <numFmt numFmtId="186" formatCode="_(* #,##0_);_(* \(#,##0\);_(* &quot;-&quot;?_);_(@_)"/>
    <numFmt numFmtId="187" formatCode="_-&quot;$&quot;* #,##0.00000_-;\-&quot;$&quot;* #,##0.00000_-;_-&quot;$&quot;* &quot;-&quot;??_-;_-@_-"/>
    <numFmt numFmtId="188" formatCode="_-&quot;$&quot;* #,##0.0000000_-;\-&quot;$&quot;* #,##0.0000000_-;_-&quot;$&quot;* &quot;-&quot;??_-;_-@_-"/>
    <numFmt numFmtId="190" formatCode="#,##0.00000_ ;\-#,##0.00000\ "/>
    <numFmt numFmtId="191" formatCode="0.00%_);\(0.00%\);\-_%_)"/>
    <numFmt numFmtId="192" formatCode="#,##0_);\(#,##0\);\-_)"/>
    <numFmt numFmtId="193" formatCode="#,##0.000_);\(#,##0.000\);\-_)"/>
    <numFmt numFmtId="194" formatCode=";;;"/>
    <numFmt numFmtId="195" formatCode="_-&quot;$&quot;* #,##0.00000000_-;\-&quot;$&quot;* #,##0.00000000_-;_-&quot;$&quot;* &quot;-&quot;??_-;_-@_-"/>
    <numFmt numFmtId="196" formatCode="0.000%"/>
    <numFmt numFmtId="204" formatCode="_-&quot;$&quot;* #,##0.0_-;\-&quot;$&quot;* #,##0.0_-;_-&quot;$&quot;* &quot;-&quot;??_-;_-@_-"/>
    <numFmt numFmtId="218" formatCode="&quot;$&quot;#,##0.00000;[Red]\-&quot;$&quot;#,##0.00000"/>
    <numFmt numFmtId="222" formatCode="_-* #,##0.0000_-;\-* #,##0.0000_-;_-* &quot;-&quot;??_-;_-@_-"/>
  </numFmts>
  <fonts count="62">
    <font>
      <sz val="10"/>
      <name val="Arial"/>
    </font>
    <font>
      <sz val="10"/>
      <name val="Arial"/>
    </font>
    <font>
      <sz val="9"/>
      <name val="Times New Roman"/>
      <family val="1"/>
    </font>
    <font>
      <b/>
      <sz val="10"/>
      <name val="Arial"/>
      <family val="2"/>
    </font>
    <font>
      <b/>
      <sz val="10"/>
      <name val="Arial"/>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sz val="8"/>
      <color indexed="81"/>
      <name val="Tahoma"/>
    </font>
    <font>
      <b/>
      <sz val="12"/>
      <name val="Arial"/>
      <family val="2"/>
    </font>
    <font>
      <sz val="12"/>
      <name val="Arial"/>
      <family val="2"/>
    </font>
    <font>
      <sz val="10"/>
      <name val="Symbol"/>
      <family val="1"/>
      <charset val="2"/>
    </font>
    <font>
      <sz val="10"/>
      <name val="Arial"/>
    </font>
    <font>
      <b/>
      <sz val="10"/>
      <color indexed="12"/>
      <name val="Arial"/>
      <family val="2"/>
    </font>
    <font>
      <i/>
      <sz val="8"/>
      <color indexed="81"/>
      <name val="Tahoma"/>
      <family val="2"/>
    </font>
    <font>
      <sz val="10"/>
      <color indexed="22"/>
      <name val="Arial"/>
      <family val="2"/>
    </font>
    <font>
      <b/>
      <sz val="12"/>
      <name val="Arial"/>
    </font>
    <font>
      <i/>
      <sz val="8"/>
      <name val="Arial"/>
      <family val="2"/>
    </font>
    <font>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ont>
    <font>
      <b/>
      <sz val="9"/>
      <name val="Arial"/>
      <family val="2"/>
    </font>
    <font>
      <b/>
      <sz val="8"/>
      <name val="Arial"/>
      <family val="2"/>
    </font>
    <font>
      <sz val="12"/>
      <name val="Arial"/>
    </font>
    <font>
      <sz val="36"/>
      <name val="Arial"/>
    </font>
    <font>
      <sz val="9"/>
      <color indexed="12"/>
      <name val="Arial"/>
      <family val="2"/>
    </font>
    <font>
      <b/>
      <sz val="16"/>
      <name val="Arial"/>
      <family val="2"/>
    </font>
    <font>
      <b/>
      <sz val="9"/>
      <color indexed="9"/>
      <name val="Arial"/>
      <family val="2"/>
    </font>
    <font>
      <sz val="9"/>
      <name val="Arial"/>
      <family val="2"/>
    </font>
    <font>
      <b/>
      <sz val="8"/>
      <color indexed="81"/>
      <name val="Tahoma"/>
    </font>
    <font>
      <sz val="14"/>
      <name val="Arial"/>
    </font>
    <font>
      <sz val="9"/>
      <name val="Arial"/>
    </font>
    <font>
      <sz val="10"/>
      <color indexed="8"/>
      <name val="Arial"/>
      <family val="2"/>
    </font>
    <font>
      <b/>
      <i/>
      <sz val="10"/>
      <color indexed="8"/>
      <name val="Arial"/>
      <family val="2"/>
    </font>
    <font>
      <b/>
      <sz val="10"/>
      <color indexed="17"/>
      <name val="Arial"/>
      <family val="2"/>
    </font>
    <font>
      <b/>
      <sz val="10"/>
      <color indexed="13"/>
      <name val="Arial"/>
      <family val="2"/>
    </font>
    <font>
      <b/>
      <sz val="18"/>
      <color indexed="9"/>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13"/>
      </patternFill>
    </fill>
    <fill>
      <patternFill patternType="solid">
        <fgColor indexed="17"/>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1"/>
        <bgColor indexed="64"/>
      </patternFill>
    </fill>
    <fill>
      <patternFill patternType="solid">
        <fgColor rgb="FFFF0000"/>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hair">
        <color indexed="64"/>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s>
  <cellStyleXfs count="77">
    <xf numFmtId="0" fontId="0"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171" fontId="7" fillId="20" borderId="0" applyNumberFormat="0" applyFont="0" applyBorder="0" applyAlignment="0">
      <alignment horizontal="right"/>
    </xf>
    <xf numFmtId="0" fontId="49" fillId="21" borderId="1" applyNumberFormat="0" applyAlignment="0" applyProtection="0"/>
    <xf numFmtId="0" fontId="50" fillId="22" borderId="2" applyNumberFormat="0" applyAlignment="0" applyProtection="0"/>
    <xf numFmtId="15" fontId="3" fillId="0" borderId="0" applyFill="0" applyBorder="0" applyProtection="0">
      <alignment horizontal="centerContinuous"/>
    </xf>
    <xf numFmtId="43" fontId="1" fillId="0" borderId="0" applyFont="0" applyFill="0" applyBorder="0" applyAlignment="0" applyProtection="0"/>
    <xf numFmtId="44" fontId="1" fillId="0" borderId="0" applyFont="0" applyFill="0" applyBorder="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194" fontId="1" fillId="0" borderId="0" applyFont="0" applyFill="0" applyBorder="0" applyAlignment="0" applyProtection="0"/>
    <xf numFmtId="185" fontId="1" fillId="23" borderId="0" applyFont="0" applyBorder="0">
      <alignment horizontal="right"/>
    </xf>
    <xf numFmtId="172" fontId="1" fillId="23" borderId="0" applyFont="0" applyBorder="0" applyAlignment="0"/>
    <xf numFmtId="41" fontId="39" fillId="20" borderId="0" applyFont="0" applyBorder="0" applyAlignment="0"/>
    <xf numFmtId="193" fontId="1" fillId="0" borderId="0" applyFont="0" applyFill="0" applyBorder="0" applyAlignment="0" applyProtection="0"/>
    <xf numFmtId="191" fontId="7" fillId="24" borderId="6" applyNumberFormat="0" applyFont="0" applyAlignment="0">
      <protection locked="0"/>
    </xf>
    <xf numFmtId="171" fontId="1" fillId="25" borderId="0" applyFont="0" applyBorder="0" applyAlignment="0">
      <alignment horizontal="right"/>
      <protection locked="0"/>
    </xf>
    <xf numFmtId="10" fontId="1" fillId="25" borderId="0" applyFont="0" applyBorder="0">
      <alignment horizontal="right"/>
      <protection locked="0"/>
    </xf>
    <xf numFmtId="171" fontId="1" fillId="26" borderId="0" applyFont="0" applyBorder="0" applyAlignment="0">
      <alignment horizontal="right"/>
      <protection locked="0"/>
    </xf>
    <xf numFmtId="3" fontId="1" fillId="27" borderId="0" applyFont="0" applyBorder="0">
      <protection locked="0"/>
    </xf>
    <xf numFmtId="172" fontId="29" fillId="27" borderId="0" applyBorder="0" applyAlignment="0">
      <protection locked="0"/>
    </xf>
    <xf numFmtId="186" fontId="1" fillId="28" borderId="0" applyFont="0" applyBorder="0">
      <alignment horizontal="right"/>
      <protection locked="0"/>
    </xf>
    <xf numFmtId="10" fontId="3" fillId="28" borderId="0" applyFont="0" applyBorder="0" applyAlignment="0">
      <alignment horizontal="left"/>
      <protection locked="0"/>
    </xf>
    <xf numFmtId="171" fontId="1" fillId="23" borderId="0" applyFont="0" applyBorder="0">
      <alignment horizontal="right"/>
      <protection locked="0"/>
    </xf>
    <xf numFmtId="9" fontId="3" fillId="23" borderId="0" applyFont="0" applyBorder="0">
      <alignment horizontal="right"/>
      <protection locked="0"/>
    </xf>
    <xf numFmtId="172" fontId="35" fillId="29" borderId="0" applyBorder="0" applyAlignment="0"/>
    <xf numFmtId="0" fontId="56" fillId="0" borderId="7" applyNumberFormat="0" applyFill="0" applyAlignment="0" applyProtection="0"/>
    <xf numFmtId="185" fontId="36" fillId="20" borderId="8" applyFont="0" applyBorder="0" applyAlignment="0"/>
    <xf numFmtId="172" fontId="29" fillId="20" borderId="0" applyFont="0" applyBorder="0" applyAlignment="0"/>
    <xf numFmtId="191" fontId="5" fillId="0" borderId="0" applyNumberFormat="0" applyFill="0" applyBorder="0" applyAlignment="0">
      <protection locked="0"/>
    </xf>
    <xf numFmtId="0" fontId="57" fillId="30" borderId="0" applyNumberFormat="0" applyBorder="0" applyAlignment="0" applyProtection="0"/>
    <xf numFmtId="0" fontId="46" fillId="31" borderId="9" applyNumberFormat="0" applyFont="0" applyAlignment="0" applyProtection="0"/>
    <xf numFmtId="0" fontId="22" fillId="0" borderId="0" applyNumberFormat="0" applyFill="0" applyBorder="0" applyAlignment="0">
      <protection locked="0"/>
    </xf>
    <xf numFmtId="0" fontId="58" fillId="21" borderId="10" applyNumberFormat="0" applyAlignment="0" applyProtection="0"/>
    <xf numFmtId="40" fontId="40" fillId="32" borderId="0">
      <alignment horizontal="right"/>
    </xf>
    <xf numFmtId="0" fontId="41" fillId="33" borderId="0">
      <alignment horizontal="center"/>
    </xf>
    <xf numFmtId="0" fontId="24" fillId="34" borderId="0"/>
    <xf numFmtId="0" fontId="42" fillId="32" borderId="0" applyBorder="0">
      <alignment horizontal="centerContinuous"/>
    </xf>
    <xf numFmtId="0" fontId="43" fillId="34" borderId="0" applyBorder="0">
      <alignment horizontal="centerContinuous"/>
    </xf>
    <xf numFmtId="9" fontId="1" fillId="0" borderId="0" applyFont="0" applyFill="0" applyBorder="0" applyAlignment="0" applyProtection="0"/>
    <xf numFmtId="192" fontId="3" fillId="0" borderId="0" applyNumberFormat="0" applyFill="0" applyBorder="0" applyAlignment="0" applyProtection="0"/>
    <xf numFmtId="192" fontId="24" fillId="35" borderId="0" applyNumberFormat="0" applyBorder="0" applyProtection="0">
      <alignment horizontal="centerContinuous"/>
    </xf>
    <xf numFmtId="192" fontId="27" fillId="0" borderId="0" applyNumberFormat="0" applyFill="0" applyBorder="0" applyAlignment="0" applyProtection="0"/>
    <xf numFmtId="0" fontId="59" fillId="0" borderId="0" applyNumberFormat="0" applyFill="0" applyBorder="0" applyAlignment="0" applyProtection="0"/>
    <xf numFmtId="15" fontId="44" fillId="35" borderId="0" applyBorder="0" applyProtection="0">
      <alignment horizontal="centerContinuous"/>
    </xf>
    <xf numFmtId="15" fontId="45" fillId="35" borderId="0" applyBorder="0" applyProtection="0">
      <alignment horizontal="centerContinuous"/>
    </xf>
    <xf numFmtId="192" fontId="24" fillId="35" borderId="0" applyNumberFormat="0" applyBorder="0" applyProtection="0">
      <alignment horizontal="centerContinuous"/>
    </xf>
    <xf numFmtId="0" fontId="60" fillId="0" borderId="11" applyNumberFormat="0" applyFill="0" applyAlignment="0" applyProtection="0"/>
    <xf numFmtId="0" fontId="61" fillId="0" borderId="0" applyNumberFormat="0" applyFill="0" applyBorder="0" applyAlignment="0" applyProtection="0"/>
  </cellStyleXfs>
  <cellXfs count="555">
    <xf numFmtId="0" fontId="0" fillId="0" borderId="0" xfId="0"/>
    <xf numFmtId="0" fontId="3" fillId="36" borderId="12" xfId="0" applyFont="1" applyFill="1" applyBorder="1" applyAlignment="1">
      <alignment horizontal="center"/>
    </xf>
    <xf numFmtId="0" fontId="0" fillId="37" borderId="0" xfId="0" applyFill="1"/>
    <xf numFmtId="0" fontId="0" fillId="0" borderId="0" xfId="0" applyFill="1"/>
    <xf numFmtId="0" fontId="14"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7" fillId="0" borderId="0" xfId="0" applyFont="1" applyBorder="1" applyAlignment="1">
      <alignment horizontal="left" vertical="center"/>
    </xf>
    <xf numFmtId="0" fontId="19" fillId="0" borderId="0" xfId="0" applyFont="1" applyProtection="1">
      <protection locked="0"/>
    </xf>
    <xf numFmtId="0" fontId="0" fillId="38" borderId="0" xfId="0" applyFill="1" applyBorder="1" applyAlignment="1">
      <alignment wrapText="1"/>
    </xf>
    <xf numFmtId="0" fontId="0" fillId="38" borderId="0" xfId="0" applyFill="1"/>
    <xf numFmtId="0" fontId="3" fillId="38" borderId="0" xfId="0" applyFont="1" applyFill="1" applyAlignment="1">
      <alignment horizontal="center" wrapText="1"/>
    </xf>
    <xf numFmtId="10" fontId="3" fillId="38" borderId="0" xfId="67" applyNumberFormat="1" applyFont="1" applyFill="1" applyAlignment="1">
      <alignment horizontal="center" wrapText="1"/>
    </xf>
    <xf numFmtId="0" fontId="0" fillId="38" borderId="0" xfId="0" applyFill="1" applyBorder="1"/>
    <xf numFmtId="0" fontId="7" fillId="38" borderId="0" xfId="0" applyFont="1" applyFill="1" applyBorder="1" applyAlignment="1">
      <alignment wrapText="1"/>
    </xf>
    <xf numFmtId="0" fontId="0" fillId="38" borderId="0" xfId="0" applyFill="1" applyBorder="1" applyAlignment="1">
      <alignment vertical="center" wrapText="1"/>
    </xf>
    <xf numFmtId="0" fontId="7" fillId="38" borderId="0" xfId="0" applyFont="1" applyFill="1" applyBorder="1" applyAlignment="1">
      <alignment horizontal="left" vertical="center"/>
    </xf>
    <xf numFmtId="0" fontId="3" fillId="38" borderId="0" xfId="0" applyFont="1" applyFill="1" applyBorder="1" applyAlignment="1">
      <alignment horizontal="center"/>
    </xf>
    <xf numFmtId="10" fontId="3" fillId="38" borderId="0" xfId="67" applyNumberFormat="1" applyFont="1" applyFill="1" applyBorder="1" applyAlignment="1">
      <alignment horizontal="center"/>
    </xf>
    <xf numFmtId="0" fontId="3" fillId="38" borderId="0" xfId="0" applyFont="1" applyFill="1" applyBorder="1"/>
    <xf numFmtId="0" fontId="0" fillId="38" borderId="0" xfId="0" applyFill="1" applyAlignment="1">
      <alignment horizontal="center"/>
    </xf>
    <xf numFmtId="0" fontId="0" fillId="38" borderId="0" xfId="0" applyFill="1" applyAlignment="1"/>
    <xf numFmtId="10" fontId="1" fillId="38" borderId="0" xfId="67" applyNumberFormat="1" applyFill="1"/>
    <xf numFmtId="10" fontId="0" fillId="38" borderId="0" xfId="67" applyNumberFormat="1" applyFont="1" applyFill="1"/>
    <xf numFmtId="9" fontId="0" fillId="38" borderId="0" xfId="67" applyNumberFormat="1" applyFont="1" applyFill="1"/>
    <xf numFmtId="172" fontId="0" fillId="38" borderId="0" xfId="67" applyNumberFormat="1" applyFont="1" applyFill="1"/>
    <xf numFmtId="177" fontId="7" fillId="38" borderId="0" xfId="30" applyNumberFormat="1" applyFont="1" applyFill="1"/>
    <xf numFmtId="0" fontId="3" fillId="36" borderId="0" xfId="0" applyFont="1" applyFill="1" applyBorder="1" applyAlignment="1">
      <alignment horizontal="center"/>
    </xf>
    <xf numFmtId="0" fontId="21" fillId="38" borderId="0" xfId="0" applyFont="1" applyFill="1" applyAlignment="1">
      <alignment horizontal="center"/>
    </xf>
    <xf numFmtId="0" fontId="21" fillId="38" borderId="0" xfId="0" applyFont="1" applyFill="1" applyAlignment="1">
      <alignment horizontal="right"/>
    </xf>
    <xf numFmtId="0" fontId="3" fillId="38" borderId="0" xfId="0" applyFont="1" applyFill="1"/>
    <xf numFmtId="43" fontId="21" fillId="38" borderId="0" xfId="30" applyFont="1" applyFill="1" applyAlignment="1">
      <alignment horizontal="left"/>
    </xf>
    <xf numFmtId="177" fontId="0" fillId="38" borderId="0" xfId="30" applyNumberFormat="1" applyFont="1" applyFill="1"/>
    <xf numFmtId="173" fontId="0" fillId="38" borderId="0" xfId="0" applyNumberFormat="1" applyFill="1"/>
    <xf numFmtId="43" fontId="21" fillId="38" borderId="0" xfId="30" applyFont="1" applyFill="1" applyAlignment="1">
      <alignment horizontal="right"/>
    </xf>
    <xf numFmtId="43" fontId="7" fillId="38" borderId="0" xfId="30" applyFont="1" applyFill="1"/>
    <xf numFmtId="0" fontId="3" fillId="38" borderId="0" xfId="0" applyFont="1" applyFill="1" applyAlignment="1">
      <alignment horizontal="right"/>
    </xf>
    <xf numFmtId="0" fontId="0" fillId="38" borderId="13" xfId="0" applyFill="1" applyBorder="1"/>
    <xf numFmtId="0" fontId="3" fillId="38" borderId="13" xfId="0" applyFont="1" applyFill="1" applyBorder="1" applyAlignment="1">
      <alignment horizontal="right"/>
    </xf>
    <xf numFmtId="177" fontId="7" fillId="0" borderId="13" xfId="30" applyNumberFormat="1" applyFont="1" applyFill="1" applyBorder="1"/>
    <xf numFmtId="43" fontId="21" fillId="38" borderId="13" xfId="30" applyFont="1" applyFill="1" applyBorder="1" applyAlignment="1">
      <alignment horizontal="right"/>
    </xf>
    <xf numFmtId="43" fontId="0" fillId="38" borderId="0" xfId="0" applyNumberFormat="1" applyFill="1"/>
    <xf numFmtId="44" fontId="22" fillId="38" borderId="0" xfId="31" applyFont="1" applyFill="1" applyBorder="1" applyAlignment="1">
      <alignment horizontal="center" vertical="center"/>
    </xf>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8" borderId="0" xfId="0" applyFont="1" applyFill="1" applyProtection="1">
      <protection locked="0"/>
    </xf>
    <xf numFmtId="0" fontId="7" fillId="38" borderId="0" xfId="0" applyFont="1" applyFill="1" applyAlignment="1" applyProtection="1">
      <alignment horizontal="center"/>
      <protection locked="0"/>
    </xf>
    <xf numFmtId="10" fontId="7" fillId="38" borderId="0" xfId="67" applyNumberFormat="1" applyFont="1" applyFill="1" applyProtection="1">
      <protection locked="0"/>
    </xf>
    <xf numFmtId="10" fontId="7" fillId="38" borderId="0" xfId="0" applyNumberFormat="1" applyFont="1" applyFill="1" applyProtection="1">
      <protection locked="0"/>
    </xf>
    <xf numFmtId="0" fontId="0" fillId="38" borderId="0" xfId="0" applyFill="1" applyProtection="1">
      <protection locked="0"/>
    </xf>
    <xf numFmtId="0" fontId="0" fillId="38" borderId="0" xfId="0" applyFill="1" applyAlignment="1" applyProtection="1">
      <alignment horizontal="center"/>
      <protection locked="0"/>
    </xf>
    <xf numFmtId="0" fontId="3" fillId="38" borderId="0" xfId="0" applyFont="1" applyFill="1" applyBorder="1" applyAlignment="1" applyProtection="1">
      <alignment horizontal="center"/>
      <protection locked="0"/>
    </xf>
    <xf numFmtId="0" fontId="7" fillId="38" borderId="0" xfId="0" applyFont="1" applyFill="1" applyBorder="1" applyProtection="1">
      <protection locked="0"/>
    </xf>
    <xf numFmtId="0" fontId="5" fillId="38" borderId="0" xfId="0" applyFont="1" applyFill="1" applyBorder="1" applyProtection="1">
      <protection locked="0"/>
    </xf>
    <xf numFmtId="0" fontId="5" fillId="38" borderId="0" xfId="0" applyFont="1" applyFill="1" applyProtection="1">
      <protection locked="0"/>
    </xf>
    <xf numFmtId="0" fontId="3" fillId="38" borderId="0" xfId="0" applyFont="1" applyFill="1" applyProtection="1">
      <protection locked="0"/>
    </xf>
    <xf numFmtId="0" fontId="7" fillId="38" borderId="14" xfId="0" applyFont="1" applyFill="1" applyBorder="1" applyAlignment="1" applyProtection="1">
      <alignment horizontal="center"/>
      <protection locked="0"/>
    </xf>
    <xf numFmtId="0" fontId="17" fillId="38" borderId="0" xfId="0" applyFont="1" applyFill="1" applyAlignment="1" applyProtection="1">
      <alignment horizontal="center"/>
      <protection locked="0"/>
    </xf>
    <xf numFmtId="179" fontId="3" fillId="38" borderId="15" xfId="30" applyNumberFormat="1" applyFont="1" applyFill="1" applyBorder="1" applyAlignment="1" applyProtection="1">
      <alignment horizontal="center"/>
      <protection locked="0"/>
    </xf>
    <xf numFmtId="0" fontId="3" fillId="38" borderId="0" xfId="0" applyFont="1" applyFill="1" applyAlignment="1" applyProtection="1">
      <alignment horizontal="center"/>
      <protection locked="0"/>
    </xf>
    <xf numFmtId="0" fontId="3" fillId="38" borderId="0" xfId="0" applyFont="1" applyFill="1" applyBorder="1" applyProtection="1">
      <protection locked="0"/>
    </xf>
    <xf numFmtId="0" fontId="7" fillId="38" borderId="0" xfId="0" applyFont="1" applyFill="1" applyBorder="1" applyAlignment="1" applyProtection="1">
      <alignment horizontal="center"/>
      <protection locked="0"/>
    </xf>
    <xf numFmtId="0" fontId="0" fillId="38" borderId="0" xfId="0" applyFill="1" applyBorder="1" applyProtection="1">
      <protection locked="0"/>
    </xf>
    <xf numFmtId="43" fontId="7" fillId="38" borderId="0" xfId="30" applyFont="1" applyFill="1" applyProtection="1">
      <protection locked="0"/>
    </xf>
    <xf numFmtId="43" fontId="3" fillId="38" borderId="0" xfId="30" applyFont="1" applyFill="1" applyAlignment="1" applyProtection="1">
      <alignment horizontal="center" wrapText="1"/>
      <protection locked="0"/>
    </xf>
    <xf numFmtId="0" fontId="3" fillId="38" borderId="0" xfId="0" applyFont="1" applyFill="1" applyBorder="1" applyAlignment="1" applyProtection="1">
      <alignment horizontal="center" wrapText="1"/>
      <protection locked="0"/>
    </xf>
    <xf numFmtId="0" fontId="7" fillId="38" borderId="0" xfId="0" applyFont="1" applyFill="1" applyAlignment="1" applyProtection="1">
      <alignment wrapText="1"/>
      <protection locked="0"/>
    </xf>
    <xf numFmtId="43" fontId="7" fillId="0" borderId="0" xfId="30" applyFont="1" applyFill="1" applyBorder="1" applyProtection="1">
      <protection locked="0"/>
    </xf>
    <xf numFmtId="0" fontId="3" fillId="38" borderId="0" xfId="0" applyFont="1" applyFill="1" applyBorder="1" applyAlignment="1">
      <alignment vertical="center"/>
    </xf>
    <xf numFmtId="172" fontId="7" fillId="38" borderId="0" xfId="67" applyNumberFormat="1" applyFont="1" applyFill="1" applyProtection="1">
      <protection locked="0"/>
    </xf>
    <xf numFmtId="180" fontId="7" fillId="38" borderId="0" xfId="30"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8" borderId="0" xfId="67" applyNumberFormat="1" applyFill="1" applyBorder="1"/>
    <xf numFmtId="43" fontId="1" fillId="38" borderId="0" xfId="30" applyFill="1" applyBorder="1"/>
    <xf numFmtId="0" fontId="3" fillId="38" borderId="0" xfId="0" applyFont="1" applyFill="1" applyAlignment="1">
      <alignment horizontal="center"/>
    </xf>
    <xf numFmtId="0" fontId="13" fillId="38" borderId="0" xfId="0" applyFont="1" applyFill="1" applyBorder="1" applyAlignment="1" applyProtection="1">
      <alignment horizontal="left"/>
      <protection locked="0"/>
    </xf>
    <xf numFmtId="43" fontId="1" fillId="38" borderId="0" xfId="30" applyFill="1" applyProtection="1">
      <protection locked="0"/>
    </xf>
    <xf numFmtId="43" fontId="0" fillId="38" borderId="0" xfId="30" applyFont="1" applyFill="1" applyProtection="1">
      <protection locked="0"/>
    </xf>
    <xf numFmtId="0" fontId="19" fillId="38" borderId="0" xfId="0" applyFont="1" applyFill="1" applyProtection="1">
      <protection locked="0"/>
    </xf>
    <xf numFmtId="10" fontId="0" fillId="38" borderId="0" xfId="67" applyNumberFormat="1" applyFont="1" applyFill="1" applyProtection="1">
      <protection locked="0"/>
    </xf>
    <xf numFmtId="172" fontId="0" fillId="38" borderId="0" xfId="67" applyNumberFormat="1" applyFont="1" applyFill="1" applyProtection="1">
      <protection locked="0"/>
    </xf>
    <xf numFmtId="174" fontId="1" fillId="38" borderId="0" xfId="30" applyNumberFormat="1" applyFill="1" applyProtection="1">
      <protection locked="0"/>
    </xf>
    <xf numFmtId="177" fontId="1" fillId="38" borderId="0" xfId="30" applyNumberFormat="1" applyFill="1" applyProtection="1">
      <protection locked="0"/>
    </xf>
    <xf numFmtId="0" fontId="13" fillId="38" borderId="0" xfId="0" applyFont="1" applyFill="1"/>
    <xf numFmtId="0" fontId="14" fillId="38" borderId="0" xfId="0" applyFont="1" applyFill="1" applyBorder="1" applyAlignment="1"/>
    <xf numFmtId="0" fontId="14" fillId="38" borderId="0" xfId="0" applyFont="1" applyFill="1"/>
    <xf numFmtId="0" fontId="0" fillId="38" borderId="0" xfId="0" applyFill="1" applyAlignment="1">
      <alignment wrapText="1"/>
    </xf>
    <xf numFmtId="0" fontId="0" fillId="38" borderId="0" xfId="0" applyFill="1" applyBorder="1" applyAlignment="1"/>
    <xf numFmtId="174" fontId="0" fillId="38" borderId="0" xfId="30" applyNumberFormat="1" applyFont="1" applyFill="1"/>
    <xf numFmtId="0" fontId="10" fillId="38" borderId="0" xfId="0" applyFont="1" applyFill="1" applyBorder="1" applyProtection="1">
      <protection locked="0"/>
    </xf>
    <xf numFmtId="0" fontId="13" fillId="38" borderId="0" xfId="0" applyFont="1" applyFill="1" applyBorder="1" applyProtection="1">
      <protection locked="0"/>
    </xf>
    <xf numFmtId="0" fontId="10" fillId="38" borderId="0" xfId="0" applyFont="1" applyFill="1" applyProtection="1">
      <protection locked="0"/>
    </xf>
    <xf numFmtId="0" fontId="1" fillId="38" borderId="0" xfId="0" applyFont="1" applyFill="1" applyProtection="1">
      <protection locked="0"/>
    </xf>
    <xf numFmtId="0" fontId="9" fillId="38" borderId="0" xfId="0" applyFont="1" applyFill="1" applyProtection="1">
      <protection locked="0"/>
    </xf>
    <xf numFmtId="174" fontId="0" fillId="38" borderId="0" xfId="0" applyNumberFormat="1" applyFill="1" applyProtection="1">
      <protection locked="0"/>
    </xf>
    <xf numFmtId="0" fontId="6" fillId="38" borderId="0" xfId="0" applyFont="1" applyFill="1" applyProtection="1">
      <protection locked="0"/>
    </xf>
    <xf numFmtId="0" fontId="19" fillId="38" borderId="16" xfId="0" applyFont="1" applyFill="1" applyBorder="1" applyProtection="1">
      <protection locked="0"/>
    </xf>
    <xf numFmtId="0" fontId="19" fillId="38" borderId="16" xfId="0" applyFont="1" applyFill="1" applyBorder="1" applyAlignment="1" applyProtection="1">
      <alignment horizontal="right"/>
      <protection locked="0"/>
    </xf>
    <xf numFmtId="174" fontId="19" fillId="38" borderId="16" xfId="0" applyNumberFormat="1" applyFont="1" applyFill="1" applyBorder="1" applyProtection="1">
      <protection locked="0"/>
    </xf>
    <xf numFmtId="0" fontId="19" fillId="38" borderId="0" xfId="0" applyFont="1" applyFill="1" applyBorder="1" applyProtection="1">
      <protection locked="0"/>
    </xf>
    <xf numFmtId="0" fontId="19" fillId="38" borderId="0" xfId="0" applyFont="1" applyFill="1" applyBorder="1" applyAlignment="1" applyProtection="1">
      <alignment horizontal="right"/>
      <protection locked="0"/>
    </xf>
    <xf numFmtId="174" fontId="19" fillId="38" borderId="0" xfId="0" applyNumberFormat="1" applyFont="1" applyFill="1" applyBorder="1" applyProtection="1">
      <protection locked="0"/>
    </xf>
    <xf numFmtId="175" fontId="19" fillId="38" borderId="0" xfId="0" applyNumberFormat="1" applyFont="1" applyFill="1" applyBorder="1" applyProtection="1">
      <protection locked="0"/>
    </xf>
    <xf numFmtId="176" fontId="7" fillId="38" borderId="0" xfId="0" applyNumberFormat="1" applyFont="1" applyFill="1" applyProtection="1">
      <protection locked="0"/>
    </xf>
    <xf numFmtId="10" fontId="10" fillId="38" borderId="0" xfId="0" applyNumberFormat="1" applyFont="1" applyFill="1" applyBorder="1" applyProtection="1">
      <protection locked="0"/>
    </xf>
    <xf numFmtId="174" fontId="10" fillId="38" borderId="0" xfId="30" applyNumberFormat="1" applyFont="1" applyFill="1" applyBorder="1" applyProtection="1">
      <protection locked="0"/>
    </xf>
    <xf numFmtId="174" fontId="0" fillId="38" borderId="0" xfId="30" applyNumberFormat="1" applyFont="1" applyFill="1" applyProtection="1">
      <protection locked="0"/>
    </xf>
    <xf numFmtId="172" fontId="0" fillId="38" borderId="0" xfId="0" applyNumberFormat="1" applyFill="1" applyProtection="1">
      <protection locked="0"/>
    </xf>
    <xf numFmtId="174" fontId="0" fillId="38" borderId="0" xfId="30" applyNumberFormat="1" applyFont="1" applyFill="1" applyProtection="1"/>
    <xf numFmtId="10" fontId="6" fillId="38" borderId="0" xfId="67" applyNumberFormat="1" applyFont="1" applyFill="1" applyProtection="1">
      <protection locked="0"/>
    </xf>
    <xf numFmtId="170" fontId="6" fillId="38" borderId="0" xfId="0" applyNumberFormat="1" applyFont="1" applyFill="1" applyProtection="1">
      <protection locked="0"/>
    </xf>
    <xf numFmtId="174" fontId="8" fillId="38" borderId="0" xfId="30" applyNumberFormat="1" applyFont="1" applyFill="1" applyProtection="1">
      <protection locked="0"/>
    </xf>
    <xf numFmtId="171" fontId="0" fillId="38" borderId="0" xfId="0" applyNumberFormat="1" applyFill="1" applyProtection="1">
      <protection locked="0"/>
    </xf>
    <xf numFmtId="171" fontId="0" fillId="38" borderId="0" xfId="30" applyNumberFormat="1" applyFont="1" applyFill="1" applyProtection="1">
      <protection locked="0"/>
    </xf>
    <xf numFmtId="0" fontId="0" fillId="38" borderId="0" xfId="0" applyFill="1" applyAlignment="1" applyProtection="1">
      <alignment horizontal="right"/>
      <protection locked="0"/>
    </xf>
    <xf numFmtId="43" fontId="0" fillId="38" borderId="0" xfId="0" applyNumberFormat="1" applyFill="1" applyProtection="1">
      <protection locked="0"/>
    </xf>
    <xf numFmtId="10" fontId="0" fillId="38" borderId="0" xfId="0" applyNumberFormat="1" applyFill="1" applyBorder="1" applyProtection="1">
      <protection locked="0"/>
    </xf>
    <xf numFmtId="0" fontId="25" fillId="38" borderId="0" xfId="0" applyFont="1" applyFill="1"/>
    <xf numFmtId="0" fontId="7" fillId="38" borderId="0" xfId="0" applyFont="1" applyFill="1"/>
    <xf numFmtId="10" fontId="3" fillId="38" borderId="0" xfId="67" applyNumberFormat="1" applyFont="1" applyFill="1" applyBorder="1" applyAlignment="1" applyProtection="1">
      <alignment horizontal="center"/>
      <protection locked="0"/>
    </xf>
    <xf numFmtId="179" fontId="7" fillId="38" borderId="0" xfId="0" applyNumberFormat="1" applyFont="1" applyFill="1" applyProtection="1">
      <protection locked="0"/>
    </xf>
    <xf numFmtId="0" fontId="3" fillId="0" borderId="0" xfId="0" applyFont="1" applyFill="1" applyAlignment="1">
      <alignment horizontal="right"/>
    </xf>
    <xf numFmtId="43" fontId="21" fillId="38" borderId="14" xfId="30" applyFont="1" applyFill="1" applyBorder="1" applyAlignment="1">
      <alignment horizontal="right"/>
    </xf>
    <xf numFmtId="173" fontId="7" fillId="39" borderId="0" xfId="0" applyNumberFormat="1" applyFont="1" applyFill="1" applyBorder="1" applyAlignment="1">
      <alignment horizontal="center" vertical="center" wrapText="1"/>
    </xf>
    <xf numFmtId="0" fontId="7" fillId="0" borderId="0" xfId="0" applyFont="1"/>
    <xf numFmtId="177" fontId="7" fillId="39" borderId="17" xfId="30" applyNumberFormat="1" applyFont="1" applyFill="1" applyBorder="1" applyAlignment="1">
      <alignment horizontal="right" vertical="center"/>
    </xf>
    <xf numFmtId="177" fontId="7" fillId="39" borderId="18" xfId="30" applyNumberFormat="1" applyFont="1" applyFill="1" applyBorder="1" applyAlignment="1">
      <alignment horizontal="right" vertical="center"/>
    </xf>
    <xf numFmtId="0" fontId="8" fillId="38" borderId="0" xfId="0" applyFont="1" applyFill="1" applyBorder="1" applyAlignment="1">
      <alignment horizontal="center" vertical="center"/>
    </xf>
    <xf numFmtId="0" fontId="24" fillId="38" borderId="0" xfId="0" applyFont="1" applyFill="1" applyBorder="1" applyAlignment="1">
      <alignment horizontal="center"/>
    </xf>
    <xf numFmtId="0" fontId="28" fillId="38" borderId="0" xfId="0" applyFont="1" applyFill="1" applyProtection="1">
      <protection locked="0"/>
    </xf>
    <xf numFmtId="0" fontId="13" fillId="38" borderId="0" xfId="0" applyFont="1" applyFill="1" applyBorder="1"/>
    <xf numFmtId="0" fontId="7" fillId="38" borderId="0" xfId="0" applyFont="1" applyFill="1" applyBorder="1" applyAlignment="1"/>
    <xf numFmtId="0" fontId="7" fillId="38" borderId="13" xfId="0" applyFont="1" applyFill="1" applyBorder="1"/>
    <xf numFmtId="0" fontId="3" fillId="38" borderId="13" xfId="0" applyFont="1" applyFill="1" applyBorder="1"/>
    <xf numFmtId="0" fontId="13" fillId="38" borderId="0" xfId="0" applyFont="1" applyFill="1" applyBorder="1" applyAlignment="1">
      <alignment horizontal="left"/>
    </xf>
    <xf numFmtId="0" fontId="3" fillId="38" borderId="13" xfId="0" applyFont="1" applyFill="1" applyBorder="1" applyAlignment="1">
      <alignment horizontal="center"/>
    </xf>
    <xf numFmtId="0" fontId="3" fillId="38" borderId="13" xfId="0" applyFont="1" applyFill="1" applyBorder="1" applyAlignment="1">
      <alignment horizontal="left"/>
    </xf>
    <xf numFmtId="0" fontId="24" fillId="38" borderId="13" xfId="0" applyFont="1" applyFill="1" applyBorder="1" applyAlignment="1">
      <alignment horizontal="center"/>
    </xf>
    <xf numFmtId="0" fontId="0" fillId="38" borderId="14" xfId="0" applyFill="1" applyBorder="1"/>
    <xf numFmtId="44" fontId="1" fillId="38" borderId="0" xfId="31" applyFill="1" applyBorder="1"/>
    <xf numFmtId="2" fontId="0" fillId="39" borderId="1" xfId="0" applyNumberFormat="1" applyFill="1" applyBorder="1" applyProtection="1">
      <protection locked="0"/>
    </xf>
    <xf numFmtId="176" fontId="0" fillId="38" borderId="0" xfId="0" applyNumberFormat="1" applyFill="1" applyBorder="1" applyProtection="1">
      <protection locked="0"/>
    </xf>
    <xf numFmtId="10" fontId="7" fillId="38" borderId="17" xfId="67" applyNumberFormat="1" applyFont="1" applyFill="1" applyBorder="1" applyAlignment="1" applyProtection="1">
      <alignment horizontal="center"/>
      <protection locked="0"/>
    </xf>
    <xf numFmtId="0" fontId="7" fillId="38" borderId="18" xfId="0" applyFont="1" applyFill="1" applyBorder="1" applyProtection="1">
      <protection locked="0"/>
    </xf>
    <xf numFmtId="10" fontId="7" fillId="38" borderId="19" xfId="67" applyNumberFormat="1" applyFont="1" applyFill="1" applyBorder="1" applyAlignment="1" applyProtection="1">
      <alignment horizontal="center"/>
      <protection locked="0"/>
    </xf>
    <xf numFmtId="10" fontId="7" fillId="38" borderId="20" xfId="67" applyNumberFormat="1" applyFont="1" applyFill="1" applyBorder="1" applyAlignment="1" applyProtection="1">
      <alignment horizontal="center"/>
      <protection locked="0"/>
    </xf>
    <xf numFmtId="0" fontId="7" fillId="38" borderId="21" xfId="0" applyFont="1" applyFill="1" applyBorder="1" applyProtection="1">
      <protection locked="0"/>
    </xf>
    <xf numFmtId="10" fontId="7" fillId="38" borderId="22" xfId="67" applyNumberFormat="1" applyFont="1" applyFill="1" applyBorder="1" applyAlignment="1" applyProtection="1">
      <alignment horizontal="center"/>
      <protection locked="0"/>
    </xf>
    <xf numFmtId="10" fontId="7" fillId="38" borderId="23" xfId="67" applyNumberFormat="1" applyFont="1" applyFill="1" applyBorder="1" applyAlignment="1" applyProtection="1">
      <alignment horizontal="center"/>
      <protection locked="0"/>
    </xf>
    <xf numFmtId="2" fontId="7" fillId="38" borderId="19" xfId="30" applyNumberFormat="1" applyFont="1" applyFill="1" applyBorder="1" applyAlignment="1" applyProtection="1">
      <alignment horizontal="center"/>
    </xf>
    <xf numFmtId="10" fontId="7" fillId="38" borderId="22" xfId="67" applyNumberFormat="1" applyFont="1" applyFill="1" applyBorder="1" applyAlignment="1" applyProtection="1">
      <alignment horizontal="center"/>
    </xf>
    <xf numFmtId="10" fontId="7" fillId="38" borderId="24" xfId="67" applyNumberFormat="1" applyFont="1" applyFill="1" applyBorder="1" applyAlignment="1" applyProtection="1">
      <alignment horizontal="center"/>
    </xf>
    <xf numFmtId="10" fontId="3" fillId="38" borderId="24" xfId="67" applyNumberFormat="1" applyFont="1" applyFill="1" applyBorder="1" applyAlignment="1" applyProtection="1">
      <alignment horizontal="center"/>
    </xf>
    <xf numFmtId="10" fontId="7" fillId="38" borderId="24" xfId="0" applyNumberFormat="1" applyFont="1" applyFill="1" applyBorder="1" applyAlignment="1" applyProtection="1">
      <alignment horizontal="center"/>
    </xf>
    <xf numFmtId="43" fontId="7" fillId="39" borderId="17" xfId="30" applyNumberFormat="1" applyFont="1" applyFill="1" applyBorder="1" applyAlignment="1">
      <alignment horizontal="right" vertical="center"/>
    </xf>
    <xf numFmtId="43" fontId="7" fillId="39" borderId="18" xfId="30" applyNumberFormat="1" applyFont="1" applyFill="1" applyBorder="1" applyAlignment="1">
      <alignment horizontal="right" vertical="center"/>
    </xf>
    <xf numFmtId="43" fontId="7" fillId="39" borderId="19" xfId="30" applyNumberFormat="1" applyFont="1" applyFill="1" applyBorder="1" applyAlignment="1">
      <alignment horizontal="right" vertical="center"/>
    </xf>
    <xf numFmtId="43" fontId="7" fillId="39" borderId="0" xfId="30" applyNumberFormat="1" applyFont="1" applyFill="1" applyBorder="1" applyAlignment="1">
      <alignment horizontal="right" vertical="center"/>
    </xf>
    <xf numFmtId="43" fontId="7" fillId="39" borderId="0" xfId="30" applyFont="1" applyFill="1" applyBorder="1" applyAlignment="1">
      <alignment horizontal="center" vertical="center"/>
    </xf>
    <xf numFmtId="174" fontId="21" fillId="38" borderId="0" xfId="30" applyNumberFormat="1" applyFont="1" applyFill="1"/>
    <xf numFmtId="174" fontId="21" fillId="38" borderId="0" xfId="30" applyNumberFormat="1" applyFont="1" applyFill="1" applyAlignment="1">
      <alignment horizontal="right"/>
    </xf>
    <xf numFmtId="174" fontId="21" fillId="38" borderId="0" xfId="0" applyNumberFormat="1" applyFont="1" applyFill="1"/>
    <xf numFmtId="174" fontId="7" fillId="38" borderId="0" xfId="30" applyNumberFormat="1" applyFont="1" applyFill="1"/>
    <xf numFmtId="43" fontId="21" fillId="38" borderId="13" xfId="30" applyNumberFormat="1" applyFont="1" applyFill="1" applyBorder="1" applyAlignment="1">
      <alignment horizontal="right"/>
    </xf>
    <xf numFmtId="43" fontId="21" fillId="38" borderId="0" xfId="30" applyNumberFormat="1" applyFont="1" applyFill="1" applyAlignment="1">
      <alignment horizontal="right"/>
    </xf>
    <xf numFmtId="0" fontId="0" fillId="40" borderId="14" xfId="0" applyFill="1" applyBorder="1"/>
    <xf numFmtId="0" fontId="0" fillId="40" borderId="0" xfId="0" applyFill="1" applyBorder="1"/>
    <xf numFmtId="0" fontId="26" fillId="40" borderId="0" xfId="0" applyFont="1" applyFill="1" applyBorder="1"/>
    <xf numFmtId="0" fontId="0" fillId="40" borderId="13" xfId="0" applyFill="1" applyBorder="1"/>
    <xf numFmtId="0" fontId="0" fillId="20" borderId="0" xfId="0" applyFill="1"/>
    <xf numFmtId="0" fontId="14" fillId="20" borderId="12" xfId="0" applyFont="1" applyFill="1" applyBorder="1"/>
    <xf numFmtId="0" fontId="13" fillId="20" borderId="12" xfId="0" applyFont="1" applyFill="1" applyBorder="1"/>
    <xf numFmtId="0" fontId="13" fillId="20" borderId="12" xfId="0" applyFont="1" applyFill="1" applyBorder="1" applyAlignment="1">
      <alignment horizontal="center"/>
    </xf>
    <xf numFmtId="10" fontId="13" fillId="20" borderId="12" xfId="67" applyNumberFormat="1" applyFont="1" applyFill="1" applyBorder="1" applyAlignment="1">
      <alignment horizontal="center"/>
    </xf>
    <xf numFmtId="0" fontId="0" fillId="40" borderId="12" xfId="0" applyFill="1" applyBorder="1"/>
    <xf numFmtId="0" fontId="0" fillId="40" borderId="12" xfId="0" applyFill="1" applyBorder="1" applyAlignment="1">
      <alignment wrapText="1"/>
    </xf>
    <xf numFmtId="44" fontId="3" fillId="40" borderId="12" xfId="0" applyNumberFormat="1" applyFont="1" applyFill="1" applyBorder="1" applyAlignment="1">
      <alignment horizontal="center" wrapText="1"/>
    </xf>
    <xf numFmtId="0" fontId="13" fillId="40" borderId="12" xfId="0" applyFont="1" applyFill="1" applyBorder="1" applyAlignment="1">
      <alignment vertical="center"/>
    </xf>
    <xf numFmtId="0" fontId="1" fillId="40" borderId="12" xfId="0" applyFont="1" applyFill="1" applyBorder="1"/>
    <xf numFmtId="0" fontId="16" fillId="40" borderId="12" xfId="0" applyFont="1" applyFill="1" applyBorder="1" applyAlignment="1">
      <alignment vertical="center" wrapText="1"/>
    </xf>
    <xf numFmtId="0" fontId="16" fillId="40" borderId="12" xfId="0" applyFont="1" applyFill="1" applyBorder="1" applyAlignment="1">
      <alignment wrapText="1"/>
    </xf>
    <xf numFmtId="0" fontId="13" fillId="40" borderId="12" xfId="0" applyFont="1" applyFill="1" applyBorder="1" applyAlignment="1">
      <alignment horizontal="left" vertical="center"/>
    </xf>
    <xf numFmtId="0" fontId="0" fillId="40" borderId="12" xfId="0" applyFill="1" applyBorder="1" applyAlignment="1">
      <alignment vertical="center" wrapText="1"/>
    </xf>
    <xf numFmtId="0" fontId="15" fillId="38" borderId="0" xfId="0" applyFont="1" applyFill="1" applyBorder="1" applyAlignment="1" applyProtection="1">
      <alignment horizontal="center"/>
      <protection locked="0"/>
    </xf>
    <xf numFmtId="0" fontId="7" fillId="38" borderId="0" xfId="0" applyFont="1" applyFill="1" applyBorder="1" applyAlignment="1">
      <alignment horizontal="center" vertical="center"/>
    </xf>
    <xf numFmtId="10" fontId="7" fillId="40" borderId="22" xfId="67" applyNumberFormat="1" applyFont="1" applyFill="1" applyBorder="1" applyAlignment="1" applyProtection="1">
      <alignment horizontal="center"/>
      <protection locked="0"/>
    </xf>
    <xf numFmtId="10" fontId="7" fillId="40" borderId="23" xfId="67" applyNumberFormat="1" applyFont="1" applyFill="1" applyBorder="1" applyAlignment="1" applyProtection="1">
      <alignment horizontal="center"/>
      <protection locked="0"/>
    </xf>
    <xf numFmtId="0" fontId="2" fillId="20" borderId="12" xfId="0" applyFont="1" applyFill="1" applyBorder="1" applyProtection="1">
      <protection locked="0"/>
    </xf>
    <xf numFmtId="0" fontId="2" fillId="20" borderId="12" xfId="0" applyFont="1" applyFill="1" applyBorder="1" applyAlignment="1" applyProtection="1">
      <alignment horizontal="right"/>
      <protection locked="0"/>
    </xf>
    <xf numFmtId="43" fontId="2" fillId="20" borderId="12" xfId="30" applyFont="1" applyFill="1" applyBorder="1" applyProtection="1">
      <protection locked="0"/>
    </xf>
    <xf numFmtId="43" fontId="2" fillId="20" borderId="12" xfId="30" applyFont="1" applyFill="1" applyBorder="1" applyAlignment="1" applyProtection="1">
      <alignment horizontal="center"/>
      <protection locked="0"/>
    </xf>
    <xf numFmtId="0" fontId="0" fillId="20" borderId="12" xfId="0" applyFill="1" applyBorder="1" applyProtection="1">
      <protection locked="0"/>
    </xf>
    <xf numFmtId="0" fontId="2" fillId="40" borderId="12" xfId="0" applyFont="1" applyFill="1" applyBorder="1" applyProtection="1">
      <protection locked="0"/>
    </xf>
    <xf numFmtId="0" fontId="3" fillId="40" borderId="12" xfId="0" applyFont="1" applyFill="1" applyBorder="1"/>
    <xf numFmtId="0" fontId="2" fillId="40" borderId="12" xfId="0" applyFont="1" applyFill="1" applyBorder="1" applyAlignment="1" applyProtection="1">
      <alignment horizontal="right"/>
      <protection locked="0"/>
    </xf>
    <xf numFmtId="43" fontId="2" fillId="40" borderId="12" xfId="30" applyFont="1" applyFill="1" applyBorder="1" applyProtection="1">
      <protection locked="0"/>
    </xf>
    <xf numFmtId="43" fontId="2" fillId="40" borderId="12" xfId="30" applyFont="1" applyFill="1" applyBorder="1" applyAlignment="1" applyProtection="1">
      <alignment horizontal="center"/>
      <protection locked="0"/>
    </xf>
    <xf numFmtId="0" fontId="0" fillId="40" borderId="12" xfId="0" applyFill="1" applyBorder="1" applyProtection="1">
      <protection locked="0"/>
    </xf>
    <xf numFmtId="10" fontId="7" fillId="40" borderId="17" xfId="0" applyNumberFormat="1" applyFont="1" applyFill="1" applyBorder="1" applyAlignment="1" applyProtection="1">
      <alignment horizontal="center"/>
      <protection locked="0"/>
    </xf>
    <xf numFmtId="10" fontId="7" fillId="40" borderId="19" xfId="0" applyNumberFormat="1" applyFont="1" applyFill="1" applyBorder="1" applyAlignment="1" applyProtection="1">
      <alignment horizontal="center"/>
      <protection locked="0"/>
    </xf>
    <xf numFmtId="10" fontId="3" fillId="40" borderId="19" xfId="0" applyNumberFormat="1" applyFont="1" applyFill="1" applyBorder="1" applyAlignment="1" applyProtection="1">
      <alignment horizontal="center"/>
      <protection locked="0"/>
    </xf>
    <xf numFmtId="10" fontId="7" fillId="40" borderId="19" xfId="67" applyNumberFormat="1" applyFont="1" applyFill="1" applyBorder="1" applyAlignment="1" applyProtection="1">
      <alignment horizontal="center"/>
      <protection locked="0"/>
    </xf>
    <xf numFmtId="0" fontId="3" fillId="20" borderId="12" xfId="0" applyFont="1" applyFill="1" applyBorder="1" applyAlignment="1">
      <alignment horizontal="center"/>
    </xf>
    <xf numFmtId="0" fontId="13" fillId="20" borderId="12" xfId="0" applyFont="1" applyFill="1" applyBorder="1" applyAlignment="1">
      <alignment horizontal="left"/>
    </xf>
    <xf numFmtId="177" fontId="0" fillId="40" borderId="12" xfId="30" applyNumberFormat="1" applyFont="1" applyFill="1" applyBorder="1"/>
    <xf numFmtId="173" fontId="0" fillId="40" borderId="12" xfId="0" applyNumberFormat="1" applyFill="1" applyBorder="1"/>
    <xf numFmtId="177" fontId="7" fillId="40" borderId="12" xfId="30" applyNumberFormat="1" applyFont="1" applyFill="1" applyBorder="1"/>
    <xf numFmtId="43" fontId="7" fillId="40" borderId="12" xfId="30" applyFont="1" applyFill="1" applyBorder="1"/>
    <xf numFmtId="10" fontId="0" fillId="40" borderId="25" xfId="67" applyNumberFormat="1" applyFont="1" applyFill="1" applyBorder="1"/>
    <xf numFmtId="0" fontId="3" fillId="20" borderId="12" xfId="0" applyFont="1" applyFill="1" applyBorder="1" applyAlignment="1" applyProtection="1">
      <alignment horizontal="center"/>
      <protection locked="0"/>
    </xf>
    <xf numFmtId="0" fontId="13" fillId="20" borderId="12" xfId="0" applyFont="1" applyFill="1" applyBorder="1" applyAlignment="1" applyProtection="1">
      <alignment horizontal="left"/>
      <protection locked="0"/>
    </xf>
    <xf numFmtId="0" fontId="29" fillId="20" borderId="12" xfId="0" applyFont="1" applyFill="1" applyBorder="1" applyAlignment="1" applyProtection="1">
      <alignment horizontal="center"/>
      <protection locked="0"/>
    </xf>
    <xf numFmtId="0" fontId="10" fillId="40" borderId="12" xfId="0" applyFont="1" applyFill="1" applyBorder="1" applyProtection="1">
      <protection locked="0"/>
    </xf>
    <xf numFmtId="0" fontId="3" fillId="40" borderId="12" xfId="0" applyFont="1" applyFill="1" applyBorder="1" applyProtection="1">
      <protection locked="0"/>
    </xf>
    <xf numFmtId="10" fontId="10" fillId="40" borderId="12" xfId="0" applyNumberFormat="1" applyFont="1" applyFill="1" applyBorder="1" applyProtection="1">
      <protection locked="0"/>
    </xf>
    <xf numFmtId="174" fontId="10" fillId="40" borderId="12" xfId="30" applyNumberFormat="1" applyFont="1" applyFill="1" applyBorder="1" applyProtection="1">
      <protection locked="0"/>
    </xf>
    <xf numFmtId="0" fontId="7" fillId="40" borderId="12" xfId="0" applyFont="1" applyFill="1" applyBorder="1" applyProtection="1">
      <protection locked="0"/>
    </xf>
    <xf numFmtId="10" fontId="0" fillId="40" borderId="17" xfId="0" applyNumberFormat="1" applyFill="1" applyBorder="1" applyProtection="1">
      <protection locked="0"/>
    </xf>
    <xf numFmtId="10" fontId="0" fillId="40" borderId="19" xfId="0" applyNumberFormat="1" applyFill="1" applyBorder="1" applyProtection="1">
      <protection locked="0"/>
    </xf>
    <xf numFmtId="174" fontId="0" fillId="38" borderId="17" xfId="30" applyNumberFormat="1" applyFont="1" applyFill="1" applyBorder="1" applyProtection="1">
      <protection locked="0"/>
    </xf>
    <xf numFmtId="181" fontId="0" fillId="38" borderId="18" xfId="30" applyNumberFormat="1" applyFont="1" applyFill="1" applyBorder="1" applyProtection="1"/>
    <xf numFmtId="174" fontId="0" fillId="38" borderId="19" xfId="30" applyNumberFormat="1" applyFont="1" applyFill="1" applyBorder="1" applyProtection="1">
      <protection locked="0"/>
    </xf>
    <xf numFmtId="181" fontId="0" fillId="38" borderId="0" xfId="30" applyNumberFormat="1" applyFont="1" applyFill="1" applyBorder="1" applyProtection="1"/>
    <xf numFmtId="174" fontId="7" fillId="38" borderId="17" xfId="30" applyNumberFormat="1" applyFont="1" applyFill="1" applyBorder="1" applyProtection="1">
      <protection locked="0"/>
    </xf>
    <xf numFmtId="174" fontId="7" fillId="38" borderId="18" xfId="30" applyNumberFormat="1" applyFont="1" applyFill="1" applyBorder="1" applyProtection="1">
      <protection locked="0"/>
    </xf>
    <xf numFmtId="174" fontId="0" fillId="38" borderId="25" xfId="30" applyNumberFormat="1" applyFont="1" applyFill="1" applyBorder="1" applyProtection="1">
      <protection locked="0"/>
    </xf>
    <xf numFmtId="176" fontId="0" fillId="38" borderId="26" xfId="30" applyNumberFormat="1" applyFont="1" applyFill="1" applyBorder="1" applyProtection="1">
      <protection locked="0"/>
    </xf>
    <xf numFmtId="174" fontId="3" fillId="38" borderId="17" xfId="30" applyNumberFormat="1" applyFont="1" applyFill="1" applyBorder="1" applyProtection="1">
      <protection locked="0"/>
    </xf>
    <xf numFmtId="174" fontId="0" fillId="38" borderId="18" xfId="30" applyNumberFormat="1" applyFont="1" applyFill="1" applyBorder="1" applyProtection="1"/>
    <xf numFmtId="174" fontId="0" fillId="38" borderId="0" xfId="30" applyNumberFormat="1" applyFont="1" applyFill="1" applyBorder="1" applyProtection="1"/>
    <xf numFmtId="174" fontId="8" fillId="38" borderId="19" xfId="30" applyNumberFormat="1" applyFont="1" applyFill="1" applyBorder="1" applyProtection="1">
      <protection locked="0"/>
    </xf>
    <xf numFmtId="171" fontId="7" fillId="38" borderId="17" xfId="30" applyNumberFormat="1" applyFont="1" applyFill="1" applyBorder="1" applyProtection="1">
      <protection locked="0"/>
    </xf>
    <xf numFmtId="181" fontId="7" fillId="38" borderId="18" xfId="30" applyNumberFormat="1" applyFont="1" applyFill="1" applyBorder="1" applyProtection="1"/>
    <xf numFmtId="171" fontId="7" fillId="38" borderId="19" xfId="30" applyNumberFormat="1" applyFont="1" applyFill="1" applyBorder="1" applyProtection="1">
      <protection locked="0"/>
    </xf>
    <xf numFmtId="181" fontId="7" fillId="38" borderId="0" xfId="30" applyNumberFormat="1" applyFont="1" applyFill="1" applyBorder="1" applyProtection="1"/>
    <xf numFmtId="171" fontId="1" fillId="38" borderId="19" xfId="30" applyNumberFormat="1" applyFill="1" applyBorder="1" applyProtection="1">
      <protection locked="0"/>
    </xf>
    <xf numFmtId="181" fontId="1" fillId="38" borderId="0" xfId="30" applyNumberFormat="1" applyFill="1" applyBorder="1" applyProtection="1"/>
    <xf numFmtId="174" fontId="7" fillId="40" borderId="24" xfId="30" applyNumberFormat="1" applyFont="1" applyFill="1" applyBorder="1" applyProtection="1">
      <protection locked="0"/>
    </xf>
    <xf numFmtId="0" fontId="3" fillId="40" borderId="17" xfId="0" applyFont="1" applyFill="1" applyBorder="1" applyProtection="1">
      <protection locked="0"/>
    </xf>
    <xf numFmtId="0" fontId="10" fillId="40" borderId="18" xfId="0" applyFont="1" applyFill="1" applyBorder="1" applyProtection="1">
      <protection locked="0"/>
    </xf>
    <xf numFmtId="0" fontId="3" fillId="40" borderId="17" xfId="0" applyFont="1" applyFill="1" applyBorder="1" applyAlignment="1" applyProtection="1">
      <alignment horizontal="left"/>
      <protection locked="0"/>
    </xf>
    <xf numFmtId="10" fontId="3" fillId="40" borderId="18" xfId="67" applyNumberFormat="1" applyFont="1" applyFill="1" applyBorder="1" applyAlignment="1" applyProtection="1">
      <alignment horizontal="center"/>
      <protection locked="0"/>
    </xf>
    <xf numFmtId="10" fontId="0" fillId="40" borderId="18" xfId="0" applyNumberFormat="1" applyFill="1" applyBorder="1" applyProtection="1">
      <protection locked="0"/>
    </xf>
    <xf numFmtId="10" fontId="3" fillId="40" borderId="18" xfId="67" applyNumberFormat="1" applyFont="1" applyFill="1" applyBorder="1" applyProtection="1">
      <protection locked="0"/>
    </xf>
    <xf numFmtId="171" fontId="0" fillId="38" borderId="17" xfId="30" applyNumberFormat="1" applyFont="1" applyFill="1" applyBorder="1" applyProtection="1"/>
    <xf numFmtId="171" fontId="0" fillId="38" borderId="18" xfId="30" applyNumberFormat="1" applyFont="1" applyFill="1" applyBorder="1" applyProtection="1"/>
    <xf numFmtId="171" fontId="0" fillId="38" borderId="19" xfId="30" applyNumberFormat="1" applyFont="1" applyFill="1" applyBorder="1" applyProtection="1"/>
    <xf numFmtId="171" fontId="0" fillId="38" borderId="17" xfId="0" applyNumberFormat="1" applyFill="1" applyBorder="1" applyProtection="1"/>
    <xf numFmtId="174" fontId="1" fillId="38" borderId="18" xfId="30" applyNumberFormat="1" applyFont="1" applyFill="1" applyBorder="1" applyProtection="1"/>
    <xf numFmtId="171" fontId="1" fillId="38" borderId="19" xfId="30" applyNumberFormat="1" applyFill="1" applyBorder="1" applyProtection="1"/>
    <xf numFmtId="174" fontId="1" fillId="38" borderId="0" xfId="30" applyNumberFormat="1" applyFill="1" applyBorder="1" applyProtection="1"/>
    <xf numFmtId="171" fontId="1" fillId="38" borderId="25" xfId="30" applyNumberFormat="1" applyFont="1" applyFill="1" applyBorder="1" applyProtection="1"/>
    <xf numFmtId="176" fontId="1" fillId="38" borderId="26" xfId="30" applyNumberFormat="1" applyFont="1" applyFill="1" applyBorder="1" applyProtection="1"/>
    <xf numFmtId="182" fontId="1" fillId="38" borderId="27" xfId="30" applyNumberFormat="1" applyFill="1" applyBorder="1" applyProtection="1"/>
    <xf numFmtId="176" fontId="1" fillId="38" borderId="0" xfId="30" applyNumberFormat="1" applyFill="1" applyBorder="1" applyProtection="1"/>
    <xf numFmtId="171" fontId="1" fillId="38" borderId="27" xfId="30" applyNumberFormat="1" applyFill="1" applyBorder="1" applyProtection="1"/>
    <xf numFmtId="176" fontId="0" fillId="38" borderId="0" xfId="0" applyNumberFormat="1" applyFill="1" applyBorder="1" applyProtection="1"/>
    <xf numFmtId="174" fontId="7" fillId="38" borderId="28" xfId="30" applyNumberFormat="1" applyFont="1" applyFill="1" applyBorder="1" applyProtection="1">
      <protection locked="0"/>
    </xf>
    <xf numFmtId="174" fontId="7" fillId="38" borderId="19" xfId="30" applyNumberFormat="1" applyFont="1" applyFill="1" applyBorder="1" applyProtection="1">
      <protection locked="0"/>
    </xf>
    <xf numFmtId="174" fontId="7" fillId="38" borderId="0" xfId="30" applyNumberFormat="1" applyFont="1" applyFill="1" applyBorder="1" applyProtection="1">
      <protection locked="0"/>
    </xf>
    <xf numFmtId="174" fontId="7" fillId="38" borderId="29" xfId="30" applyNumberFormat="1" applyFont="1" applyFill="1" applyBorder="1" applyProtection="1">
      <protection locked="0"/>
    </xf>
    <xf numFmtId="176" fontId="7" fillId="38" borderId="17" xfId="0" applyNumberFormat="1" applyFont="1" applyFill="1" applyBorder="1" applyProtection="1"/>
    <xf numFmtId="176" fontId="7" fillId="38" borderId="18" xfId="0" applyNumberFormat="1" applyFont="1" applyFill="1" applyBorder="1" applyProtection="1"/>
    <xf numFmtId="176" fontId="7" fillId="38" borderId="19" xfId="0" applyNumberFormat="1" applyFont="1" applyFill="1" applyBorder="1" applyProtection="1"/>
    <xf numFmtId="176" fontId="7" fillId="38" borderId="0" xfId="0" applyNumberFormat="1" applyFont="1" applyFill="1" applyBorder="1" applyProtection="1"/>
    <xf numFmtId="176" fontId="3" fillId="38" borderId="19" xfId="0" applyNumberFormat="1" applyFont="1" applyFill="1" applyBorder="1" applyProtection="1"/>
    <xf numFmtId="176" fontId="3" fillId="38" borderId="0" xfId="0" applyNumberFormat="1" applyFont="1" applyFill="1" applyBorder="1" applyProtection="1"/>
    <xf numFmtId="10" fontId="7" fillId="38" borderId="19" xfId="67" applyNumberFormat="1" applyFont="1" applyFill="1" applyBorder="1" applyProtection="1"/>
    <xf numFmtId="10" fontId="7" fillId="38" borderId="0" xfId="67" applyNumberFormat="1" applyFont="1" applyFill="1" applyBorder="1" applyProtection="1"/>
    <xf numFmtId="0" fontId="7" fillId="38" borderId="19" xfId="0" applyFont="1" applyFill="1" applyBorder="1" applyProtection="1"/>
    <xf numFmtId="0" fontId="7" fillId="38" borderId="0" xfId="0" applyFont="1" applyFill="1" applyBorder="1" applyProtection="1"/>
    <xf numFmtId="174" fontId="7" fillId="38" borderId="19" xfId="0" applyNumberFormat="1" applyFont="1" applyFill="1" applyBorder="1" applyProtection="1"/>
    <xf numFmtId="174" fontId="7" fillId="38" borderId="0" xfId="0" applyNumberFormat="1" applyFont="1" applyFill="1" applyBorder="1" applyProtection="1"/>
    <xf numFmtId="10" fontId="3" fillId="20" borderId="12" xfId="67" applyNumberFormat="1" applyFont="1" applyFill="1" applyBorder="1" applyProtection="1">
      <protection locked="0"/>
    </xf>
    <xf numFmtId="10" fontId="3" fillId="40" borderId="12" xfId="67" applyNumberFormat="1" applyFont="1" applyFill="1" applyBorder="1" applyProtection="1">
      <protection locked="0"/>
    </xf>
    <xf numFmtId="176" fontId="0" fillId="38" borderId="17" xfId="0" applyNumberFormat="1" applyFill="1" applyBorder="1" applyProtection="1"/>
    <xf numFmtId="176" fontId="0" fillId="38" borderId="18" xfId="0" applyNumberFormat="1" applyFill="1" applyBorder="1" applyProtection="1"/>
    <xf numFmtId="174" fontId="0" fillId="38" borderId="18" xfId="0" applyNumberFormat="1" applyFill="1" applyBorder="1" applyProtection="1">
      <protection locked="0"/>
    </xf>
    <xf numFmtId="0" fontId="0" fillId="38" borderId="18" xfId="0" applyFill="1" applyBorder="1" applyProtection="1">
      <protection locked="0"/>
    </xf>
    <xf numFmtId="176" fontId="0" fillId="38" borderId="19" xfId="0" applyNumberFormat="1" applyFill="1" applyBorder="1" applyProtection="1"/>
    <xf numFmtId="174" fontId="0" fillId="38" borderId="0" xfId="0" applyNumberFormat="1" applyFill="1" applyBorder="1" applyProtection="1">
      <protection locked="0"/>
    </xf>
    <xf numFmtId="176" fontId="0" fillId="38" borderId="19" xfId="0" applyNumberFormat="1" applyFill="1" applyBorder="1" applyProtection="1">
      <protection locked="0"/>
    </xf>
    <xf numFmtId="0" fontId="23" fillId="38" borderId="16" xfId="0" applyFont="1" applyFill="1" applyBorder="1" applyProtection="1">
      <protection locked="0"/>
    </xf>
    <xf numFmtId="0" fontId="0" fillId="38" borderId="16" xfId="0" applyFill="1" applyBorder="1" applyProtection="1">
      <protection locked="0"/>
    </xf>
    <xf numFmtId="177" fontId="0" fillId="38" borderId="0" xfId="30" applyNumberFormat="1" applyFont="1" applyFill="1" applyBorder="1"/>
    <xf numFmtId="0" fontId="30" fillId="40" borderId="15" xfId="0" applyFont="1" applyFill="1" applyBorder="1" applyAlignment="1">
      <alignment horizontal="center"/>
    </xf>
    <xf numFmtId="0" fontId="30" fillId="40" borderId="30" xfId="0" applyFont="1" applyFill="1" applyBorder="1" applyAlignment="1">
      <alignment horizontal="center"/>
    </xf>
    <xf numFmtId="0" fontId="7" fillId="38" borderId="0" xfId="30" applyNumberFormat="1" applyFont="1" applyFill="1" applyBorder="1" applyAlignment="1">
      <alignment horizontal="right" vertical="center"/>
    </xf>
    <xf numFmtId="0" fontId="3" fillId="38" borderId="14" xfId="0" applyFont="1" applyFill="1" applyBorder="1" applyAlignment="1">
      <alignment horizontal="center" vertical="center"/>
    </xf>
    <xf numFmtId="177" fontId="7" fillId="38" borderId="0" xfId="30" applyNumberFormat="1" applyFont="1" applyFill="1" applyBorder="1" applyAlignment="1">
      <alignment horizontal="right" vertical="center"/>
    </xf>
    <xf numFmtId="0" fontId="7" fillId="38" borderId="0" xfId="0" applyFont="1" applyFill="1" applyBorder="1"/>
    <xf numFmtId="2" fontId="7" fillId="38" borderId="0" xfId="0" applyNumberFormat="1" applyFont="1" applyFill="1"/>
    <xf numFmtId="174" fontId="7" fillId="38" borderId="0" xfId="30" applyNumberFormat="1" applyFont="1" applyFill="1" applyBorder="1" applyProtection="1"/>
    <xf numFmtId="43" fontId="3" fillId="38" borderId="18" xfId="30" applyNumberFormat="1" applyFont="1" applyFill="1" applyBorder="1" applyProtection="1">
      <protection locked="0"/>
    </xf>
    <xf numFmtId="0" fontId="29" fillId="38" borderId="0" xfId="0" applyFont="1" applyFill="1" applyBorder="1" applyAlignment="1" applyProtection="1">
      <alignment horizontal="center"/>
      <protection locked="0"/>
    </xf>
    <xf numFmtId="177" fontId="7" fillId="38" borderId="0" xfId="30" applyNumberFormat="1" applyFont="1" applyFill="1" applyBorder="1"/>
    <xf numFmtId="43" fontId="7" fillId="38" borderId="0" xfId="30" applyFont="1" applyFill="1" applyBorder="1"/>
    <xf numFmtId="173" fontId="0" fillId="38" borderId="0" xfId="0" applyNumberFormat="1" applyFill="1" applyBorder="1"/>
    <xf numFmtId="43" fontId="0" fillId="38" borderId="0" xfId="30" applyNumberFormat="1" applyFont="1" applyFill="1" applyProtection="1">
      <protection locked="0"/>
    </xf>
    <xf numFmtId="181" fontId="0" fillId="38" borderId="0" xfId="0" applyNumberFormat="1" applyFill="1" applyProtection="1">
      <protection locked="0"/>
    </xf>
    <xf numFmtId="43" fontId="7" fillId="38" borderId="17" xfId="30" applyNumberFormat="1" applyFont="1" applyFill="1" applyBorder="1" applyAlignment="1">
      <alignment horizontal="right" vertical="center"/>
    </xf>
    <xf numFmtId="43" fontId="7" fillId="38" borderId="18" xfId="30" applyNumberFormat="1" applyFont="1" applyFill="1" applyBorder="1" applyAlignment="1">
      <alignment horizontal="right" vertical="center"/>
    </xf>
    <xf numFmtId="43" fontId="7" fillId="38" borderId="19" xfId="30" applyNumberFormat="1" applyFont="1" applyFill="1" applyBorder="1" applyAlignment="1">
      <alignment horizontal="right" vertical="center"/>
    </xf>
    <xf numFmtId="43" fontId="7" fillId="38" borderId="0" xfId="30" applyNumberFormat="1" applyFont="1" applyFill="1" applyBorder="1" applyAlignment="1">
      <alignment horizontal="right" vertical="center"/>
    </xf>
    <xf numFmtId="44" fontId="21" fillId="0" borderId="0" xfId="0" applyNumberFormat="1" applyFont="1"/>
    <xf numFmtId="43" fontId="21" fillId="23" borderId="25" xfId="30" applyFont="1" applyFill="1" applyBorder="1" applyAlignment="1">
      <alignment horizontal="right"/>
    </xf>
    <xf numFmtId="43" fontId="21" fillId="23" borderId="27" xfId="30" applyFont="1" applyFill="1" applyBorder="1" applyAlignment="1">
      <alignment horizontal="right"/>
    </xf>
    <xf numFmtId="43" fontId="21" fillId="23" borderId="26" xfId="30" applyFont="1" applyFill="1" applyBorder="1" applyAlignment="1">
      <alignment horizontal="right"/>
    </xf>
    <xf numFmtId="43" fontId="21" fillId="23" borderId="0" xfId="30" applyFont="1" applyFill="1" applyAlignment="1">
      <alignment horizontal="right"/>
    </xf>
    <xf numFmtId="43" fontId="21" fillId="23" borderId="25" xfId="30" applyNumberFormat="1" applyFont="1" applyFill="1" applyBorder="1" applyAlignment="1">
      <alignment horizontal="right"/>
    </xf>
    <xf numFmtId="43" fontId="21" fillId="23" borderId="27" xfId="30" applyNumberFormat="1" applyFont="1" applyFill="1" applyBorder="1" applyAlignment="1">
      <alignment horizontal="right"/>
    </xf>
    <xf numFmtId="43" fontId="21" fillId="23" borderId="26" xfId="30" applyNumberFormat="1" applyFont="1" applyFill="1" applyBorder="1" applyAlignment="1">
      <alignment horizontal="right"/>
    </xf>
    <xf numFmtId="43" fontId="21" fillId="23" borderId="0" xfId="30" applyNumberFormat="1" applyFont="1" applyFill="1" applyAlignment="1">
      <alignment horizontal="right"/>
    </xf>
    <xf numFmtId="181" fontId="3" fillId="40" borderId="28" xfId="30" applyNumberFormat="1" applyFont="1" applyFill="1" applyBorder="1" applyProtection="1">
      <protection locked="0"/>
    </xf>
    <xf numFmtId="0" fontId="31" fillId="0" borderId="0" xfId="0" applyFont="1"/>
    <xf numFmtId="174" fontId="7" fillId="38" borderId="0" xfId="30" applyNumberFormat="1" applyFont="1" applyFill="1" applyBorder="1"/>
    <xf numFmtId="0" fontId="7" fillId="0" borderId="0" xfId="0" applyFont="1" applyFill="1" applyBorder="1"/>
    <xf numFmtId="0" fontId="0" fillId="0" borderId="0" xfId="0" applyFill="1" applyBorder="1"/>
    <xf numFmtId="175" fontId="0" fillId="38" borderId="0" xfId="0" applyNumberFormat="1" applyFill="1" applyProtection="1">
      <protection locked="0"/>
    </xf>
    <xf numFmtId="177" fontId="1" fillId="38" borderId="0" xfId="30" applyNumberFormat="1" applyFill="1"/>
    <xf numFmtId="8" fontId="0" fillId="38" borderId="0" xfId="0" applyNumberFormat="1" applyFill="1" applyBorder="1"/>
    <xf numFmtId="44" fontId="3" fillId="38" borderId="0" xfId="0" applyNumberFormat="1" applyFont="1" applyFill="1"/>
    <xf numFmtId="178" fontId="21" fillId="38" borderId="0" xfId="30" applyNumberFormat="1" applyFont="1" applyFill="1" applyAlignment="1">
      <alignment horizontal="right"/>
    </xf>
    <xf numFmtId="0" fontId="3" fillId="40" borderId="12" xfId="0" applyFont="1" applyFill="1" applyBorder="1" applyAlignment="1">
      <alignment vertical="center"/>
    </xf>
    <xf numFmtId="174" fontId="0" fillId="38" borderId="18" xfId="30" applyNumberFormat="1" applyFont="1" applyFill="1" applyBorder="1" applyProtection="1">
      <protection locked="0"/>
    </xf>
    <xf numFmtId="0" fontId="3" fillId="38" borderId="0" xfId="31" applyNumberFormat="1" applyFont="1" applyFill="1" applyBorder="1" applyAlignment="1">
      <alignment horizontal="right" vertical="center"/>
    </xf>
    <xf numFmtId="0" fontId="3" fillId="38" borderId="0" xfId="0" applyFont="1" applyFill="1" applyBorder="1" applyAlignment="1">
      <alignment horizontal="right" vertical="center"/>
    </xf>
    <xf numFmtId="0" fontId="4" fillId="40" borderId="12" xfId="0" applyFont="1" applyFill="1" applyBorder="1" applyAlignment="1">
      <alignment vertical="center"/>
    </xf>
    <xf numFmtId="0" fontId="3" fillId="40" borderId="12" xfId="0" applyFont="1" applyFill="1" applyBorder="1" applyAlignment="1"/>
    <xf numFmtId="43" fontId="7" fillId="38" borderId="0" xfId="0" applyNumberFormat="1" applyFont="1" applyFill="1"/>
    <xf numFmtId="43" fontId="0" fillId="39" borderId="18" xfId="0" applyNumberFormat="1" applyFill="1" applyBorder="1" applyAlignment="1">
      <alignment horizontal="right"/>
    </xf>
    <xf numFmtId="43" fontId="0" fillId="39" borderId="0" xfId="0" applyNumberFormat="1" applyFill="1" applyBorder="1" applyAlignment="1">
      <alignment horizontal="right"/>
    </xf>
    <xf numFmtId="174" fontId="0" fillId="38" borderId="0" xfId="0" applyNumberFormat="1" applyFill="1"/>
    <xf numFmtId="10" fontId="7" fillId="40" borderId="17" xfId="67" applyNumberFormat="1" applyFont="1" applyFill="1" applyBorder="1"/>
    <xf numFmtId="43" fontId="7" fillId="38" borderId="0" xfId="30" applyFont="1" applyFill="1" applyBorder="1" applyAlignment="1">
      <alignment horizontal="center" vertical="center"/>
    </xf>
    <xf numFmtId="44" fontId="27" fillId="38" borderId="0" xfId="0" applyNumberFormat="1" applyFont="1" applyFill="1" applyBorder="1" applyAlignment="1">
      <alignment wrapText="1"/>
    </xf>
    <xf numFmtId="44" fontId="27" fillId="38" borderId="0" xfId="0" applyNumberFormat="1" applyFont="1" applyFill="1"/>
    <xf numFmtId="44" fontId="27" fillId="0" borderId="0" xfId="0" applyNumberFormat="1" applyFont="1"/>
    <xf numFmtId="0" fontId="3" fillId="38" borderId="31" xfId="0" quotePrefix="1" applyFont="1" applyFill="1" applyBorder="1" applyAlignment="1">
      <alignment horizontal="right" vertical="center"/>
    </xf>
    <xf numFmtId="43" fontId="3" fillId="38" borderId="0" xfId="30" applyFont="1" applyFill="1"/>
    <xf numFmtId="0" fontId="32" fillId="0" borderId="0" xfId="0" applyFont="1"/>
    <xf numFmtId="0" fontId="20" fillId="0" borderId="0" xfId="0" applyFont="1"/>
    <xf numFmtId="39" fontId="7" fillId="39" borderId="17" xfId="30" applyNumberFormat="1" applyFont="1" applyFill="1" applyBorder="1" applyAlignment="1">
      <alignment horizontal="right" vertical="center"/>
    </xf>
    <xf numFmtId="0" fontId="7" fillId="38" borderId="32" xfId="0" applyFont="1" applyFill="1" applyBorder="1" applyAlignment="1">
      <alignment horizontal="left"/>
    </xf>
    <xf numFmtId="0" fontId="7" fillId="0" borderId="0" xfId="0" applyFont="1" applyAlignment="1"/>
    <xf numFmtId="0" fontId="3" fillId="38" borderId="30" xfId="0" applyFont="1" applyFill="1" applyBorder="1" applyAlignment="1">
      <alignment vertical="center"/>
    </xf>
    <xf numFmtId="0" fontId="3" fillId="38" borderId="32" xfId="0" applyFont="1" applyFill="1" applyBorder="1" applyAlignment="1">
      <alignment horizontal="center" vertical="center"/>
    </xf>
    <xf numFmtId="0" fontId="33" fillId="0" borderId="0" xfId="0" applyFont="1" applyFill="1" applyAlignment="1">
      <alignment horizontal="left"/>
    </xf>
    <xf numFmtId="0" fontId="33" fillId="0" borderId="0" xfId="0" applyFont="1" applyFill="1" applyAlignment="1">
      <alignment horizontal="center"/>
    </xf>
    <xf numFmtId="0" fontId="33" fillId="0" borderId="0" xfId="0" applyFont="1" applyFill="1"/>
    <xf numFmtId="0" fontId="33" fillId="0" borderId="0" xfId="0" applyFont="1"/>
    <xf numFmtId="0" fontId="0" fillId="38" borderId="0" xfId="0" applyFill="1" applyAlignment="1">
      <alignment horizontal="left"/>
    </xf>
    <xf numFmtId="184" fontId="0" fillId="38" borderId="0" xfId="0" applyNumberFormat="1" applyFill="1" applyBorder="1" applyAlignment="1">
      <alignment vertical="center" wrapText="1"/>
    </xf>
    <xf numFmtId="10" fontId="1" fillId="38" borderId="0" xfId="67" applyNumberFormat="1" applyFill="1" applyAlignment="1"/>
    <xf numFmtId="10" fontId="3" fillId="38" borderId="0" xfId="67" applyNumberFormat="1" applyFont="1" applyFill="1" applyBorder="1"/>
    <xf numFmtId="10" fontId="7" fillId="38" borderId="0" xfId="67" applyNumberFormat="1" applyFont="1" applyFill="1" applyBorder="1" applyAlignment="1">
      <alignment horizontal="right"/>
    </xf>
    <xf numFmtId="10" fontId="3" fillId="38" borderId="0" xfId="67" applyNumberFormat="1" applyFont="1" applyFill="1" applyBorder="1" applyAlignment="1">
      <alignment horizontal="right"/>
    </xf>
    <xf numFmtId="10" fontId="7" fillId="40" borderId="19" xfId="67" applyNumberFormat="1" applyFont="1" applyFill="1" applyBorder="1"/>
    <xf numFmtId="44" fontId="27" fillId="38" borderId="0" xfId="31" applyFont="1" applyFill="1"/>
    <xf numFmtId="177" fontId="1" fillId="40" borderId="12" xfId="30" applyNumberFormat="1" applyFill="1" applyBorder="1"/>
    <xf numFmtId="0" fontId="3" fillId="38" borderId="0" xfId="0" applyFont="1" applyFill="1" applyBorder="1" applyAlignment="1">
      <alignment horizontal="right"/>
    </xf>
    <xf numFmtId="8" fontId="3" fillId="40" borderId="17" xfId="30" applyNumberFormat="1" applyFont="1" applyFill="1" applyBorder="1"/>
    <xf numFmtId="8" fontId="1" fillId="38" borderId="0" xfId="30" applyNumberFormat="1" applyFill="1" applyBorder="1"/>
    <xf numFmtId="44" fontId="27" fillId="38" borderId="0" xfId="31" applyFont="1" applyFill="1" applyBorder="1"/>
    <xf numFmtId="8" fontId="1" fillId="38" borderId="0" xfId="31" applyNumberFormat="1" applyFill="1"/>
    <xf numFmtId="44" fontId="3" fillId="38" borderId="0" xfId="31" applyFont="1" applyFill="1" applyBorder="1"/>
    <xf numFmtId="44" fontId="1" fillId="38" borderId="0" xfId="31" applyFont="1" applyFill="1" applyAlignment="1">
      <alignment horizontal="right"/>
    </xf>
    <xf numFmtId="43" fontId="1" fillId="38" borderId="0" xfId="30" applyFont="1" applyFill="1" applyBorder="1" applyAlignment="1">
      <alignment horizontal="right"/>
    </xf>
    <xf numFmtId="10" fontId="3" fillId="40" borderId="17" xfId="67" applyNumberFormat="1" applyFont="1" applyFill="1" applyBorder="1"/>
    <xf numFmtId="44" fontId="1" fillId="38" borderId="0" xfId="31" applyFill="1"/>
    <xf numFmtId="0" fontId="3" fillId="0" borderId="0" xfId="0" applyFont="1" applyAlignment="1">
      <alignment horizontal="center"/>
    </xf>
    <xf numFmtId="10" fontId="1" fillId="39" borderId="18" xfId="67" applyNumberFormat="1" applyFill="1" applyBorder="1" applyAlignment="1">
      <alignment horizontal="center"/>
    </xf>
    <xf numFmtId="43" fontId="0" fillId="38" borderId="0" xfId="0" applyNumberFormat="1" applyFill="1" applyBorder="1"/>
    <xf numFmtId="44" fontId="7" fillId="38" borderId="0" xfId="0" applyNumberFormat="1" applyFont="1" applyFill="1"/>
    <xf numFmtId="44" fontId="7" fillId="38" borderId="0" xfId="31" applyFont="1" applyFill="1"/>
    <xf numFmtId="0" fontId="7" fillId="38" borderId="0" xfId="0" applyFont="1" applyFill="1" applyBorder="1" applyAlignment="1">
      <alignment horizontal="center"/>
    </xf>
    <xf numFmtId="0" fontId="3" fillId="38" borderId="33" xfId="0" applyFont="1" applyFill="1" applyBorder="1" applyAlignment="1">
      <alignment horizontal="center"/>
    </xf>
    <xf numFmtId="0" fontId="0" fillId="38" borderId="32" xfId="0" applyFill="1" applyBorder="1" applyAlignment="1">
      <alignment horizontal="center"/>
    </xf>
    <xf numFmtId="0" fontId="3" fillId="38" borderId="12" xfId="0" applyFont="1" applyFill="1" applyBorder="1" applyAlignment="1">
      <alignment horizontal="center"/>
    </xf>
    <xf numFmtId="7" fontId="7" fillId="38" borderId="34" xfId="0" applyNumberFormat="1" applyFont="1" applyFill="1" applyBorder="1" applyAlignment="1">
      <alignment horizontal="center"/>
    </xf>
    <xf numFmtId="44" fontId="7" fillId="38" borderId="14" xfId="0" applyNumberFormat="1" applyFont="1" applyFill="1" applyBorder="1"/>
    <xf numFmtId="44" fontId="7" fillId="38" borderId="35" xfId="0" applyNumberFormat="1" applyFont="1" applyFill="1" applyBorder="1"/>
    <xf numFmtId="7" fontId="7" fillId="38" borderId="15" xfId="0" applyNumberFormat="1" applyFont="1" applyFill="1" applyBorder="1" applyAlignment="1">
      <alignment horizontal="center"/>
    </xf>
    <xf numFmtId="44" fontId="7" fillId="38" borderId="0" xfId="0" applyNumberFormat="1" applyFont="1" applyFill="1" applyBorder="1"/>
    <xf numFmtId="44" fontId="7" fillId="38" borderId="8" xfId="0" applyNumberFormat="1" applyFont="1" applyFill="1" applyBorder="1"/>
    <xf numFmtId="7" fontId="7" fillId="38" borderId="30" xfId="0" applyNumberFormat="1" applyFont="1" applyFill="1" applyBorder="1" applyAlignment="1">
      <alignment horizontal="center"/>
    </xf>
    <xf numFmtId="44" fontId="7" fillId="38" borderId="13" xfId="0" applyNumberFormat="1" applyFont="1" applyFill="1" applyBorder="1"/>
    <xf numFmtId="44" fontId="7" fillId="38" borderId="36" xfId="0" applyNumberFormat="1" applyFont="1" applyFill="1" applyBorder="1"/>
    <xf numFmtId="0" fontId="3" fillId="38" borderId="32" xfId="0" applyFont="1" applyFill="1" applyBorder="1" applyAlignment="1">
      <alignment horizontal="center"/>
    </xf>
    <xf numFmtId="10" fontId="7" fillId="38" borderId="37" xfId="67" applyNumberFormat="1" applyFont="1" applyFill="1" applyBorder="1" applyAlignment="1">
      <alignment horizontal="center"/>
    </xf>
    <xf numFmtId="10" fontId="7" fillId="38" borderId="14" xfId="67" applyNumberFormat="1" applyFont="1" applyFill="1" applyBorder="1" applyAlignment="1">
      <alignment horizontal="center"/>
    </xf>
    <xf numFmtId="10" fontId="7" fillId="38" borderId="35" xfId="67" applyNumberFormat="1" applyFont="1" applyFill="1" applyBorder="1" applyAlignment="1">
      <alignment horizontal="center"/>
    </xf>
    <xf numFmtId="10" fontId="7" fillId="38" borderId="38" xfId="67" applyNumberFormat="1" applyFont="1" applyFill="1" applyBorder="1" applyAlignment="1">
      <alignment horizontal="center"/>
    </xf>
    <xf numFmtId="10" fontId="7" fillId="38" borderId="0" xfId="67" applyNumberFormat="1" applyFont="1" applyFill="1" applyBorder="1" applyAlignment="1">
      <alignment horizontal="center"/>
    </xf>
    <xf numFmtId="10" fontId="7" fillId="38" borderId="8" xfId="67" applyNumberFormat="1" applyFont="1" applyFill="1" applyBorder="1" applyAlignment="1">
      <alignment horizontal="center"/>
    </xf>
    <xf numFmtId="10" fontId="7" fillId="38" borderId="39" xfId="67" applyNumberFormat="1" applyFont="1" applyFill="1" applyBorder="1" applyAlignment="1">
      <alignment horizontal="center"/>
    </xf>
    <xf numFmtId="10" fontId="7" fillId="38" borderId="13" xfId="67" applyNumberFormat="1" applyFont="1" applyFill="1" applyBorder="1" applyAlignment="1">
      <alignment horizontal="center"/>
    </xf>
    <xf numFmtId="10" fontId="7" fillId="38" borderId="36" xfId="67" applyNumberFormat="1" applyFont="1" applyFill="1" applyBorder="1" applyAlignment="1">
      <alignment horizontal="center"/>
    </xf>
    <xf numFmtId="0" fontId="0" fillId="38" borderId="37" xfId="0" applyFill="1" applyBorder="1" applyAlignment="1">
      <alignment horizontal="left"/>
    </xf>
    <xf numFmtId="0" fontId="0" fillId="38" borderId="38" xfId="0" applyFill="1" applyBorder="1" applyAlignment="1">
      <alignment horizontal="left"/>
    </xf>
    <xf numFmtId="0" fontId="3" fillId="38" borderId="32" xfId="0" applyFont="1" applyFill="1" applyBorder="1" applyAlignment="1">
      <alignment horizontal="center" vertical="center" wrapText="1"/>
    </xf>
    <xf numFmtId="44" fontId="7" fillId="38" borderId="14" xfId="31" applyFont="1" applyFill="1" applyBorder="1" applyAlignment="1">
      <alignment horizontal="center"/>
    </xf>
    <xf numFmtId="44" fontId="7" fillId="38" borderId="0" xfId="31" applyFont="1" applyFill="1" applyBorder="1" applyAlignment="1">
      <alignment horizontal="center"/>
    </xf>
    <xf numFmtId="44" fontId="7" fillId="38" borderId="13" xfId="31" applyFont="1" applyFill="1" applyBorder="1" applyAlignment="1">
      <alignment horizontal="center"/>
    </xf>
    <xf numFmtId="44" fontId="3" fillId="38" borderId="12" xfId="31" applyFont="1" applyFill="1" applyBorder="1" applyAlignment="1">
      <alignment horizontal="center"/>
    </xf>
    <xf numFmtId="177" fontId="0" fillId="38" borderId="0" xfId="30" applyNumberFormat="1" applyFont="1" applyFill="1" applyBorder="1" applyAlignment="1">
      <alignment vertical="center" wrapText="1"/>
    </xf>
    <xf numFmtId="0" fontId="0" fillId="38" borderId="37" xfId="0" applyFill="1" applyBorder="1"/>
    <xf numFmtId="44" fontId="3" fillId="38" borderId="33" xfId="31" applyFont="1" applyFill="1" applyBorder="1" applyAlignment="1">
      <alignment horizontal="center"/>
    </xf>
    <xf numFmtId="44" fontId="7" fillId="38" borderId="35" xfId="31" applyFont="1" applyFill="1" applyBorder="1" applyAlignment="1">
      <alignment horizontal="center"/>
    </xf>
    <xf numFmtId="44" fontId="7" fillId="38" borderId="8" xfId="31" applyFont="1" applyFill="1" applyBorder="1" applyAlignment="1">
      <alignment horizontal="center"/>
    </xf>
    <xf numFmtId="44" fontId="7" fillId="38" borderId="36" xfId="31" applyFont="1" applyFill="1" applyBorder="1" applyAlignment="1">
      <alignment horizontal="center"/>
    </xf>
    <xf numFmtId="0" fontId="0" fillId="38" borderId="8" xfId="0" applyFill="1" applyBorder="1"/>
    <xf numFmtId="0" fontId="3" fillId="38" borderId="38" xfId="0" applyFont="1" applyFill="1" applyBorder="1"/>
    <xf numFmtId="0" fontId="3" fillId="38" borderId="0" xfId="0" quotePrefix="1" applyFont="1" applyFill="1" applyBorder="1" applyAlignment="1">
      <alignment horizontal="center"/>
    </xf>
    <xf numFmtId="0" fontId="3" fillId="38" borderId="36" xfId="0" applyFont="1" applyFill="1" applyBorder="1" applyAlignment="1">
      <alignment horizontal="center"/>
    </xf>
    <xf numFmtId="0" fontId="0" fillId="38" borderId="35" xfId="0" applyFill="1" applyBorder="1"/>
    <xf numFmtId="0" fontId="0" fillId="0" borderId="39" xfId="0" applyBorder="1"/>
    <xf numFmtId="179" fontId="0" fillId="38" borderId="13" xfId="0" applyNumberFormat="1" applyFill="1" applyBorder="1"/>
    <xf numFmtId="179" fontId="0" fillId="38" borderId="36" xfId="0" applyNumberFormat="1" applyFill="1" applyBorder="1"/>
    <xf numFmtId="0" fontId="34" fillId="38" borderId="0" xfId="0" applyFont="1" applyFill="1" applyAlignment="1">
      <alignment vertical="center"/>
    </xf>
    <xf numFmtId="0" fontId="7" fillId="39" borderId="18" xfId="30" applyNumberFormat="1" applyFont="1" applyFill="1" applyBorder="1" applyAlignment="1">
      <alignment horizontal="right" vertical="center"/>
    </xf>
    <xf numFmtId="0" fontId="3" fillId="38" borderId="14" xfId="0" applyFont="1" applyFill="1" applyBorder="1" applyAlignment="1">
      <alignment horizontal="center" wrapText="1"/>
    </xf>
    <xf numFmtId="43" fontId="7" fillId="39" borderId="14" xfId="30" applyFont="1" applyFill="1" applyBorder="1" applyAlignment="1">
      <alignment horizontal="center" vertical="center"/>
    </xf>
    <xf numFmtId="173" fontId="0" fillId="39" borderId="8" xfId="0" applyNumberFormat="1" applyFill="1" applyBorder="1" applyAlignment="1">
      <alignment horizontal="center" wrapText="1"/>
    </xf>
    <xf numFmtId="188" fontId="3" fillId="38" borderId="0" xfId="0" applyNumberFormat="1" applyFont="1" applyFill="1"/>
    <xf numFmtId="187" fontId="7" fillId="38" borderId="13" xfId="31" applyNumberFormat="1" applyFont="1" applyFill="1" applyBorder="1" applyAlignment="1">
      <alignment horizontal="center"/>
    </xf>
    <xf numFmtId="187" fontId="7" fillId="38" borderId="36" xfId="31" applyNumberFormat="1" applyFont="1" applyFill="1" applyBorder="1" applyAlignment="1">
      <alignment horizontal="center"/>
    </xf>
    <xf numFmtId="43" fontId="0" fillId="38" borderId="0" xfId="0" applyNumberFormat="1" applyFill="1" applyBorder="1" applyAlignment="1"/>
    <xf numFmtId="0" fontId="0" fillId="38" borderId="0" xfId="0" applyFill="1" applyBorder="1" applyAlignment="1">
      <alignment horizontal="center"/>
    </xf>
    <xf numFmtId="2" fontId="7" fillId="39" borderId="0" xfId="30" applyNumberFormat="1" applyFont="1" applyFill="1" applyBorder="1" applyAlignment="1">
      <alignment horizontal="right" vertical="center"/>
    </xf>
    <xf numFmtId="0" fontId="38" fillId="0" borderId="0" xfId="0" applyFont="1"/>
    <xf numFmtId="44" fontId="21" fillId="38" borderId="0" xfId="0" applyNumberFormat="1" applyFont="1" applyFill="1"/>
    <xf numFmtId="0" fontId="3" fillId="38" borderId="12" xfId="0" applyFont="1" applyFill="1" applyBorder="1" applyAlignment="1">
      <alignment horizontal="left" vertical="center"/>
    </xf>
    <xf numFmtId="0" fontId="31" fillId="38" borderId="12" xfId="0" applyFont="1" applyFill="1" applyBorder="1" applyAlignment="1">
      <alignment vertical="center" wrapText="1"/>
    </xf>
    <xf numFmtId="0" fontId="31" fillId="38" borderId="0" xfId="0" applyFont="1" applyFill="1"/>
    <xf numFmtId="0" fontId="33" fillId="38" borderId="0" xfId="0" applyFont="1" applyFill="1" applyAlignment="1">
      <alignment horizontal="left"/>
    </xf>
    <xf numFmtId="0" fontId="7" fillId="38" borderId="0" xfId="0" applyFont="1" applyFill="1" applyAlignment="1"/>
    <xf numFmtId="0" fontId="0" fillId="38" borderId="15" xfId="0" applyFill="1" applyBorder="1" applyAlignment="1"/>
    <xf numFmtId="183" fontId="1" fillId="38" borderId="15" xfId="30" applyNumberFormat="1" applyFill="1" applyBorder="1" applyAlignment="1">
      <alignment vertical="center"/>
    </xf>
    <xf numFmtId="0" fontId="33" fillId="38" borderId="0" xfId="0" applyFont="1" applyFill="1"/>
    <xf numFmtId="183" fontId="1" fillId="38" borderId="0" xfId="30" applyNumberFormat="1" applyFill="1" applyBorder="1" applyAlignment="1">
      <alignment vertical="center"/>
    </xf>
    <xf numFmtId="10" fontId="1" fillId="38" borderId="0" xfId="67" applyNumberFormat="1" applyFill="1" applyBorder="1" applyAlignment="1"/>
    <xf numFmtId="0" fontId="3" fillId="38" borderId="0" xfId="0" applyFont="1" applyFill="1" applyBorder="1" applyAlignment="1">
      <alignment horizontal="left" vertical="center"/>
    </xf>
    <xf numFmtId="0" fontId="13" fillId="38" borderId="0" xfId="0" applyFont="1" applyFill="1" applyBorder="1" applyAlignment="1">
      <alignment horizontal="left" vertical="center"/>
    </xf>
    <xf numFmtId="0" fontId="31" fillId="38" borderId="0" xfId="0" applyFont="1" applyFill="1" applyBorder="1" applyAlignment="1">
      <alignment vertical="center" wrapText="1"/>
    </xf>
    <xf numFmtId="0" fontId="7" fillId="38" borderId="0" xfId="0" applyFont="1" applyFill="1" applyBorder="1" applyAlignment="1">
      <alignment horizontal="left"/>
    </xf>
    <xf numFmtId="0" fontId="3" fillId="38" borderId="0" xfId="0" applyFont="1" applyFill="1" applyBorder="1" applyAlignment="1">
      <alignment horizontal="center" vertical="center"/>
    </xf>
    <xf numFmtId="184" fontId="1" fillId="38" borderId="0" xfId="30" applyNumberFormat="1" applyFill="1" applyBorder="1" applyAlignment="1">
      <alignment vertical="center"/>
    </xf>
    <xf numFmtId="184" fontId="0" fillId="38" borderId="0" xfId="0" applyNumberFormat="1" applyFill="1" applyBorder="1"/>
    <xf numFmtId="184" fontId="33" fillId="38" borderId="0" xfId="0" applyNumberFormat="1" applyFont="1" applyFill="1" applyBorder="1" applyAlignment="1">
      <alignment horizontal="left"/>
    </xf>
    <xf numFmtId="184" fontId="33" fillId="38" borderId="0" xfId="0" applyNumberFormat="1" applyFont="1" applyFill="1" applyBorder="1" applyAlignment="1">
      <alignment horizontal="center"/>
    </xf>
    <xf numFmtId="184" fontId="33" fillId="38" borderId="0" xfId="0" applyNumberFormat="1" applyFont="1" applyFill="1" applyBorder="1"/>
    <xf numFmtId="9" fontId="7" fillId="38" borderId="0" xfId="30" applyNumberFormat="1" applyFont="1" applyFill="1" applyBorder="1" applyAlignment="1">
      <alignment horizontal="right" vertical="center"/>
    </xf>
    <xf numFmtId="0" fontId="13" fillId="0" borderId="0" xfId="0" applyFont="1"/>
    <xf numFmtId="43" fontId="0" fillId="0" borderId="0" xfId="0" applyNumberFormat="1" applyFill="1"/>
    <xf numFmtId="44" fontId="1" fillId="38" borderId="0" xfId="67" applyNumberFormat="1" applyFill="1" applyBorder="1"/>
    <xf numFmtId="0" fontId="1" fillId="40" borderId="12" xfId="0" applyFont="1" applyFill="1" applyBorder="1" applyAlignment="1">
      <alignment vertical="center" wrapText="1"/>
    </xf>
    <xf numFmtId="0" fontId="1" fillId="40" borderId="12" xfId="0" applyFont="1" applyFill="1" applyBorder="1" applyAlignment="1">
      <alignment wrapText="1"/>
    </xf>
    <xf numFmtId="0" fontId="1" fillId="38" borderId="0" xfId="0" applyFont="1" applyFill="1" applyBorder="1"/>
    <xf numFmtId="0" fontId="4" fillId="38" borderId="0" xfId="0" applyFont="1" applyFill="1" applyBorder="1" applyAlignment="1">
      <alignment vertical="center"/>
    </xf>
    <xf numFmtId="0" fontId="1" fillId="38" borderId="0" xfId="0" applyFont="1" applyFill="1" applyBorder="1" applyAlignment="1">
      <alignment vertical="center" wrapText="1"/>
    </xf>
    <xf numFmtId="0" fontId="1" fillId="38" borderId="0" xfId="0" applyFont="1" applyFill="1" applyBorder="1" applyAlignment="1">
      <alignment wrapText="1"/>
    </xf>
    <xf numFmtId="10" fontId="1" fillId="38" borderId="0" xfId="67" applyNumberFormat="1" applyFont="1" applyFill="1"/>
    <xf numFmtId="9" fontId="0" fillId="38" borderId="0" xfId="67" applyFont="1" applyFill="1"/>
    <xf numFmtId="43" fontId="0" fillId="39" borderId="0" xfId="0" quotePrefix="1" applyNumberFormat="1" applyFill="1" applyBorder="1" applyAlignment="1">
      <alignment horizontal="right"/>
    </xf>
    <xf numFmtId="43" fontId="7" fillId="38" borderId="0" xfId="30" applyNumberFormat="1" applyFont="1" applyFill="1" applyBorder="1" applyAlignment="1">
      <alignment horizontal="center" vertical="center"/>
    </xf>
    <xf numFmtId="1" fontId="0" fillId="0" borderId="0" xfId="0" applyNumberFormat="1" applyFill="1" applyBorder="1"/>
    <xf numFmtId="0" fontId="36" fillId="0" borderId="0" xfId="0" applyFont="1" applyFill="1" applyBorder="1" applyAlignment="1">
      <alignment horizontal="right" vertical="top" wrapText="1"/>
    </xf>
    <xf numFmtId="173" fontId="0" fillId="39" borderId="35" xfId="0" applyNumberFormat="1" applyFill="1" applyBorder="1" applyAlignment="1">
      <alignment horizontal="center" wrapText="1"/>
    </xf>
    <xf numFmtId="173" fontId="7" fillId="39" borderId="14" xfId="30" applyNumberFormat="1" applyFont="1" applyFill="1" applyBorder="1" applyAlignment="1">
      <alignment horizontal="center" vertical="center"/>
    </xf>
    <xf numFmtId="43" fontId="7" fillId="39" borderId="18" xfId="30" quotePrefix="1" applyNumberFormat="1" applyFont="1" applyFill="1" applyBorder="1" applyAlignment="1">
      <alignment horizontal="right" vertical="center"/>
    </xf>
    <xf numFmtId="43" fontId="7" fillId="39" borderId="19" xfId="30" quotePrefix="1" applyNumberFormat="1" applyFont="1" applyFill="1" applyBorder="1" applyAlignment="1">
      <alignment horizontal="right" vertical="center"/>
    </xf>
    <xf numFmtId="43" fontId="7" fillId="39" borderId="0" xfId="30" quotePrefix="1" applyNumberFormat="1" applyFont="1" applyFill="1" applyBorder="1" applyAlignment="1">
      <alignment horizontal="right" vertical="center"/>
    </xf>
    <xf numFmtId="196" fontId="0" fillId="38" borderId="0" xfId="67" applyNumberFormat="1" applyFont="1" applyFill="1"/>
    <xf numFmtId="196" fontId="0" fillId="38" borderId="0" xfId="0" applyNumberFormat="1" applyFill="1"/>
    <xf numFmtId="190" fontId="1" fillId="39" borderId="17" xfId="30" applyNumberFormat="1" applyFill="1" applyBorder="1" applyAlignment="1">
      <alignment vertical="center"/>
    </xf>
    <xf numFmtId="10" fontId="7" fillId="39" borderId="17" xfId="30" applyNumberFormat="1" applyFont="1" applyFill="1" applyBorder="1" applyAlignment="1">
      <alignment horizontal="right" vertical="center"/>
    </xf>
    <xf numFmtId="218" fontId="3" fillId="40" borderId="17" xfId="30" applyNumberFormat="1" applyFont="1" applyFill="1" applyBorder="1"/>
    <xf numFmtId="10" fontId="1" fillId="26" borderId="19" xfId="67" applyNumberFormat="1" applyFill="1" applyBorder="1" applyAlignment="1">
      <alignment vertical="center"/>
    </xf>
    <xf numFmtId="222" fontId="7" fillId="38" borderId="0" xfId="30" applyNumberFormat="1" applyFont="1" applyFill="1" applyBorder="1" applyAlignment="1">
      <alignment horizontal="center" vertical="center"/>
    </xf>
    <xf numFmtId="187" fontId="3" fillId="38" borderId="0" xfId="0" applyNumberFormat="1" applyFont="1" applyFill="1"/>
    <xf numFmtId="2" fontId="7" fillId="41" borderId="14" xfId="30" applyNumberFormat="1" applyFont="1" applyFill="1" applyBorder="1" applyAlignment="1">
      <alignment horizontal="right" vertical="center"/>
    </xf>
    <xf numFmtId="0" fontId="7" fillId="41" borderId="0" xfId="0" applyFont="1" applyFill="1" applyBorder="1" applyAlignment="1">
      <alignment horizontal="left" vertical="center"/>
    </xf>
    <xf numFmtId="10" fontId="1" fillId="41" borderId="17" xfId="67" applyNumberFormat="1" applyFill="1" applyBorder="1" applyAlignment="1">
      <alignment vertical="center"/>
    </xf>
    <xf numFmtId="10" fontId="1" fillId="41" borderId="19" xfId="67" applyNumberFormat="1" applyFill="1" applyBorder="1" applyAlignment="1">
      <alignment vertical="center"/>
    </xf>
    <xf numFmtId="183" fontId="1" fillId="41" borderId="0" xfId="30" applyNumberFormat="1" applyFill="1" applyBorder="1" applyAlignment="1">
      <alignment vertical="center"/>
    </xf>
    <xf numFmtId="43" fontId="7" fillId="41" borderId="19" xfId="30" applyNumberFormat="1" applyFont="1" applyFill="1" applyBorder="1" applyAlignment="1">
      <alignment horizontal="right" vertical="center"/>
    </xf>
    <xf numFmtId="43" fontId="7" fillId="41" borderId="0" xfId="30" applyNumberFormat="1" applyFont="1" applyFill="1" applyBorder="1" applyAlignment="1">
      <alignment horizontal="right" vertical="center"/>
    </xf>
    <xf numFmtId="173" fontId="0" fillId="41" borderId="0" xfId="0" applyNumberFormat="1" applyFill="1" applyBorder="1" applyAlignment="1">
      <alignment horizontal="center" wrapText="1"/>
    </xf>
    <xf numFmtId="173" fontId="7" fillId="41" borderId="0" xfId="0" applyNumberFormat="1" applyFont="1" applyFill="1" applyBorder="1" applyAlignment="1">
      <alignment horizontal="center" vertical="center" wrapText="1"/>
    </xf>
    <xf numFmtId="178" fontId="0" fillId="41" borderId="0" xfId="0" quotePrefix="1" applyNumberFormat="1" applyFill="1" applyBorder="1" applyAlignment="1">
      <alignment horizontal="right"/>
    </xf>
    <xf numFmtId="2" fontId="7" fillId="41" borderId="14" xfId="0" applyNumberFormat="1" applyFont="1" applyFill="1" applyBorder="1" applyAlignment="1">
      <alignment horizontal="center" vertical="center" wrapText="1"/>
    </xf>
    <xf numFmtId="1" fontId="0" fillId="41" borderId="14" xfId="0" applyNumberFormat="1" applyFill="1" applyBorder="1" applyAlignment="1">
      <alignment horizontal="center" wrapText="1"/>
    </xf>
    <xf numFmtId="0" fontId="3" fillId="41" borderId="0" xfId="0" applyFont="1" applyFill="1" applyBorder="1" applyAlignment="1">
      <alignment horizontal="right" vertical="center"/>
    </xf>
    <xf numFmtId="183" fontId="1" fillId="41" borderId="0" xfId="30" applyNumberFormat="1" applyFont="1" applyFill="1" applyBorder="1" applyAlignment="1">
      <alignment vertical="center"/>
    </xf>
    <xf numFmtId="10" fontId="1" fillId="39" borderId="19" xfId="67" applyNumberFormat="1" applyFill="1" applyBorder="1" applyAlignment="1">
      <alignment vertical="center"/>
    </xf>
    <xf numFmtId="183" fontId="1" fillId="39" borderId="19" xfId="30" applyNumberFormat="1" applyFill="1" applyBorder="1" applyAlignment="1">
      <alignment vertical="center"/>
    </xf>
    <xf numFmtId="2" fontId="0" fillId="38" borderId="0" xfId="0" applyNumberFormat="1" applyFill="1" applyBorder="1" applyAlignment="1">
      <alignment wrapText="1"/>
    </xf>
    <xf numFmtId="2" fontId="7" fillId="41" borderId="0" xfId="30" applyNumberFormat="1" applyFont="1" applyFill="1" applyBorder="1" applyAlignment="1">
      <alignment horizontal="right" vertical="center"/>
    </xf>
    <xf numFmtId="43" fontId="7" fillId="41" borderId="0" xfId="30" applyFont="1" applyFill="1" applyBorder="1" applyAlignment="1">
      <alignment horizontal="center" vertical="center"/>
    </xf>
    <xf numFmtId="173" fontId="0" fillId="41" borderId="8" xfId="0" applyNumberFormat="1" applyFill="1" applyBorder="1" applyAlignment="1">
      <alignment horizontal="center" wrapText="1"/>
    </xf>
    <xf numFmtId="2" fontId="3" fillId="38" borderId="0" xfId="0" applyNumberFormat="1" applyFont="1" applyFill="1" applyBorder="1" applyAlignment="1">
      <alignment wrapText="1"/>
    </xf>
    <xf numFmtId="0" fontId="3" fillId="38" borderId="0" xfId="0" applyFont="1" applyFill="1" applyBorder="1" applyAlignment="1">
      <alignment wrapText="1"/>
    </xf>
    <xf numFmtId="10" fontId="0" fillId="38" borderId="0" xfId="67" applyNumberFormat="1" applyFont="1" applyFill="1" applyAlignment="1">
      <alignment horizontal="center"/>
    </xf>
    <xf numFmtId="10" fontId="0" fillId="38" borderId="0" xfId="67" applyNumberFormat="1" applyFont="1" applyFill="1" applyBorder="1" applyAlignment="1"/>
    <xf numFmtId="184" fontId="1" fillId="38" borderId="0" xfId="30" applyNumberFormat="1" applyFont="1" applyFill="1" applyBorder="1" applyAlignment="1">
      <alignment vertical="center"/>
    </xf>
    <xf numFmtId="195" fontId="0" fillId="38" borderId="0" xfId="0" applyNumberFormat="1" applyFill="1"/>
    <xf numFmtId="174" fontId="0" fillId="41" borderId="0" xfId="0" quotePrefix="1" applyNumberFormat="1" applyFill="1" applyBorder="1" applyAlignment="1">
      <alignment horizontal="right"/>
    </xf>
    <xf numFmtId="43" fontId="0" fillId="41" borderId="0" xfId="0" quotePrefix="1" applyNumberFormat="1" applyFill="1" applyBorder="1" applyAlignment="1">
      <alignment horizontal="right"/>
    </xf>
    <xf numFmtId="204" fontId="1" fillId="38" borderId="0" xfId="31" applyNumberFormat="1" applyFill="1" applyBorder="1"/>
    <xf numFmtId="204" fontId="1" fillId="38" borderId="0" xfId="30" applyNumberFormat="1" applyFill="1" applyBorder="1"/>
    <xf numFmtId="204" fontId="1" fillId="38" borderId="40" xfId="31" applyNumberFormat="1" applyFill="1" applyBorder="1"/>
    <xf numFmtId="0" fontId="0" fillId="41" borderId="19" xfId="0" applyFill="1" applyBorder="1" applyAlignment="1">
      <alignment horizontal="left"/>
    </xf>
    <xf numFmtId="0" fontId="0" fillId="41" borderId="0" xfId="0" applyFill="1" applyBorder="1" applyAlignment="1">
      <alignment horizontal="left"/>
    </xf>
    <xf numFmtId="222" fontId="0" fillId="28" borderId="26" xfId="30" applyNumberFormat="1" applyFont="1" applyFill="1" applyBorder="1" applyProtection="1">
      <protection locked="0"/>
    </xf>
    <xf numFmtId="178" fontId="0" fillId="42" borderId="18" xfId="0" quotePrefix="1" applyNumberFormat="1" applyFill="1" applyBorder="1" applyAlignment="1">
      <alignment horizontal="right"/>
    </xf>
    <xf numFmtId="0" fontId="7" fillId="38" borderId="0" xfId="0" applyFont="1" applyFill="1" applyBorder="1" applyAlignment="1">
      <alignment horizontal="left" vertical="center"/>
    </xf>
    <xf numFmtId="0" fontId="0" fillId="38" borderId="0" xfId="0" applyFill="1" applyBorder="1" applyAlignment="1">
      <alignment horizontal="center"/>
    </xf>
    <xf numFmtId="43" fontId="7" fillId="39" borderId="19" xfId="30" applyFont="1" applyFill="1" applyBorder="1" applyAlignment="1">
      <alignment horizontal="left" vertical="center"/>
    </xf>
    <xf numFmtId="43" fontId="7" fillId="39" borderId="0" xfId="30" applyFont="1" applyFill="1" applyBorder="1" applyAlignment="1">
      <alignment horizontal="left" vertical="center"/>
    </xf>
    <xf numFmtId="0" fontId="7" fillId="38" borderId="29" xfId="0" applyFont="1" applyFill="1" applyBorder="1" applyAlignment="1">
      <alignment horizontal="left" vertical="center"/>
    </xf>
    <xf numFmtId="43" fontId="7" fillId="39" borderId="17" xfId="30" applyFont="1" applyFill="1" applyBorder="1" applyAlignment="1">
      <alignment horizontal="left" vertical="center"/>
    </xf>
    <xf numFmtId="43" fontId="7" fillId="39" borderId="18" xfId="30" applyFont="1" applyFill="1" applyBorder="1" applyAlignment="1">
      <alignment horizontal="left" vertical="center"/>
    </xf>
    <xf numFmtId="0" fontId="7" fillId="39" borderId="17" xfId="0" applyFont="1" applyFill="1" applyBorder="1" applyAlignment="1">
      <alignment horizontal="left" vertical="center"/>
    </xf>
    <xf numFmtId="0" fontId="7" fillId="39" borderId="18" xfId="0" applyFont="1" applyFill="1" applyBorder="1" applyAlignment="1">
      <alignment horizontal="left" vertical="center"/>
    </xf>
    <xf numFmtId="0" fontId="3" fillId="38" borderId="0" xfId="0" applyFont="1" applyFill="1" applyBorder="1" applyAlignment="1">
      <alignment horizontal="center" wrapText="1"/>
    </xf>
    <xf numFmtId="0" fontId="3" fillId="38" borderId="14" xfId="0" applyFont="1" applyFill="1" applyBorder="1" applyAlignment="1">
      <alignment horizontal="center" wrapText="1"/>
    </xf>
    <xf numFmtId="43" fontId="7" fillId="41" borderId="19" xfId="30" applyFont="1" applyFill="1" applyBorder="1" applyAlignment="1">
      <alignment horizontal="left" vertical="center"/>
    </xf>
    <xf numFmtId="43" fontId="7" fillId="41" borderId="0" xfId="30" applyFont="1" applyFill="1" applyBorder="1" applyAlignment="1">
      <alignment horizontal="left" vertical="center"/>
    </xf>
    <xf numFmtId="0" fontId="13" fillId="38" borderId="0" xfId="0" applyFont="1" applyFill="1" applyBorder="1" applyAlignment="1">
      <alignment horizontal="left"/>
    </xf>
    <xf numFmtId="0" fontId="13" fillId="38" borderId="29" xfId="0" applyFont="1" applyFill="1" applyBorder="1" applyAlignment="1">
      <alignment horizontal="left"/>
    </xf>
    <xf numFmtId="0" fontId="0" fillId="0" borderId="29" xfId="0" applyBorder="1"/>
    <xf numFmtId="0" fontId="0" fillId="39" borderId="17" xfId="0" applyFill="1" applyBorder="1" applyAlignment="1">
      <alignment horizontal="left"/>
    </xf>
    <xf numFmtId="0" fontId="0" fillId="39" borderId="18" xfId="0" applyFill="1" applyBorder="1" applyAlignment="1">
      <alignment horizontal="left"/>
    </xf>
    <xf numFmtId="0" fontId="0" fillId="39" borderId="19" xfId="0" applyFill="1" applyBorder="1" applyAlignment="1">
      <alignment horizontal="left"/>
    </xf>
    <xf numFmtId="0" fontId="0" fillId="39" borderId="0" xfId="0" applyFill="1" applyBorder="1" applyAlignment="1">
      <alignment horizontal="left"/>
    </xf>
    <xf numFmtId="0" fontId="3" fillId="38" borderId="0" xfId="0" applyFont="1" applyFill="1" applyBorder="1" applyAlignment="1">
      <alignment horizontal="center"/>
    </xf>
    <xf numFmtId="0" fontId="7" fillId="38" borderId="0" xfId="0" applyFont="1" applyFill="1" applyAlignment="1" applyProtection="1">
      <alignment horizontal="center"/>
      <protection locked="0"/>
    </xf>
    <xf numFmtId="0" fontId="3" fillId="38" borderId="8" xfId="0" applyFont="1" applyFill="1" applyBorder="1" applyAlignment="1">
      <alignment horizontal="center" vertical="center" textRotation="255"/>
    </xf>
    <xf numFmtId="0" fontId="0" fillId="38" borderId="38" xfId="0" applyFill="1" applyBorder="1" applyAlignment="1">
      <alignment horizontal="left"/>
    </xf>
    <xf numFmtId="0" fontId="0" fillId="38" borderId="8" xfId="0" applyFill="1" applyBorder="1" applyAlignment="1">
      <alignment horizontal="left"/>
    </xf>
    <xf numFmtId="0" fontId="0" fillId="38" borderId="39" xfId="0" applyFill="1" applyBorder="1" applyAlignment="1">
      <alignment horizontal="left"/>
    </xf>
    <xf numFmtId="0" fontId="0" fillId="38" borderId="36" xfId="0" applyFill="1" applyBorder="1" applyAlignment="1">
      <alignment horizontal="left"/>
    </xf>
    <xf numFmtId="0" fontId="3" fillId="38" borderId="41" xfId="0" applyFont="1" applyFill="1" applyBorder="1" applyAlignment="1">
      <alignment horizontal="center"/>
    </xf>
    <xf numFmtId="0" fontId="3" fillId="38" borderId="33" xfId="0" applyFont="1" applyFill="1" applyBorder="1" applyAlignment="1">
      <alignment horizontal="center"/>
    </xf>
    <xf numFmtId="0" fontId="0" fillId="38" borderId="37" xfId="0" applyFill="1" applyBorder="1" applyAlignment="1">
      <alignment horizontal="left"/>
    </xf>
    <xf numFmtId="0" fontId="0" fillId="38" borderId="35" xfId="0" applyFill="1" applyBorder="1" applyAlignment="1">
      <alignment horizontal="left"/>
    </xf>
  </cellXfs>
  <cellStyles count="7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lumn - Heading" xfId="29"/>
    <cellStyle name="Comma" xfId="30" builtinId="3"/>
    <cellStyle name="Currency" xfId="31" builtinId="4"/>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idden" xfId="38"/>
    <cellStyle name="import" xfId="39"/>
    <cellStyle name="import%" xfId="40"/>
    <cellStyle name="Import_EN Model TM1" xfId="41"/>
    <cellStyle name="Index" xfId="42"/>
    <cellStyle name="Input" xfId="43" builtinId="20" customBuiltin="1"/>
    <cellStyle name="Input1" xfId="44"/>
    <cellStyle name="Input1%" xfId="45"/>
    <cellStyle name="Input1_EN Model TM1" xfId="46"/>
    <cellStyle name="Input1default" xfId="47"/>
    <cellStyle name="Input1default%" xfId="48"/>
    <cellStyle name="Input2" xfId="49"/>
    <cellStyle name="Input2%" xfId="50"/>
    <cellStyle name="Input3" xfId="51"/>
    <cellStyle name="Input3%" xfId="52"/>
    <cellStyle name="key result" xfId="53"/>
    <cellStyle name="Linked Cell" xfId="54" builtinId="24" customBuiltin="1"/>
    <cellStyle name="Local import" xfId="55"/>
    <cellStyle name="Local import %" xfId="56"/>
    <cellStyle name="LV Input" xfId="57"/>
    <cellStyle name="Neutral" xfId="58" builtinId="28" customBuiltin="1"/>
    <cellStyle name="Normal" xfId="0" builtinId="0"/>
    <cellStyle name="Note" xfId="59" builtinId="10" customBuiltin="1"/>
    <cellStyle name="Notes" xfId="60"/>
    <cellStyle name="Output" xfId="61" builtinId="21" customBuiltin="1"/>
    <cellStyle name="Output Amounts" xfId="62"/>
    <cellStyle name="Output Column Headings" xfId="63"/>
    <cellStyle name="Output Line Items" xfId="64"/>
    <cellStyle name="Output Report Heading" xfId="65"/>
    <cellStyle name="Output Report Title" xfId="66"/>
    <cellStyle name="Percent" xfId="67" builtinId="5"/>
    <cellStyle name="Row - Heading" xfId="68"/>
    <cellStyle name="Row - Major Heading" xfId="69"/>
    <cellStyle name="Row - SubHeading" xfId="70"/>
    <cellStyle name="Title" xfId="71" builtinId="15" customBuiltin="1"/>
    <cellStyle name="Title 1" xfId="72"/>
    <cellStyle name="Title 2" xfId="73"/>
    <cellStyle name="Title 3" xfId="74"/>
    <cellStyle name="Total" xfId="75" builtinId="25" customBuiltin="1"/>
    <cellStyle name="Warning Text" xfId="76"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79337" name="Group 1"/>
        <xdr:cNvGrpSpPr>
          <a:grpSpLocks/>
        </xdr:cNvGrpSpPr>
      </xdr:nvGrpSpPr>
      <xdr:grpSpPr bwMode="auto">
        <a:xfrm>
          <a:off x="28575" y="2505075"/>
          <a:ext cx="1990725" cy="352425"/>
          <a:chOff x="2" y="144"/>
          <a:chExt cx="209" cy="37"/>
        </a:xfrm>
      </xdr:grpSpPr>
      <xdr:grpSp>
        <xdr:nvGrpSpPr>
          <xdr:cNvPr id="179345" name="Group 2"/>
          <xdr:cNvGrpSpPr>
            <a:grpSpLocks/>
          </xdr:cNvGrpSpPr>
        </xdr:nvGrpSpPr>
        <xdr:grpSpPr bwMode="auto">
          <a:xfrm>
            <a:off x="2" y="152"/>
            <a:ext cx="203" cy="29"/>
            <a:chOff x="2" y="159"/>
            <a:chExt cx="200" cy="27"/>
          </a:xfrm>
        </xdr:grpSpPr>
        <xdr:sp macro="" textlink="">
          <xdr:nvSpPr>
            <xdr:cNvPr id="179348"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79346"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79347"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5</xdr:col>
      <xdr:colOff>57150</xdr:colOff>
      <xdr:row>1</xdr:row>
      <xdr:rowOff>238125</xdr:rowOff>
    </xdr:to>
    <xdr:pic>
      <xdr:nvPicPr>
        <xdr:cNvPr id="179338"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179339" name="Group 14"/>
        <xdr:cNvGrpSpPr>
          <a:grpSpLocks/>
        </xdr:cNvGrpSpPr>
      </xdr:nvGrpSpPr>
      <xdr:grpSpPr bwMode="auto">
        <a:xfrm>
          <a:off x="57150" y="3352800"/>
          <a:ext cx="390525" cy="5219700"/>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79341"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3"/>
            <a:ext cx="9" cy="18"/>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er.gov.au/AER/NRS/Distribution/price%20regulation/Guidelines/NSW%20ACT/final%20versions/as%20sent%20to%20DNSPs%2021%20Jan/20070608%20-%20draft%20distribution%20PTRM_inter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er.gov.au/AER/NRS/Distribution/price%20regulation/Guidelines/Stage%202/Draft%20guidelines%20and%20issues%20papers/20061121%20-%20AER%20Distribution%20revenue%20model_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10-YearPlans\2008_2009\Capital%20Projects%20Documentation\Augmentation\Capital%2010%20year%20plan%20template%20augmen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FS\BPR%202000\BPR%20May%202000%20Final%20Approved.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docsxl70.xl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ER\NRN\ELECTRICITY\NSW%20Dist\Final%20decision\RFMs\AER%20final%20decision%20for%20ActewAGL%20-%20RFM%20(Standard%20Contro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bhtibell\AppData\Local\Temp\Temp1_AER%20final%20decision%20ActewAGL%20models.zip\AER%20final%20decision%20ActewAGL%20PTRM%20(Standard%20control)%20-%20ER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htibell\AppData\Local\Temp\Temp1_AER%20final%20decision%20ActewAGL%20models.zip\Modelling%20request%20to%20ActewAGL\2009%2004%2020%20-%20Modelling%20changes%20from%20ActewAG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RIMDATA/TRIM/TEMP/CONTEXT.2556/Superannuation%20Defined%20Benefit%20Scheme%20EBSS%20Analysis%201602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Analysis"/>
      <sheetName val="Forecast revenues"/>
      <sheetName val="X factor calc"/>
      <sheetName val="Chart1-BuildingBlocks"/>
      <sheetName val="20070608 - draft distribution P"/>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Pre tax analysis"/>
      <sheetName val="Post tax analysis"/>
      <sheetName val="X factor calc"/>
      <sheetName val="Chart1-constraints"/>
      <sheetName val="Chart2-BuildingBlocks"/>
      <sheetName val="Chart3-revenue and requirement"/>
      <sheetName val="Forecast revenues"/>
      <sheetName val="20061121 - AER Distribution rev"/>
    </sheetNames>
    <sheetDataSet>
      <sheetData sheetId="0" refreshError="1"/>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dexation"/>
      <sheetName val="Summary"/>
      <sheetName val="7519150"/>
      <sheetName val="7519151"/>
      <sheetName val="7519152"/>
      <sheetName val="7519156"/>
      <sheetName val="7519203"/>
      <sheetName val="7519204"/>
      <sheetName val="7519205"/>
      <sheetName val="7519206"/>
      <sheetName val="7519207"/>
      <sheetName val="7519208"/>
      <sheetName val="7519209"/>
      <sheetName val="7519210"/>
      <sheetName val="7519211"/>
      <sheetName val="7519212"/>
      <sheetName val="7519213"/>
      <sheetName val="7519214"/>
      <sheetName val="7519216"/>
      <sheetName val="7519217"/>
      <sheetName val="7519218"/>
      <sheetName val="7519219"/>
      <sheetName val="7519220"/>
      <sheetName val="7519221"/>
      <sheetName val="7519222"/>
      <sheetName val="7519223"/>
      <sheetName val="7519224"/>
      <sheetName val="7519225"/>
      <sheetName val="7519226"/>
      <sheetName val="7519227"/>
      <sheetName val="7519228"/>
      <sheetName val="7519229"/>
      <sheetName val="7519230"/>
      <sheetName val="7519231"/>
      <sheetName val="7519232"/>
      <sheetName val="7519233"/>
      <sheetName val="751923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dex "/>
      <sheetName val="Group P&amp;L - Chart"/>
      <sheetName val="Group P&amp;L"/>
      <sheetName val="Notes to P&amp;L"/>
      <sheetName val="Group Balance Sheet"/>
      <sheetName val="Notes to BS"/>
      <sheetName val="Group Cash Flow"/>
      <sheetName val="Group Ops&amp;Admin Expense - Chart"/>
      <sheetName val="Group Profit Diagram"/>
      <sheetName val="Electricity - Charts"/>
      <sheetName val="Water - Charts"/>
      <sheetName val="Other - Charts"/>
      <sheetName val="ACTEW Energy"/>
      <sheetName val="ACTEW Retail P&amp;L"/>
      <sheetName val="Energy Network P&amp;L"/>
      <sheetName val="Energy Ancilliary"/>
      <sheetName val="Water P&amp;L"/>
      <sheetName val="Sewerage P&amp;L"/>
      <sheetName val="Holding Co. P&amp;L"/>
      <sheetName val="CODE"/>
      <sheetName val="BD"/>
      <sheetName val="Subsidiaries "/>
      <sheetName val="Capex - Charts"/>
      <sheetName val="Major"/>
      <sheetName val="DCC - Secondary Contractors"/>
      <sheetName val="Ops &amp; Admin - Charts 1"/>
      <sheetName val="Ops &amp; Admin - Charts 2"/>
      <sheetName val="DATA"/>
      <sheetName val="SUMMARY"/>
      <sheetName val="Ops&amp;Admin Cost Data"/>
      <sheetName val="Energy Ancillary (2)"/>
      <sheetName val="Criteria2"/>
      <sheetName val="Criteria3"/>
      <sheetName val="Criteria1"/>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row r="5">
          <cell r="B5" t="str">
            <v>Period</v>
          </cell>
        </row>
        <row r="11">
          <cell r="B11" t="str">
            <v>djisbel</v>
          </cell>
        </row>
        <row r="28">
          <cell r="B28" t="str">
            <v>SEGMENT3</v>
          </cell>
        </row>
      </sheetData>
      <sheetData sheetId="32" refreshError="1">
        <row r="5">
          <cell r="B5" t="str">
            <v>Period</v>
          </cell>
        </row>
        <row r="11">
          <cell r="B11" t="str">
            <v>djisbel</v>
          </cell>
        </row>
        <row r="28">
          <cell r="B28" t="str">
            <v>SEGMENT3</v>
          </cell>
        </row>
      </sheetData>
      <sheetData sheetId="33" refreshError="1">
        <row r="5">
          <cell r="B5" t="str">
            <v>Period</v>
          </cell>
        </row>
        <row r="11">
          <cell r="B11" t="str">
            <v>djisbel</v>
          </cell>
        </row>
        <row r="28">
          <cell r="B28" t="str">
            <v>SEGMENT3</v>
          </cell>
        </row>
      </sheetData>
      <sheetData sheetId="3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clares"/>
      <sheetName val="Main"/>
      <sheetName val="Menus and Toolbars"/>
      <sheetName val="DDE Stuff"/>
      <sheetName val="Functions"/>
      <sheetName val="Dialogs Sub"/>
      <sheetName val="Dialogs Data"/>
      <sheetName val="PrintDialog"/>
      <sheetName val="FilterDlgBox"/>
      <sheetName val="docsxl70"/>
    </sheetNames>
    <definedNames>
      <definedName name="PCDOCSFileClose"/>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ctewAGL RFM"/>
      <sheetName val="Import"/>
      <sheetName val="Hist RAB"/>
      <sheetName val="Inflation Calculation"/>
    </sheetNames>
    <sheetDataSet>
      <sheetData sheetId="0">
        <row r="123">
          <cell r="I123">
            <v>598719.83186903223</v>
          </cell>
        </row>
        <row r="125">
          <cell r="I125">
            <v>20.415151517588125</v>
          </cell>
        </row>
      </sheetData>
      <sheetData sheetId="1"/>
      <sheetData sheetId="2"/>
      <sheetData sheetId="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Analysis"/>
      <sheetName val="Equity raising cost–capex"/>
      <sheetName val="X factor"/>
    </sheetNames>
    <sheetDataSet>
      <sheetData sheetId="0" refreshError="1"/>
      <sheetData sheetId="1" refreshError="1"/>
      <sheetData sheetId="2" refreshError="1"/>
      <sheetData sheetId="3" refreshError="1"/>
      <sheetData sheetId="4" refreshError="1"/>
      <sheetData sheetId="5">
        <row r="38">
          <cell r="L38">
            <v>0.26234360593218442</v>
          </cell>
        </row>
      </sheetData>
      <sheetData sheetId="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pex (std control) adjustments"/>
      <sheetName val="Opex (alt control) adjustments"/>
      <sheetName val="Capex (std control)"/>
      <sheetName val="Capex (alt control) adjustments"/>
      <sheetName val="EBSS exclusions"/>
      <sheetName val="AER escalators"/>
    </sheetNames>
    <sheetDataSet>
      <sheetData sheetId="0" refreshError="1">
        <row r="15">
          <cell r="B15">
            <v>41.230909679568477</v>
          </cell>
          <cell r="C15">
            <v>45.181958671857714</v>
          </cell>
          <cell r="D15">
            <v>48.953632984180395</v>
          </cell>
          <cell r="E15">
            <v>53.290199989775104</v>
          </cell>
          <cell r="F15">
            <v>55.469533640453058</v>
          </cell>
        </row>
        <row r="16">
          <cell r="B16">
            <v>13.613191145703523</v>
          </cell>
          <cell r="C16">
            <v>13.705518276038624</v>
          </cell>
          <cell r="D16">
            <v>14.231112172561984</v>
          </cell>
          <cell r="E16">
            <v>14.432195137073434</v>
          </cell>
          <cell r="F16">
            <v>14.532670714336172</v>
          </cell>
        </row>
      </sheetData>
      <sheetData sheetId="1" refreshError="1"/>
      <sheetData sheetId="2" refreshError="1">
        <row r="15">
          <cell r="C15">
            <v>13.063691914683542</v>
          </cell>
          <cell r="D15">
            <v>1.9932162539599445</v>
          </cell>
          <cell r="E15">
            <v>5.6458718037645355</v>
          </cell>
          <cell r="F15">
            <v>5.4990527048574203</v>
          </cell>
          <cell r="G15">
            <v>1.2094612604030126</v>
          </cell>
        </row>
        <row r="16">
          <cell r="C16">
            <v>0</v>
          </cell>
          <cell r="D16">
            <v>0</v>
          </cell>
          <cell r="E16">
            <v>0</v>
          </cell>
          <cell r="F16">
            <v>0</v>
          </cell>
          <cell r="G16">
            <v>0</v>
          </cell>
        </row>
        <row r="17">
          <cell r="C17">
            <v>3.1138540308602369</v>
          </cell>
          <cell r="D17">
            <v>14.672442707224489</v>
          </cell>
          <cell r="E17">
            <v>11.252732559599309</v>
          </cell>
          <cell r="F17">
            <v>7.622493284900437</v>
          </cell>
          <cell r="G17">
            <v>7.6107383368693364</v>
          </cell>
        </row>
        <row r="18">
          <cell r="C18">
            <v>13.43513073939714</v>
          </cell>
          <cell r="D18">
            <v>14.134396029565499</v>
          </cell>
          <cell r="E18">
            <v>12.082788447686122</v>
          </cell>
          <cell r="F18">
            <v>10.681856716053881</v>
          </cell>
          <cell r="G18">
            <v>9.6289675365591076</v>
          </cell>
        </row>
        <row r="19">
          <cell r="C19">
            <v>10.697857496566424</v>
          </cell>
          <cell r="D19">
            <v>11.210890051793328</v>
          </cell>
          <cell r="E19">
            <v>11.998501256036873</v>
          </cell>
          <cell r="F19">
            <v>12.068128140375679</v>
          </cell>
          <cell r="G19">
            <v>12.725146070381468</v>
          </cell>
        </row>
        <row r="20">
          <cell r="C20">
            <v>14.803387312356174</v>
          </cell>
          <cell r="D20">
            <v>16.081302444381773</v>
          </cell>
          <cell r="E20">
            <v>17.113230321852289</v>
          </cell>
          <cell r="F20">
            <v>12.813211784740211</v>
          </cell>
          <cell r="G20">
            <v>13.661205859122568</v>
          </cell>
        </row>
        <row r="21">
          <cell r="C21">
            <v>5.6150228750000002</v>
          </cell>
          <cell r="D21">
            <v>5.6251978749999996</v>
          </cell>
          <cell r="E21">
            <v>3.8293103749999999</v>
          </cell>
          <cell r="F21">
            <v>3.8954478749999994</v>
          </cell>
          <cell r="G21">
            <v>5.0096103750000003</v>
          </cell>
        </row>
        <row r="22">
          <cell r="C22">
            <v>0</v>
          </cell>
          <cell r="D22">
            <v>0</v>
          </cell>
          <cell r="E22">
            <v>0</v>
          </cell>
          <cell r="F22">
            <v>0</v>
          </cell>
          <cell r="G22">
            <v>0</v>
          </cell>
        </row>
        <row r="23">
          <cell r="C23">
            <v>0.47639044463104241</v>
          </cell>
          <cell r="D23">
            <v>0.49550095175303677</v>
          </cell>
          <cell r="E23">
            <v>0.50877518551739176</v>
          </cell>
          <cell r="F23">
            <v>0.51271441803725415</v>
          </cell>
          <cell r="G23">
            <v>0.51532186288381343</v>
          </cell>
        </row>
        <row r="24">
          <cell r="C24">
            <v>0.22561790625</v>
          </cell>
          <cell r="D24">
            <v>6.9635156249999997E-2</v>
          </cell>
          <cell r="E24">
            <v>0.26461359374999999</v>
          </cell>
          <cell r="F24">
            <v>0.19497843750000002</v>
          </cell>
          <cell r="G24">
            <v>0.19497843750000002</v>
          </cell>
        </row>
        <row r="25">
          <cell r="C25">
            <v>1.3745127168367346</v>
          </cell>
          <cell r="D25">
            <v>0.12255787500000001</v>
          </cell>
          <cell r="E25">
            <v>0.122557875</v>
          </cell>
          <cell r="F25">
            <v>6.1278937499999998E-2</v>
          </cell>
          <cell r="G25">
            <v>6.4064343750000002E-2</v>
          </cell>
        </row>
        <row r="26">
          <cell r="C26">
            <v>0</v>
          </cell>
          <cell r="D26">
            <v>0</v>
          </cell>
          <cell r="E26">
            <v>0</v>
          </cell>
          <cell r="F26">
            <v>0</v>
          </cell>
          <cell r="G26">
            <v>0</v>
          </cell>
        </row>
        <row r="27">
          <cell r="C27">
            <v>0</v>
          </cell>
          <cell r="D27">
            <v>0</v>
          </cell>
          <cell r="E27">
            <v>0</v>
          </cell>
          <cell r="F27">
            <v>0</v>
          </cell>
          <cell r="G27">
            <v>0</v>
          </cell>
        </row>
        <row r="28">
          <cell r="C28">
            <v>5.7670831884566329</v>
          </cell>
          <cell r="D28">
            <v>1.2551752812499999</v>
          </cell>
          <cell r="E28">
            <v>1.1679500937499998</v>
          </cell>
          <cell r="F28">
            <v>1.123350525</v>
          </cell>
          <cell r="G28">
            <v>1.1970251562500001</v>
          </cell>
        </row>
        <row r="37">
          <cell r="C37">
            <v>2.2055904444614529</v>
          </cell>
          <cell r="D37">
            <v>2.916052850119343</v>
          </cell>
          <cell r="E37">
            <v>2.6383786655815094</v>
          </cell>
          <cell r="F37">
            <v>1.6541704186021655</v>
          </cell>
          <cell r="G37">
            <v>1.5118586436229917</v>
          </cell>
        </row>
        <row r="39">
          <cell r="C39">
            <v>3.2897472805626835</v>
          </cell>
          <cell r="D39">
            <v>5.0784124042799279</v>
          </cell>
          <cell r="E39">
            <v>4.937365355932859</v>
          </cell>
          <cell r="F39">
            <v>2.7176634071787213</v>
          </cell>
          <cell r="G39">
            <v>2.3765231182997875</v>
          </cell>
        </row>
      </sheetData>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gulated Detail"/>
      <sheetName val="Manual"/>
      <sheetName val="Input Variables - EN"/>
      <sheetName val="css_pss_0607_co11"/>
    </sheetNames>
    <sheetDataSet>
      <sheetData sheetId="0">
        <row r="18">
          <cell r="V18">
            <v>-1074962.7636963804</v>
          </cell>
          <cell r="W18">
            <v>-1105525.4305073554</v>
          </cell>
          <cell r="X18">
            <v>-1148667.8863320337</v>
          </cell>
          <cell r="Y18">
            <v>-1192373.2985924711</v>
          </cell>
          <cell r="Z18">
            <v>-1220292.2831448815</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6">
    <pageSetUpPr fitToPage="1"/>
  </sheetPr>
  <dimension ref="A1:Z89"/>
  <sheetViews>
    <sheetView showGridLines="0" showRowColHeaders="0" zoomScale="70" zoomScaleNormal="70" workbookViewId="0">
      <selection activeCell="J29" sqref="J29"/>
    </sheetView>
  </sheetViews>
  <sheetFormatPr defaultRowHeight="12.75"/>
  <cols>
    <col min="1" max="1" width="2.28515625" customWidth="1"/>
    <col min="2" max="2" width="15.7109375" customWidth="1"/>
  </cols>
  <sheetData>
    <row r="1" spans="1:26" ht="44.25">
      <c r="A1" s="16"/>
      <c r="B1" s="16"/>
      <c r="D1" s="126"/>
      <c r="E1" s="125"/>
      <c r="F1" s="348" t="s">
        <v>186</v>
      </c>
    </row>
    <row r="2" spans="1:26" ht="36" customHeight="1">
      <c r="A2" s="16"/>
      <c r="B2" s="16"/>
      <c r="D2" s="126"/>
      <c r="G2" s="348" t="s">
        <v>245</v>
      </c>
    </row>
    <row r="3" spans="1:26" ht="44.25">
      <c r="A3" s="16"/>
      <c r="B3" s="16"/>
      <c r="D3" s="126"/>
      <c r="G3" s="348"/>
      <c r="K3" s="427" t="s">
        <v>252</v>
      </c>
    </row>
    <row r="4" spans="1:26" ht="44.25">
      <c r="A4" s="16"/>
      <c r="B4" s="16"/>
      <c r="D4" s="126"/>
      <c r="G4" s="348"/>
      <c r="K4" s="427" t="s">
        <v>253</v>
      </c>
    </row>
    <row r="5" spans="1:26">
      <c r="A5" s="16"/>
      <c r="B5" s="16"/>
      <c r="C5" s="16"/>
      <c r="D5" s="16"/>
      <c r="E5" s="16"/>
    </row>
    <row r="6" spans="1:26">
      <c r="A6" s="173"/>
      <c r="B6" s="173"/>
      <c r="C6" s="173"/>
      <c r="D6" s="173"/>
      <c r="E6" s="173"/>
      <c r="F6" s="173"/>
      <c r="G6" s="173"/>
      <c r="H6" s="173"/>
      <c r="I6" s="173"/>
      <c r="J6" s="173"/>
      <c r="K6" s="173"/>
      <c r="L6" s="173"/>
      <c r="M6" s="173"/>
      <c r="N6" s="173"/>
      <c r="O6" s="173"/>
      <c r="P6" s="173"/>
      <c r="Q6" s="173"/>
      <c r="R6" s="173"/>
      <c r="S6" s="173"/>
      <c r="T6" s="173"/>
      <c r="U6" s="173"/>
      <c r="V6" s="173"/>
      <c r="W6" s="173"/>
    </row>
    <row r="7" spans="1:26" ht="27">
      <c r="A7" s="174"/>
      <c r="B7" s="175" t="s">
        <v>76</v>
      </c>
      <c r="C7" s="174"/>
      <c r="D7" s="174"/>
      <c r="E7" s="174"/>
      <c r="F7" s="174"/>
      <c r="G7" s="174"/>
      <c r="H7" s="174"/>
      <c r="I7" s="174"/>
      <c r="J7" s="174"/>
      <c r="K7" s="174"/>
      <c r="L7" s="174"/>
      <c r="M7" s="174"/>
      <c r="N7" s="174"/>
      <c r="O7" s="174"/>
      <c r="P7" s="174"/>
      <c r="Q7" s="174"/>
      <c r="R7" s="174"/>
      <c r="S7" s="174"/>
      <c r="T7" s="174"/>
      <c r="U7" s="174"/>
      <c r="V7" s="174"/>
      <c r="W7" s="174"/>
    </row>
    <row r="8" spans="1:26" ht="27" customHeight="1">
      <c r="A8" s="174"/>
      <c r="B8" s="174"/>
      <c r="C8" s="174"/>
      <c r="D8" s="174"/>
      <c r="E8" s="174"/>
      <c r="F8" s="174"/>
      <c r="G8" s="174"/>
      <c r="H8" s="174"/>
      <c r="I8" s="174"/>
      <c r="J8" s="174"/>
      <c r="K8" s="174"/>
      <c r="L8" s="174"/>
      <c r="M8" s="174"/>
      <c r="N8" s="174"/>
      <c r="O8" s="174"/>
      <c r="P8" s="174"/>
      <c r="Q8" s="174"/>
      <c r="R8" s="174"/>
      <c r="S8" s="174"/>
      <c r="T8" s="174"/>
      <c r="U8" s="174"/>
      <c r="V8" s="174"/>
      <c r="W8" s="174"/>
    </row>
    <row r="9" spans="1:26" ht="15">
      <c r="A9" s="176"/>
      <c r="B9" s="176"/>
      <c r="C9" s="176"/>
      <c r="D9" s="176"/>
      <c r="E9" s="176"/>
      <c r="F9" s="176"/>
      <c r="G9" s="176"/>
      <c r="H9" s="176"/>
      <c r="I9" s="176"/>
      <c r="J9" s="176"/>
      <c r="K9" s="176"/>
      <c r="L9" s="176"/>
      <c r="M9" s="176"/>
      <c r="N9" s="176"/>
      <c r="O9" s="176"/>
      <c r="P9" s="176"/>
      <c r="Q9" s="176"/>
      <c r="R9" s="176"/>
      <c r="S9" s="176"/>
      <c r="T9" s="176"/>
      <c r="U9" s="176"/>
      <c r="V9" s="176"/>
      <c r="W9" s="176"/>
      <c r="X9" s="322"/>
      <c r="Y9" s="322"/>
      <c r="Z9" s="322"/>
    </row>
    <row r="10" spans="1:26" ht="15">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322"/>
      <c r="Y10" s="322"/>
      <c r="Z10" s="322"/>
    </row>
    <row r="11" spans="1:26" ht="15">
      <c r="A11" s="16"/>
      <c r="B11" s="16"/>
      <c r="C11" s="322"/>
      <c r="D11" s="322"/>
      <c r="E11" s="322"/>
      <c r="F11" s="322"/>
      <c r="G11" s="322"/>
      <c r="H11" s="322"/>
      <c r="I11" s="322"/>
      <c r="J11" s="322"/>
      <c r="K11" s="322"/>
      <c r="L11" s="322"/>
      <c r="M11" s="322"/>
      <c r="N11" s="322"/>
      <c r="O11" s="322"/>
      <c r="P11" s="322"/>
      <c r="Q11" s="322"/>
      <c r="R11" s="322"/>
      <c r="S11" s="322"/>
      <c r="T11" s="322"/>
      <c r="U11" s="322"/>
      <c r="V11" s="322"/>
      <c r="W11" s="322"/>
    </row>
    <row r="12" spans="1:26" ht="15.75">
      <c r="A12" s="16"/>
      <c r="C12" s="461"/>
      <c r="D12" s="322"/>
      <c r="E12" s="322"/>
      <c r="F12" s="322"/>
      <c r="G12" s="322"/>
      <c r="H12" s="322"/>
      <c r="I12" s="322"/>
      <c r="J12" s="322"/>
      <c r="K12" s="322"/>
      <c r="L12" s="322"/>
      <c r="M12" s="322"/>
      <c r="N12" s="322"/>
      <c r="O12" s="322"/>
      <c r="P12" s="322"/>
      <c r="Q12" s="322"/>
      <c r="R12" s="322"/>
      <c r="S12" s="322"/>
      <c r="T12" s="322"/>
      <c r="U12" s="322"/>
      <c r="V12" s="322"/>
      <c r="W12" s="322"/>
    </row>
    <row r="13" spans="1:26" ht="15">
      <c r="A13" s="16"/>
      <c r="C13" s="322"/>
      <c r="D13" s="322"/>
      <c r="E13" s="322"/>
      <c r="F13" s="322"/>
      <c r="G13" s="322"/>
      <c r="H13" s="322"/>
      <c r="I13" s="322"/>
      <c r="J13" s="322"/>
    </row>
    <row r="14" spans="1:26" ht="15">
      <c r="A14" s="16"/>
      <c r="C14" s="322"/>
      <c r="D14" s="322"/>
      <c r="E14" s="322"/>
      <c r="F14" s="322"/>
      <c r="G14" s="322"/>
      <c r="H14" s="322"/>
      <c r="I14" s="322"/>
      <c r="J14" s="322"/>
    </row>
    <row r="15" spans="1:26" ht="15">
      <c r="A15" s="16"/>
      <c r="C15" s="322"/>
      <c r="D15" s="322"/>
      <c r="E15" s="322"/>
      <c r="F15" s="322"/>
      <c r="G15" s="322"/>
      <c r="H15" s="322"/>
      <c r="I15" s="322"/>
      <c r="J15" s="322"/>
    </row>
    <row r="16" spans="1:26" ht="15">
      <c r="A16" s="16"/>
      <c r="C16" s="322"/>
      <c r="D16" s="322"/>
      <c r="E16" s="322"/>
      <c r="F16" s="322"/>
      <c r="G16" s="322"/>
      <c r="H16" s="322"/>
      <c r="I16" s="322"/>
      <c r="J16" s="322"/>
    </row>
    <row r="17" spans="1:23" ht="15">
      <c r="A17" s="16"/>
      <c r="C17" s="322"/>
      <c r="D17" s="322"/>
      <c r="E17" s="322"/>
      <c r="F17" s="322"/>
      <c r="G17" s="322"/>
      <c r="H17" s="322"/>
      <c r="I17" s="322"/>
      <c r="J17" s="322"/>
    </row>
    <row r="18" spans="1:23" ht="15">
      <c r="A18" s="16"/>
      <c r="C18" s="93"/>
      <c r="D18" s="322"/>
      <c r="E18" s="322"/>
      <c r="F18" s="322"/>
      <c r="G18" s="322"/>
      <c r="H18" s="322"/>
      <c r="I18" s="322"/>
      <c r="J18" s="322"/>
    </row>
    <row r="19" spans="1:23" ht="15">
      <c r="A19" s="16"/>
      <c r="C19" s="93"/>
      <c r="E19" s="322"/>
      <c r="F19" s="322"/>
      <c r="G19" s="322"/>
      <c r="H19" s="322"/>
      <c r="I19" s="322"/>
      <c r="J19" s="322"/>
    </row>
    <row r="20" spans="1:23" ht="18">
      <c r="A20" s="16"/>
      <c r="C20" s="93"/>
      <c r="E20" s="322"/>
      <c r="F20" s="322"/>
      <c r="G20" s="322"/>
      <c r="H20" s="322"/>
      <c r="I20" s="322"/>
      <c r="J20" s="322"/>
      <c r="V20" s="438"/>
    </row>
    <row r="21" spans="1:23" ht="18">
      <c r="A21" s="16"/>
      <c r="C21" s="93"/>
      <c r="E21" s="322"/>
      <c r="F21" s="322"/>
      <c r="G21" s="322"/>
      <c r="H21" s="322"/>
      <c r="I21" s="322"/>
      <c r="J21" s="322"/>
      <c r="V21" s="438"/>
      <c r="W21" s="438"/>
    </row>
    <row r="22" spans="1:23" ht="18">
      <c r="A22" s="16"/>
      <c r="C22" s="93"/>
      <c r="E22" s="322"/>
      <c r="F22" s="322"/>
      <c r="G22" s="322"/>
      <c r="H22" s="322"/>
      <c r="I22" s="322"/>
      <c r="J22" s="322"/>
      <c r="V22" s="438"/>
      <c r="W22" s="438"/>
    </row>
    <row r="23" spans="1:23" ht="18">
      <c r="A23" s="16"/>
      <c r="C23" s="93"/>
      <c r="E23" s="322"/>
      <c r="F23" s="322"/>
      <c r="G23" s="322"/>
      <c r="H23" s="322"/>
      <c r="I23" s="322"/>
      <c r="J23" s="322"/>
      <c r="V23" s="438"/>
      <c r="W23" s="438"/>
    </row>
    <row r="24" spans="1:23" ht="18">
      <c r="A24" s="16"/>
      <c r="F24" s="322"/>
      <c r="G24" s="322"/>
      <c r="H24" s="322"/>
      <c r="I24" s="322"/>
      <c r="J24" s="322"/>
      <c r="V24" s="438"/>
      <c r="W24" s="438"/>
    </row>
    <row r="25" spans="1:23" ht="18">
      <c r="A25" s="16"/>
      <c r="F25" s="322"/>
      <c r="G25" s="322"/>
      <c r="H25" s="322"/>
      <c r="I25" s="322"/>
      <c r="J25" s="322"/>
      <c r="V25" s="438"/>
      <c r="W25" s="438"/>
    </row>
    <row r="26" spans="1:23" ht="18">
      <c r="A26" s="16"/>
      <c r="C26" s="322"/>
      <c r="D26" s="322"/>
      <c r="F26" s="322"/>
      <c r="G26" s="322"/>
      <c r="H26" s="322"/>
      <c r="I26" s="322"/>
      <c r="J26" s="322"/>
      <c r="V26" s="438"/>
      <c r="W26" s="438"/>
    </row>
    <row r="27" spans="1:23" ht="18">
      <c r="A27" s="16"/>
      <c r="C27" s="322"/>
      <c r="D27" s="322"/>
      <c r="F27" s="322"/>
      <c r="G27" s="322"/>
      <c r="H27" s="322"/>
      <c r="I27" s="322"/>
      <c r="J27" s="322"/>
      <c r="V27" s="438"/>
      <c r="W27" s="438"/>
    </row>
    <row r="28" spans="1:23" ht="18">
      <c r="A28" s="16"/>
      <c r="C28" s="349"/>
      <c r="D28" s="322"/>
      <c r="F28" s="322"/>
      <c r="G28" s="322"/>
      <c r="H28" s="322"/>
      <c r="I28" s="322"/>
      <c r="J28" s="322"/>
      <c r="V28" s="438"/>
      <c r="W28" s="438"/>
    </row>
    <row r="29" spans="1:23" ht="18">
      <c r="A29" s="16"/>
      <c r="C29" s="322"/>
      <c r="D29" s="322"/>
      <c r="F29" s="322"/>
      <c r="G29" s="322"/>
      <c r="H29" s="322"/>
      <c r="I29" s="322"/>
      <c r="J29" s="322"/>
      <c r="V29" s="438"/>
      <c r="W29" s="438"/>
    </row>
    <row r="30" spans="1:23" ht="18">
      <c r="A30" s="16"/>
      <c r="C30" s="322"/>
      <c r="D30" s="322"/>
      <c r="F30" s="322"/>
      <c r="G30" s="322"/>
      <c r="H30" s="322"/>
      <c r="I30" s="322"/>
      <c r="J30" s="322"/>
      <c r="V30" s="438"/>
      <c r="W30" s="438"/>
    </row>
    <row r="31" spans="1:23" ht="18">
      <c r="A31" s="16"/>
      <c r="C31" s="322"/>
      <c r="D31" s="322"/>
      <c r="E31" s="322"/>
      <c r="F31" s="322"/>
      <c r="G31" s="322"/>
      <c r="H31" s="322"/>
      <c r="I31" s="322"/>
      <c r="J31" s="322"/>
      <c r="V31" s="438"/>
      <c r="W31" s="438"/>
    </row>
    <row r="32" spans="1:23" ht="18">
      <c r="A32" s="16"/>
      <c r="C32" s="322"/>
      <c r="D32" s="322"/>
      <c r="E32" s="322"/>
      <c r="F32" s="322"/>
      <c r="G32" s="322"/>
      <c r="H32" s="322"/>
      <c r="I32" s="322"/>
      <c r="J32" s="322"/>
      <c r="V32" s="438"/>
      <c r="W32" s="438"/>
    </row>
    <row r="33" spans="1:10" ht="15">
      <c r="A33" s="16"/>
      <c r="C33" s="322"/>
      <c r="D33" s="322"/>
      <c r="E33" s="322"/>
      <c r="F33" s="322"/>
      <c r="G33" s="322"/>
      <c r="H33" s="322"/>
      <c r="I33" s="322"/>
      <c r="J33" s="322"/>
    </row>
    <row r="34" spans="1:10" ht="15">
      <c r="A34" s="16"/>
      <c r="C34" s="322"/>
      <c r="D34" s="322"/>
      <c r="E34" s="322"/>
      <c r="F34" s="322"/>
      <c r="G34" s="322"/>
      <c r="H34" s="322"/>
      <c r="I34" s="322"/>
      <c r="J34" s="322"/>
    </row>
    <row r="35" spans="1:10" ht="15">
      <c r="A35" s="16"/>
      <c r="C35" s="322"/>
      <c r="D35" s="322"/>
      <c r="E35" s="322"/>
      <c r="F35" s="322"/>
      <c r="G35" s="322"/>
      <c r="H35" s="322"/>
      <c r="I35" s="322"/>
      <c r="J35" s="322"/>
    </row>
    <row r="36" spans="1:10" ht="15">
      <c r="A36" s="16"/>
      <c r="C36" s="322"/>
      <c r="D36" s="322"/>
      <c r="E36" s="322"/>
      <c r="F36" s="322"/>
      <c r="G36" s="322"/>
      <c r="H36" s="322"/>
      <c r="I36" s="322"/>
      <c r="J36" s="322"/>
    </row>
    <row r="37" spans="1:10" ht="15">
      <c r="A37" s="16"/>
      <c r="C37" s="322"/>
      <c r="D37" s="322"/>
      <c r="E37" s="322"/>
      <c r="F37" s="322"/>
      <c r="G37" s="322"/>
      <c r="H37" s="322"/>
      <c r="I37" s="322"/>
      <c r="J37" s="322"/>
    </row>
    <row r="38" spans="1:10" ht="15">
      <c r="A38" s="16"/>
      <c r="C38" s="322"/>
      <c r="D38" s="322"/>
      <c r="E38" s="322"/>
      <c r="F38" s="322"/>
      <c r="G38" s="322"/>
      <c r="H38" s="322"/>
      <c r="I38" s="322"/>
      <c r="J38" s="322"/>
    </row>
    <row r="39" spans="1:10" ht="15">
      <c r="A39" s="16"/>
      <c r="C39" s="322"/>
      <c r="D39" s="322"/>
      <c r="E39" s="322"/>
      <c r="F39" s="322"/>
      <c r="G39" s="322"/>
      <c r="H39" s="322"/>
      <c r="I39" s="322"/>
      <c r="J39" s="322"/>
    </row>
    <row r="40" spans="1:10" ht="15">
      <c r="A40" s="16"/>
      <c r="C40" s="322"/>
      <c r="D40" s="322"/>
      <c r="E40" s="322"/>
      <c r="F40" s="322"/>
      <c r="G40" s="322"/>
      <c r="H40" s="322"/>
      <c r="I40" s="322"/>
      <c r="J40" s="322"/>
    </row>
    <row r="41" spans="1:10" ht="15">
      <c r="A41" s="16"/>
      <c r="C41" s="322"/>
      <c r="D41" s="322"/>
      <c r="E41" s="322"/>
      <c r="F41" s="322"/>
      <c r="G41" s="322"/>
      <c r="H41" s="322"/>
      <c r="I41" s="322"/>
      <c r="J41" s="322"/>
    </row>
    <row r="42" spans="1:10" ht="15">
      <c r="A42" s="16"/>
      <c r="C42" s="322"/>
      <c r="D42" s="322"/>
      <c r="E42" s="322"/>
      <c r="F42" s="322"/>
      <c r="G42" s="322"/>
      <c r="H42" s="322"/>
      <c r="I42" s="322"/>
      <c r="J42" s="322"/>
    </row>
    <row r="43" spans="1:10" ht="15">
      <c r="A43" s="16"/>
      <c r="C43" s="322"/>
      <c r="D43" s="322"/>
      <c r="E43" s="322"/>
      <c r="F43" s="322"/>
      <c r="G43" s="322"/>
      <c r="H43" s="322"/>
      <c r="I43" s="322"/>
      <c r="J43" s="322"/>
    </row>
    <row r="44" spans="1:10" ht="15">
      <c r="A44" s="16"/>
      <c r="C44" s="322"/>
      <c r="D44" s="322"/>
      <c r="E44" s="322"/>
      <c r="F44" s="322"/>
      <c r="G44" s="322"/>
      <c r="H44" s="322"/>
      <c r="I44" s="322"/>
      <c r="J44" s="322"/>
    </row>
    <row r="45" spans="1:10" ht="15">
      <c r="A45" s="16"/>
      <c r="C45" s="322"/>
      <c r="D45" s="322"/>
      <c r="E45" s="322"/>
      <c r="F45" s="322"/>
      <c r="G45" s="322"/>
      <c r="H45" s="322"/>
      <c r="I45" s="322"/>
      <c r="J45" s="322"/>
    </row>
    <row r="46" spans="1:10" ht="15.75">
      <c r="C46" s="349"/>
      <c r="D46" s="322"/>
      <c r="E46" s="322"/>
    </row>
    <row r="47" spans="1:10" ht="15">
      <c r="C47" s="322"/>
      <c r="D47" s="322"/>
      <c r="E47" s="322"/>
    </row>
    <row r="48" spans="1:10" ht="15">
      <c r="C48" s="322"/>
      <c r="D48" s="322"/>
    </row>
    <row r="49" spans="3:4" ht="15">
      <c r="C49" s="322"/>
      <c r="D49" s="322"/>
    </row>
    <row r="50" spans="3:4" ht="15">
      <c r="C50" s="322"/>
      <c r="D50" s="322"/>
    </row>
    <row r="51" spans="3:4" ht="15">
      <c r="C51" s="322"/>
      <c r="D51" s="322"/>
    </row>
    <row r="52" spans="3:4" ht="15">
      <c r="C52" s="322"/>
      <c r="D52" s="322"/>
    </row>
    <row r="53" spans="3:4" ht="15">
      <c r="D53" s="322"/>
    </row>
    <row r="54" spans="3:4" ht="15">
      <c r="D54" s="322"/>
    </row>
    <row r="64" spans="3:4" ht="15.75">
      <c r="C64" s="349"/>
    </row>
    <row r="66" spans="3:5" ht="15">
      <c r="D66" s="322"/>
    </row>
    <row r="67" spans="3:5" ht="15">
      <c r="D67" s="322"/>
    </row>
    <row r="68" spans="3:5" ht="15">
      <c r="D68" s="322"/>
    </row>
    <row r="69" spans="3:5" ht="15">
      <c r="D69" s="322"/>
    </row>
    <row r="70" spans="3:5" ht="15">
      <c r="D70" s="322"/>
    </row>
    <row r="71" spans="3:5" ht="15">
      <c r="D71" s="322"/>
    </row>
    <row r="72" spans="3:5" ht="15">
      <c r="D72" s="322"/>
    </row>
    <row r="73" spans="3:5" ht="15">
      <c r="D73" s="322"/>
    </row>
    <row r="74" spans="3:5" ht="15">
      <c r="D74" s="322"/>
    </row>
    <row r="78" spans="3:5" ht="15.75">
      <c r="C78" s="349"/>
    </row>
    <row r="79" spans="3:5" ht="15">
      <c r="D79" s="322"/>
      <c r="E79" s="322"/>
    </row>
    <row r="80" spans="3:5" ht="15">
      <c r="D80" s="322"/>
      <c r="E80" s="322"/>
    </row>
    <row r="81" spans="4:5" ht="15">
      <c r="D81" s="322"/>
      <c r="E81" s="322"/>
    </row>
    <row r="82" spans="4:5" ht="15">
      <c r="D82" s="322"/>
      <c r="E82" s="322"/>
    </row>
    <row r="83" spans="4:5" ht="15">
      <c r="D83" s="322"/>
      <c r="E83" s="322"/>
    </row>
    <row r="84" spans="4:5" ht="15">
      <c r="D84" s="322"/>
      <c r="E84" s="322"/>
    </row>
    <row r="85" spans="4:5" ht="15">
      <c r="D85" s="322"/>
      <c r="E85" s="322"/>
    </row>
    <row r="86" spans="4:5" ht="15">
      <c r="D86" s="322"/>
      <c r="E86" s="322"/>
    </row>
    <row r="87" spans="4:5" ht="15">
      <c r="D87" s="322"/>
      <c r="E87" s="322"/>
    </row>
    <row r="88" spans="4:5" ht="15">
      <c r="D88" s="322"/>
      <c r="E88" s="322"/>
    </row>
    <row r="89" spans="4:5" ht="15">
      <c r="D89" s="322"/>
      <c r="E89" s="322"/>
    </row>
  </sheetData>
  <phoneticPr fontId="0" type="noConversion"/>
  <pageMargins left="0.74803149606299213" right="0.74803149606299213" top="0.98425196850393704" bottom="0.98425196850393704" header="0.51181102362204722" footer="0.51181102362204722"/>
  <pageSetup paperSize="9"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8">
    <pageSetUpPr fitToPage="1"/>
  </sheetPr>
  <dimension ref="A1:GF280"/>
  <sheetViews>
    <sheetView tabSelected="1" topLeftCell="A27" zoomScale="85" workbookViewId="0">
      <selection activeCell="K128" sqref="K128"/>
    </sheetView>
  </sheetViews>
  <sheetFormatPr defaultColWidth="8.5703125" defaultRowHeight="12.75" outlineLevelRow="1"/>
  <cols>
    <col min="1" max="4" width="1.7109375" style="16" customWidth="1"/>
    <col min="5" max="5" width="25.7109375" style="19" customWidth="1"/>
    <col min="6" max="6" width="26.28515625" style="16" customWidth="1"/>
    <col min="7" max="7" width="17.5703125" style="26" customWidth="1"/>
    <col min="8" max="8" width="14.28515625" style="28" customWidth="1"/>
    <col min="9" max="9" width="15.85546875" style="16" customWidth="1"/>
    <col min="10" max="10" width="15" style="16" customWidth="1"/>
    <col min="11" max="11" width="13.85546875" style="16" customWidth="1"/>
    <col min="12" max="17" width="13.5703125" style="16" customWidth="1"/>
    <col min="18" max="18" width="12.7109375" style="16" customWidth="1"/>
    <col min="19" max="19" width="13.140625" style="27" customWidth="1"/>
    <col min="20" max="20" width="12.85546875" style="16" customWidth="1"/>
    <col min="21" max="27" width="8.5703125" style="16" customWidth="1"/>
    <col min="28" max="28" width="36" style="16" customWidth="1"/>
    <col min="29" max="188" width="8.5703125" style="16" customWidth="1"/>
  </cols>
  <sheetData>
    <row r="1" spans="1:188">
      <c r="A1" s="19"/>
      <c r="B1" s="19"/>
      <c r="C1" s="19"/>
      <c r="D1" s="19"/>
      <c r="F1" s="135"/>
      <c r="G1" s="135"/>
      <c r="H1" s="135"/>
      <c r="I1" s="135"/>
      <c r="J1" s="135"/>
      <c r="K1" s="135"/>
      <c r="L1" s="135"/>
      <c r="M1" s="135"/>
      <c r="N1" s="135"/>
      <c r="O1" s="135"/>
      <c r="R1" s="27"/>
      <c r="S1" s="16"/>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row>
    <row r="2" spans="1:188" ht="16.5" customHeight="1">
      <c r="A2" s="19"/>
      <c r="B2" s="19"/>
      <c r="C2" s="19"/>
      <c r="D2" s="19"/>
      <c r="E2" s="537" t="s">
        <v>92</v>
      </c>
      <c r="F2" s="538"/>
      <c r="G2" s="531" t="s">
        <v>143</v>
      </c>
      <c r="H2" s="532"/>
      <c r="I2" s="490" t="s">
        <v>280</v>
      </c>
      <c r="J2" s="490"/>
      <c r="K2" s="135"/>
      <c r="L2" s="135"/>
      <c r="M2" s="135"/>
      <c r="N2" s="135"/>
      <c r="O2" s="135"/>
      <c r="R2" s="27"/>
      <c r="S2" s="16"/>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row>
    <row r="3" spans="1:188" s="132" customFormat="1">
      <c r="A3" s="298"/>
      <c r="B3" s="298"/>
      <c r="C3" s="298"/>
      <c r="D3" s="298"/>
      <c r="E3" s="140"/>
      <c r="F3" s="141"/>
      <c r="G3" s="140"/>
      <c r="H3" s="140"/>
      <c r="I3" s="140"/>
      <c r="J3" s="140"/>
      <c r="K3" s="140"/>
      <c r="L3" s="140"/>
      <c r="M3" s="140"/>
      <c r="N3" s="140"/>
      <c r="O3" s="140"/>
      <c r="P3" s="140"/>
      <c r="Q3" s="140"/>
      <c r="R3" s="139"/>
      <c r="S3" s="126"/>
      <c r="T3" s="126"/>
      <c r="U3" s="126"/>
      <c r="V3" s="126"/>
      <c r="W3" s="126"/>
      <c r="X3" s="126"/>
    </row>
    <row r="4" spans="1:188" s="4" customFormat="1" ht="15.75">
      <c r="A4" s="178"/>
      <c r="B4" s="178"/>
      <c r="C4" s="178"/>
      <c r="D4" s="178"/>
      <c r="E4" s="178"/>
      <c r="F4" s="179"/>
      <c r="G4" s="180"/>
      <c r="H4" s="181"/>
      <c r="I4" s="179"/>
      <c r="J4" s="178"/>
      <c r="K4" s="178"/>
      <c r="L4" s="178"/>
      <c r="M4" s="178"/>
      <c r="N4" s="178"/>
      <c r="O4" s="178"/>
      <c r="P4" s="178"/>
      <c r="Q4" s="178"/>
      <c r="R4" s="92"/>
      <c r="S4" s="93"/>
      <c r="T4" s="93"/>
      <c r="U4" s="93"/>
      <c r="V4" s="93"/>
      <c r="W4" s="93"/>
      <c r="X4" s="93"/>
    </row>
    <row r="5" spans="1:188">
      <c r="A5" s="182"/>
      <c r="B5" s="182"/>
      <c r="C5" s="182"/>
      <c r="D5" s="182"/>
      <c r="E5" s="331" t="str">
        <f>"Opening Regulated Asset Base for "&amp;P7&amp;" ($m Nominal)"</f>
        <v>Opening Regulated Asset Base for 2009-10 ($m Nominal)</v>
      </c>
      <c r="F5" s="331"/>
      <c r="G5" s="331"/>
      <c r="H5" s="331"/>
      <c r="I5" s="183"/>
      <c r="J5" s="184"/>
      <c r="K5" s="184"/>
      <c r="L5" s="183"/>
      <c r="M5" s="184"/>
      <c r="N5" s="184"/>
      <c r="O5" s="183"/>
      <c r="P5" s="182"/>
      <c r="Q5" s="182"/>
      <c r="R5" s="15"/>
      <c r="S5" s="9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row>
    <row r="6" spans="1:188" ht="41.25" customHeight="1">
      <c r="A6" s="298"/>
      <c r="B6" s="298"/>
      <c r="C6" s="298"/>
      <c r="D6" s="298"/>
      <c r="E6" s="74"/>
      <c r="G6" s="533" t="s">
        <v>162</v>
      </c>
      <c r="H6" s="534"/>
      <c r="I6" s="534"/>
      <c r="J6" s="18" t="s">
        <v>64</v>
      </c>
      <c r="K6" s="17" t="s">
        <v>65</v>
      </c>
      <c r="L6" s="17" t="s">
        <v>66</v>
      </c>
      <c r="M6" s="429" t="s">
        <v>140</v>
      </c>
      <c r="N6" s="17" t="s">
        <v>94</v>
      </c>
      <c r="O6" s="17" t="s">
        <v>93</v>
      </c>
      <c r="P6" s="17" t="s">
        <v>122</v>
      </c>
      <c r="Q6" s="15"/>
      <c r="R6" s="510" t="s">
        <v>283</v>
      </c>
      <c r="S6" s="510" t="s">
        <v>284</v>
      </c>
      <c r="T6" s="15"/>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row>
    <row r="7" spans="1:188">
      <c r="A7" s="19"/>
      <c r="B7" s="19"/>
      <c r="C7" s="19"/>
      <c r="D7" s="19"/>
      <c r="E7" s="524" t="s">
        <v>62</v>
      </c>
      <c r="F7" s="524"/>
      <c r="G7" s="529" t="s">
        <v>263</v>
      </c>
      <c r="H7" s="530"/>
      <c r="I7" s="530"/>
      <c r="J7" s="489">
        <f>'[6]ActewAGL RFM'!$I$123/1000</f>
        <v>598.71983186903219</v>
      </c>
      <c r="K7" s="499">
        <f>'[6]ActewAGL RFM'!$I$125</f>
        <v>20.415151517588125</v>
      </c>
      <c r="L7" s="500">
        <v>40</v>
      </c>
      <c r="M7" s="430">
        <v>474.87</v>
      </c>
      <c r="N7" s="477">
        <v>25.251708183600087</v>
      </c>
      <c r="O7" s="476">
        <v>44.407921324078721</v>
      </c>
      <c r="P7" s="428" t="s">
        <v>243</v>
      </c>
      <c r="Q7" s="15"/>
      <c r="S7" s="15"/>
      <c r="T7" s="15"/>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row>
    <row r="8" spans="1:188">
      <c r="A8" s="19"/>
      <c r="B8" s="19"/>
      <c r="C8" s="19"/>
      <c r="D8" s="19"/>
      <c r="E8" s="524" t="s">
        <v>63</v>
      </c>
      <c r="F8" s="524"/>
      <c r="G8" s="526" t="s">
        <v>265</v>
      </c>
      <c r="H8" s="527"/>
      <c r="I8" s="527"/>
      <c r="J8" s="437">
        <v>0</v>
      </c>
      <c r="K8" s="131" t="s">
        <v>264</v>
      </c>
      <c r="L8" s="496">
        <v>40</v>
      </c>
      <c r="M8" s="166">
        <v>0</v>
      </c>
      <c r="N8" s="131" t="s">
        <v>264</v>
      </c>
      <c r="O8" s="431">
        <v>47.5</v>
      </c>
      <c r="P8" s="295"/>
      <c r="Q8" s="15"/>
      <c r="R8" s="505">
        <f>(Q32/(SUM($Q$32:$Q$45)-SUM($Q$44)))*A2stdlife</f>
        <v>3.6007295071662582</v>
      </c>
      <c r="S8" s="505">
        <f>(Q32/(SUM($Q$32:$Q$45)-SUM($Q$39:$Q$45)))*A2stdlife</f>
        <v>3.7966550867459468</v>
      </c>
      <c r="T8" s="15"/>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row>
    <row r="9" spans="1:188">
      <c r="A9" s="298"/>
      <c r="B9" s="298"/>
      <c r="C9" s="298"/>
      <c r="D9" s="298"/>
      <c r="E9" s="524" t="s">
        <v>69</v>
      </c>
      <c r="F9" s="524"/>
      <c r="G9" s="526" t="s">
        <v>266</v>
      </c>
      <c r="H9" s="527"/>
      <c r="I9" s="527"/>
      <c r="J9" s="437">
        <v>0</v>
      </c>
      <c r="K9" s="131" t="s">
        <v>264</v>
      </c>
      <c r="L9" s="496">
        <v>60</v>
      </c>
      <c r="M9" s="166">
        <v>0</v>
      </c>
      <c r="N9" s="131" t="s">
        <v>264</v>
      </c>
      <c r="O9" s="431">
        <v>47.5</v>
      </c>
      <c r="P9" s="15"/>
      <c r="Q9" s="15"/>
      <c r="R9" s="505">
        <f>(Q33/(SUM($Q$32:$Q$45)-SUM($Q$44)))*A3stdlife</f>
        <v>0</v>
      </c>
      <c r="S9" s="505">
        <f>(Q33/(SUM($Q$32:$Q$45)-SUM($Q$39:$Q$45)))*A3stdlife</f>
        <v>0</v>
      </c>
      <c r="T9" s="15"/>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row>
    <row r="10" spans="1:188">
      <c r="A10" s="19"/>
      <c r="B10" s="19"/>
      <c r="C10" s="19"/>
      <c r="D10" s="19"/>
      <c r="E10" s="524" t="s">
        <v>77</v>
      </c>
      <c r="F10" s="524"/>
      <c r="G10" s="526" t="s">
        <v>267</v>
      </c>
      <c r="H10" s="527"/>
      <c r="I10" s="527"/>
      <c r="J10" s="437">
        <v>0</v>
      </c>
      <c r="K10" s="131" t="s">
        <v>264</v>
      </c>
      <c r="L10" s="497">
        <v>40</v>
      </c>
      <c r="M10" s="166">
        <v>0</v>
      </c>
      <c r="N10" s="131" t="s">
        <v>264</v>
      </c>
      <c r="O10" s="431">
        <v>40</v>
      </c>
      <c r="P10" s="15"/>
      <c r="Q10" s="15"/>
      <c r="R10" s="505">
        <f>(Q34/(SUM($Q$32:$Q$45)-SUM($Q$44)))*A4stdlife</f>
        <v>5.815575018243746</v>
      </c>
      <c r="S10" s="505">
        <f>(Q34/(SUM($Q$32:$Q$45)-SUM($Q$39:$Q$45)))*A4stdlife</f>
        <v>6.1320164237341785</v>
      </c>
      <c r="T10" s="15"/>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row>
    <row r="11" spans="1:188">
      <c r="A11" s="19"/>
      <c r="B11" s="19"/>
      <c r="C11" s="19"/>
      <c r="D11" s="19"/>
      <c r="E11" s="524" t="s">
        <v>78</v>
      </c>
      <c r="F11" s="524"/>
      <c r="G11" s="526" t="s">
        <v>268</v>
      </c>
      <c r="H11" s="527"/>
      <c r="I11" s="527"/>
      <c r="J11" s="437">
        <v>0</v>
      </c>
      <c r="K11" s="131" t="s">
        <v>264</v>
      </c>
      <c r="L11" s="496">
        <v>40</v>
      </c>
      <c r="M11" s="166">
        <v>0</v>
      </c>
      <c r="N11" s="131" t="s">
        <v>264</v>
      </c>
      <c r="O11" s="431">
        <v>40</v>
      </c>
      <c r="P11" s="15"/>
      <c r="Q11" s="15"/>
      <c r="R11" s="505">
        <f>(Q35/(SUM($Q$32:$Q$45)-SUM($Q$44)))*A5stdlife</f>
        <v>7.8767184840038729</v>
      </c>
      <c r="S11" s="505">
        <f>(Q35/(SUM($Q$32:$Q$45)-SUM($Q$39:$Q$45)))*A5stdlife</f>
        <v>8.3053123650752205</v>
      </c>
      <c r="T11" s="15"/>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row>
    <row r="12" spans="1:188">
      <c r="A12" s="298"/>
      <c r="B12" s="298"/>
      <c r="C12" s="298"/>
      <c r="D12" s="298"/>
      <c r="E12" s="524" t="s">
        <v>79</v>
      </c>
      <c r="F12" s="524"/>
      <c r="G12" s="526" t="s">
        <v>269</v>
      </c>
      <c r="H12" s="527"/>
      <c r="I12" s="527"/>
      <c r="J12" s="437">
        <v>0</v>
      </c>
      <c r="K12" s="131" t="s">
        <v>264</v>
      </c>
      <c r="L12" s="496">
        <v>50</v>
      </c>
      <c r="M12" s="166">
        <v>0</v>
      </c>
      <c r="N12" s="131" t="s">
        <v>264</v>
      </c>
      <c r="O12" s="431">
        <v>45</v>
      </c>
      <c r="P12" s="15"/>
      <c r="Q12" s="15"/>
      <c r="R12" s="505">
        <f>(Q36/(SUM($Q$32:$Q$45)-SUM($Q$44)))*A6stdlife</f>
        <v>9.6385775233461306</v>
      </c>
      <c r="S12" s="505">
        <f>(Q36/(SUM($Q$32:$Q$45)-SUM($Q$39:$Q$45)))*A6stdlife</f>
        <v>10.163038992564225</v>
      </c>
      <c r="T12" s="15"/>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row>
    <row r="13" spans="1:188">
      <c r="A13" s="19"/>
      <c r="B13" s="19"/>
      <c r="C13" s="19"/>
      <c r="D13" s="19"/>
      <c r="E13" s="524" t="s">
        <v>80</v>
      </c>
      <c r="F13" s="524"/>
      <c r="G13" s="526" t="s">
        <v>270</v>
      </c>
      <c r="H13" s="527"/>
      <c r="I13" s="527"/>
      <c r="J13" s="437">
        <v>0</v>
      </c>
      <c r="K13" s="131" t="s">
        <v>264</v>
      </c>
      <c r="L13" s="497">
        <v>60</v>
      </c>
      <c r="M13" s="166">
        <v>0</v>
      </c>
      <c r="N13" s="131" t="s">
        <v>264</v>
      </c>
      <c r="O13" s="431">
        <v>50</v>
      </c>
      <c r="P13" s="15"/>
      <c r="Q13" s="15"/>
      <c r="R13" s="505">
        <f>(Q37/(SUM($Q$32:$Q$45)-SUM($Q$44)))*A7stdlife</f>
        <v>14.673955807120283</v>
      </c>
      <c r="S13" s="505">
        <f>(Q37/(SUM($Q$32:$Q$45)-SUM($Q$39:$Q$45)))*A7stdlife</f>
        <v>15.472406035196256</v>
      </c>
      <c r="T13" s="15"/>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row>
    <row r="14" spans="1:188" ht="12" customHeight="1">
      <c r="A14" s="19"/>
      <c r="B14" s="19"/>
      <c r="C14" s="19"/>
      <c r="D14" s="19"/>
      <c r="E14" s="524" t="s">
        <v>81</v>
      </c>
      <c r="F14" s="524"/>
      <c r="G14" s="526" t="s">
        <v>271</v>
      </c>
      <c r="H14" s="527"/>
      <c r="I14" s="527"/>
      <c r="J14" s="437">
        <v>0</v>
      </c>
      <c r="K14" s="131" t="s">
        <v>264</v>
      </c>
      <c r="L14" s="497">
        <v>10</v>
      </c>
      <c r="M14" s="166">
        <v>0</v>
      </c>
      <c r="N14" s="131" t="s">
        <v>264</v>
      </c>
      <c r="O14" s="431">
        <v>10</v>
      </c>
      <c r="P14" s="15"/>
      <c r="Q14" s="15"/>
      <c r="R14" s="505">
        <f>(Q38/(SUM($Q$32:$Q$45)-SUM($Q$44)))*A8stdlife</f>
        <v>0.78732156516449958</v>
      </c>
      <c r="S14" s="505">
        <f>(Q38/(SUM($Q$32:$Q$45)-SUM($Q$39:$Q$45)))*A8stdlife</f>
        <v>0.83016189339894142</v>
      </c>
      <c r="T14" s="15"/>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row>
    <row r="15" spans="1:188">
      <c r="A15" s="298"/>
      <c r="B15" s="298"/>
      <c r="C15" s="298"/>
      <c r="D15" s="298"/>
      <c r="E15" s="524" t="s">
        <v>82</v>
      </c>
      <c r="F15" s="524"/>
      <c r="G15" s="526" t="s">
        <v>272</v>
      </c>
      <c r="H15" s="527"/>
      <c r="I15" s="527"/>
      <c r="J15" s="437">
        <v>0</v>
      </c>
      <c r="K15" s="131" t="s">
        <v>264</v>
      </c>
      <c r="L15" s="496">
        <v>7</v>
      </c>
      <c r="M15" s="166">
        <v>0</v>
      </c>
      <c r="N15" s="131" t="s">
        <v>264</v>
      </c>
      <c r="O15" s="431">
        <v>8</v>
      </c>
      <c r="P15" s="15"/>
      <c r="Q15" s="15"/>
      <c r="R15" s="505">
        <f>(Q39/(SUM($Q$32:$Q$45)-SUM($Q$44)))*A9stdlife</f>
        <v>0</v>
      </c>
      <c r="S15" s="505"/>
      <c r="T15" s="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row>
    <row r="16" spans="1:188" ht="11.25" customHeight="1">
      <c r="A16" s="19"/>
      <c r="B16" s="19"/>
      <c r="C16" s="19"/>
      <c r="D16" s="19"/>
      <c r="E16" s="524" t="s">
        <v>84</v>
      </c>
      <c r="F16" s="524"/>
      <c r="G16" s="526" t="s">
        <v>273</v>
      </c>
      <c r="H16" s="527"/>
      <c r="I16" s="527"/>
      <c r="J16" s="437">
        <v>0</v>
      </c>
      <c r="K16" s="131" t="s">
        <v>264</v>
      </c>
      <c r="L16" s="496">
        <v>5</v>
      </c>
      <c r="M16" s="166">
        <v>0</v>
      </c>
      <c r="N16" s="131" t="s">
        <v>264</v>
      </c>
      <c r="O16" s="431">
        <v>5.8</v>
      </c>
      <c r="P16" s="15"/>
      <c r="Q16" s="15"/>
      <c r="R16" s="505">
        <f>(Q40/(SUM($Q$32:$Q$45)-SUM($Q$44)))*A10stdlife</f>
        <v>4.1192694348077895E-2</v>
      </c>
      <c r="S16" s="505"/>
      <c r="T16" s="15"/>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row>
    <row r="17" spans="1:188">
      <c r="A17" s="19"/>
      <c r="B17" s="19"/>
      <c r="C17" s="19"/>
      <c r="D17" s="19"/>
      <c r="E17" s="524" t="s">
        <v>85</v>
      </c>
      <c r="F17" s="524"/>
      <c r="G17" s="526" t="s">
        <v>274</v>
      </c>
      <c r="H17" s="527"/>
      <c r="I17" s="527"/>
      <c r="J17" s="437">
        <v>0</v>
      </c>
      <c r="K17" s="131" t="s">
        <v>264</v>
      </c>
      <c r="L17" s="497">
        <v>5</v>
      </c>
      <c r="M17" s="166">
        <v>0</v>
      </c>
      <c r="N17" s="131" t="s">
        <v>264</v>
      </c>
      <c r="O17" s="431">
        <v>4.0999999999999996</v>
      </c>
      <c r="P17" s="15"/>
      <c r="Q17" s="15"/>
      <c r="R17" s="505">
        <f>(Q41/(SUM($Q$32:$Q$45)-SUM($Q$44)))*A11stdlife</f>
        <v>1.5596024139492105E-2</v>
      </c>
      <c r="S17" s="505"/>
      <c r="T17" s="1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row>
    <row r="18" spans="1:188">
      <c r="A18" s="298"/>
      <c r="B18" s="298"/>
      <c r="C18" s="298"/>
      <c r="D18" s="298"/>
      <c r="E18" s="524" t="s">
        <v>86</v>
      </c>
      <c r="F18" s="524"/>
      <c r="G18" s="526" t="s">
        <v>275</v>
      </c>
      <c r="H18" s="527"/>
      <c r="I18" s="527"/>
      <c r="J18" s="437">
        <v>0</v>
      </c>
      <c r="K18" s="131" t="s">
        <v>264</v>
      </c>
      <c r="L18" s="497">
        <v>5</v>
      </c>
      <c r="M18" s="166">
        <v>0</v>
      </c>
      <c r="N18" s="131" t="s">
        <v>264</v>
      </c>
      <c r="O18" s="431">
        <v>6.7</v>
      </c>
      <c r="P18" s="15"/>
      <c r="Q18" s="15"/>
      <c r="R18" s="505">
        <f>(Q42/(SUM($Q$32:$Q$45)-SUM($Q$44)))*A12stdlife</f>
        <v>2.8652292358010006E-2</v>
      </c>
      <c r="S18" s="505"/>
      <c r="T18" s="15"/>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row>
    <row r="19" spans="1:188">
      <c r="A19" s="19"/>
      <c r="B19" s="19"/>
      <c r="C19" s="19"/>
      <c r="D19" s="19"/>
      <c r="E19" s="524" t="s">
        <v>87</v>
      </c>
      <c r="F19" s="524"/>
      <c r="G19" s="526" t="s">
        <v>276</v>
      </c>
      <c r="H19" s="527"/>
      <c r="I19" s="527"/>
      <c r="J19" s="437">
        <v>0</v>
      </c>
      <c r="K19" s="131" t="s">
        <v>264</v>
      </c>
      <c r="L19" s="497">
        <v>5</v>
      </c>
      <c r="M19" s="166">
        <v>0</v>
      </c>
      <c r="N19" s="131" t="s">
        <v>264</v>
      </c>
      <c r="O19" s="431">
        <v>5.7</v>
      </c>
      <c r="P19" s="15"/>
      <c r="Q19" s="15"/>
      <c r="R19" s="505">
        <f>(Q43/(SUM($Q$32:$Q$45)-SUM($Q$44)))*A13stdlife</f>
        <v>0</v>
      </c>
      <c r="S19" s="505"/>
      <c r="T19" s="15"/>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row>
    <row r="20" spans="1:188">
      <c r="A20" s="19"/>
      <c r="B20" s="19"/>
      <c r="C20" s="19"/>
      <c r="D20" s="19"/>
      <c r="E20" s="524" t="s">
        <v>88</v>
      </c>
      <c r="F20" s="524"/>
      <c r="G20" s="526" t="s">
        <v>277</v>
      </c>
      <c r="H20" s="527"/>
      <c r="I20" s="527"/>
      <c r="J20" s="437">
        <v>0</v>
      </c>
      <c r="K20" s="131" t="s">
        <v>264</v>
      </c>
      <c r="L20" s="497" t="s">
        <v>264</v>
      </c>
      <c r="M20" s="166">
        <v>0</v>
      </c>
      <c r="N20" s="131" t="s">
        <v>264</v>
      </c>
      <c r="O20" s="431" t="s">
        <v>264</v>
      </c>
      <c r="P20" s="15"/>
      <c r="Q20" s="15"/>
      <c r="R20" s="505"/>
      <c r="S20" s="505"/>
      <c r="T20" s="15"/>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row>
    <row r="21" spans="1:188">
      <c r="A21" s="298"/>
      <c r="B21" s="298"/>
      <c r="C21" s="298"/>
      <c r="D21" s="298"/>
      <c r="E21" s="524" t="s">
        <v>89</v>
      </c>
      <c r="F21" s="524"/>
      <c r="G21" s="526" t="s">
        <v>278</v>
      </c>
      <c r="H21" s="527"/>
      <c r="I21" s="527"/>
      <c r="J21" s="437">
        <v>0</v>
      </c>
      <c r="K21" s="131" t="s">
        <v>264</v>
      </c>
      <c r="L21" s="497">
        <v>60</v>
      </c>
      <c r="M21" s="166">
        <v>0</v>
      </c>
      <c r="N21" s="131" t="s">
        <v>264</v>
      </c>
      <c r="O21" s="431">
        <v>100</v>
      </c>
      <c r="P21" s="15"/>
      <c r="Q21" s="15"/>
      <c r="R21" s="505">
        <f>(Q45/(SUM($Q$32:$Q$45)-SUM($Q$44)))*A15stdlife</f>
        <v>2.0709951296095777</v>
      </c>
      <c r="S21" s="505"/>
      <c r="T21" s="15"/>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row>
    <row r="22" spans="1:188">
      <c r="A22" s="19"/>
      <c r="B22" s="19"/>
      <c r="C22" s="19"/>
      <c r="D22" s="19"/>
      <c r="E22" s="524" t="s">
        <v>90</v>
      </c>
      <c r="F22" s="524"/>
      <c r="G22" s="535" t="s">
        <v>279</v>
      </c>
      <c r="H22" s="536"/>
      <c r="I22" s="536"/>
      <c r="J22" s="506">
        <v>0</v>
      </c>
      <c r="K22" s="497" t="s">
        <v>264</v>
      </c>
      <c r="L22" s="497">
        <f>R22</f>
        <v>44.549314045499948</v>
      </c>
      <c r="M22" s="507">
        <v>0</v>
      </c>
      <c r="N22" s="497" t="s">
        <v>264</v>
      </c>
      <c r="O22" s="508">
        <f>R22</f>
        <v>44.549314045499948</v>
      </c>
      <c r="P22" s="15"/>
      <c r="Q22" s="15"/>
      <c r="R22" s="509">
        <f>SUM(R8:R21)</f>
        <v>44.549314045499948</v>
      </c>
      <c r="S22" s="509">
        <f>SUM(S8:S21)</f>
        <v>44.699590796714773</v>
      </c>
      <c r="T22" s="15"/>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row>
    <row r="23" spans="1:188">
      <c r="A23" s="19"/>
      <c r="B23" s="19"/>
      <c r="C23" s="19"/>
      <c r="D23" s="19"/>
      <c r="E23" s="524" t="s">
        <v>91</v>
      </c>
      <c r="F23" s="524"/>
      <c r="G23" s="526"/>
      <c r="H23" s="527"/>
      <c r="I23" s="527"/>
      <c r="J23" s="166"/>
      <c r="K23" s="131"/>
      <c r="L23" s="131"/>
      <c r="M23" s="166"/>
      <c r="N23" s="131"/>
      <c r="O23" s="431"/>
      <c r="P23" s="15"/>
      <c r="Q23" s="15"/>
      <c r="R23" s="15"/>
      <c r="S23" s="15"/>
      <c r="T23" s="15"/>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row>
    <row r="24" spans="1:188">
      <c r="A24" s="298"/>
      <c r="B24" s="298"/>
      <c r="C24" s="298"/>
      <c r="D24" s="298"/>
      <c r="E24" s="524" t="s">
        <v>123</v>
      </c>
      <c r="F24" s="524"/>
      <c r="G24" s="526"/>
      <c r="H24" s="527"/>
      <c r="I24" s="527"/>
      <c r="J24" s="166"/>
      <c r="K24" s="131"/>
      <c r="L24" s="131"/>
      <c r="M24" s="166"/>
      <c r="N24" s="131"/>
      <c r="O24" s="431"/>
      <c r="P24" s="15"/>
      <c r="Q24" s="15"/>
      <c r="R24" s="15"/>
      <c r="S24" s="15"/>
      <c r="T24" s="15"/>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row>
    <row r="25" spans="1:188">
      <c r="A25" s="19"/>
      <c r="B25" s="19"/>
      <c r="C25" s="19"/>
      <c r="D25" s="19"/>
      <c r="E25" s="524" t="s">
        <v>124</v>
      </c>
      <c r="F25" s="524"/>
      <c r="G25" s="526"/>
      <c r="H25" s="527"/>
      <c r="I25" s="527"/>
      <c r="J25" s="166"/>
      <c r="K25" s="131"/>
      <c r="L25" s="131"/>
      <c r="M25" s="166"/>
      <c r="N25" s="131"/>
      <c r="O25" s="431"/>
      <c r="P25" s="15"/>
      <c r="Q25" s="15"/>
      <c r="R25" s="15"/>
      <c r="S25" s="15"/>
      <c r="T25" s="15"/>
      <c r="U25" s="15"/>
      <c r="V25" s="15"/>
      <c r="W25" s="15"/>
      <c r="X25" s="1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row>
    <row r="26" spans="1:188">
      <c r="A26" s="19"/>
      <c r="B26" s="19"/>
      <c r="C26" s="19"/>
      <c r="D26" s="19"/>
      <c r="E26" s="524" t="s">
        <v>125</v>
      </c>
      <c r="F26" s="524"/>
      <c r="G26" s="526"/>
      <c r="H26" s="527"/>
      <c r="I26" s="527"/>
      <c r="J26" s="166"/>
      <c r="K26" s="131"/>
      <c r="L26" s="131"/>
      <c r="M26" s="166"/>
      <c r="N26" s="131"/>
      <c r="O26" s="431"/>
      <c r="P26" s="15"/>
      <c r="Q26" s="15"/>
      <c r="R26" s="15"/>
      <c r="S26" s="15"/>
      <c r="T26" s="15"/>
      <c r="U26" s="15"/>
      <c r="V26" s="15"/>
      <c r="W26" s="15"/>
      <c r="X26" s="15"/>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row>
    <row r="27" spans="1:188">
      <c r="A27" s="298"/>
      <c r="B27" s="298"/>
      <c r="C27" s="298"/>
      <c r="D27" s="298"/>
      <c r="E27" s="524" t="s">
        <v>106</v>
      </c>
      <c r="F27" s="524"/>
      <c r="G27" s="525"/>
      <c r="H27" s="525"/>
      <c r="I27" s="525"/>
      <c r="J27" s="342">
        <f>SUM(J7:J22)</f>
        <v>598.71983186903219</v>
      </c>
      <c r="K27" s="48"/>
      <c r="L27" s="48"/>
      <c r="M27" s="342">
        <f>SUM(M7:M22)</f>
        <v>474.87</v>
      </c>
      <c r="N27"/>
      <c r="O27" s="48"/>
      <c r="P27" s="15"/>
      <c r="Q27" s="15"/>
      <c r="R27" s="15"/>
      <c r="S27" s="15"/>
      <c r="T27" s="15"/>
      <c r="U27" s="15"/>
      <c r="V27" s="15"/>
      <c r="W27" s="15"/>
      <c r="X27" s="15"/>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row>
    <row r="28" spans="1:188" ht="21" customHeight="1">
      <c r="A28" s="19"/>
      <c r="B28" s="19"/>
      <c r="C28" s="19"/>
      <c r="D28" s="19"/>
      <c r="E28" s="135"/>
      <c r="F28"/>
      <c r="G28" s="135"/>
      <c r="H28" s="135"/>
      <c r="I28" s="135"/>
      <c r="J28" s="135"/>
      <c r="K28" s="135"/>
      <c r="L28" s="135"/>
      <c r="M28" s="135"/>
      <c r="N28" s="135"/>
      <c r="O28" s="135"/>
      <c r="P28" s="135"/>
      <c r="Q28" s="15"/>
      <c r="R28" s="15"/>
      <c r="S28" s="15"/>
      <c r="T28" s="15"/>
      <c r="U28" s="15"/>
      <c r="V28" s="15"/>
      <c r="W28" s="15"/>
      <c r="X28" s="15"/>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row>
    <row r="29" spans="1:188" ht="13.5" customHeight="1">
      <c r="A29" s="182"/>
      <c r="B29" s="182"/>
      <c r="C29" s="182"/>
      <c r="D29" s="182"/>
      <c r="E29" s="331" t="str">
        <f>"Forecast Capital Expenditure – As Incurred ($m Real "&amp;CONCATENATE(LEFT(P7, 4)-1 &amp;"-" &amp;IF(P7&gt;"2009-10",,"0") &amp;RIGHT(P7,2)-1)&amp;")"</f>
        <v>Forecast Capital Expenditure – As Incurred ($m Real 2008-09)</v>
      </c>
      <c r="F29" s="331"/>
      <c r="G29" s="331"/>
      <c r="H29" s="331"/>
      <c r="I29" s="331"/>
      <c r="J29" s="185"/>
      <c r="K29" s="185"/>
      <c r="L29" s="183"/>
      <c r="M29" s="183"/>
      <c r="N29" s="183"/>
      <c r="O29" s="183"/>
      <c r="P29" s="183"/>
      <c r="Q29" s="182"/>
      <c r="R29" s="183"/>
      <c r="S29" s="15"/>
      <c r="T29" s="15"/>
      <c r="U29" s="15"/>
      <c r="V29" s="15"/>
      <c r="W29" s="15"/>
      <c r="X29" s="15"/>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row>
    <row r="30" spans="1:188">
      <c r="A30" s="298"/>
      <c r="B30" s="298"/>
      <c r="C30" s="298"/>
      <c r="D30" s="298"/>
      <c r="E30" s="74" t="s">
        <v>67</v>
      </c>
      <c r="F30"/>
      <c r="G30" s="346" t="str">
        <f>P7</f>
        <v>2009-10</v>
      </c>
      <c r="H30" s="346" t="str">
        <f>CONCATENATE(LEFT(G30, 4)+1 &amp;"-" &amp;IF(G30&gt;"2007-08",,"0") &amp;RIGHT(G30,2)+1)</f>
        <v>2010-11</v>
      </c>
      <c r="I30" s="346" t="str">
        <f t="shared" ref="I30:P30" si="0">CONCATENATE(LEFT(H30, 4)+1 &amp;"-" &amp;IF(H30&gt;"2007-08",,"0") &amp;RIGHT(H30,2)+1)</f>
        <v>2011-12</v>
      </c>
      <c r="J30" s="346" t="str">
        <f t="shared" si="0"/>
        <v>2012-13</v>
      </c>
      <c r="K30" s="346" t="str">
        <f t="shared" si="0"/>
        <v>2013-14</v>
      </c>
      <c r="L30" s="346" t="str">
        <f t="shared" si="0"/>
        <v>2014-15</v>
      </c>
      <c r="M30" s="346" t="str">
        <f t="shared" si="0"/>
        <v>2015-16</v>
      </c>
      <c r="N30" s="346" t="str">
        <f t="shared" si="0"/>
        <v>2016-17</v>
      </c>
      <c r="O30" s="346" t="str">
        <f t="shared" si="0"/>
        <v>2017-18</v>
      </c>
      <c r="P30" s="346" t="str">
        <f t="shared" si="0"/>
        <v>2018-19</v>
      </c>
      <c r="R30" s="15"/>
      <c r="S30" s="15"/>
      <c r="T30" s="15"/>
      <c r="U30" s="15"/>
      <c r="V30" s="15"/>
      <c r="W30" s="15"/>
      <c r="X30" s="15"/>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row>
    <row r="31" spans="1:188" outlineLevel="1">
      <c r="A31" s="19"/>
      <c r="B31" s="19"/>
      <c r="C31" s="19"/>
      <c r="D31" s="19"/>
      <c r="E31" s="524" t="str">
        <f>Asset1</f>
        <v>Opening Distribution Assets</v>
      </c>
      <c r="F31" s="528"/>
      <c r="G31" s="163">
        <v>0</v>
      </c>
      <c r="H31" s="163">
        <v>0</v>
      </c>
      <c r="I31" s="163">
        <v>0</v>
      </c>
      <c r="J31" s="163">
        <v>0</v>
      </c>
      <c r="K31" s="163">
        <v>0</v>
      </c>
      <c r="L31" s="163"/>
      <c r="M31" s="163"/>
      <c r="N31" s="163"/>
      <c r="O31" s="163"/>
      <c r="P31" s="163"/>
      <c r="R31" s="15"/>
      <c r="S31" s="15"/>
      <c r="T31" s="15"/>
      <c r="U31" s="15"/>
      <c r="V31" s="15"/>
      <c r="W31" s="15"/>
      <c r="X31" s="15"/>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row>
    <row r="32" spans="1:188" outlineLevel="1">
      <c r="A32" s="19"/>
      <c r="B32" s="19"/>
      <c r="C32" s="19"/>
      <c r="D32" s="19"/>
      <c r="E32" s="524" t="str">
        <f>Asset2</f>
        <v>Sub-transmission Overhead</v>
      </c>
      <c r="F32" s="528"/>
      <c r="G32" s="494">
        <f>'[8]Capex (std control)'!C15</f>
        <v>13.063691914683542</v>
      </c>
      <c r="H32" s="495">
        <f>'[8]Capex (std control)'!D15</f>
        <v>1.9932162539599445</v>
      </c>
      <c r="I32" s="495">
        <f>'[8]Capex (std control)'!E15</f>
        <v>5.6458718037645355</v>
      </c>
      <c r="J32" s="495">
        <f>'[8]Capex (std control)'!F15</f>
        <v>5.4990527048574203</v>
      </c>
      <c r="K32" s="495">
        <f>'[8]Capex (std control)'!G15</f>
        <v>1.2094612604030126</v>
      </c>
      <c r="L32" s="165"/>
      <c r="M32" s="165"/>
      <c r="N32" s="165"/>
      <c r="O32" s="165"/>
      <c r="P32" s="165"/>
      <c r="Q32" s="47">
        <f>SUM(G32:K32)</f>
        <v>27.411293937668457</v>
      </c>
      <c r="R32" s="15"/>
      <c r="S32" s="15"/>
      <c r="T32" s="15"/>
      <c r="U32" s="15"/>
      <c r="V32" s="15"/>
      <c r="W32" s="15"/>
      <c r="X32" s="15"/>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row>
    <row r="33" spans="1:188" outlineLevel="1">
      <c r="A33" s="298"/>
      <c r="B33" s="298"/>
      <c r="C33" s="298"/>
      <c r="D33" s="298"/>
      <c r="E33" s="524" t="str">
        <f>Asset3</f>
        <v>Sub-transmission Underground</v>
      </c>
      <c r="F33" s="528"/>
      <c r="G33" s="494">
        <f>'[8]Capex (std control)'!C16</f>
        <v>0</v>
      </c>
      <c r="H33" s="495">
        <f>'[8]Capex (std control)'!D16</f>
        <v>0</v>
      </c>
      <c r="I33" s="495">
        <f>'[8]Capex (std control)'!E16</f>
        <v>0</v>
      </c>
      <c r="J33" s="495">
        <f>'[8]Capex (std control)'!F16</f>
        <v>0</v>
      </c>
      <c r="K33" s="495">
        <f>'[8]Capex (std control)'!G16</f>
        <v>0</v>
      </c>
      <c r="L33" s="165"/>
      <c r="M33" s="165"/>
      <c r="N33" s="165"/>
      <c r="O33" s="165"/>
      <c r="P33" s="165"/>
      <c r="Q33" s="47">
        <f t="shared" ref="Q33:Q45" si="1">SUM(G33:K33)</f>
        <v>0</v>
      </c>
      <c r="R33" s="15"/>
      <c r="S33" s="15"/>
      <c r="T33" s="15"/>
      <c r="U33" s="15"/>
      <c r="V33" s="15"/>
      <c r="W33" s="15"/>
      <c r="X33" s="15"/>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row>
    <row r="34" spans="1:188" outlineLevel="1">
      <c r="A34" s="19"/>
      <c r="B34" s="19"/>
      <c r="C34" s="19"/>
      <c r="D34" s="19"/>
      <c r="E34" s="524" t="str">
        <f>Asset4</f>
        <v>Zone Substation</v>
      </c>
      <c r="F34" s="524"/>
      <c r="G34" s="494">
        <f>'[8]Capex (std control)'!C17</f>
        <v>3.1138540308602369</v>
      </c>
      <c r="H34" s="495">
        <f>'[8]Capex (std control)'!D17</f>
        <v>14.672442707224489</v>
      </c>
      <c r="I34" s="495">
        <f>'[8]Capex (std control)'!E17</f>
        <v>11.252732559599309</v>
      </c>
      <c r="J34" s="495">
        <f>'[8]Capex (std control)'!F17</f>
        <v>7.622493284900437</v>
      </c>
      <c r="K34" s="495">
        <f>'[8]Capex (std control)'!G17</f>
        <v>7.6107383368693364</v>
      </c>
      <c r="L34" s="165"/>
      <c r="M34" s="165"/>
      <c r="N34" s="165"/>
      <c r="O34" s="165"/>
      <c r="P34" s="165"/>
      <c r="Q34" s="47">
        <f t="shared" si="1"/>
        <v>44.272260919453814</v>
      </c>
      <c r="R34" s="15"/>
      <c r="S34" s="15"/>
      <c r="T34" s="15"/>
      <c r="U34" s="15"/>
      <c r="V34" s="15"/>
      <c r="W34" s="15"/>
      <c r="X34" s="15"/>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row>
    <row r="35" spans="1:188" outlineLevel="1">
      <c r="A35" s="19"/>
      <c r="B35" s="19"/>
      <c r="C35" s="19"/>
      <c r="D35" s="19"/>
      <c r="E35" s="524" t="str">
        <f>Asset5</f>
        <v>Distribution Substations</v>
      </c>
      <c r="F35" s="524"/>
      <c r="G35" s="494">
        <f>'[8]Capex (std control)'!C18</f>
        <v>13.43513073939714</v>
      </c>
      <c r="H35" s="495">
        <f>'[8]Capex (std control)'!D18</f>
        <v>14.134396029565499</v>
      </c>
      <c r="I35" s="495">
        <f>'[8]Capex (std control)'!E18</f>
        <v>12.082788447686122</v>
      </c>
      <c r="J35" s="495">
        <f>'[8]Capex (std control)'!F18</f>
        <v>10.681856716053881</v>
      </c>
      <c r="K35" s="495">
        <f>'[8]Capex (std control)'!G18</f>
        <v>9.6289675365591076</v>
      </c>
      <c r="L35" s="165"/>
      <c r="M35" s="165"/>
      <c r="N35" s="165"/>
      <c r="O35" s="165"/>
      <c r="P35" s="165"/>
      <c r="Q35" s="47">
        <f t="shared" si="1"/>
        <v>59.963139469261748</v>
      </c>
      <c r="R35" s="15"/>
      <c r="S35" s="15"/>
      <c r="T35" s="15"/>
      <c r="U35" s="15"/>
      <c r="V35" s="15"/>
      <c r="W35" s="15"/>
      <c r="X35" s="1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row>
    <row r="36" spans="1:188" outlineLevel="1">
      <c r="A36" s="298"/>
      <c r="B36" s="298"/>
      <c r="C36" s="298"/>
      <c r="D36" s="298"/>
      <c r="E36" s="524" t="str">
        <f>Asset6</f>
        <v>Distribution Overhead Lines</v>
      </c>
      <c r="F36" s="524"/>
      <c r="G36" s="494">
        <f>'[8]Capex (std control)'!C19</f>
        <v>10.697857496566424</v>
      </c>
      <c r="H36" s="495">
        <f>'[8]Capex (std control)'!D19</f>
        <v>11.210890051793328</v>
      </c>
      <c r="I36" s="495">
        <f>'[8]Capex (std control)'!E19</f>
        <v>11.998501256036873</v>
      </c>
      <c r="J36" s="495">
        <f>'[8]Capex (std control)'!F19</f>
        <v>12.068128140375679</v>
      </c>
      <c r="K36" s="495">
        <f>'[8]Capex (std control)'!G19</f>
        <v>12.725146070381468</v>
      </c>
      <c r="L36" s="165"/>
      <c r="M36" s="165"/>
      <c r="N36" s="165"/>
      <c r="O36" s="165"/>
      <c r="P36" s="165"/>
      <c r="Q36" s="47">
        <f t="shared" si="1"/>
        <v>58.70052301515377</v>
      </c>
      <c r="R36" s="15"/>
      <c r="S36" s="15"/>
      <c r="T36" s="15"/>
      <c r="U36" s="15"/>
      <c r="V36" s="15"/>
      <c r="W36" s="15"/>
      <c r="X36" s="15"/>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row>
    <row r="37" spans="1:188" outlineLevel="1">
      <c r="A37" s="19"/>
      <c r="B37" s="19"/>
      <c r="C37" s="19"/>
      <c r="D37" s="19"/>
      <c r="E37" s="524" t="str">
        <f>Asset7</f>
        <v>Distribution Underground Lines</v>
      </c>
      <c r="F37" s="524"/>
      <c r="G37" s="494">
        <f>'[8]Capex (std control)'!C20</f>
        <v>14.803387312356174</v>
      </c>
      <c r="H37" s="495">
        <f>'[8]Capex (std control)'!D20</f>
        <v>16.081302444381773</v>
      </c>
      <c r="I37" s="495">
        <f>'[8]Capex (std control)'!E20</f>
        <v>17.113230321852289</v>
      </c>
      <c r="J37" s="495">
        <f>'[8]Capex (std control)'!F20</f>
        <v>12.813211784740211</v>
      </c>
      <c r="K37" s="495">
        <f>'[8]Capex (std control)'!G20</f>
        <v>13.661205859122568</v>
      </c>
      <c r="L37" s="165"/>
      <c r="M37" s="165"/>
      <c r="N37" s="165"/>
      <c r="O37" s="165"/>
      <c r="P37" s="165"/>
      <c r="Q37" s="47">
        <f t="shared" si="1"/>
        <v>74.47233772245302</v>
      </c>
      <c r="R37" s="15"/>
      <c r="S37" s="15"/>
      <c r="T37" s="15"/>
      <c r="U37" s="15"/>
      <c r="V37" s="15"/>
      <c r="W37" s="15"/>
      <c r="X37" s="15"/>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row>
    <row r="38" spans="1:188" outlineLevel="1">
      <c r="A38" s="19"/>
      <c r="B38" s="19"/>
      <c r="C38" s="19"/>
      <c r="D38" s="19"/>
      <c r="E38" s="524" t="str">
        <f>Asset8</f>
        <v>IT &amp; Communication Systems (Networks)</v>
      </c>
      <c r="F38" s="524"/>
      <c r="G38" s="494">
        <f>'[8]Capex (std control)'!C21</f>
        <v>5.6150228750000002</v>
      </c>
      <c r="H38" s="495">
        <f>'[8]Capex (std control)'!D21</f>
        <v>5.6251978749999996</v>
      </c>
      <c r="I38" s="495">
        <f>'[8]Capex (std control)'!E21</f>
        <v>3.8293103749999999</v>
      </c>
      <c r="J38" s="495">
        <f>'[8]Capex (std control)'!F21</f>
        <v>3.8954478749999994</v>
      </c>
      <c r="K38" s="495">
        <f>'[8]Capex (std control)'!G21</f>
        <v>5.0096103750000003</v>
      </c>
      <c r="L38" s="165"/>
      <c r="M38" s="165"/>
      <c r="N38" s="165"/>
      <c r="O38" s="165"/>
      <c r="P38" s="165"/>
      <c r="Q38" s="47">
        <f t="shared" si="1"/>
        <v>23.974589375000001</v>
      </c>
      <c r="R38" s="15"/>
      <c r="S38" s="15"/>
      <c r="T38" s="15"/>
      <c r="U38" s="15"/>
      <c r="V38" s="15"/>
      <c r="W38" s="15"/>
      <c r="X38" s="15"/>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row>
    <row r="39" spans="1:188" outlineLevel="1">
      <c r="A39" s="298"/>
      <c r="B39" s="298"/>
      <c r="C39" s="298"/>
      <c r="D39" s="298"/>
      <c r="E39" s="524" t="str">
        <f>Asset9</f>
        <v>Motor Vehicles</v>
      </c>
      <c r="F39" s="524"/>
      <c r="G39" s="494">
        <f>'[8]Capex (std control)'!C22</f>
        <v>0</v>
      </c>
      <c r="H39" s="495">
        <f>'[8]Capex (std control)'!D22</f>
        <v>0</v>
      </c>
      <c r="I39" s="495">
        <f>'[8]Capex (std control)'!E22</f>
        <v>0</v>
      </c>
      <c r="J39" s="495">
        <f>'[8]Capex (std control)'!F22</f>
        <v>0</v>
      </c>
      <c r="K39" s="495">
        <f>'[8]Capex (std control)'!G22</f>
        <v>0</v>
      </c>
      <c r="L39" s="165"/>
      <c r="M39" s="165"/>
      <c r="N39" s="165"/>
      <c r="O39" s="165"/>
      <c r="P39" s="165"/>
      <c r="Q39" s="47">
        <f t="shared" si="1"/>
        <v>0</v>
      </c>
      <c r="R39" s="15"/>
      <c r="S39" s="15"/>
      <c r="T39" s="15"/>
      <c r="U39" s="15"/>
      <c r="V39" s="15"/>
      <c r="W39" s="15"/>
      <c r="X39" s="15"/>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row>
    <row r="40" spans="1:188" outlineLevel="1">
      <c r="A40" s="19"/>
      <c r="B40" s="19"/>
      <c r="C40" s="19"/>
      <c r="D40" s="19"/>
      <c r="E40" s="524" t="str">
        <f>Asset10</f>
        <v>Other Non-System Assets (Networks)</v>
      </c>
      <c r="F40" s="528"/>
      <c r="G40" s="494">
        <f>'[8]Capex (std control)'!C23</f>
        <v>0.47639044463104241</v>
      </c>
      <c r="H40" s="495">
        <f>'[8]Capex (std control)'!D23</f>
        <v>0.49550095175303677</v>
      </c>
      <c r="I40" s="495">
        <f>'[8]Capex (std control)'!E23</f>
        <v>0.50877518551739176</v>
      </c>
      <c r="J40" s="495">
        <f>'[8]Capex (std control)'!F23</f>
        <v>0.51271441803725415</v>
      </c>
      <c r="K40" s="495">
        <f>'[8]Capex (std control)'!G23</f>
        <v>0.51532186288381343</v>
      </c>
      <c r="L40" s="165"/>
      <c r="M40" s="165"/>
      <c r="N40" s="165"/>
      <c r="O40" s="165"/>
      <c r="P40" s="165"/>
      <c r="Q40" s="47">
        <f t="shared" si="1"/>
        <v>2.5087028628225383</v>
      </c>
      <c r="R40" s="15"/>
      <c r="S40" s="15"/>
      <c r="T40" s="15"/>
      <c r="U40" s="15"/>
      <c r="V40" s="15"/>
      <c r="W40" s="15"/>
      <c r="X40" s="15"/>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row>
    <row r="41" spans="1:188" outlineLevel="1">
      <c r="A41" s="19"/>
      <c r="B41" s="19"/>
      <c r="C41" s="19"/>
      <c r="D41" s="19"/>
      <c r="E41" s="524" t="str">
        <f>Asset11</f>
        <v>IT Systems (Corporate)</v>
      </c>
      <c r="F41" s="528"/>
      <c r="G41" s="494">
        <f>'[8]Capex (std control)'!C24</f>
        <v>0.22561790625</v>
      </c>
      <c r="H41" s="495">
        <f>'[8]Capex (std control)'!D24</f>
        <v>6.9635156249999997E-2</v>
      </c>
      <c r="I41" s="495">
        <f>'[8]Capex (std control)'!E24</f>
        <v>0.26461359374999999</v>
      </c>
      <c r="J41" s="495">
        <f>'[8]Capex (std control)'!F24</f>
        <v>0.19497843750000002</v>
      </c>
      <c r="K41" s="495">
        <f>'[8]Capex (std control)'!G24</f>
        <v>0.19497843750000002</v>
      </c>
      <c r="L41" s="165"/>
      <c r="M41" s="165"/>
      <c r="N41" s="165"/>
      <c r="O41" s="165"/>
      <c r="P41" s="165"/>
      <c r="Q41" s="47">
        <f t="shared" si="1"/>
        <v>0.94982353124999996</v>
      </c>
      <c r="R41" s="15"/>
      <c r="S41" s="15"/>
      <c r="T41" s="15"/>
      <c r="U41" s="15"/>
      <c r="V41" s="15"/>
      <c r="W41" s="15"/>
      <c r="X41" s="15"/>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row>
    <row r="42" spans="1:188" outlineLevel="1">
      <c r="A42" s="298"/>
      <c r="B42" s="298"/>
      <c r="C42" s="298"/>
      <c r="D42" s="298"/>
      <c r="E42" s="524" t="str">
        <f>Asset12</f>
        <v>Telecommunications (Corporate)</v>
      </c>
      <c r="F42" s="528"/>
      <c r="G42" s="494">
        <f>'[8]Capex (std control)'!C25</f>
        <v>1.3745127168367346</v>
      </c>
      <c r="H42" s="495">
        <f>'[8]Capex (std control)'!D25</f>
        <v>0.12255787500000001</v>
      </c>
      <c r="I42" s="495">
        <f>'[8]Capex (std control)'!E25</f>
        <v>0.122557875</v>
      </c>
      <c r="J42" s="495">
        <f>'[8]Capex (std control)'!F25</f>
        <v>6.1278937499999998E-2</v>
      </c>
      <c r="K42" s="495">
        <f>'[8]Capex (std control)'!G25</f>
        <v>6.4064343750000002E-2</v>
      </c>
      <c r="L42" s="165"/>
      <c r="M42" s="165"/>
      <c r="N42" s="165"/>
      <c r="O42" s="165"/>
      <c r="P42" s="165"/>
      <c r="Q42" s="47">
        <f t="shared" si="1"/>
        <v>1.7449717480867346</v>
      </c>
      <c r="R42" s="15"/>
      <c r="S42" s="15"/>
      <c r="T42" s="15"/>
      <c r="U42" s="15"/>
      <c r="V42" s="15"/>
      <c r="W42" s="15"/>
      <c r="X42" s="15"/>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row>
    <row r="43" spans="1:188" outlineLevel="1">
      <c r="A43" s="19"/>
      <c r="B43" s="19"/>
      <c r="C43" s="19"/>
      <c r="D43" s="19"/>
      <c r="E43" s="524" t="str">
        <f>Asset13</f>
        <v>Other Non-System Assets (Corporate)</v>
      </c>
      <c r="F43" s="528"/>
      <c r="G43" s="494">
        <f>'[8]Capex (std control)'!C26</f>
        <v>0</v>
      </c>
      <c r="H43" s="495">
        <f>'[8]Capex (std control)'!D26</f>
        <v>0</v>
      </c>
      <c r="I43" s="495">
        <f>'[8]Capex (std control)'!E26</f>
        <v>0</v>
      </c>
      <c r="J43" s="495">
        <f>'[8]Capex (std control)'!F26</f>
        <v>0</v>
      </c>
      <c r="K43" s="495">
        <f>'[8]Capex (std control)'!G26</f>
        <v>0</v>
      </c>
      <c r="L43" s="165"/>
      <c r="M43" s="165"/>
      <c r="N43" s="165"/>
      <c r="O43" s="165"/>
      <c r="P43" s="165"/>
      <c r="Q43" s="47">
        <f t="shared" si="1"/>
        <v>0</v>
      </c>
      <c r="R43" s="15"/>
      <c r="S43" s="15"/>
      <c r="T43" s="15"/>
      <c r="U43" s="15"/>
      <c r="V43" s="15"/>
      <c r="W43" s="15"/>
      <c r="X43" s="15"/>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row>
    <row r="44" spans="1:188" outlineLevel="1">
      <c r="A44" s="19"/>
      <c r="B44" s="19"/>
      <c r="C44" s="19"/>
      <c r="D44" s="19"/>
      <c r="E44" s="524" t="str">
        <f>Asset14</f>
        <v>Land</v>
      </c>
      <c r="F44" s="528"/>
      <c r="G44" s="494">
        <f>'[8]Capex (std control)'!C27</f>
        <v>0</v>
      </c>
      <c r="H44" s="495">
        <f>'[8]Capex (std control)'!D27</f>
        <v>0</v>
      </c>
      <c r="I44" s="495">
        <f>'[8]Capex (std control)'!E27</f>
        <v>0</v>
      </c>
      <c r="J44" s="495">
        <f>'[8]Capex (std control)'!F27</f>
        <v>0</v>
      </c>
      <c r="K44" s="495">
        <f>'[8]Capex (std control)'!G27</f>
        <v>0</v>
      </c>
      <c r="L44" s="165"/>
      <c r="M44" s="165"/>
      <c r="N44" s="165"/>
      <c r="O44" s="165"/>
      <c r="P44" s="165"/>
      <c r="Q44" s="47">
        <f t="shared" si="1"/>
        <v>0</v>
      </c>
      <c r="R44" s="15"/>
      <c r="S44" s="15"/>
      <c r="T44" s="15"/>
      <c r="U44" s="15"/>
      <c r="V44" s="15"/>
      <c r="W44" s="15"/>
      <c r="X44" s="15"/>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row>
    <row r="45" spans="1:188" outlineLevel="1">
      <c r="A45" s="298"/>
      <c r="B45" s="298"/>
      <c r="C45" s="298"/>
      <c r="D45" s="298"/>
      <c r="E45" s="524" t="str">
        <f>Asset15</f>
        <v>Buildings</v>
      </c>
      <c r="F45" s="528"/>
      <c r="G45" s="494">
        <f>'[8]Capex (std control)'!C28</f>
        <v>5.7670831884566329</v>
      </c>
      <c r="H45" s="495">
        <f>'[8]Capex (std control)'!D28</f>
        <v>1.2551752812499999</v>
      </c>
      <c r="I45" s="495">
        <f>'[8]Capex (std control)'!E28</f>
        <v>1.1679500937499998</v>
      </c>
      <c r="J45" s="495">
        <f>'[8]Capex (std control)'!F28</f>
        <v>1.123350525</v>
      </c>
      <c r="K45" s="495">
        <f>'[8]Capex (std control)'!G28</f>
        <v>1.1970251562500001</v>
      </c>
      <c r="L45" s="165"/>
      <c r="M45" s="165"/>
      <c r="N45" s="165"/>
      <c r="O45" s="165"/>
      <c r="P45" s="165"/>
      <c r="Q45" s="47">
        <f t="shared" si="1"/>
        <v>10.510584244706632</v>
      </c>
      <c r="R45" s="15"/>
      <c r="S45" s="15"/>
      <c r="T45" s="15"/>
      <c r="U45" s="15"/>
      <c r="V45" s="15"/>
      <c r="W45" s="15"/>
      <c r="X45" s="1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row>
    <row r="46" spans="1:188" outlineLevel="1">
      <c r="A46" s="19"/>
      <c r="B46" s="19"/>
      <c r="C46" s="19"/>
      <c r="D46" s="19"/>
      <c r="E46" s="524" t="str">
        <f>Asset16</f>
        <v>Equity raising costs</v>
      </c>
      <c r="F46" s="528"/>
      <c r="G46" s="494">
        <f>'[7]Equity raising cost–capex'!$L$38</f>
        <v>0.26234360593218442</v>
      </c>
      <c r="H46" s="165"/>
      <c r="I46" s="165"/>
      <c r="J46" s="165"/>
      <c r="K46" s="165"/>
      <c r="L46" s="165"/>
      <c r="M46" s="165"/>
      <c r="N46" s="165"/>
      <c r="O46" s="165"/>
      <c r="P46" s="165"/>
      <c r="Q46" s="47"/>
      <c r="R46" s="15"/>
      <c r="S46" s="15"/>
      <c r="T46" s="15"/>
      <c r="U46" s="15"/>
      <c r="V46" s="15"/>
      <c r="W46" s="15"/>
      <c r="X46" s="15"/>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row>
    <row r="47" spans="1:188" outlineLevel="1">
      <c r="A47" s="19"/>
      <c r="B47" s="19"/>
      <c r="C47" s="19"/>
      <c r="D47" s="19"/>
      <c r="E47" s="524">
        <f>Asset17</f>
        <v>0</v>
      </c>
      <c r="F47" s="528"/>
      <c r="G47" s="164"/>
      <c r="H47" s="165"/>
      <c r="I47" s="165"/>
      <c r="J47" s="165"/>
      <c r="K47" s="165"/>
      <c r="L47" s="165"/>
      <c r="M47" s="165"/>
      <c r="N47" s="165"/>
      <c r="O47" s="165"/>
      <c r="P47" s="165"/>
      <c r="R47" s="15"/>
      <c r="S47" s="15"/>
      <c r="T47" s="15"/>
      <c r="U47" s="15"/>
      <c r="V47" s="15"/>
      <c r="W47" s="15"/>
      <c r="X47" s="15"/>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row>
    <row r="48" spans="1:188" outlineLevel="1">
      <c r="A48" s="298"/>
      <c r="B48" s="298"/>
      <c r="C48" s="298"/>
      <c r="D48" s="298"/>
      <c r="E48" s="524">
        <f>Asset18</f>
        <v>0</v>
      </c>
      <c r="F48" s="528"/>
      <c r="G48" s="164"/>
      <c r="H48" s="165"/>
      <c r="I48" s="165"/>
      <c r="J48" s="165"/>
      <c r="K48" s="165"/>
      <c r="L48" s="165"/>
      <c r="M48" s="165"/>
      <c r="N48" s="165"/>
      <c r="O48" s="165"/>
      <c r="P48" s="165"/>
      <c r="Q48" s="47"/>
      <c r="R48" s="15"/>
      <c r="S48" s="15"/>
      <c r="T48" s="15"/>
      <c r="U48" s="15"/>
      <c r="V48" s="15"/>
      <c r="W48" s="15"/>
      <c r="X48" s="15"/>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row>
    <row r="49" spans="1:188" outlineLevel="1">
      <c r="A49" s="19"/>
      <c r="B49" s="19"/>
      <c r="C49" s="19"/>
      <c r="D49" s="19"/>
      <c r="E49" s="524">
        <f>Asset19</f>
        <v>0</v>
      </c>
      <c r="F49" s="528"/>
      <c r="G49" s="164"/>
      <c r="H49" s="165"/>
      <c r="I49" s="165"/>
      <c r="J49" s="165"/>
      <c r="K49" s="165"/>
      <c r="L49" s="165"/>
      <c r="M49" s="165"/>
      <c r="N49" s="165"/>
      <c r="O49" s="165"/>
      <c r="P49" s="165"/>
      <c r="R49" s="15"/>
      <c r="S49" s="15"/>
      <c r="T49" s="15"/>
      <c r="U49" s="15"/>
      <c r="V49" s="15"/>
      <c r="W49" s="15"/>
      <c r="X49" s="15"/>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row>
    <row r="50" spans="1:188" outlineLevel="1">
      <c r="A50" s="19"/>
      <c r="B50" s="19"/>
      <c r="C50" s="19"/>
      <c r="D50" s="19"/>
      <c r="E50" s="524">
        <f>Asset20</f>
        <v>0</v>
      </c>
      <c r="F50" s="528"/>
      <c r="G50" s="164"/>
      <c r="H50" s="165"/>
      <c r="I50" s="165"/>
      <c r="J50" s="165"/>
      <c r="K50" s="165"/>
      <c r="L50" s="165"/>
      <c r="M50" s="165"/>
      <c r="N50" s="165"/>
      <c r="O50" s="165"/>
      <c r="P50" s="165"/>
      <c r="R50" s="15"/>
      <c r="S50" s="15"/>
      <c r="T50" s="15"/>
      <c r="U50" s="15"/>
      <c r="V50" s="15"/>
      <c r="W50" s="15"/>
      <c r="X50" s="15"/>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row>
    <row r="51" spans="1:188">
      <c r="A51" s="298"/>
      <c r="B51" s="298"/>
      <c r="C51" s="298"/>
      <c r="D51" s="298"/>
      <c r="E51" s="524" t="s">
        <v>106</v>
      </c>
      <c r="F51" s="524"/>
      <c r="G51" s="310">
        <f t="shared" ref="G51:P51" si="2">SUM(G31:G50)</f>
        <v>68.834892230970112</v>
      </c>
      <c r="H51" s="342">
        <f t="shared" si="2"/>
        <v>65.660314626178064</v>
      </c>
      <c r="I51" s="342">
        <f t="shared" si="2"/>
        <v>63.986331511956521</v>
      </c>
      <c r="J51" s="342">
        <f t="shared" si="2"/>
        <v>54.472512823964884</v>
      </c>
      <c r="K51" s="342">
        <f>SUM(K31:K50)</f>
        <v>51.816519238719309</v>
      </c>
      <c r="L51" s="342">
        <f t="shared" si="2"/>
        <v>0</v>
      </c>
      <c r="M51" s="342">
        <f t="shared" si="2"/>
        <v>0</v>
      </c>
      <c r="N51" s="342">
        <f t="shared" si="2"/>
        <v>0</v>
      </c>
      <c r="O51" s="342">
        <f t="shared" si="2"/>
        <v>0</v>
      </c>
      <c r="P51" s="342">
        <f t="shared" si="2"/>
        <v>0</v>
      </c>
      <c r="Q51" s="312"/>
      <c r="R51" s="15"/>
      <c r="S51" s="15"/>
      <c r="T51" s="15"/>
      <c r="U51" s="15"/>
      <c r="V51" s="15"/>
      <c r="W51" s="15"/>
      <c r="X51" s="15"/>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row>
    <row r="52" spans="1:188" ht="21" customHeight="1">
      <c r="A52" s="19"/>
      <c r="B52" s="19"/>
      <c r="C52" s="19"/>
      <c r="D52" s="19"/>
      <c r="E52" s="135"/>
      <c r="F52" s="135"/>
      <c r="G52" s="135"/>
      <c r="H52" s="135"/>
      <c r="I52" s="135"/>
      <c r="J52" s="135"/>
      <c r="K52" s="135"/>
      <c r="L52" s="135"/>
      <c r="M52" s="135"/>
      <c r="N52" s="135"/>
      <c r="O52" s="135"/>
      <c r="P52" s="135"/>
      <c r="Q52" s="343">
        <f>SUM(G51:P51)</f>
        <v>304.77057043178888</v>
      </c>
      <c r="R52" s="15"/>
      <c r="S52" s="15"/>
      <c r="T52" s="15"/>
      <c r="U52" s="15"/>
      <c r="V52" s="15"/>
      <c r="W52" s="15"/>
      <c r="X52" s="15"/>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row>
    <row r="53" spans="1:188" ht="13.5" customHeight="1">
      <c r="A53" s="182"/>
      <c r="B53" s="182"/>
      <c r="C53" s="182"/>
      <c r="D53" s="182"/>
      <c r="E53" s="331" t="str">
        <f>"Forecast Asset Disposal – Proceeds from sale ($m Real "&amp;CONCATENATE(LEFT(P7, 4)-1 &amp;"-" &amp;IF(P7&gt;"2009-10",,"0") &amp;RIGHT(P7,2)-1)&amp;")"</f>
        <v>Forecast Asset Disposal – Proceeds from sale ($m Real 2008-09)</v>
      </c>
      <c r="F53" s="331"/>
      <c r="G53" s="331"/>
      <c r="H53" s="331"/>
      <c r="I53" s="331"/>
      <c r="J53" s="185"/>
      <c r="K53" s="185"/>
      <c r="L53" s="183"/>
      <c r="M53" s="183"/>
      <c r="N53" s="183"/>
      <c r="O53" s="183"/>
      <c r="P53" s="183"/>
      <c r="Q53" s="182"/>
      <c r="R53" s="183"/>
      <c r="S53" s="15"/>
      <c r="T53" s="15"/>
      <c r="U53" s="15"/>
      <c r="V53" s="15"/>
      <c r="W53" s="15"/>
      <c r="X53" s="15"/>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row>
    <row r="54" spans="1:188">
      <c r="A54" s="298"/>
      <c r="B54" s="298"/>
      <c r="C54" s="298"/>
      <c r="D54" s="298"/>
      <c r="E54" s="74" t="s">
        <v>67</v>
      </c>
      <c r="G54" s="346" t="str">
        <f>G30</f>
        <v>2009-10</v>
      </c>
      <c r="H54" s="346" t="str">
        <f t="shared" ref="H54:P54" si="3">H30</f>
        <v>2010-11</v>
      </c>
      <c r="I54" s="346" t="str">
        <f t="shared" si="3"/>
        <v>2011-12</v>
      </c>
      <c r="J54" s="346" t="str">
        <f t="shared" si="3"/>
        <v>2012-13</v>
      </c>
      <c r="K54" s="346" t="str">
        <f t="shared" si="3"/>
        <v>2013-14</v>
      </c>
      <c r="L54" s="346" t="str">
        <f t="shared" si="3"/>
        <v>2014-15</v>
      </c>
      <c r="M54" s="346" t="str">
        <f t="shared" si="3"/>
        <v>2015-16</v>
      </c>
      <c r="N54" s="346" t="str">
        <f t="shared" si="3"/>
        <v>2016-17</v>
      </c>
      <c r="O54" s="346" t="str">
        <f t="shared" si="3"/>
        <v>2017-18</v>
      </c>
      <c r="P54" s="346" t="str">
        <f t="shared" si="3"/>
        <v>2018-19</v>
      </c>
      <c r="R54" s="15"/>
      <c r="S54" s="15"/>
      <c r="T54" s="15"/>
      <c r="U54" s="15"/>
      <c r="V54" s="15"/>
      <c r="W54" s="15"/>
      <c r="X54" s="15"/>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row>
    <row r="55" spans="1:188" hidden="1" outlineLevel="1">
      <c r="A55" s="19"/>
      <c r="B55" s="19"/>
      <c r="C55" s="19"/>
      <c r="D55" s="19"/>
      <c r="E55" s="524" t="str">
        <f>Asset1</f>
        <v>Opening Distribution Assets</v>
      </c>
      <c r="F55" s="528"/>
      <c r="G55" s="162"/>
      <c r="H55" s="163"/>
      <c r="I55" s="163"/>
      <c r="J55" s="163"/>
      <c r="K55" s="163"/>
      <c r="L55" s="163"/>
      <c r="M55" s="163"/>
      <c r="N55" s="163"/>
      <c r="O55" s="163"/>
      <c r="P55" s="163"/>
      <c r="R55" s="15"/>
      <c r="S55" s="15"/>
      <c r="T55" s="15"/>
      <c r="U55" s="15"/>
      <c r="V55" s="15"/>
      <c r="W55" s="15"/>
      <c r="X55" s="1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row>
    <row r="56" spans="1:188" hidden="1" outlineLevel="1">
      <c r="A56" s="19"/>
      <c r="B56" s="19"/>
      <c r="C56" s="19"/>
      <c r="D56" s="19"/>
      <c r="E56" s="524" t="str">
        <f>Asset2</f>
        <v>Sub-transmission Overhead</v>
      </c>
      <c r="F56" s="528"/>
      <c r="G56" s="164"/>
      <c r="H56" s="165"/>
      <c r="I56" s="165"/>
      <c r="J56" s="165"/>
      <c r="K56" s="165"/>
      <c r="L56" s="165"/>
      <c r="M56" s="165"/>
      <c r="N56" s="165"/>
      <c r="O56" s="165"/>
      <c r="P56" s="165"/>
      <c r="R56" s="15"/>
      <c r="S56" s="15"/>
      <c r="T56" s="15"/>
      <c r="U56" s="15"/>
      <c r="V56" s="15"/>
      <c r="W56" s="15"/>
      <c r="X56" s="15"/>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row>
    <row r="57" spans="1:188" hidden="1" outlineLevel="1">
      <c r="A57" s="298"/>
      <c r="B57" s="298"/>
      <c r="C57" s="298"/>
      <c r="D57" s="298"/>
      <c r="E57" s="524" t="str">
        <f>Asset3</f>
        <v>Sub-transmission Underground</v>
      </c>
      <c r="F57" s="528"/>
      <c r="G57" s="164"/>
      <c r="H57" s="165"/>
      <c r="I57" s="165"/>
      <c r="J57" s="165"/>
      <c r="K57" s="165"/>
      <c r="L57" s="165"/>
      <c r="M57" s="165"/>
      <c r="N57" s="165"/>
      <c r="O57" s="165"/>
      <c r="P57" s="165"/>
      <c r="R57" s="15"/>
      <c r="S57" s="15"/>
      <c r="T57" s="15"/>
      <c r="U57" s="15"/>
      <c r="V57" s="15"/>
      <c r="W57" s="15"/>
      <c r="X57" s="15"/>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row>
    <row r="58" spans="1:188" hidden="1" outlineLevel="1">
      <c r="A58" s="19"/>
      <c r="B58" s="19"/>
      <c r="C58" s="19"/>
      <c r="D58" s="19"/>
      <c r="E58" s="524" t="str">
        <f>Asset4</f>
        <v>Zone Substation</v>
      </c>
      <c r="F58" s="528"/>
      <c r="G58" s="164"/>
      <c r="H58" s="165"/>
      <c r="I58" s="165"/>
      <c r="J58" s="165"/>
      <c r="K58" s="165"/>
      <c r="L58" s="165"/>
      <c r="M58" s="165"/>
      <c r="N58" s="165"/>
      <c r="O58" s="165"/>
      <c r="P58" s="165"/>
      <c r="R58" s="15"/>
      <c r="S58" s="15"/>
      <c r="T58" s="15"/>
      <c r="U58" s="15"/>
      <c r="V58" s="15"/>
      <c r="W58" s="15"/>
      <c r="X58" s="15"/>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row>
    <row r="59" spans="1:188" hidden="1" outlineLevel="1">
      <c r="A59" s="19"/>
      <c r="B59" s="19"/>
      <c r="C59" s="19"/>
      <c r="D59" s="19"/>
      <c r="E59" s="524" t="str">
        <f>Asset5</f>
        <v>Distribution Substations</v>
      </c>
      <c r="F59" s="528"/>
      <c r="G59" s="164"/>
      <c r="H59" s="165"/>
      <c r="I59" s="165"/>
      <c r="J59" s="165"/>
      <c r="K59" s="165"/>
      <c r="L59" s="165"/>
      <c r="M59" s="165"/>
      <c r="N59" s="165"/>
      <c r="O59" s="165"/>
      <c r="P59" s="165"/>
      <c r="R59" s="15"/>
      <c r="S59" s="15"/>
      <c r="T59" s="15"/>
      <c r="U59" s="15"/>
      <c r="V59" s="15"/>
      <c r="W59" s="15"/>
      <c r="X59" s="15"/>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row>
    <row r="60" spans="1:188" hidden="1" outlineLevel="1">
      <c r="A60" s="298"/>
      <c r="B60" s="298"/>
      <c r="C60" s="298"/>
      <c r="D60" s="298"/>
      <c r="E60" s="524" t="str">
        <f>Asset6</f>
        <v>Distribution Overhead Lines</v>
      </c>
      <c r="F60" s="528"/>
      <c r="G60" s="164"/>
      <c r="H60" s="165"/>
      <c r="I60" s="165"/>
      <c r="J60" s="165"/>
      <c r="K60" s="165"/>
      <c r="L60" s="165"/>
      <c r="M60" s="165"/>
      <c r="N60" s="165"/>
      <c r="O60" s="165"/>
      <c r="P60" s="165"/>
      <c r="R60" s="15"/>
      <c r="S60" s="15"/>
      <c r="T60" s="15"/>
      <c r="U60" s="15"/>
      <c r="V60" s="15"/>
      <c r="W60" s="15"/>
      <c r="X60" s="15"/>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row>
    <row r="61" spans="1:188" hidden="1" outlineLevel="1">
      <c r="A61" s="19"/>
      <c r="B61" s="19"/>
      <c r="C61" s="19"/>
      <c r="D61" s="19"/>
      <c r="E61" s="524" t="str">
        <f>Asset7</f>
        <v>Distribution Underground Lines</v>
      </c>
      <c r="F61" s="528"/>
      <c r="G61" s="164"/>
      <c r="H61" s="165"/>
      <c r="I61" s="165"/>
      <c r="J61" s="165"/>
      <c r="K61" s="165"/>
      <c r="L61" s="165"/>
      <c r="M61" s="165"/>
      <c r="N61" s="165"/>
      <c r="O61" s="165"/>
      <c r="P61" s="165"/>
      <c r="R61" s="15"/>
      <c r="S61" s="15"/>
      <c r="T61" s="15"/>
      <c r="U61" s="15"/>
      <c r="V61" s="15"/>
      <c r="W61" s="15"/>
      <c r="X61" s="15"/>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row>
    <row r="62" spans="1:188" hidden="1" outlineLevel="1">
      <c r="A62" s="19"/>
      <c r="B62" s="19"/>
      <c r="C62" s="19"/>
      <c r="D62" s="19"/>
      <c r="E62" s="524" t="str">
        <f>Asset8</f>
        <v>IT &amp; Communication Systems (Networks)</v>
      </c>
      <c r="F62" s="528"/>
      <c r="G62" s="164"/>
      <c r="H62" s="165"/>
      <c r="I62" s="165"/>
      <c r="J62" s="165"/>
      <c r="K62" s="165"/>
      <c r="L62" s="165"/>
      <c r="M62" s="165"/>
      <c r="N62" s="165"/>
      <c r="O62" s="165"/>
      <c r="P62" s="165"/>
      <c r="R62" s="15"/>
      <c r="S62" s="15"/>
      <c r="T62" s="15"/>
      <c r="U62" s="15"/>
      <c r="V62" s="15"/>
      <c r="W62" s="15"/>
      <c r="X62" s="15"/>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row>
    <row r="63" spans="1:188" hidden="1" outlineLevel="1">
      <c r="A63" s="298"/>
      <c r="B63" s="298"/>
      <c r="C63" s="298"/>
      <c r="D63" s="298"/>
      <c r="E63" s="524" t="str">
        <f>Asset9</f>
        <v>Motor Vehicles</v>
      </c>
      <c r="F63" s="528"/>
      <c r="G63" s="164"/>
      <c r="H63" s="165"/>
      <c r="I63" s="165"/>
      <c r="J63" s="165"/>
      <c r="K63" s="165"/>
      <c r="L63" s="165"/>
      <c r="M63" s="165"/>
      <c r="N63" s="165"/>
      <c r="O63" s="165"/>
      <c r="P63" s="165"/>
      <c r="R63" s="15"/>
      <c r="S63" s="15"/>
      <c r="T63" s="15"/>
      <c r="U63" s="15"/>
      <c r="V63" s="15"/>
      <c r="W63" s="15"/>
      <c r="X63" s="15"/>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row>
    <row r="64" spans="1:188" hidden="1" outlineLevel="1">
      <c r="A64" s="19"/>
      <c r="B64" s="19"/>
      <c r="C64" s="19"/>
      <c r="D64" s="19"/>
      <c r="E64" s="524" t="str">
        <f>Asset10</f>
        <v>Other Non-System Assets (Networks)</v>
      </c>
      <c r="F64" s="528"/>
      <c r="G64" s="164"/>
      <c r="H64" s="165"/>
      <c r="I64" s="165"/>
      <c r="J64" s="165"/>
      <c r="K64" s="165"/>
      <c r="L64" s="165"/>
      <c r="M64" s="165"/>
      <c r="N64" s="165"/>
      <c r="O64" s="165"/>
      <c r="P64" s="165"/>
      <c r="R64" s="15"/>
      <c r="S64" s="15"/>
      <c r="T64" s="15"/>
      <c r="U64" s="15"/>
      <c r="V64" s="15"/>
      <c r="W64" s="15"/>
      <c r="X64" s="15"/>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row>
    <row r="65" spans="1:188" hidden="1" outlineLevel="1">
      <c r="A65" s="19"/>
      <c r="B65" s="19"/>
      <c r="C65" s="19"/>
      <c r="D65" s="19"/>
      <c r="E65" s="524" t="str">
        <f>Asset11</f>
        <v>IT Systems (Corporate)</v>
      </c>
      <c r="F65" s="528"/>
      <c r="G65" s="164"/>
      <c r="H65" s="165"/>
      <c r="I65" s="165"/>
      <c r="J65" s="165"/>
      <c r="K65" s="165"/>
      <c r="L65" s="165"/>
      <c r="M65" s="165"/>
      <c r="N65" s="165"/>
      <c r="O65" s="165"/>
      <c r="P65" s="165"/>
      <c r="R65" s="15"/>
      <c r="S65" s="15"/>
      <c r="T65" s="15"/>
      <c r="U65" s="15"/>
      <c r="V65" s="15"/>
      <c r="W65" s="15"/>
      <c r="X65" s="1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row>
    <row r="66" spans="1:188" hidden="1" outlineLevel="1">
      <c r="A66" s="298"/>
      <c r="B66" s="298"/>
      <c r="C66" s="298"/>
      <c r="D66" s="298"/>
      <c r="E66" s="524" t="str">
        <f>Asset12</f>
        <v>Telecommunications (Corporate)</v>
      </c>
      <c r="F66" s="528"/>
      <c r="G66" s="164"/>
      <c r="H66" s="165"/>
      <c r="I66" s="165"/>
      <c r="J66" s="165"/>
      <c r="K66" s="165"/>
      <c r="L66" s="165"/>
      <c r="M66" s="165"/>
      <c r="N66" s="165"/>
      <c r="O66" s="165"/>
      <c r="P66" s="165"/>
      <c r="R66" s="15"/>
      <c r="S66" s="15"/>
      <c r="T66" s="15"/>
      <c r="U66" s="15"/>
      <c r="V66" s="15"/>
      <c r="W66" s="15"/>
      <c r="X66" s="15"/>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row>
    <row r="67" spans="1:188" hidden="1" outlineLevel="1">
      <c r="A67" s="19"/>
      <c r="B67" s="19"/>
      <c r="C67" s="19"/>
      <c r="D67" s="19"/>
      <c r="E67" s="524" t="str">
        <f>Asset13</f>
        <v>Other Non-System Assets (Corporate)</v>
      </c>
      <c r="F67" s="528"/>
      <c r="G67" s="164"/>
      <c r="H67" s="165"/>
      <c r="I67" s="165"/>
      <c r="J67" s="165"/>
      <c r="K67" s="165"/>
      <c r="L67" s="165"/>
      <c r="M67" s="165"/>
      <c r="N67" s="165"/>
      <c r="O67" s="165"/>
      <c r="P67" s="165"/>
      <c r="R67" s="15"/>
      <c r="S67" s="15"/>
      <c r="T67" s="15"/>
      <c r="U67" s="15"/>
      <c r="V67" s="15"/>
      <c r="W67" s="15"/>
      <c r="X67" s="15"/>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row>
    <row r="68" spans="1:188" hidden="1" outlineLevel="1">
      <c r="A68" s="19"/>
      <c r="B68" s="19"/>
      <c r="C68" s="19"/>
      <c r="D68" s="19"/>
      <c r="E68" s="524" t="str">
        <f>Asset14</f>
        <v>Land</v>
      </c>
      <c r="F68" s="528"/>
      <c r="G68" s="164"/>
      <c r="H68" s="165"/>
      <c r="I68" s="165"/>
      <c r="J68" s="165"/>
      <c r="K68" s="165"/>
      <c r="L68" s="165"/>
      <c r="M68" s="165"/>
      <c r="N68" s="165"/>
      <c r="O68" s="165"/>
      <c r="P68" s="165"/>
      <c r="R68" s="15"/>
      <c r="S68" s="15"/>
      <c r="T68" s="15"/>
      <c r="U68" s="15"/>
      <c r="V68" s="15"/>
      <c r="W68" s="15"/>
      <c r="X68" s="15"/>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row>
    <row r="69" spans="1:188" hidden="1" outlineLevel="1">
      <c r="A69" s="298"/>
      <c r="B69" s="298"/>
      <c r="C69" s="298"/>
      <c r="D69" s="298"/>
      <c r="E69" s="524" t="str">
        <f>Asset15</f>
        <v>Buildings</v>
      </c>
      <c r="F69" s="528"/>
      <c r="G69" s="164"/>
      <c r="H69" s="165"/>
      <c r="I69" s="165"/>
      <c r="J69" s="165"/>
      <c r="K69" s="165"/>
      <c r="L69" s="165"/>
      <c r="M69" s="165"/>
      <c r="N69" s="165"/>
      <c r="O69" s="165"/>
      <c r="P69" s="165"/>
      <c r="R69" s="15"/>
      <c r="S69" s="15"/>
      <c r="T69" s="15"/>
      <c r="U69" s="15"/>
      <c r="V69" s="15"/>
      <c r="W69" s="15"/>
      <c r="X69" s="15"/>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row>
    <row r="70" spans="1:188" hidden="1" outlineLevel="1">
      <c r="A70" s="19"/>
      <c r="B70" s="19"/>
      <c r="C70" s="19"/>
      <c r="D70" s="19"/>
      <c r="E70" s="524" t="str">
        <f>Asset16</f>
        <v>Equity raising costs</v>
      </c>
      <c r="F70" s="528"/>
      <c r="G70" s="164"/>
      <c r="H70" s="165"/>
      <c r="I70" s="165"/>
      <c r="J70" s="165"/>
      <c r="K70" s="165"/>
      <c r="L70" s="165"/>
      <c r="M70" s="165"/>
      <c r="N70" s="165"/>
      <c r="O70" s="165"/>
      <c r="P70" s="165"/>
      <c r="R70" s="15"/>
      <c r="S70" s="15"/>
      <c r="T70" s="15"/>
      <c r="U70" s="15"/>
      <c r="V70" s="15"/>
      <c r="W70" s="15"/>
      <c r="X70" s="15"/>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row>
    <row r="71" spans="1:188" hidden="1" outlineLevel="1">
      <c r="A71" s="19"/>
      <c r="B71" s="19"/>
      <c r="C71" s="19"/>
      <c r="D71" s="19"/>
      <c r="E71" s="524">
        <f>Asset17</f>
        <v>0</v>
      </c>
      <c r="F71" s="528"/>
      <c r="G71" s="164"/>
      <c r="H71" s="165"/>
      <c r="I71" s="165"/>
      <c r="J71" s="165"/>
      <c r="K71" s="165"/>
      <c r="L71" s="165"/>
      <c r="M71" s="165"/>
      <c r="N71" s="165"/>
      <c r="O71" s="165"/>
      <c r="P71" s="165"/>
      <c r="R71" s="15"/>
      <c r="S71" s="15"/>
      <c r="T71" s="15"/>
      <c r="U71" s="15"/>
      <c r="V71" s="15"/>
      <c r="W71" s="15"/>
      <c r="X71" s="15"/>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row>
    <row r="72" spans="1:188" hidden="1" outlineLevel="1">
      <c r="A72" s="298"/>
      <c r="B72" s="298"/>
      <c r="C72" s="298"/>
      <c r="D72" s="298"/>
      <c r="E72" s="524">
        <f>Asset18</f>
        <v>0</v>
      </c>
      <c r="F72" s="528"/>
      <c r="G72" s="164"/>
      <c r="H72" s="165"/>
      <c r="I72" s="165"/>
      <c r="J72" s="165"/>
      <c r="K72" s="165"/>
      <c r="L72" s="165"/>
      <c r="M72" s="165"/>
      <c r="N72" s="165"/>
      <c r="O72" s="165"/>
      <c r="P72" s="165"/>
      <c r="R72" s="15"/>
      <c r="S72" s="15"/>
      <c r="T72" s="15"/>
      <c r="U72" s="15"/>
      <c r="V72" s="15"/>
      <c r="W72" s="15"/>
      <c r="X72" s="15"/>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row>
    <row r="73" spans="1:188" hidden="1" outlineLevel="1">
      <c r="A73" s="19"/>
      <c r="B73" s="19"/>
      <c r="C73" s="19"/>
      <c r="D73" s="19"/>
      <c r="E73" s="524">
        <f>Asset19</f>
        <v>0</v>
      </c>
      <c r="F73" s="528"/>
      <c r="G73" s="164"/>
      <c r="H73" s="165"/>
      <c r="I73" s="165"/>
      <c r="J73" s="165"/>
      <c r="K73" s="165"/>
      <c r="L73" s="165"/>
      <c r="M73" s="165"/>
      <c r="N73" s="165"/>
      <c r="O73" s="165"/>
      <c r="P73" s="165"/>
      <c r="R73" s="15"/>
      <c r="S73" s="15"/>
      <c r="T73" s="15"/>
      <c r="U73" s="15"/>
      <c r="V73" s="15"/>
      <c r="W73" s="15"/>
      <c r="X73" s="15"/>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row>
    <row r="74" spans="1:188" hidden="1" outlineLevel="1">
      <c r="A74" s="19"/>
      <c r="B74" s="19"/>
      <c r="C74" s="19"/>
      <c r="D74" s="19"/>
      <c r="E74" s="524">
        <f>Asset20</f>
        <v>0</v>
      </c>
      <c r="F74" s="528"/>
      <c r="G74" s="164"/>
      <c r="H74" s="165"/>
      <c r="I74" s="165"/>
      <c r="J74" s="165"/>
      <c r="K74" s="165"/>
      <c r="L74" s="165"/>
      <c r="M74" s="165"/>
      <c r="N74" s="165"/>
      <c r="O74" s="165"/>
      <c r="P74" s="165"/>
      <c r="R74" s="15"/>
      <c r="S74" s="15"/>
      <c r="T74" s="15"/>
      <c r="U74" s="15"/>
      <c r="V74" s="15"/>
      <c r="W74" s="15"/>
      <c r="X74" s="15"/>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row>
    <row r="75" spans="1:188" collapsed="1">
      <c r="A75" s="298"/>
      <c r="B75" s="298"/>
      <c r="C75" s="298"/>
      <c r="D75" s="298"/>
      <c r="E75" s="524" t="s">
        <v>106</v>
      </c>
      <c r="F75" s="524"/>
      <c r="G75" s="310">
        <f t="shared" ref="G75:P75" si="4">SUM(G55:G74)</f>
        <v>0</v>
      </c>
      <c r="H75" s="342">
        <f>SUM(H55:H74)</f>
        <v>0</v>
      </c>
      <c r="I75" s="342">
        <f t="shared" si="4"/>
        <v>0</v>
      </c>
      <c r="J75" s="342">
        <f t="shared" si="4"/>
        <v>0</v>
      </c>
      <c r="K75" s="342">
        <f t="shared" si="4"/>
        <v>0</v>
      </c>
      <c r="L75" s="342">
        <f t="shared" si="4"/>
        <v>0</v>
      </c>
      <c r="M75" s="342">
        <f t="shared" si="4"/>
        <v>0</v>
      </c>
      <c r="N75" s="342">
        <f t="shared" si="4"/>
        <v>0</v>
      </c>
      <c r="O75" s="342">
        <f t="shared" si="4"/>
        <v>0</v>
      </c>
      <c r="P75" s="342">
        <f t="shared" si="4"/>
        <v>0</v>
      </c>
      <c r="Q75" s="312"/>
      <c r="R75" s="15"/>
      <c r="S75" s="15"/>
      <c r="T75" s="15"/>
      <c r="U75" s="15"/>
      <c r="V75" s="15"/>
      <c r="W75" s="15"/>
      <c r="X75" s="1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row>
    <row r="76" spans="1:188" ht="21" customHeight="1">
      <c r="A76" s="19"/>
      <c r="B76" s="19"/>
      <c r="C76" s="19"/>
      <c r="D76" s="19"/>
      <c r="F76" s="135"/>
      <c r="G76" s="135"/>
      <c r="H76" s="135"/>
      <c r="I76" s="135"/>
      <c r="J76" s="135"/>
      <c r="K76" s="135"/>
      <c r="L76" s="135"/>
      <c r="M76" s="135"/>
      <c r="N76" s="135"/>
      <c r="O76" s="135"/>
      <c r="P76" s="135"/>
      <c r="Q76" s="343">
        <f>SUM(G75:P75)</f>
        <v>0</v>
      </c>
      <c r="R76" s="15"/>
      <c r="S76" s="15"/>
      <c r="T76" s="15"/>
      <c r="U76" s="15"/>
      <c r="V76" s="15"/>
      <c r="W76" s="15"/>
      <c r="X76" s="15"/>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row>
    <row r="77" spans="1:188" ht="13.5" customHeight="1">
      <c r="A77" s="182"/>
      <c r="B77" s="182"/>
      <c r="C77" s="182"/>
      <c r="D77" s="182"/>
      <c r="E77" s="331" t="str">
        <f>"Forecast Customer Contributions – As Incurred ($m Real "&amp;CONCATENATE(LEFT(P7, 4)-1 &amp;"-" &amp;IF(P7&gt;"2009-10",,"0") &amp;RIGHT(P7,2)-1)&amp;")"</f>
        <v>Forecast Customer Contributions – As Incurred ($m Real 2008-09)</v>
      </c>
      <c r="F77" s="331"/>
      <c r="G77" s="331"/>
      <c r="H77" s="331"/>
      <c r="I77" s="331"/>
      <c r="J77" s="185"/>
      <c r="K77" s="185"/>
      <c r="L77" s="183"/>
      <c r="M77" s="183"/>
      <c r="N77" s="183"/>
      <c r="O77" s="183"/>
      <c r="P77" s="183"/>
      <c r="Q77" s="182"/>
      <c r="R77" s="183"/>
      <c r="S77" s="15"/>
      <c r="T77" s="15"/>
      <c r="U77" s="15"/>
      <c r="V77" s="15"/>
      <c r="W77" s="15"/>
      <c r="X77" s="15"/>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row>
    <row r="78" spans="1:188">
      <c r="A78" s="298"/>
      <c r="B78" s="298"/>
      <c r="C78" s="298"/>
      <c r="D78" s="298"/>
      <c r="E78" s="74" t="s">
        <v>67</v>
      </c>
      <c r="G78" s="346" t="str">
        <f>G54</f>
        <v>2009-10</v>
      </c>
      <c r="H78" s="346" t="str">
        <f t="shared" ref="H78:P78" si="5">H54</f>
        <v>2010-11</v>
      </c>
      <c r="I78" s="346" t="str">
        <f t="shared" si="5"/>
        <v>2011-12</v>
      </c>
      <c r="J78" s="346" t="str">
        <f t="shared" si="5"/>
        <v>2012-13</v>
      </c>
      <c r="K78" s="346" t="str">
        <f t="shared" si="5"/>
        <v>2013-14</v>
      </c>
      <c r="L78" s="346" t="str">
        <f t="shared" si="5"/>
        <v>2014-15</v>
      </c>
      <c r="M78" s="346" t="str">
        <f t="shared" si="5"/>
        <v>2015-16</v>
      </c>
      <c r="N78" s="346" t="str">
        <f t="shared" si="5"/>
        <v>2016-17</v>
      </c>
      <c r="O78" s="346" t="str">
        <f t="shared" si="5"/>
        <v>2017-18</v>
      </c>
      <c r="P78" s="346" t="str">
        <f t="shared" si="5"/>
        <v>2018-19</v>
      </c>
      <c r="R78" s="15"/>
      <c r="S78" s="15"/>
      <c r="T78" s="15"/>
      <c r="U78" s="15"/>
      <c r="V78" s="15"/>
      <c r="W78" s="15"/>
      <c r="X78" s="15"/>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row>
    <row r="79" spans="1:188" outlineLevel="1">
      <c r="A79" s="19"/>
      <c r="B79" s="19"/>
      <c r="C79" s="19"/>
      <c r="D79" s="19"/>
      <c r="E79" s="524" t="str">
        <f>Asset1</f>
        <v>Opening Distribution Assets</v>
      </c>
      <c r="F79" s="528"/>
      <c r="G79" s="479"/>
      <c r="H79" s="478"/>
      <c r="I79" s="478"/>
      <c r="J79" s="478"/>
      <c r="K79" s="480"/>
      <c r="L79" s="163"/>
      <c r="M79" s="163"/>
      <c r="N79" s="163"/>
      <c r="O79" s="163"/>
      <c r="P79" s="163"/>
      <c r="R79" s="15"/>
      <c r="S79" s="15"/>
      <c r="T79" s="15"/>
      <c r="U79" s="15"/>
      <c r="V79" s="15"/>
      <c r="W79" s="15"/>
      <c r="X79" s="15"/>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row>
    <row r="80" spans="1:188" outlineLevel="1">
      <c r="A80" s="19"/>
      <c r="B80" s="19"/>
      <c r="C80" s="19"/>
      <c r="D80" s="19"/>
      <c r="E80" s="524" t="str">
        <f>Asset2</f>
        <v>Sub-transmission Overhead</v>
      </c>
      <c r="F80" s="528"/>
      <c r="G80" s="164"/>
      <c r="H80" s="165"/>
      <c r="I80" s="165"/>
      <c r="J80" s="165"/>
      <c r="K80" s="165"/>
      <c r="L80" s="165"/>
      <c r="M80" s="165"/>
      <c r="N80" s="165"/>
      <c r="O80" s="165"/>
      <c r="P80" s="165"/>
      <c r="R80" s="15"/>
      <c r="S80" s="15"/>
      <c r="T80" s="15"/>
      <c r="U80" s="15"/>
      <c r="V80" s="15"/>
      <c r="W80" s="15"/>
      <c r="X80" s="15"/>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row>
    <row r="81" spans="1:188" outlineLevel="1">
      <c r="A81" s="298"/>
      <c r="B81" s="298"/>
      <c r="C81" s="298"/>
      <c r="D81" s="298"/>
      <c r="E81" s="524" t="str">
        <f>Asset3</f>
        <v>Sub-transmission Underground</v>
      </c>
      <c r="F81" s="528"/>
      <c r="G81" s="164"/>
      <c r="H81" s="165"/>
      <c r="I81" s="165"/>
      <c r="J81" s="165"/>
      <c r="K81" s="165"/>
      <c r="L81" s="165"/>
      <c r="M81" s="165"/>
      <c r="N81" s="165"/>
      <c r="O81" s="165"/>
      <c r="P81" s="165"/>
      <c r="R81" s="15"/>
      <c r="S81" s="15"/>
      <c r="T81" s="15"/>
      <c r="U81" s="15"/>
      <c r="V81" s="15"/>
      <c r="W81" s="15"/>
      <c r="X81" s="15"/>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row>
    <row r="82" spans="1:188" outlineLevel="1">
      <c r="A82" s="19"/>
      <c r="B82" s="19"/>
      <c r="C82" s="19"/>
      <c r="D82" s="19"/>
      <c r="E82" s="524" t="str">
        <f>Asset4</f>
        <v>Zone Substation</v>
      </c>
      <c r="F82" s="528"/>
      <c r="G82" s="164"/>
      <c r="H82" s="165"/>
      <c r="I82" s="165"/>
      <c r="J82" s="165"/>
      <c r="K82" s="165"/>
      <c r="L82" s="165"/>
      <c r="M82" s="165"/>
      <c r="N82" s="165"/>
      <c r="O82" s="165"/>
      <c r="P82" s="165"/>
      <c r="R82" s="15"/>
      <c r="S82" s="15"/>
      <c r="T82" s="15"/>
      <c r="U82" s="15"/>
      <c r="V82" s="15"/>
      <c r="W82" s="15"/>
      <c r="X82" s="15"/>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row>
    <row r="83" spans="1:188" outlineLevel="1">
      <c r="A83" s="19"/>
      <c r="B83" s="19"/>
      <c r="C83" s="19"/>
      <c r="D83" s="19"/>
      <c r="E83" s="524" t="str">
        <f>Asset5</f>
        <v>Distribution Substations</v>
      </c>
      <c r="F83" s="528"/>
      <c r="G83" s="494">
        <f>'[8]Capex (std control)'!C37</f>
        <v>2.2055904444614529</v>
      </c>
      <c r="H83" s="495">
        <f>'[8]Capex (std control)'!D37</f>
        <v>2.916052850119343</v>
      </c>
      <c r="I83" s="495">
        <f>'[8]Capex (std control)'!E37</f>
        <v>2.6383786655815094</v>
      </c>
      <c r="J83" s="495">
        <f>'[8]Capex (std control)'!F37</f>
        <v>1.6541704186021655</v>
      </c>
      <c r="K83" s="495">
        <f>'[8]Capex (std control)'!G37</f>
        <v>1.5118586436229917</v>
      </c>
      <c r="L83" s="165"/>
      <c r="M83" s="165"/>
      <c r="N83" s="165"/>
      <c r="O83" s="165"/>
      <c r="P83" s="165"/>
      <c r="R83" s="15"/>
      <c r="S83" s="15"/>
      <c r="T83" s="15"/>
      <c r="U83" s="15"/>
      <c r="V83" s="15"/>
      <c r="W83" s="15"/>
      <c r="X83" s="15"/>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row>
    <row r="84" spans="1:188" outlineLevel="1">
      <c r="A84" s="298"/>
      <c r="B84" s="298"/>
      <c r="C84" s="298"/>
      <c r="D84" s="298"/>
      <c r="E84" s="524" t="str">
        <f>Asset6</f>
        <v>Distribution Overhead Lines</v>
      </c>
      <c r="F84" s="528"/>
      <c r="G84" s="164"/>
      <c r="H84" s="165"/>
      <c r="I84" s="165"/>
      <c r="J84" s="165"/>
      <c r="K84" s="165"/>
      <c r="L84" s="165"/>
      <c r="M84" s="165"/>
      <c r="N84" s="165"/>
      <c r="O84" s="165"/>
      <c r="P84" s="165"/>
      <c r="R84" s="15"/>
      <c r="S84" s="15"/>
      <c r="T84" s="15"/>
      <c r="U84" s="15"/>
      <c r="V84" s="15"/>
      <c r="W84" s="15"/>
      <c r="X84" s="15"/>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row>
    <row r="85" spans="1:188" outlineLevel="1">
      <c r="A85" s="19"/>
      <c r="B85" s="19"/>
      <c r="C85" s="19"/>
      <c r="D85" s="19"/>
      <c r="E85" s="524" t="str">
        <f>Asset7</f>
        <v>Distribution Underground Lines</v>
      </c>
      <c r="F85" s="528"/>
      <c r="G85" s="494">
        <f>'[8]Capex (std control)'!C39</f>
        <v>3.2897472805626835</v>
      </c>
      <c r="H85" s="495">
        <f>'[8]Capex (std control)'!D39</f>
        <v>5.0784124042799279</v>
      </c>
      <c r="I85" s="495">
        <f>'[8]Capex (std control)'!E39</f>
        <v>4.937365355932859</v>
      </c>
      <c r="J85" s="495">
        <f>'[8]Capex (std control)'!F39</f>
        <v>2.7176634071787213</v>
      </c>
      <c r="K85" s="495">
        <f>'[8]Capex (std control)'!G39</f>
        <v>2.3765231182997875</v>
      </c>
      <c r="L85" s="165"/>
      <c r="M85" s="165"/>
      <c r="N85" s="165"/>
      <c r="O85" s="165"/>
      <c r="P85" s="165"/>
      <c r="R85" s="15"/>
      <c r="S85" s="15"/>
      <c r="T85" s="15"/>
      <c r="U85" s="15"/>
      <c r="V85" s="15"/>
      <c r="W85" s="15"/>
      <c r="X85" s="1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row>
    <row r="86" spans="1:188" outlineLevel="1">
      <c r="A86" s="19"/>
      <c r="B86" s="19"/>
      <c r="C86" s="19"/>
      <c r="D86" s="19"/>
      <c r="E86" s="524" t="str">
        <f>Asset8</f>
        <v>IT &amp; Communication Systems (Networks)</v>
      </c>
      <c r="F86" s="528"/>
      <c r="G86" s="164"/>
      <c r="H86" s="165"/>
      <c r="I86" s="165"/>
      <c r="J86" s="165"/>
      <c r="K86" s="165"/>
      <c r="L86" s="165"/>
      <c r="M86" s="165"/>
      <c r="N86" s="165"/>
      <c r="O86" s="165"/>
      <c r="P86" s="165"/>
      <c r="R86" s="15"/>
      <c r="S86" s="15"/>
      <c r="T86" s="15"/>
      <c r="U86" s="15"/>
      <c r="V86" s="15"/>
      <c r="W86" s="15"/>
      <c r="X86" s="15"/>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row>
    <row r="87" spans="1:188" outlineLevel="1">
      <c r="A87" s="298"/>
      <c r="B87" s="298"/>
      <c r="C87" s="298"/>
      <c r="D87" s="298"/>
      <c r="E87" s="524" t="str">
        <f>Asset9</f>
        <v>Motor Vehicles</v>
      </c>
      <c r="F87" s="528"/>
      <c r="G87" s="164"/>
      <c r="H87" s="165"/>
      <c r="I87" s="165"/>
      <c r="J87" s="165"/>
      <c r="K87" s="165"/>
      <c r="L87" s="165"/>
      <c r="M87" s="165"/>
      <c r="N87" s="165"/>
      <c r="O87" s="165"/>
      <c r="P87" s="165"/>
      <c r="R87" s="15"/>
      <c r="S87" s="15"/>
      <c r="T87" s="15"/>
      <c r="U87" s="15"/>
      <c r="V87" s="15"/>
      <c r="W87" s="15"/>
      <c r="X87" s="15"/>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row>
    <row r="88" spans="1:188" outlineLevel="1">
      <c r="A88" s="19"/>
      <c r="B88" s="19"/>
      <c r="C88" s="19"/>
      <c r="D88" s="19"/>
      <c r="E88" s="524" t="str">
        <f>Asset10</f>
        <v>Other Non-System Assets (Networks)</v>
      </c>
      <c r="F88" s="528"/>
      <c r="G88" s="164"/>
      <c r="H88" s="165"/>
      <c r="I88" s="165"/>
      <c r="J88" s="165"/>
      <c r="K88" s="165"/>
      <c r="L88" s="165"/>
      <c r="M88" s="165"/>
      <c r="N88" s="165"/>
      <c r="O88" s="165"/>
      <c r="P88" s="165"/>
      <c r="R88" s="15"/>
      <c r="S88" s="15"/>
      <c r="T88" s="15"/>
      <c r="U88" s="15"/>
      <c r="V88" s="15"/>
      <c r="W88" s="15"/>
      <c r="X88" s="15"/>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row>
    <row r="89" spans="1:188" outlineLevel="1">
      <c r="A89" s="19"/>
      <c r="B89" s="19"/>
      <c r="C89" s="19"/>
      <c r="D89" s="19"/>
      <c r="E89" s="524" t="str">
        <f>Asset11</f>
        <v>IT Systems (Corporate)</v>
      </c>
      <c r="F89" s="528"/>
      <c r="G89" s="164"/>
      <c r="H89" s="165"/>
      <c r="I89" s="165"/>
      <c r="J89" s="165"/>
      <c r="K89" s="165"/>
      <c r="L89" s="165"/>
      <c r="M89" s="165"/>
      <c r="N89" s="165"/>
      <c r="O89" s="165"/>
      <c r="P89" s="165"/>
      <c r="R89" s="15"/>
      <c r="S89" s="15"/>
      <c r="T89" s="15"/>
      <c r="U89" s="15"/>
      <c r="V89" s="15"/>
      <c r="W89" s="15"/>
      <c r="X89" s="15"/>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row>
    <row r="90" spans="1:188" outlineLevel="1">
      <c r="A90" s="298"/>
      <c r="B90" s="298"/>
      <c r="C90" s="298"/>
      <c r="D90" s="298"/>
      <c r="E90" s="524" t="str">
        <f>Asset12</f>
        <v>Telecommunications (Corporate)</v>
      </c>
      <c r="F90" s="528"/>
      <c r="G90" s="164"/>
      <c r="H90" s="165"/>
      <c r="I90" s="165"/>
      <c r="J90" s="165"/>
      <c r="K90" s="165"/>
      <c r="L90" s="165"/>
      <c r="M90" s="165"/>
      <c r="N90" s="165"/>
      <c r="O90" s="165"/>
      <c r="P90" s="165"/>
      <c r="R90" s="15"/>
      <c r="S90" s="15"/>
      <c r="T90" s="15"/>
      <c r="U90" s="15"/>
      <c r="V90" s="15"/>
      <c r="W90" s="15"/>
      <c r="X90" s="15"/>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row>
    <row r="91" spans="1:188" outlineLevel="1">
      <c r="A91" s="19"/>
      <c r="B91" s="19"/>
      <c r="C91" s="19"/>
      <c r="D91" s="19"/>
      <c r="E91" s="524" t="str">
        <f>Asset13</f>
        <v>Other Non-System Assets (Corporate)</v>
      </c>
      <c r="F91" s="528"/>
      <c r="G91" s="164"/>
      <c r="H91" s="165"/>
      <c r="I91" s="165"/>
      <c r="J91" s="165"/>
      <c r="K91" s="165"/>
      <c r="L91" s="165"/>
      <c r="M91" s="165"/>
      <c r="N91" s="165"/>
      <c r="O91" s="165"/>
      <c r="P91" s="165"/>
      <c r="R91" s="15"/>
      <c r="S91" s="15"/>
      <c r="T91" s="15"/>
      <c r="U91" s="15"/>
      <c r="V91" s="15"/>
      <c r="W91" s="15"/>
      <c r="X91" s="15"/>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row>
    <row r="92" spans="1:188" outlineLevel="1">
      <c r="A92" s="19"/>
      <c r="B92" s="19"/>
      <c r="C92" s="19"/>
      <c r="D92" s="19"/>
      <c r="E92" s="524" t="str">
        <f>Asset14</f>
        <v>Land</v>
      </c>
      <c r="F92" s="528"/>
      <c r="G92" s="164"/>
      <c r="H92" s="165"/>
      <c r="I92" s="165"/>
      <c r="J92" s="165"/>
      <c r="K92" s="165"/>
      <c r="L92" s="165"/>
      <c r="M92" s="165"/>
      <c r="N92" s="165"/>
      <c r="O92" s="165"/>
      <c r="P92" s="165"/>
      <c r="R92" s="15"/>
      <c r="S92" s="15"/>
      <c r="T92" s="15"/>
      <c r="U92" s="15"/>
      <c r="V92" s="15"/>
      <c r="W92" s="15"/>
      <c r="X92" s="15"/>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row>
    <row r="93" spans="1:188" outlineLevel="1">
      <c r="A93" s="298"/>
      <c r="B93" s="298"/>
      <c r="C93" s="298"/>
      <c r="D93" s="298"/>
      <c r="E93" s="524" t="str">
        <f>Asset15</f>
        <v>Buildings</v>
      </c>
      <c r="F93" s="528"/>
      <c r="G93" s="164"/>
      <c r="H93" s="165"/>
      <c r="I93" s="165"/>
      <c r="J93" s="165"/>
      <c r="K93" s="165"/>
      <c r="L93" s="165"/>
      <c r="M93" s="165"/>
      <c r="N93" s="165"/>
      <c r="O93" s="165"/>
      <c r="P93" s="165"/>
      <c r="R93" s="15"/>
      <c r="S93" s="15"/>
      <c r="T93" s="15"/>
      <c r="U93" s="15"/>
      <c r="V93" s="15"/>
      <c r="W93" s="15"/>
      <c r="X93" s="15"/>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row>
    <row r="94" spans="1:188" outlineLevel="1">
      <c r="A94" s="19"/>
      <c r="B94" s="19"/>
      <c r="C94" s="19"/>
      <c r="D94" s="19"/>
      <c r="E94" s="524" t="str">
        <f>Asset16</f>
        <v>Equity raising costs</v>
      </c>
      <c r="F94" s="528"/>
      <c r="G94" s="164"/>
      <c r="H94" s="165"/>
      <c r="I94" s="165"/>
      <c r="J94" s="165"/>
      <c r="K94" s="165"/>
      <c r="L94" s="165"/>
      <c r="M94" s="165"/>
      <c r="N94" s="165"/>
      <c r="O94" s="165"/>
      <c r="P94" s="165"/>
      <c r="R94" s="15"/>
      <c r="S94" s="15"/>
      <c r="T94" s="15"/>
      <c r="U94" s="15"/>
      <c r="V94" s="15"/>
      <c r="W94" s="15"/>
      <c r="X94" s="15"/>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row>
    <row r="95" spans="1:188" outlineLevel="1">
      <c r="A95" s="19"/>
      <c r="B95" s="19"/>
      <c r="C95" s="19"/>
      <c r="D95" s="19"/>
      <c r="E95" s="524">
        <f>Asset17</f>
        <v>0</v>
      </c>
      <c r="F95" s="528"/>
      <c r="G95" s="164"/>
      <c r="H95" s="165"/>
      <c r="I95" s="165"/>
      <c r="J95" s="165"/>
      <c r="K95" s="165"/>
      <c r="L95" s="165"/>
      <c r="M95" s="165"/>
      <c r="N95" s="165"/>
      <c r="O95" s="165"/>
      <c r="P95" s="165"/>
      <c r="R95" s="15"/>
      <c r="S95" s="15"/>
      <c r="T95" s="15"/>
      <c r="U95" s="15"/>
      <c r="V95" s="15"/>
      <c r="W95" s="15"/>
      <c r="X95" s="1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row>
    <row r="96" spans="1:188" outlineLevel="1">
      <c r="A96" s="298"/>
      <c r="B96" s="298"/>
      <c r="C96" s="298"/>
      <c r="D96" s="298"/>
      <c r="E96" s="524">
        <f>Asset18</f>
        <v>0</v>
      </c>
      <c r="F96" s="528"/>
      <c r="G96" s="164"/>
      <c r="H96" s="165"/>
      <c r="I96" s="165"/>
      <c r="J96" s="165"/>
      <c r="K96" s="165"/>
      <c r="L96" s="165"/>
      <c r="M96" s="165"/>
      <c r="N96" s="165"/>
      <c r="O96" s="165"/>
      <c r="P96" s="165"/>
      <c r="R96" s="15"/>
      <c r="S96" s="15"/>
      <c r="T96" s="15"/>
      <c r="U96" s="15"/>
      <c r="V96" s="15"/>
      <c r="W96" s="15"/>
      <c r="X96" s="15"/>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row>
    <row r="97" spans="1:188" outlineLevel="1">
      <c r="A97" s="19"/>
      <c r="B97" s="19"/>
      <c r="C97" s="19"/>
      <c r="D97" s="19"/>
      <c r="E97" s="524">
        <f>Asset19</f>
        <v>0</v>
      </c>
      <c r="F97" s="528"/>
      <c r="G97" s="164"/>
      <c r="H97" s="165"/>
      <c r="I97" s="165"/>
      <c r="J97" s="165"/>
      <c r="K97" s="165"/>
      <c r="L97" s="165"/>
      <c r="M97" s="165"/>
      <c r="N97" s="165"/>
      <c r="O97" s="165"/>
      <c r="P97" s="165"/>
      <c r="R97" s="15"/>
      <c r="S97" s="15"/>
      <c r="T97" s="15"/>
      <c r="U97" s="15"/>
      <c r="V97" s="15"/>
      <c r="W97" s="15"/>
      <c r="X97" s="15"/>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row>
    <row r="98" spans="1:188" outlineLevel="1">
      <c r="A98" s="19"/>
      <c r="B98" s="19"/>
      <c r="C98" s="19"/>
      <c r="D98" s="19"/>
      <c r="E98" s="524">
        <f>Asset20</f>
        <v>0</v>
      </c>
      <c r="F98" s="528"/>
      <c r="G98" s="164"/>
      <c r="H98" s="165"/>
      <c r="I98" s="165"/>
      <c r="J98" s="165"/>
      <c r="K98" s="165"/>
      <c r="L98" s="165"/>
      <c r="M98" s="165"/>
      <c r="N98" s="165"/>
      <c r="O98" s="165"/>
      <c r="P98" s="165"/>
      <c r="R98" s="15"/>
      <c r="S98" s="15"/>
      <c r="T98" s="15"/>
      <c r="U98" s="15"/>
      <c r="V98" s="15"/>
      <c r="W98" s="15"/>
      <c r="X98" s="15"/>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row>
    <row r="99" spans="1:188">
      <c r="A99" s="298"/>
      <c r="B99" s="298"/>
      <c r="C99" s="524"/>
      <c r="D99" s="524"/>
      <c r="E99" s="524" t="s">
        <v>106</v>
      </c>
      <c r="F99" s="528"/>
      <c r="G99" s="310">
        <f t="shared" ref="G99:P99" si="6">SUM(G79:G98)</f>
        <v>5.495337725024136</v>
      </c>
      <c r="H99" s="311">
        <f t="shared" si="6"/>
        <v>7.9944652543992714</v>
      </c>
      <c r="I99" s="311">
        <f t="shared" si="6"/>
        <v>7.5757440215143683</v>
      </c>
      <c r="J99" s="311">
        <f t="shared" si="6"/>
        <v>4.3718338257808869</v>
      </c>
      <c r="K99" s="311">
        <f t="shared" si="6"/>
        <v>3.888381761922779</v>
      </c>
      <c r="L99" s="311">
        <f t="shared" si="6"/>
        <v>0</v>
      </c>
      <c r="M99" s="311">
        <f t="shared" si="6"/>
        <v>0</v>
      </c>
      <c r="N99" s="311">
        <f t="shared" si="6"/>
        <v>0</v>
      </c>
      <c r="O99" s="311">
        <f t="shared" si="6"/>
        <v>0</v>
      </c>
      <c r="P99" s="311">
        <f t="shared" si="6"/>
        <v>0</v>
      </c>
      <c r="Q99" s="439"/>
      <c r="R99" s="15"/>
      <c r="S99" s="15"/>
      <c r="T99" s="15"/>
      <c r="U99" s="15"/>
      <c r="V99" s="15"/>
      <c r="W99" s="15"/>
      <c r="X99" s="15"/>
      <c r="Y99"/>
      <c r="Z99"/>
    </row>
    <row r="100" spans="1:188" ht="21" customHeight="1">
      <c r="A100" s="19"/>
      <c r="B100" s="19"/>
      <c r="C100" s="19"/>
      <c r="D100" s="19"/>
      <c r="F100" s="135"/>
      <c r="G100" s="135"/>
      <c r="H100" s="135"/>
      <c r="I100" s="135"/>
      <c r="J100" s="135"/>
      <c r="K100" s="135"/>
      <c r="L100" s="135"/>
      <c r="M100" s="135"/>
      <c r="N100" s="135"/>
      <c r="O100" s="135"/>
      <c r="P100" s="135"/>
      <c r="Q100" s="343">
        <f>SUM(G99:P99)</f>
        <v>29.325762588641442</v>
      </c>
      <c r="R100" s="15"/>
      <c r="S100" s="15"/>
      <c r="T100" s="15"/>
      <c r="U100" s="15"/>
      <c r="V100" s="15"/>
      <c r="W100" s="15"/>
      <c r="X100" s="15"/>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row>
    <row r="101" spans="1:188" ht="13.5" customHeight="1">
      <c r="A101" s="182"/>
      <c r="B101" s="182"/>
      <c r="C101" s="182"/>
      <c r="D101" s="182"/>
      <c r="E101" s="331" t="str">
        <f>"Forecast Net Capital Expenditure – As Incurred ($m Real "&amp;CONCATENATE(LEFT(P7, 4)-1 &amp;"-" &amp;IF(P7&gt;"2009-10",,"0") &amp;RIGHT(P7,2)-1)&amp;")"</f>
        <v>Forecast Net Capital Expenditure – As Incurred ($m Real 2008-09)</v>
      </c>
      <c r="F101" s="331"/>
      <c r="G101" s="331"/>
      <c r="H101" s="331"/>
      <c r="I101" s="331"/>
      <c r="J101" s="185"/>
      <c r="K101" s="185"/>
      <c r="L101" s="183"/>
      <c r="M101" s="183"/>
      <c r="N101" s="183"/>
      <c r="O101" s="183"/>
      <c r="P101" s="183"/>
      <c r="Q101" s="182"/>
      <c r="R101" s="183"/>
      <c r="S101" s="15"/>
      <c r="T101" s="15"/>
      <c r="U101" s="15"/>
      <c r="V101" s="15"/>
      <c r="W101" s="15"/>
      <c r="X101" s="15"/>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row>
    <row r="102" spans="1:188">
      <c r="A102" s="298"/>
      <c r="B102" s="298"/>
      <c r="C102" s="298"/>
      <c r="D102" s="298"/>
      <c r="E102" s="74" t="s">
        <v>67</v>
      </c>
      <c r="G102" s="346" t="str">
        <f>G30</f>
        <v>2009-10</v>
      </c>
      <c r="H102" s="346" t="str">
        <f t="shared" ref="H102:P102" si="7">H30</f>
        <v>2010-11</v>
      </c>
      <c r="I102" s="346" t="str">
        <f t="shared" si="7"/>
        <v>2011-12</v>
      </c>
      <c r="J102" s="346" t="str">
        <f t="shared" si="7"/>
        <v>2012-13</v>
      </c>
      <c r="K102" s="346" t="str">
        <f t="shared" si="7"/>
        <v>2013-14</v>
      </c>
      <c r="L102" s="346" t="str">
        <f t="shared" si="7"/>
        <v>2014-15</v>
      </c>
      <c r="M102" s="346" t="str">
        <f t="shared" si="7"/>
        <v>2015-16</v>
      </c>
      <c r="N102" s="346" t="str">
        <f t="shared" si="7"/>
        <v>2016-17</v>
      </c>
      <c r="O102" s="346" t="str">
        <f t="shared" si="7"/>
        <v>2017-18</v>
      </c>
      <c r="P102" s="346" t="str">
        <f t="shared" si="7"/>
        <v>2018-19</v>
      </c>
      <c r="R102" s="15"/>
      <c r="S102" s="15"/>
      <c r="T102" s="94"/>
      <c r="U102" s="15"/>
      <c r="V102" s="15"/>
      <c r="W102" s="15"/>
      <c r="X102" s="15"/>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row>
    <row r="103" spans="1:188" hidden="1" outlineLevel="1">
      <c r="A103" s="19"/>
      <c r="B103" s="19"/>
      <c r="C103" s="19"/>
      <c r="D103" s="19"/>
      <c r="E103" s="524" t="str">
        <f>Asset1</f>
        <v>Opening Distribution Assets</v>
      </c>
      <c r="F103" s="528"/>
      <c r="G103" s="308">
        <f>G31-G55-G79</f>
        <v>0</v>
      </c>
      <c r="H103" s="309">
        <f>H31-H55-H79</f>
        <v>0</v>
      </c>
      <c r="I103" s="309">
        <f t="shared" ref="H103:P104" si="8">I31-I55-I79</f>
        <v>0</v>
      </c>
      <c r="J103" s="309">
        <f t="shared" si="8"/>
        <v>0</v>
      </c>
      <c r="K103" s="309">
        <f t="shared" si="8"/>
        <v>0</v>
      </c>
      <c r="L103" s="309">
        <f t="shared" si="8"/>
        <v>0</v>
      </c>
      <c r="M103" s="309">
        <f t="shared" si="8"/>
        <v>0</v>
      </c>
      <c r="N103" s="309">
        <f t="shared" si="8"/>
        <v>0</v>
      </c>
      <c r="O103" s="309">
        <f t="shared" si="8"/>
        <v>0</v>
      </c>
      <c r="P103" s="309">
        <f t="shared" si="8"/>
        <v>0</v>
      </c>
      <c r="R103" s="15"/>
      <c r="S103" s="15"/>
      <c r="T103" s="94"/>
      <c r="U103" s="15"/>
      <c r="V103" s="15"/>
      <c r="W103" s="15"/>
      <c r="X103" s="15"/>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row>
    <row r="104" spans="1:188" hidden="1" outlineLevel="1">
      <c r="A104" s="19"/>
      <c r="B104" s="19"/>
      <c r="C104" s="19"/>
      <c r="D104" s="19"/>
      <c r="E104" s="524" t="str">
        <f>Asset2</f>
        <v>Sub-transmission Overhead</v>
      </c>
      <c r="F104" s="528"/>
      <c r="G104" s="310">
        <f>G32-G56-G80</f>
        <v>13.063691914683542</v>
      </c>
      <c r="H104" s="311">
        <f t="shared" si="8"/>
        <v>1.9932162539599445</v>
      </c>
      <c r="I104" s="311">
        <f t="shared" si="8"/>
        <v>5.6458718037645355</v>
      </c>
      <c r="J104" s="311">
        <f t="shared" si="8"/>
        <v>5.4990527048574203</v>
      </c>
      <c r="K104" s="311">
        <f t="shared" si="8"/>
        <v>1.2094612604030126</v>
      </c>
      <c r="L104" s="311">
        <f t="shared" si="8"/>
        <v>0</v>
      </c>
      <c r="M104" s="311">
        <f t="shared" si="8"/>
        <v>0</v>
      </c>
      <c r="N104" s="311">
        <f t="shared" si="8"/>
        <v>0</v>
      </c>
      <c r="O104" s="311">
        <f t="shared" si="8"/>
        <v>0</v>
      </c>
      <c r="P104" s="311">
        <f t="shared" si="8"/>
        <v>0</v>
      </c>
      <c r="R104" s="15"/>
      <c r="S104" s="15"/>
      <c r="T104" s="94"/>
      <c r="U104" s="15"/>
      <c r="V104" s="15"/>
      <c r="W104" s="15"/>
      <c r="X104" s="15"/>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row>
    <row r="105" spans="1:188" hidden="1" outlineLevel="1">
      <c r="A105" s="298"/>
      <c r="B105" s="298"/>
      <c r="C105" s="298"/>
      <c r="D105" s="298"/>
      <c r="E105" s="524" t="str">
        <f>Asset3</f>
        <v>Sub-transmission Underground</v>
      </c>
      <c r="F105" s="528"/>
      <c r="G105" s="310">
        <f t="shared" ref="G105:G120" si="9">G33-G57-G81</f>
        <v>0</v>
      </c>
      <c r="H105" s="311">
        <f t="shared" ref="H105:P105" si="10">H33-H57-H81</f>
        <v>0</v>
      </c>
      <c r="I105" s="311">
        <f t="shared" si="10"/>
        <v>0</v>
      </c>
      <c r="J105" s="311">
        <f t="shared" si="10"/>
        <v>0</v>
      </c>
      <c r="K105" s="311">
        <f t="shared" si="10"/>
        <v>0</v>
      </c>
      <c r="L105" s="311">
        <f t="shared" si="10"/>
        <v>0</v>
      </c>
      <c r="M105" s="311">
        <f t="shared" si="10"/>
        <v>0</v>
      </c>
      <c r="N105" s="311">
        <f t="shared" si="10"/>
        <v>0</v>
      </c>
      <c r="O105" s="311">
        <f t="shared" si="10"/>
        <v>0</v>
      </c>
      <c r="P105" s="311">
        <f t="shared" si="10"/>
        <v>0</v>
      </c>
      <c r="R105" s="15"/>
      <c r="S105" s="15"/>
      <c r="T105" s="94"/>
      <c r="U105" s="15"/>
      <c r="V105" s="15"/>
      <c r="W105" s="15"/>
      <c r="X105" s="1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row>
    <row r="106" spans="1:188" hidden="1" outlineLevel="1">
      <c r="A106" s="19"/>
      <c r="B106" s="19"/>
      <c r="C106" s="19"/>
      <c r="D106" s="19"/>
      <c r="E106" s="524" t="str">
        <f>Asset4</f>
        <v>Zone Substation</v>
      </c>
      <c r="F106" s="528"/>
      <c r="G106" s="310">
        <f t="shared" si="9"/>
        <v>3.1138540308602369</v>
      </c>
      <c r="H106" s="311">
        <f t="shared" ref="H106:P106" si="11">H34-H58-H82</f>
        <v>14.672442707224489</v>
      </c>
      <c r="I106" s="311">
        <f t="shared" si="11"/>
        <v>11.252732559599309</v>
      </c>
      <c r="J106" s="311">
        <f t="shared" si="11"/>
        <v>7.622493284900437</v>
      </c>
      <c r="K106" s="311">
        <f t="shared" si="11"/>
        <v>7.6107383368693364</v>
      </c>
      <c r="L106" s="311">
        <f t="shared" si="11"/>
        <v>0</v>
      </c>
      <c r="M106" s="311">
        <f t="shared" si="11"/>
        <v>0</v>
      </c>
      <c r="N106" s="311">
        <f t="shared" si="11"/>
        <v>0</v>
      </c>
      <c r="O106" s="311">
        <f t="shared" si="11"/>
        <v>0</v>
      </c>
      <c r="P106" s="311">
        <f t="shared" si="11"/>
        <v>0</v>
      </c>
      <c r="R106" s="15"/>
      <c r="S106" s="15"/>
      <c r="T106" s="94"/>
      <c r="U106" s="15"/>
      <c r="V106" s="15"/>
      <c r="W106" s="15"/>
      <c r="X106" s="15"/>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row>
    <row r="107" spans="1:188" hidden="1" outlineLevel="1">
      <c r="A107" s="19"/>
      <c r="B107" s="19"/>
      <c r="C107" s="19"/>
      <c r="D107" s="19"/>
      <c r="E107" s="524" t="str">
        <f>Asset5</f>
        <v>Distribution Substations</v>
      </c>
      <c r="F107" s="528"/>
      <c r="G107" s="310">
        <f t="shared" si="9"/>
        <v>11.229540294935687</v>
      </c>
      <c r="H107" s="311">
        <f t="shared" ref="H107:P107" si="12">H35-H59-H83</f>
        <v>11.218343179446157</v>
      </c>
      <c r="I107" s="311">
        <f t="shared" si="12"/>
        <v>9.4444097821046125</v>
      </c>
      <c r="J107" s="311">
        <f t="shared" si="12"/>
        <v>9.0276862974517158</v>
      </c>
      <c r="K107" s="311">
        <f t="shared" si="12"/>
        <v>8.1171088929361161</v>
      </c>
      <c r="L107" s="311">
        <f t="shared" si="12"/>
        <v>0</v>
      </c>
      <c r="M107" s="311">
        <f t="shared" si="12"/>
        <v>0</v>
      </c>
      <c r="N107" s="311">
        <f t="shared" si="12"/>
        <v>0</v>
      </c>
      <c r="O107" s="311">
        <f t="shared" si="12"/>
        <v>0</v>
      </c>
      <c r="P107" s="311">
        <f t="shared" si="12"/>
        <v>0</v>
      </c>
      <c r="R107" s="15"/>
      <c r="S107" s="15"/>
      <c r="T107" s="94"/>
      <c r="U107" s="15"/>
      <c r="V107" s="15"/>
      <c r="W107" s="15"/>
      <c r="X107" s="15"/>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row>
    <row r="108" spans="1:188" hidden="1" outlineLevel="1">
      <c r="A108" s="298"/>
      <c r="B108" s="298"/>
      <c r="C108" s="298"/>
      <c r="D108" s="298"/>
      <c r="E108" s="524" t="str">
        <f>Asset6</f>
        <v>Distribution Overhead Lines</v>
      </c>
      <c r="F108" s="528"/>
      <c r="G108" s="310">
        <f t="shared" si="9"/>
        <v>10.697857496566424</v>
      </c>
      <c r="H108" s="311">
        <f t="shared" ref="H108:P108" si="13">H36-H60-H84</f>
        <v>11.210890051793328</v>
      </c>
      <c r="I108" s="311">
        <f t="shared" si="13"/>
        <v>11.998501256036873</v>
      </c>
      <c r="J108" s="311">
        <f t="shared" si="13"/>
        <v>12.068128140375679</v>
      </c>
      <c r="K108" s="311">
        <f t="shared" si="13"/>
        <v>12.725146070381468</v>
      </c>
      <c r="L108" s="311">
        <f t="shared" si="13"/>
        <v>0</v>
      </c>
      <c r="M108" s="311">
        <f t="shared" si="13"/>
        <v>0</v>
      </c>
      <c r="N108" s="311">
        <f t="shared" si="13"/>
        <v>0</v>
      </c>
      <c r="O108" s="311">
        <f t="shared" si="13"/>
        <v>0</v>
      </c>
      <c r="P108" s="311">
        <f t="shared" si="13"/>
        <v>0</v>
      </c>
      <c r="R108" s="15"/>
      <c r="S108" s="15"/>
      <c r="T108" s="94"/>
      <c r="U108" s="15"/>
      <c r="V108" s="15"/>
      <c r="W108" s="15"/>
      <c r="X108" s="15"/>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row>
    <row r="109" spans="1:188" hidden="1" outlineLevel="1">
      <c r="A109" s="19"/>
      <c r="B109" s="19"/>
      <c r="C109" s="19"/>
      <c r="D109" s="19"/>
      <c r="E109" s="524" t="str">
        <f>Asset7</f>
        <v>Distribution Underground Lines</v>
      </c>
      <c r="F109" s="528"/>
      <c r="G109" s="310">
        <f t="shared" si="9"/>
        <v>11.513640031793489</v>
      </c>
      <c r="H109" s="311">
        <f t="shared" ref="H109:P109" si="14">H37-H61-H85</f>
        <v>11.002890040101846</v>
      </c>
      <c r="I109" s="311">
        <f t="shared" si="14"/>
        <v>12.17586496591943</v>
      </c>
      <c r="J109" s="311">
        <f>J37-J61-J85</f>
        <v>10.09554837756149</v>
      </c>
      <c r="K109" s="311">
        <f t="shared" si="14"/>
        <v>11.284682740822781</v>
      </c>
      <c r="L109" s="311">
        <f t="shared" si="14"/>
        <v>0</v>
      </c>
      <c r="M109" s="311">
        <f t="shared" si="14"/>
        <v>0</v>
      </c>
      <c r="N109" s="311">
        <f t="shared" si="14"/>
        <v>0</v>
      </c>
      <c r="O109" s="311">
        <f t="shared" si="14"/>
        <v>0</v>
      </c>
      <c r="P109" s="311">
        <f t="shared" si="14"/>
        <v>0</v>
      </c>
      <c r="R109" s="15"/>
      <c r="S109" s="15"/>
      <c r="T109" s="94"/>
      <c r="U109" s="15"/>
      <c r="V109" s="15"/>
      <c r="W109" s="15"/>
      <c r="X109" s="15"/>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row>
    <row r="110" spans="1:188" hidden="1" outlineLevel="1">
      <c r="A110" s="19"/>
      <c r="B110" s="19"/>
      <c r="C110" s="19"/>
      <c r="D110" s="19"/>
      <c r="E110" s="524" t="str">
        <f>Asset8</f>
        <v>IT &amp; Communication Systems (Networks)</v>
      </c>
      <c r="F110" s="528"/>
      <c r="G110" s="310">
        <f t="shared" si="9"/>
        <v>5.6150228750000002</v>
      </c>
      <c r="H110" s="311">
        <f t="shared" ref="H110:P110" si="15">H38-H62-H86</f>
        <v>5.6251978749999996</v>
      </c>
      <c r="I110" s="311">
        <f t="shared" si="15"/>
        <v>3.8293103749999999</v>
      </c>
      <c r="J110" s="311">
        <f t="shared" si="15"/>
        <v>3.8954478749999994</v>
      </c>
      <c r="K110" s="311">
        <f t="shared" si="15"/>
        <v>5.0096103750000003</v>
      </c>
      <c r="L110" s="311">
        <f t="shared" si="15"/>
        <v>0</v>
      </c>
      <c r="M110" s="311">
        <f t="shared" si="15"/>
        <v>0</v>
      </c>
      <c r="N110" s="311">
        <f t="shared" si="15"/>
        <v>0</v>
      </c>
      <c r="O110" s="311">
        <f t="shared" si="15"/>
        <v>0</v>
      </c>
      <c r="P110" s="311">
        <f t="shared" si="15"/>
        <v>0</v>
      </c>
      <c r="R110" s="15"/>
      <c r="S110" s="15"/>
      <c r="T110" s="94"/>
      <c r="U110" s="15"/>
      <c r="V110" s="15"/>
      <c r="W110" s="15"/>
      <c r="X110" s="15"/>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row>
    <row r="111" spans="1:188" hidden="1" outlineLevel="1">
      <c r="A111" s="298"/>
      <c r="B111" s="298"/>
      <c r="C111" s="298"/>
      <c r="D111" s="298"/>
      <c r="E111" s="524" t="str">
        <f>Asset9</f>
        <v>Motor Vehicles</v>
      </c>
      <c r="F111" s="528"/>
      <c r="G111" s="310">
        <f t="shared" si="9"/>
        <v>0</v>
      </c>
      <c r="H111" s="311">
        <f t="shared" ref="H111:P111" si="16">H39-H63-H87</f>
        <v>0</v>
      </c>
      <c r="I111" s="311">
        <f t="shared" si="16"/>
        <v>0</v>
      </c>
      <c r="J111" s="311">
        <f t="shared" si="16"/>
        <v>0</v>
      </c>
      <c r="K111" s="311">
        <f t="shared" si="16"/>
        <v>0</v>
      </c>
      <c r="L111" s="311">
        <f t="shared" si="16"/>
        <v>0</v>
      </c>
      <c r="M111" s="311">
        <f t="shared" si="16"/>
        <v>0</v>
      </c>
      <c r="N111" s="311">
        <f t="shared" si="16"/>
        <v>0</v>
      </c>
      <c r="O111" s="311">
        <f t="shared" si="16"/>
        <v>0</v>
      </c>
      <c r="P111" s="311">
        <f t="shared" si="16"/>
        <v>0</v>
      </c>
      <c r="R111" s="15"/>
      <c r="S111" s="15"/>
      <c r="T111" s="94"/>
      <c r="U111" s="15"/>
      <c r="V111" s="15"/>
      <c r="W111" s="15"/>
      <c r="X111" s="15"/>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row>
    <row r="112" spans="1:188" hidden="1" outlineLevel="1">
      <c r="A112" s="19"/>
      <c r="B112" s="19"/>
      <c r="C112" s="19"/>
      <c r="D112" s="19"/>
      <c r="E112" s="524" t="str">
        <f>Asset10</f>
        <v>Other Non-System Assets (Networks)</v>
      </c>
      <c r="F112" s="528"/>
      <c r="G112" s="310">
        <f t="shared" si="9"/>
        <v>0.47639044463104241</v>
      </c>
      <c r="H112" s="311">
        <f t="shared" ref="H112:P112" si="17">H40-H64-H88</f>
        <v>0.49550095175303677</v>
      </c>
      <c r="I112" s="311">
        <f t="shared" si="17"/>
        <v>0.50877518551739176</v>
      </c>
      <c r="J112" s="311">
        <f t="shared" si="17"/>
        <v>0.51271441803725415</v>
      </c>
      <c r="K112" s="311">
        <f t="shared" si="17"/>
        <v>0.51532186288381343</v>
      </c>
      <c r="L112" s="311">
        <f t="shared" si="17"/>
        <v>0</v>
      </c>
      <c r="M112" s="311">
        <f t="shared" si="17"/>
        <v>0</v>
      </c>
      <c r="N112" s="311">
        <f t="shared" si="17"/>
        <v>0</v>
      </c>
      <c r="O112" s="311">
        <f t="shared" si="17"/>
        <v>0</v>
      </c>
      <c r="P112" s="311">
        <f t="shared" si="17"/>
        <v>0</v>
      </c>
      <c r="R112" s="15"/>
      <c r="S112" s="15"/>
      <c r="T112" s="94"/>
      <c r="U112" s="15"/>
      <c r="V112" s="15"/>
      <c r="W112" s="15"/>
      <c r="X112" s="15"/>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row>
    <row r="113" spans="1:188" hidden="1" outlineLevel="1">
      <c r="A113" s="19"/>
      <c r="B113" s="19"/>
      <c r="C113" s="19"/>
      <c r="D113" s="19"/>
      <c r="E113" s="524" t="str">
        <f>Asset11</f>
        <v>IT Systems (Corporate)</v>
      </c>
      <c r="F113" s="528"/>
      <c r="G113" s="310">
        <f t="shared" si="9"/>
        <v>0.22561790625</v>
      </c>
      <c r="H113" s="311">
        <f t="shared" ref="H113:P113" si="18">H41-H65-H89</f>
        <v>6.9635156249999997E-2</v>
      </c>
      <c r="I113" s="311">
        <f t="shared" si="18"/>
        <v>0.26461359374999999</v>
      </c>
      <c r="J113" s="311">
        <f t="shared" si="18"/>
        <v>0.19497843750000002</v>
      </c>
      <c r="K113" s="311">
        <f t="shared" si="18"/>
        <v>0.19497843750000002</v>
      </c>
      <c r="L113" s="311">
        <f t="shared" si="18"/>
        <v>0</v>
      </c>
      <c r="M113" s="311">
        <f t="shared" si="18"/>
        <v>0</v>
      </c>
      <c r="N113" s="311">
        <f t="shared" si="18"/>
        <v>0</v>
      </c>
      <c r="O113" s="311">
        <f t="shared" si="18"/>
        <v>0</v>
      </c>
      <c r="P113" s="311">
        <f t="shared" si="18"/>
        <v>0</v>
      </c>
      <c r="R113" s="15"/>
      <c r="S113" s="15"/>
      <c r="T113" s="94"/>
      <c r="U113" s="15"/>
      <c r="V113" s="15"/>
      <c r="W113" s="15"/>
      <c r="X113" s="15"/>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row>
    <row r="114" spans="1:188" hidden="1" outlineLevel="1">
      <c r="A114" s="298"/>
      <c r="B114" s="298"/>
      <c r="C114" s="298"/>
      <c r="D114" s="298"/>
      <c r="E114" s="524" t="str">
        <f>Asset12</f>
        <v>Telecommunications (Corporate)</v>
      </c>
      <c r="F114" s="528"/>
      <c r="G114" s="310">
        <f t="shared" si="9"/>
        <v>1.3745127168367346</v>
      </c>
      <c r="H114" s="311">
        <f t="shared" ref="H114:P114" si="19">H42-H66-H90</f>
        <v>0.12255787500000001</v>
      </c>
      <c r="I114" s="311">
        <f t="shared" si="19"/>
        <v>0.122557875</v>
      </c>
      <c r="J114" s="311">
        <f t="shared" si="19"/>
        <v>6.1278937499999998E-2</v>
      </c>
      <c r="K114" s="311">
        <f t="shared" si="19"/>
        <v>6.4064343750000002E-2</v>
      </c>
      <c r="L114" s="311">
        <f t="shared" si="19"/>
        <v>0</v>
      </c>
      <c r="M114" s="311">
        <f t="shared" si="19"/>
        <v>0</v>
      </c>
      <c r="N114" s="311">
        <f t="shared" si="19"/>
        <v>0</v>
      </c>
      <c r="O114" s="311">
        <f t="shared" si="19"/>
        <v>0</v>
      </c>
      <c r="P114" s="311">
        <f t="shared" si="19"/>
        <v>0</v>
      </c>
      <c r="R114" s="15"/>
      <c r="S114" s="15"/>
      <c r="T114" s="94"/>
      <c r="U114" s="15"/>
      <c r="V114" s="15"/>
      <c r="W114" s="15"/>
      <c r="X114" s="15"/>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row>
    <row r="115" spans="1:188" hidden="1" outlineLevel="1">
      <c r="A115" s="19"/>
      <c r="B115" s="19"/>
      <c r="C115" s="19"/>
      <c r="D115" s="19"/>
      <c r="E115" s="524" t="str">
        <f>Asset13</f>
        <v>Other Non-System Assets (Corporate)</v>
      </c>
      <c r="F115" s="528"/>
      <c r="G115" s="310">
        <f t="shared" si="9"/>
        <v>0</v>
      </c>
      <c r="H115" s="311">
        <f t="shared" ref="H115:P115" si="20">H43-H67-H91</f>
        <v>0</v>
      </c>
      <c r="I115" s="311">
        <f t="shared" si="20"/>
        <v>0</v>
      </c>
      <c r="J115" s="311">
        <f t="shared" si="20"/>
        <v>0</v>
      </c>
      <c r="K115" s="311">
        <f t="shared" si="20"/>
        <v>0</v>
      </c>
      <c r="L115" s="311">
        <f t="shared" si="20"/>
        <v>0</v>
      </c>
      <c r="M115" s="311">
        <f t="shared" si="20"/>
        <v>0</v>
      </c>
      <c r="N115" s="311">
        <f t="shared" si="20"/>
        <v>0</v>
      </c>
      <c r="O115" s="311">
        <f t="shared" si="20"/>
        <v>0</v>
      </c>
      <c r="P115" s="311">
        <f t="shared" si="20"/>
        <v>0</v>
      </c>
      <c r="R115" s="15"/>
      <c r="S115" s="15"/>
      <c r="T115" s="94"/>
      <c r="U115" s="15"/>
      <c r="V115" s="15"/>
      <c r="W115" s="15"/>
      <c r="X115" s="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row>
    <row r="116" spans="1:188" hidden="1" outlineLevel="1">
      <c r="A116" s="19"/>
      <c r="B116" s="19"/>
      <c r="C116" s="19"/>
      <c r="D116" s="19"/>
      <c r="E116" s="524" t="str">
        <f>Asset14</f>
        <v>Land</v>
      </c>
      <c r="F116" s="528"/>
      <c r="G116" s="310">
        <f t="shared" si="9"/>
        <v>0</v>
      </c>
      <c r="H116" s="311">
        <f t="shared" ref="H116:P116" si="21">H44-H68-H92</f>
        <v>0</v>
      </c>
      <c r="I116" s="311">
        <f t="shared" si="21"/>
        <v>0</v>
      </c>
      <c r="J116" s="311">
        <f t="shared" si="21"/>
        <v>0</v>
      </c>
      <c r="K116" s="311">
        <f t="shared" si="21"/>
        <v>0</v>
      </c>
      <c r="L116" s="311">
        <f t="shared" si="21"/>
        <v>0</v>
      </c>
      <c r="M116" s="311">
        <f t="shared" si="21"/>
        <v>0</v>
      </c>
      <c r="N116" s="311">
        <f t="shared" si="21"/>
        <v>0</v>
      </c>
      <c r="O116" s="311">
        <f t="shared" si="21"/>
        <v>0</v>
      </c>
      <c r="P116" s="311">
        <f t="shared" si="21"/>
        <v>0</v>
      </c>
      <c r="R116" s="15"/>
      <c r="S116" s="15"/>
      <c r="T116" s="94"/>
      <c r="U116" s="15"/>
      <c r="V116" s="15"/>
      <c r="W116" s="15"/>
      <c r="X116" s="15"/>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row>
    <row r="117" spans="1:188" hidden="1" outlineLevel="1">
      <c r="A117" s="298"/>
      <c r="B117" s="298"/>
      <c r="C117" s="298"/>
      <c r="D117" s="298"/>
      <c r="E117" s="524" t="str">
        <f>Asset15</f>
        <v>Buildings</v>
      </c>
      <c r="F117" s="528"/>
      <c r="G117" s="310">
        <f t="shared" si="9"/>
        <v>5.7670831884566329</v>
      </c>
      <c r="H117" s="311">
        <f t="shared" ref="H117:P117" si="22">H45-H69-H93</f>
        <v>1.2551752812499999</v>
      </c>
      <c r="I117" s="311">
        <f t="shared" si="22"/>
        <v>1.1679500937499998</v>
      </c>
      <c r="J117" s="311">
        <f t="shared" si="22"/>
        <v>1.123350525</v>
      </c>
      <c r="K117" s="311">
        <f t="shared" si="22"/>
        <v>1.1970251562500001</v>
      </c>
      <c r="L117" s="311">
        <f t="shared" si="22"/>
        <v>0</v>
      </c>
      <c r="M117" s="311">
        <f t="shared" si="22"/>
        <v>0</v>
      </c>
      <c r="N117" s="311">
        <f t="shared" si="22"/>
        <v>0</v>
      </c>
      <c r="O117" s="311">
        <f t="shared" si="22"/>
        <v>0</v>
      </c>
      <c r="P117" s="311">
        <f t="shared" si="22"/>
        <v>0</v>
      </c>
      <c r="R117" s="15"/>
      <c r="S117" s="15"/>
      <c r="T117" s="94"/>
      <c r="U117" s="15"/>
      <c r="V117" s="15"/>
      <c r="W117" s="15"/>
      <c r="X117" s="15"/>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row>
    <row r="118" spans="1:188" hidden="1" outlineLevel="1">
      <c r="A118" s="19"/>
      <c r="B118" s="19"/>
      <c r="C118" s="19"/>
      <c r="D118" s="19"/>
      <c r="E118" s="524" t="str">
        <f>Asset16</f>
        <v>Equity raising costs</v>
      </c>
      <c r="F118" s="528"/>
      <c r="G118" s="310">
        <f t="shared" si="9"/>
        <v>0.26234360593218442</v>
      </c>
      <c r="H118" s="311">
        <f t="shared" ref="H118:P118" si="23">H46-H70-H94</f>
        <v>0</v>
      </c>
      <c r="I118" s="311">
        <f t="shared" si="23"/>
        <v>0</v>
      </c>
      <c r="J118" s="311">
        <f t="shared" si="23"/>
        <v>0</v>
      </c>
      <c r="K118" s="311">
        <f t="shared" si="23"/>
        <v>0</v>
      </c>
      <c r="L118" s="311">
        <f t="shared" si="23"/>
        <v>0</v>
      </c>
      <c r="M118" s="311">
        <f t="shared" si="23"/>
        <v>0</v>
      </c>
      <c r="N118" s="311">
        <f t="shared" si="23"/>
        <v>0</v>
      </c>
      <c r="O118" s="311">
        <f t="shared" si="23"/>
        <v>0</v>
      </c>
      <c r="P118" s="311">
        <f t="shared" si="23"/>
        <v>0</v>
      </c>
      <c r="R118" s="15"/>
      <c r="S118" s="15"/>
      <c r="T118" s="94"/>
      <c r="U118" s="15"/>
      <c r="V118" s="15"/>
      <c r="W118" s="15"/>
      <c r="X118" s="15"/>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row>
    <row r="119" spans="1:188" hidden="1" outlineLevel="1">
      <c r="A119" s="19"/>
      <c r="B119" s="19"/>
      <c r="C119" s="19"/>
      <c r="D119" s="19"/>
      <c r="E119" s="524">
        <f>Asset17</f>
        <v>0</v>
      </c>
      <c r="F119" s="528"/>
      <c r="G119" s="310">
        <f t="shared" si="9"/>
        <v>0</v>
      </c>
      <c r="H119" s="311">
        <f t="shared" ref="H119:P119" si="24">H47-H71-H95</f>
        <v>0</v>
      </c>
      <c r="I119" s="311">
        <f t="shared" si="24"/>
        <v>0</v>
      </c>
      <c r="J119" s="311">
        <f t="shared" si="24"/>
        <v>0</v>
      </c>
      <c r="K119" s="311">
        <f t="shared" si="24"/>
        <v>0</v>
      </c>
      <c r="L119" s="311">
        <f t="shared" si="24"/>
        <v>0</v>
      </c>
      <c r="M119" s="311">
        <f t="shared" si="24"/>
        <v>0</v>
      </c>
      <c r="N119" s="311">
        <f t="shared" si="24"/>
        <v>0</v>
      </c>
      <c r="O119" s="311">
        <f t="shared" si="24"/>
        <v>0</v>
      </c>
      <c r="P119" s="311">
        <f t="shared" si="24"/>
        <v>0</v>
      </c>
      <c r="R119" s="15"/>
      <c r="S119" s="15"/>
      <c r="T119" s="94"/>
      <c r="U119" s="15"/>
      <c r="V119" s="15"/>
      <c r="W119" s="15"/>
      <c r="X119" s="15"/>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row>
    <row r="120" spans="1:188" hidden="1" outlineLevel="1">
      <c r="A120" s="298"/>
      <c r="B120" s="298"/>
      <c r="C120" s="298"/>
      <c r="D120" s="298"/>
      <c r="E120" s="524">
        <f>Asset18</f>
        <v>0</v>
      </c>
      <c r="F120" s="528"/>
      <c r="G120" s="310">
        <f t="shared" si="9"/>
        <v>0</v>
      </c>
      <c r="H120" s="311">
        <f t="shared" ref="H120:P120" si="25">H48-H72-H96</f>
        <v>0</v>
      </c>
      <c r="I120" s="311">
        <f t="shared" si="25"/>
        <v>0</v>
      </c>
      <c r="J120" s="311">
        <f t="shared" si="25"/>
        <v>0</v>
      </c>
      <c r="K120" s="311">
        <f t="shared" si="25"/>
        <v>0</v>
      </c>
      <c r="L120" s="311">
        <f t="shared" si="25"/>
        <v>0</v>
      </c>
      <c r="M120" s="311">
        <f t="shared" si="25"/>
        <v>0</v>
      </c>
      <c r="N120" s="311">
        <f t="shared" si="25"/>
        <v>0</v>
      </c>
      <c r="O120" s="311">
        <f t="shared" si="25"/>
        <v>0</v>
      </c>
      <c r="P120" s="311">
        <f t="shared" si="25"/>
        <v>0</v>
      </c>
      <c r="R120" s="15"/>
      <c r="S120" s="15"/>
      <c r="T120" s="94"/>
      <c r="U120" s="15"/>
      <c r="V120" s="15"/>
      <c r="W120" s="15"/>
      <c r="X120" s="15"/>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row>
    <row r="121" spans="1:188" hidden="1" outlineLevel="1">
      <c r="A121" s="19"/>
      <c r="B121" s="19"/>
      <c r="C121" s="19"/>
      <c r="D121" s="19"/>
      <c r="E121" s="524">
        <f>Asset19</f>
        <v>0</v>
      </c>
      <c r="F121" s="528"/>
      <c r="G121" s="310">
        <f t="shared" ref="G121:P121" si="26">G49-G73-G97</f>
        <v>0</v>
      </c>
      <c r="H121" s="311">
        <f t="shared" si="26"/>
        <v>0</v>
      </c>
      <c r="I121" s="311">
        <f t="shared" si="26"/>
        <v>0</v>
      </c>
      <c r="J121" s="311">
        <f t="shared" si="26"/>
        <v>0</v>
      </c>
      <c r="K121" s="311">
        <f t="shared" si="26"/>
        <v>0</v>
      </c>
      <c r="L121" s="311">
        <f t="shared" si="26"/>
        <v>0</v>
      </c>
      <c r="M121" s="311">
        <f t="shared" si="26"/>
        <v>0</v>
      </c>
      <c r="N121" s="311">
        <f t="shared" si="26"/>
        <v>0</v>
      </c>
      <c r="O121" s="311">
        <f t="shared" si="26"/>
        <v>0</v>
      </c>
      <c r="P121" s="311">
        <f t="shared" si="26"/>
        <v>0</v>
      </c>
      <c r="R121" s="15"/>
      <c r="S121" s="15"/>
      <c r="T121" s="94"/>
      <c r="U121" s="15"/>
      <c r="V121" s="15"/>
      <c r="W121" s="15"/>
      <c r="X121" s="15"/>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row>
    <row r="122" spans="1:188" hidden="1" outlineLevel="1">
      <c r="A122" s="19"/>
      <c r="B122" s="19"/>
      <c r="C122" s="19"/>
      <c r="D122" s="19"/>
      <c r="E122" s="524">
        <f>Asset20</f>
        <v>0</v>
      </c>
      <c r="F122" s="528"/>
      <c r="G122" s="310">
        <f t="shared" ref="G122:P122" si="27">G50-G74-G98</f>
        <v>0</v>
      </c>
      <c r="H122" s="311">
        <f t="shared" si="27"/>
        <v>0</v>
      </c>
      <c r="I122" s="311">
        <f t="shared" si="27"/>
        <v>0</v>
      </c>
      <c r="J122" s="311">
        <f t="shared" si="27"/>
        <v>0</v>
      </c>
      <c r="K122" s="311">
        <f t="shared" si="27"/>
        <v>0</v>
      </c>
      <c r="L122" s="311">
        <f t="shared" si="27"/>
        <v>0</v>
      </c>
      <c r="M122" s="311">
        <f t="shared" si="27"/>
        <v>0</v>
      </c>
      <c r="N122" s="311">
        <f t="shared" si="27"/>
        <v>0</v>
      </c>
      <c r="O122" s="311">
        <f t="shared" si="27"/>
        <v>0</v>
      </c>
      <c r="P122" s="311">
        <f t="shared" si="27"/>
        <v>0</v>
      </c>
      <c r="R122" s="15"/>
      <c r="S122" s="15"/>
      <c r="T122" s="94"/>
      <c r="U122" s="15"/>
      <c r="V122" s="15"/>
      <c r="W122" s="15"/>
      <c r="X122" s="15"/>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row>
    <row r="123" spans="1:188" collapsed="1">
      <c r="A123" s="298"/>
      <c r="B123" s="298"/>
      <c r="C123" s="298"/>
      <c r="D123" s="298"/>
      <c r="E123" s="524" t="s">
        <v>106</v>
      </c>
      <c r="F123" s="524"/>
      <c r="G123" s="310">
        <f>SUM(G103:G122)</f>
        <v>63.339554505945969</v>
      </c>
      <c r="H123" s="473">
        <f t="shared" ref="H123:P123" si="28">SUM(H103:H122)</f>
        <v>57.665849371778798</v>
      </c>
      <c r="I123" s="342">
        <f t="shared" si="28"/>
        <v>56.410587490442154</v>
      </c>
      <c r="J123" s="342">
        <f t="shared" si="28"/>
        <v>50.100678998183994</v>
      </c>
      <c r="K123" s="342">
        <f t="shared" si="28"/>
        <v>47.928137476796529</v>
      </c>
      <c r="L123" s="342">
        <f t="shared" si="28"/>
        <v>0</v>
      </c>
      <c r="M123" s="342">
        <f t="shared" si="28"/>
        <v>0</v>
      </c>
      <c r="N123" s="342">
        <f t="shared" si="28"/>
        <v>0</v>
      </c>
      <c r="O123" s="342">
        <f t="shared" si="28"/>
        <v>0</v>
      </c>
      <c r="P123" s="342">
        <f t="shared" si="28"/>
        <v>0</v>
      </c>
      <c r="Q123" s="312"/>
      <c r="R123" s="15"/>
      <c r="S123" s="15"/>
      <c r="T123" s="94"/>
      <c r="U123" s="15"/>
      <c r="V123" s="15"/>
      <c r="W123" s="15"/>
      <c r="X123" s="15"/>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row>
    <row r="124" spans="1:188" ht="21" customHeight="1">
      <c r="A124" s="19"/>
      <c r="B124" s="19"/>
      <c r="C124" s="19"/>
      <c r="D124" s="19"/>
      <c r="F124" s="135"/>
      <c r="G124" s="135"/>
      <c r="H124" s="135"/>
      <c r="I124" s="135"/>
      <c r="J124" s="135"/>
      <c r="K124" s="135"/>
      <c r="L124" s="135"/>
      <c r="M124" s="135"/>
      <c r="N124" s="135"/>
      <c r="O124" s="135"/>
      <c r="P124" s="135"/>
      <c r="Q124" s="343">
        <f>SUM(G123:P123)</f>
        <v>275.44480784314743</v>
      </c>
      <c r="R124" s="15"/>
      <c r="S124" s="15"/>
      <c r="T124" s="94"/>
      <c r="U124" s="15"/>
      <c r="V124" s="15"/>
      <c r="W124" s="15"/>
      <c r="X124" s="15"/>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row>
    <row r="125" spans="1:188" ht="15" customHeight="1">
      <c r="A125" s="182"/>
      <c r="B125" s="182"/>
      <c r="C125" s="182"/>
      <c r="D125" s="182"/>
      <c r="E125" s="331" t="str">
        <f>"Forecast Operating and Maintenance Expenditure ($m Real "&amp;CONCATENATE(LEFT(P7, 4)-1 &amp;"-" &amp;IF(P7&gt;"2009-10",,"0") &amp;RIGHT(P7,2)-1)&amp;")"</f>
        <v>Forecast Operating and Maintenance Expenditure ($m Real 2008-09)</v>
      </c>
      <c r="F125" s="331"/>
      <c r="G125" s="331"/>
      <c r="H125" s="331"/>
      <c r="I125" s="331"/>
      <c r="J125" s="185"/>
      <c r="K125" s="182"/>
      <c r="L125" s="182"/>
      <c r="M125" s="182"/>
      <c r="N125" s="182"/>
      <c r="O125" s="182"/>
      <c r="P125" s="182"/>
      <c r="Q125" s="182"/>
      <c r="R125" s="182"/>
      <c r="S125" s="15"/>
      <c r="T125" s="94"/>
      <c r="U125" s="15"/>
      <c r="V125" s="15"/>
      <c r="W125" s="15"/>
      <c r="X125" s="1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row>
    <row r="126" spans="1:188">
      <c r="A126" s="298"/>
      <c r="B126" s="298"/>
      <c r="C126" s="298"/>
      <c r="D126" s="298"/>
      <c r="E126" s="74" t="s">
        <v>67</v>
      </c>
      <c r="G126" s="333" t="str">
        <f>G30</f>
        <v>2009-10</v>
      </c>
      <c r="H126" s="333" t="str">
        <f t="shared" ref="H126:P126" si="29">H30</f>
        <v>2010-11</v>
      </c>
      <c r="I126" s="333" t="str">
        <f t="shared" si="29"/>
        <v>2011-12</v>
      </c>
      <c r="J126" s="333" t="str">
        <f t="shared" si="29"/>
        <v>2012-13</v>
      </c>
      <c r="K126" s="333" t="str">
        <f t="shared" si="29"/>
        <v>2013-14</v>
      </c>
      <c r="L126" s="333" t="str">
        <f t="shared" si="29"/>
        <v>2014-15</v>
      </c>
      <c r="M126" s="333" t="str">
        <f t="shared" si="29"/>
        <v>2015-16</v>
      </c>
      <c r="N126" s="333" t="str">
        <f t="shared" si="29"/>
        <v>2016-17</v>
      </c>
      <c r="O126" s="333" t="str">
        <f t="shared" si="29"/>
        <v>2017-18</v>
      </c>
      <c r="P126" s="333" t="str">
        <f t="shared" si="29"/>
        <v>2018-19</v>
      </c>
      <c r="R126" s="19"/>
      <c r="S126" s="15"/>
      <c r="T126" s="94"/>
      <c r="U126" s="15"/>
      <c r="V126" s="15"/>
      <c r="W126" s="15"/>
      <c r="X126" s="15"/>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row>
    <row r="127" spans="1:188" ht="15" customHeight="1">
      <c r="A127" s="19"/>
      <c r="B127" s="19"/>
      <c r="C127" s="19"/>
      <c r="D127" s="19"/>
      <c r="E127" s="540" t="s">
        <v>258</v>
      </c>
      <c r="F127" s="541"/>
      <c r="G127" s="523">
        <f>'[8]Opex (std control) adjustments'!B15-0.3-'[9]Regulated Detail'!$V$18/1000000</f>
        <v>42.005872443264863</v>
      </c>
      <c r="H127" s="523">
        <f>'[8]Opex (std control) adjustments'!C15-'[9]Regulated Detail'!$W$18/1000000</f>
        <v>46.28748410236507</v>
      </c>
      <c r="I127" s="523">
        <f>'[8]Opex (std control) adjustments'!D15-'[9]Regulated Detail'!$X$18/1000000</f>
        <v>50.10230087051243</v>
      </c>
      <c r="J127" s="523">
        <f>'[8]Opex (std control) adjustments'!E15-'[9]Regulated Detail'!$Y$18/1000000</f>
        <v>54.482573288367576</v>
      </c>
      <c r="K127" s="523">
        <f>'[8]Opex (std control) adjustments'!F15-'[9]Regulated Detail'!$Z$18/1000000</f>
        <v>56.689825923597937</v>
      </c>
      <c r="L127" s="338"/>
      <c r="M127" s="163"/>
      <c r="N127" s="163"/>
      <c r="O127" s="163"/>
      <c r="P127" s="163"/>
      <c r="R127" s="19"/>
      <c r="S127" s="15"/>
      <c r="T127" s="94"/>
      <c r="U127" s="15"/>
      <c r="V127" s="15"/>
      <c r="W127" s="15"/>
      <c r="X127" s="15"/>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row>
    <row r="128" spans="1:188" ht="15" customHeight="1">
      <c r="A128" s="19"/>
      <c r="B128" s="19"/>
      <c r="C128" s="19"/>
      <c r="D128" s="19"/>
      <c r="E128" s="542" t="s">
        <v>259</v>
      </c>
      <c r="F128" s="543"/>
      <c r="G128" s="498">
        <f>'[8]Opex (std control) adjustments'!B16</f>
        <v>13.613191145703523</v>
      </c>
      <c r="H128" s="498">
        <f>'[8]Opex (std control) adjustments'!C16</f>
        <v>13.705518276038624</v>
      </c>
      <c r="I128" s="498">
        <f>'[8]Opex (std control) adjustments'!D16</f>
        <v>14.231112172561984</v>
      </c>
      <c r="J128" s="498">
        <f>'[8]Opex (std control) adjustments'!E16</f>
        <v>14.432195137073434</v>
      </c>
      <c r="K128" s="498">
        <f>'[8]Opex (std control) adjustments'!F16</f>
        <v>14.532670714336172</v>
      </c>
      <c r="L128" s="339"/>
      <c r="M128" s="165"/>
      <c r="N128" s="165"/>
      <c r="O128" s="165"/>
      <c r="P128" s="165"/>
      <c r="R128" s="19"/>
      <c r="S128" s="15"/>
      <c r="T128" s="94"/>
      <c r="U128" s="15"/>
      <c r="V128" s="15"/>
      <c r="W128" s="15"/>
      <c r="X128" s="15"/>
      <c r="Y128"/>
      <c r="Z128"/>
      <c r="GB128"/>
      <c r="GC128"/>
      <c r="GD128"/>
      <c r="GE128"/>
      <c r="GF128"/>
    </row>
    <row r="129" spans="1:188" ht="15" customHeight="1">
      <c r="A129" s="19"/>
      <c r="B129" s="19"/>
      <c r="C129" s="19"/>
      <c r="D129" s="19"/>
      <c r="E129" s="542" t="s">
        <v>257</v>
      </c>
      <c r="F129" s="543"/>
      <c r="G129" s="498">
        <f>G186*$F$184</f>
        <v>0.82284102109030577</v>
      </c>
      <c r="H129" s="498">
        <f>H186*$F$184</f>
        <v>0.82284102109030577</v>
      </c>
      <c r="I129" s="498">
        <f>I186*$F$184</f>
        <v>0.82284102109030577</v>
      </c>
      <c r="J129" s="498">
        <f>J186*$F$184</f>
        <v>0.82284102109030577</v>
      </c>
      <c r="K129" s="498">
        <f>K186*$F$184</f>
        <v>0.82284102109030577</v>
      </c>
      <c r="L129" s="339"/>
      <c r="M129" s="165"/>
      <c r="N129" s="165"/>
      <c r="O129" s="165"/>
      <c r="P129" s="165"/>
      <c r="R129" s="19"/>
      <c r="S129" s="15"/>
      <c r="T129" s="94"/>
      <c r="U129" s="15"/>
      <c r="V129" s="15"/>
      <c r="W129" s="15"/>
      <c r="X129" s="15"/>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row>
    <row r="130" spans="1:188" ht="15" customHeight="1">
      <c r="A130" s="19"/>
      <c r="B130" s="19"/>
      <c r="C130" s="19"/>
      <c r="D130" s="19"/>
      <c r="E130" s="542" t="s">
        <v>262</v>
      </c>
      <c r="F130" s="543"/>
      <c r="G130" s="472">
        <v>3.9135866678245499</v>
      </c>
      <c r="H130" s="472">
        <v>4.0105672545199083</v>
      </c>
      <c r="I130" s="472">
        <v>4.1059452672004992</v>
      </c>
      <c r="J130" s="472">
        <v>4.275575230488263</v>
      </c>
      <c r="K130" s="472">
        <v>4.3428725783017317</v>
      </c>
      <c r="L130" s="339"/>
      <c r="M130" s="165"/>
      <c r="N130" s="165"/>
      <c r="O130" s="165"/>
      <c r="P130" s="165"/>
      <c r="R130" s="19"/>
      <c r="S130" s="15"/>
      <c r="T130" s="94"/>
      <c r="U130" s="15"/>
      <c r="V130" s="15"/>
      <c r="W130" s="15"/>
      <c r="X130" s="15"/>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row>
    <row r="131" spans="1:188" ht="15" customHeight="1">
      <c r="A131" s="19"/>
      <c r="B131" s="19"/>
      <c r="C131" s="19"/>
      <c r="D131" s="19"/>
      <c r="E131" s="520" t="s">
        <v>285</v>
      </c>
      <c r="F131" s="521"/>
      <c r="G131" s="516">
        <v>0.1</v>
      </c>
      <c r="H131" s="516">
        <v>0.1</v>
      </c>
      <c r="I131" s="516">
        <v>0.1</v>
      </c>
      <c r="J131" s="516">
        <v>0.1</v>
      </c>
      <c r="K131" s="516">
        <v>0.1</v>
      </c>
      <c r="L131" s="339"/>
      <c r="M131" s="165"/>
      <c r="N131" s="165"/>
      <c r="O131" s="165"/>
      <c r="P131" s="165"/>
      <c r="R131" s="19"/>
      <c r="S131" s="15"/>
      <c r="T131" s="94"/>
      <c r="U131" s="15"/>
      <c r="V131" s="15"/>
      <c r="W131" s="15"/>
      <c r="X131" s="15"/>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row>
    <row r="132" spans="1:188" ht="15" customHeight="1">
      <c r="A132" s="19"/>
      <c r="B132" s="19"/>
      <c r="C132" s="19"/>
      <c r="D132" s="19"/>
      <c r="E132" s="542" t="s">
        <v>279</v>
      </c>
      <c r="F132" s="543"/>
      <c r="G132" s="515"/>
      <c r="H132" s="516"/>
      <c r="I132" s="516"/>
      <c r="J132" s="516"/>
      <c r="K132" s="516"/>
      <c r="L132" s="339"/>
      <c r="M132" s="165"/>
      <c r="N132" s="165"/>
      <c r="O132" s="165"/>
      <c r="P132" s="165"/>
      <c r="R132" s="19"/>
      <c r="S132" s="15"/>
      <c r="T132" s="94"/>
      <c r="U132" s="15"/>
      <c r="V132" s="15"/>
      <c r="W132" s="15"/>
      <c r="X132" s="15"/>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row>
    <row r="133" spans="1:188" ht="15" customHeight="1">
      <c r="A133" s="19"/>
      <c r="B133" s="19"/>
      <c r="C133" s="19"/>
      <c r="D133" s="19"/>
      <c r="E133" s="524" t="s">
        <v>126</v>
      </c>
      <c r="F133" s="524"/>
      <c r="G133" s="337">
        <f>(Dr*Dv*Assets!F324)/Assets!G7</f>
        <v>0.32251166625722205</v>
      </c>
      <c r="H133" s="337">
        <f>(Dr*Dv*Assets!G324)/Assets!H7</f>
        <v>0.34186800303205939</v>
      </c>
      <c r="I133" s="337">
        <f>(Dr*Dv*Assets!H324)/Assets!I7</f>
        <v>0.35687110368219138</v>
      </c>
      <c r="J133" s="337">
        <f>(Dr*Dv*Assets!I324)/Assets!J7</f>
        <v>0.37016425639408762</v>
      </c>
      <c r="K133" s="337">
        <f>(Dr*Dv*Assets!J324)/Assets!K7</f>
        <v>0.37902124119179398</v>
      </c>
      <c r="L133" s="337">
        <f>IF(L127=0,0,(Dr*Dv*Assets!K324)/Assets!L7)</f>
        <v>0</v>
      </c>
      <c r="M133" s="337">
        <f>IF(M127=0,0,(Dr*Dv*Assets!L324)/Assets!M7)</f>
        <v>0</v>
      </c>
      <c r="N133" s="337">
        <f>IF(N127=0,0,(Dr*Dv*Assets!M324)/Assets!N7)</f>
        <v>0</v>
      </c>
      <c r="O133" s="337">
        <f>IF(O127=0,0,(Dr*Dv*Assets!N324)/Assets!O7)</f>
        <v>0</v>
      </c>
      <c r="P133" s="337">
        <f>IF(P127=0,0,(Dr*Dv*Assets!O324)/Assets!P7)</f>
        <v>0</v>
      </c>
      <c r="R133" s="19"/>
      <c r="S133" s="15"/>
      <c r="T133" s="94"/>
      <c r="U133" s="15"/>
      <c r="V133" s="15"/>
      <c r="W133" s="15"/>
      <c r="X133" s="15"/>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row>
    <row r="134" spans="1:188" ht="15" customHeight="1">
      <c r="A134" s="298"/>
      <c r="B134" s="298"/>
      <c r="C134" s="298"/>
      <c r="D134" s="298"/>
      <c r="E134" s="524" t="s">
        <v>106</v>
      </c>
      <c r="F134" s="524"/>
      <c r="G134" s="487">
        <f>SUM(G127:G133)</f>
        <v>60.778002944140468</v>
      </c>
      <c r="H134" s="487">
        <f t="shared" ref="H134:P134" si="30">SUM(H127:H133)</f>
        <v>65.268278657045968</v>
      </c>
      <c r="I134" s="487">
        <f t="shared" si="30"/>
        <v>69.719070435047414</v>
      </c>
      <c r="J134" s="487">
        <f t="shared" si="30"/>
        <v>74.483348933413666</v>
      </c>
      <c r="K134" s="487">
        <f>SUM(K127:K133)</f>
        <v>76.867231478517951</v>
      </c>
      <c r="L134" s="342">
        <f t="shared" si="30"/>
        <v>0</v>
      </c>
      <c r="M134" s="342">
        <f t="shared" si="30"/>
        <v>0</v>
      </c>
      <c r="N134" s="342">
        <f t="shared" si="30"/>
        <v>0</v>
      </c>
      <c r="O134" s="342">
        <f t="shared" si="30"/>
        <v>0</v>
      </c>
      <c r="P134" s="342">
        <f t="shared" si="30"/>
        <v>0</v>
      </c>
      <c r="R134" s="19"/>
      <c r="S134" s="15"/>
      <c r="T134" s="94"/>
      <c r="U134" s="15"/>
      <c r="V134" s="15"/>
      <c r="W134" s="15"/>
      <c r="X134" s="15"/>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row>
    <row r="135" spans="1:188" s="126" customFormat="1" ht="21" customHeight="1">
      <c r="A135" s="19"/>
      <c r="B135" s="19"/>
      <c r="C135" s="19"/>
      <c r="D135" s="19"/>
      <c r="E135" s="298"/>
      <c r="F135" s="22"/>
      <c r="G135" s="435"/>
      <c r="H135" s="435"/>
      <c r="I135" s="435"/>
      <c r="J135" s="435"/>
      <c r="K135" s="435"/>
      <c r="L135" s="299"/>
      <c r="M135" s="299"/>
      <c r="N135" s="299"/>
      <c r="O135" s="299"/>
      <c r="P135" s="299"/>
      <c r="Q135" s="345">
        <f>SUM(G134:P134)</f>
        <v>347.11593244816549</v>
      </c>
      <c r="R135" s="298"/>
      <c r="S135" s="20"/>
      <c r="T135" s="94"/>
      <c r="U135" s="16"/>
      <c r="V135" s="16"/>
      <c r="W135" s="16"/>
      <c r="X135" s="16"/>
      <c r="Y135" s="94"/>
    </row>
    <row r="136" spans="1:188">
      <c r="A136" s="186"/>
      <c r="B136" s="186"/>
      <c r="C136" s="186"/>
      <c r="D136" s="186"/>
      <c r="E136" s="335" t="s">
        <v>68</v>
      </c>
      <c r="F136" s="335"/>
      <c r="G136" s="335"/>
      <c r="H136" s="335"/>
      <c r="I136" s="187"/>
      <c r="J136" s="188"/>
      <c r="K136" s="188"/>
      <c r="L136" s="188"/>
      <c r="M136" s="188"/>
      <c r="N136" s="188"/>
      <c r="O136" s="188"/>
      <c r="P136" s="188"/>
      <c r="Q136" s="188"/>
      <c r="R136" s="188"/>
      <c r="S136" s="95"/>
      <c r="T136" s="94"/>
      <c r="Y136" s="94"/>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row>
    <row r="137" spans="1:188">
      <c r="A137" s="298"/>
      <c r="B137" s="298"/>
      <c r="C137" s="298"/>
      <c r="D137" s="298"/>
      <c r="E137" s="22"/>
      <c r="G137" s="24" t="s">
        <v>49</v>
      </c>
      <c r="I137" s="25"/>
      <c r="J137" s="20"/>
      <c r="K137" s="20"/>
      <c r="L137" s="20"/>
      <c r="M137" s="20"/>
      <c r="N137" s="20"/>
      <c r="O137" s="20"/>
      <c r="P137" s="20"/>
      <c r="Q137" s="20"/>
      <c r="R137" s="20"/>
      <c r="S137" s="95"/>
      <c r="T137" s="94"/>
      <c r="Y137" s="94"/>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row>
    <row r="138" spans="1:188" ht="13.5" customHeight="1">
      <c r="A138" s="19"/>
      <c r="B138" s="19"/>
      <c r="C138" s="19"/>
      <c r="D138" s="19"/>
      <c r="E138" s="524" t="s">
        <v>153</v>
      </c>
      <c r="F138" s="539"/>
      <c r="G138" s="491">
        <v>4.2895545931748512E-2</v>
      </c>
      <c r="H138" s="470"/>
      <c r="I138" s="21"/>
      <c r="J138" s="21"/>
      <c r="K138" s="21"/>
      <c r="L138" s="21"/>
      <c r="M138" s="21"/>
      <c r="N138" s="21"/>
      <c r="O138" s="21"/>
      <c r="P138" s="21"/>
      <c r="Q138" s="21"/>
      <c r="R138" s="21"/>
      <c r="S138" s="15"/>
      <c r="T138" s="94"/>
      <c r="Y138" s="94"/>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row>
    <row r="139" spans="1:188" ht="13.5" customHeight="1">
      <c r="A139" s="19"/>
      <c r="B139" s="19"/>
      <c r="C139" s="19"/>
      <c r="D139" s="19"/>
      <c r="E139" s="524" t="s">
        <v>154</v>
      </c>
      <c r="F139" s="539"/>
      <c r="G139" s="492">
        <v>2.4748502983200193E-2</v>
      </c>
      <c r="H139" s="470"/>
      <c r="I139" s="21"/>
      <c r="J139" s="21"/>
      <c r="K139" s="20"/>
      <c r="L139" s="21"/>
      <c r="M139" s="21"/>
      <c r="N139" s="21"/>
      <c r="O139" s="21"/>
      <c r="P139" s="21"/>
      <c r="Q139" s="21"/>
      <c r="R139" s="21"/>
      <c r="S139" s="15"/>
      <c r="T139" s="94"/>
      <c r="Y139" s="94"/>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row>
    <row r="140" spans="1:188" ht="13.5" customHeight="1">
      <c r="A140" s="298"/>
      <c r="B140" s="298"/>
      <c r="C140" s="298"/>
      <c r="D140" s="298"/>
      <c r="E140" s="524" t="s">
        <v>183</v>
      </c>
      <c r="F140" s="539"/>
      <c r="G140" s="492">
        <v>3.494148727885147E-2</v>
      </c>
      <c r="H140" s="470"/>
      <c r="I140" s="21"/>
      <c r="J140" s="21"/>
      <c r="K140" s="21"/>
      <c r="L140" s="21"/>
      <c r="M140" s="21"/>
      <c r="N140" s="21"/>
      <c r="O140" s="21"/>
      <c r="P140" s="21"/>
      <c r="Q140" s="21"/>
      <c r="R140" s="21"/>
      <c r="S140" s="15"/>
      <c r="T140" s="94"/>
      <c r="Y140" s="94"/>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row>
    <row r="141" spans="1:188" ht="15" customHeight="1">
      <c r="A141" s="19"/>
      <c r="B141" s="19"/>
      <c r="C141" s="19"/>
      <c r="D141" s="19"/>
      <c r="E141" s="524" t="s">
        <v>184</v>
      </c>
      <c r="F141" s="539"/>
      <c r="G141" s="503">
        <v>0.06</v>
      </c>
      <c r="I141" s="21"/>
      <c r="J141" s="21"/>
      <c r="K141" s="21"/>
      <c r="L141" s="21"/>
      <c r="M141" s="21"/>
      <c r="N141" s="21"/>
      <c r="O141" s="21"/>
      <c r="P141" s="21"/>
      <c r="Q141" s="21"/>
      <c r="R141" s="21"/>
      <c r="S141" s="15"/>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row>
    <row r="142" spans="1:188" ht="18" customHeight="1">
      <c r="A142" s="19"/>
      <c r="B142" s="19"/>
      <c r="C142" s="19"/>
      <c r="D142" s="19"/>
      <c r="E142" s="524" t="s">
        <v>152</v>
      </c>
      <c r="F142" s="539"/>
      <c r="G142" s="486">
        <v>0.5</v>
      </c>
      <c r="I142" s="21"/>
      <c r="J142" s="21"/>
      <c r="K142" s="21"/>
      <c r="L142" s="21"/>
      <c r="M142" s="21"/>
      <c r="N142" s="21"/>
      <c r="O142" s="21"/>
      <c r="P142" s="21"/>
      <c r="Q142" s="21"/>
      <c r="R142" s="21"/>
      <c r="S142" s="15"/>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row>
    <row r="143" spans="1:188" ht="14.25" customHeight="1">
      <c r="A143" s="298"/>
      <c r="B143" s="298"/>
      <c r="C143" s="298"/>
      <c r="D143" s="298"/>
      <c r="E143" s="524" t="s">
        <v>155</v>
      </c>
      <c r="F143" s="539"/>
      <c r="G143" s="503">
        <v>0.6</v>
      </c>
      <c r="I143" s="21"/>
      <c r="J143" s="21"/>
      <c r="K143" s="21"/>
      <c r="L143" s="21"/>
      <c r="M143" s="21"/>
      <c r="N143" s="21"/>
      <c r="O143" s="413"/>
      <c r="P143" s="21"/>
      <c r="Q143" s="21"/>
      <c r="R143" s="21"/>
      <c r="S143" s="15"/>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row>
    <row r="144" spans="1:188" ht="14.25" customHeight="1">
      <c r="A144" s="19"/>
      <c r="B144" s="19"/>
      <c r="C144" s="19"/>
      <c r="D144" s="19"/>
      <c r="E144" s="524" t="s">
        <v>156</v>
      </c>
      <c r="F144" s="539"/>
      <c r="G144" s="504">
        <v>1</v>
      </c>
      <c r="I144" s="21"/>
      <c r="J144" s="21"/>
      <c r="K144" s="21"/>
      <c r="L144" s="21"/>
      <c r="M144" s="21"/>
      <c r="N144" s="21"/>
      <c r="O144" s="21"/>
      <c r="P144" s="21"/>
      <c r="Q144" s="21"/>
      <c r="R144" s="21"/>
      <c r="S144" s="15"/>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row>
    <row r="145" spans="1:188" ht="14.25" customHeight="1">
      <c r="A145" s="19"/>
      <c r="B145" s="19"/>
      <c r="C145" s="19"/>
      <c r="D145" s="19"/>
      <c r="E145" s="524" t="s">
        <v>158</v>
      </c>
      <c r="F145" s="539" t="s">
        <v>157</v>
      </c>
      <c r="G145" s="492">
        <v>9.2000000000000003E-4</v>
      </c>
      <c r="I145" s="21"/>
      <c r="J145" s="21"/>
      <c r="K145" s="21"/>
      <c r="L145" s="21"/>
      <c r="M145" s="21"/>
      <c r="N145" s="21"/>
      <c r="O145" s="21"/>
      <c r="P145" s="21"/>
      <c r="Q145" s="21"/>
      <c r="R145" s="21"/>
      <c r="S145" s="1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row>
    <row r="146" spans="1:188" ht="21.75" customHeight="1">
      <c r="A146" s="298"/>
      <c r="B146" s="298"/>
      <c r="C146" s="298"/>
      <c r="D146" s="298"/>
      <c r="H146" s="27"/>
      <c r="I146" s="21"/>
      <c r="J146" s="21"/>
      <c r="K146" s="21"/>
      <c r="L146" s="21"/>
      <c r="M146" s="21"/>
      <c r="N146" s="21"/>
      <c r="O146" s="21"/>
      <c r="P146" s="21"/>
      <c r="Q146" s="21"/>
      <c r="R146" s="21"/>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row>
    <row r="147" spans="1:188" ht="15" customHeight="1">
      <c r="A147" s="182"/>
      <c r="B147" s="182"/>
      <c r="C147" s="182"/>
      <c r="D147" s="182"/>
      <c r="E147" s="336" t="str">
        <f>"Price/ revenue constraint for "&amp;CONCATENATE(LEFT(P7, 4)-1 &amp;"-" &amp;IF(P7&gt;"2009-10",,"0") &amp;RIGHT(P7,2)-1)&amp; " (Nominal)"</f>
        <v>Price/ revenue constraint for 2008-09 (Nominal)</v>
      </c>
      <c r="F147" s="336"/>
      <c r="G147" s="336"/>
      <c r="H147" s="336"/>
      <c r="I147" s="190"/>
      <c r="J147" s="190"/>
      <c r="K147" s="190"/>
      <c r="L147" s="190"/>
      <c r="M147" s="190"/>
      <c r="N147" s="190"/>
      <c r="O147" s="190"/>
      <c r="P147" s="190"/>
      <c r="Q147" s="190"/>
      <c r="R147" s="190"/>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row>
    <row r="148" spans="1:188" ht="13.5" customHeight="1">
      <c r="A148" s="19"/>
      <c r="B148" s="19"/>
      <c r="C148" s="19"/>
      <c r="D148" s="19"/>
      <c r="E148" s="91"/>
      <c r="G148" s="82" t="s">
        <v>49</v>
      </c>
      <c r="H148" s="27"/>
      <c r="I148" s="21"/>
      <c r="J148" s="21"/>
      <c r="K148" s="21"/>
      <c r="L148" s="21"/>
      <c r="M148" s="21"/>
      <c r="N148" s="21"/>
      <c r="O148" s="21"/>
      <c r="P148" s="21"/>
      <c r="Q148" s="21"/>
      <c r="R148" s="21"/>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row>
    <row r="149" spans="1:188" ht="12" hidden="1" customHeight="1">
      <c r="A149" s="19"/>
      <c r="B149" s="19"/>
      <c r="C149" s="19"/>
      <c r="D149" s="19"/>
      <c r="E149" s="16" t="s">
        <v>187</v>
      </c>
      <c r="G149" s="350"/>
      <c r="H149" s="27"/>
      <c r="I149" s="21"/>
      <c r="J149" s="21"/>
      <c r="K149" s="21"/>
      <c r="L149" s="21"/>
      <c r="M149" s="21"/>
      <c r="N149" s="21"/>
      <c r="O149" s="21"/>
      <c r="P149" s="21"/>
      <c r="Q149" s="21"/>
      <c r="R149" s="21"/>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row>
    <row r="150" spans="1:188" ht="12" customHeight="1">
      <c r="A150" s="19"/>
      <c r="B150" s="19"/>
      <c r="C150" s="19"/>
      <c r="D150" s="19"/>
      <c r="E150" s="16" t="s">
        <v>256</v>
      </c>
      <c r="F150" s="26"/>
      <c r="G150" s="483">
        <v>4.0919999999999998E-2</v>
      </c>
      <c r="H150" s="27"/>
      <c r="I150" s="21"/>
      <c r="J150" s="21"/>
      <c r="K150" s="21"/>
      <c r="L150" s="21"/>
      <c r="M150" s="21"/>
      <c r="N150" s="21"/>
      <c r="O150" s="21"/>
      <c r="P150" s="21"/>
      <c r="Q150" s="21"/>
      <c r="R150" s="21"/>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row>
    <row r="151" spans="1:188" ht="12" customHeight="1">
      <c r="A151" s="19"/>
      <c r="B151" s="19"/>
      <c r="C151" s="19"/>
      <c r="D151" s="19"/>
      <c r="E151" s="16"/>
      <c r="G151" s="27"/>
      <c r="H151" s="27"/>
      <c r="I151" s="21"/>
      <c r="J151" s="21"/>
      <c r="K151" s="21"/>
      <c r="L151" s="21"/>
      <c r="M151" s="21"/>
      <c r="N151" s="21"/>
      <c r="O151" s="21"/>
      <c r="P151" s="21"/>
      <c r="Q151" s="21"/>
      <c r="R151" s="2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row>
    <row r="152" spans="1:188" ht="21.75" customHeight="1">
      <c r="A152" s="19"/>
      <c r="B152" s="19"/>
      <c r="C152" s="19"/>
      <c r="D152" s="19"/>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row>
    <row r="153" spans="1:188" ht="13.5" customHeight="1">
      <c r="A153" s="182"/>
      <c r="B153" s="182"/>
      <c r="C153" s="182"/>
      <c r="D153" s="182"/>
      <c r="E153" s="331" t="s">
        <v>254</v>
      </c>
      <c r="F153" s="331"/>
      <c r="G153" s="331"/>
      <c r="H153" s="331"/>
      <c r="I153" s="189"/>
      <c r="J153" s="182"/>
      <c r="K153" s="182"/>
      <c r="L153" s="182"/>
      <c r="M153" s="182"/>
      <c r="N153" s="182"/>
      <c r="O153" s="182"/>
      <c r="P153" s="182"/>
      <c r="Q153" s="182"/>
      <c r="R153" s="182"/>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row>
    <row r="154" spans="1:188">
      <c r="A154" s="19"/>
      <c r="B154" s="19"/>
      <c r="C154" s="19"/>
      <c r="D154" s="19"/>
      <c r="E154" s="74" t="s">
        <v>67</v>
      </c>
      <c r="F154" s="334" t="str">
        <f>CONCATENATE(LEFT(G154, 4)-1 &amp;"-" &amp;IF(G154&gt;"2009-10",,"0") &amp;RIGHT(G154,2)-1)</f>
        <v>2008-09</v>
      </c>
      <c r="G154" s="334" t="str">
        <f>G30</f>
        <v>2009-10</v>
      </c>
      <c r="H154" s="334" t="str">
        <f t="shared" ref="H154:P154" si="31">H30</f>
        <v>2010-11</v>
      </c>
      <c r="I154" s="334" t="str">
        <f t="shared" si="31"/>
        <v>2011-12</v>
      </c>
      <c r="J154" s="334" t="str">
        <f t="shared" si="31"/>
        <v>2012-13</v>
      </c>
      <c r="K154" s="334" t="str">
        <f t="shared" si="31"/>
        <v>2013-14</v>
      </c>
      <c r="L154" s="334" t="str">
        <f t="shared" si="31"/>
        <v>2014-15</v>
      </c>
      <c r="M154" s="334" t="str">
        <f t="shared" si="31"/>
        <v>2015-16</v>
      </c>
      <c r="N154" s="334" t="str">
        <f t="shared" si="31"/>
        <v>2016-17</v>
      </c>
      <c r="O154" s="334" t="str">
        <f t="shared" si="31"/>
        <v>2017-18</v>
      </c>
      <c r="P154" s="334" t="str">
        <f t="shared" si="31"/>
        <v>2018-19</v>
      </c>
      <c r="Q154" s="29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row>
    <row r="155" spans="1:188">
      <c r="A155" s="298"/>
      <c r="B155" s="298"/>
      <c r="C155" s="298"/>
      <c r="D155" s="298"/>
      <c r="E155" s="13" t="s">
        <v>75</v>
      </c>
      <c r="F155" s="133">
        <v>2906273672</v>
      </c>
      <c r="G155" s="134">
        <v>2932861624</v>
      </c>
      <c r="H155" s="134">
        <v>2916011329</v>
      </c>
      <c r="I155" s="134">
        <v>2907580856</v>
      </c>
      <c r="J155" s="134">
        <v>2898320326</v>
      </c>
      <c r="K155" s="134">
        <v>2888941816</v>
      </c>
      <c r="L155" s="134"/>
      <c r="M155" s="134"/>
      <c r="N155" s="134"/>
      <c r="O155" s="134"/>
      <c r="P155" s="134"/>
      <c r="Q155" s="297"/>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row>
    <row r="156" spans="1:188">
      <c r="A156" s="19"/>
      <c r="B156" s="19"/>
      <c r="C156" s="19"/>
      <c r="D156" s="19"/>
      <c r="G156" s="511">
        <f>G155/F155-1</f>
        <v>9.1484681075142404E-3</v>
      </c>
      <c r="H156" s="511">
        <f>H155/G155-1</f>
        <v>-5.7453426585529765E-3</v>
      </c>
      <c r="I156" s="511">
        <f>I155/H155-1</f>
        <v>-2.8910974783116217E-3</v>
      </c>
      <c r="J156" s="511">
        <f>J155/I155-1</f>
        <v>-3.1849604391535058E-3</v>
      </c>
      <c r="K156" s="511">
        <f>K155/J155-1</f>
        <v>-3.2358431591802406E-3</v>
      </c>
    </row>
    <row r="157" spans="1:188" ht="14.25" hidden="1" customHeight="1">
      <c r="A157" s="19"/>
      <c r="B157" s="19"/>
      <c r="C157" s="19"/>
      <c r="D157" s="19"/>
      <c r="H157" s="27"/>
      <c r="I157" s="21"/>
      <c r="J157" s="21"/>
      <c r="K157" s="21"/>
      <c r="L157" s="21"/>
      <c r="M157" s="21"/>
      <c r="N157" s="21"/>
      <c r="O157" s="21"/>
      <c r="P157" s="21"/>
      <c r="Q157" s="21"/>
      <c r="R157" s="21"/>
    </row>
    <row r="158" spans="1:188" s="322" customFormat="1" ht="15" hidden="1">
      <c r="A158" s="440"/>
      <c r="B158" s="440"/>
      <c r="C158" s="440"/>
      <c r="D158" s="440"/>
      <c r="E158" s="440" t="str">
        <f>"Base year prices per tariff component for "&amp;CONCATENATE(LEFT(P7, 4)-1 &amp;"-" &amp;IF(P7&gt;"2009-10",,"0") &amp;RIGHT(P7,2)-1)&amp; ""</f>
        <v>Base year prices per tariff component for 2008-09</v>
      </c>
      <c r="F158" s="440"/>
      <c r="G158" s="440"/>
      <c r="H158" s="440"/>
      <c r="I158" s="441"/>
      <c r="J158" s="441"/>
      <c r="K158" s="441"/>
      <c r="L158" s="441"/>
      <c r="M158" s="441"/>
      <c r="N158" s="441"/>
      <c r="O158" s="441"/>
      <c r="P158" s="441"/>
      <c r="Q158" s="441"/>
      <c r="R158" s="441"/>
      <c r="S158" s="21"/>
      <c r="T158" s="21"/>
      <c r="U158" s="21"/>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442"/>
      <c r="CK158" s="442"/>
      <c r="CL158" s="442"/>
      <c r="CM158" s="442"/>
      <c r="CN158" s="442"/>
      <c r="CO158" s="442"/>
      <c r="CP158" s="442"/>
      <c r="CQ158" s="442"/>
      <c r="CR158" s="442"/>
      <c r="CS158" s="442"/>
      <c r="CT158" s="442"/>
      <c r="CU158" s="442"/>
      <c r="CV158" s="442"/>
      <c r="CW158" s="442"/>
      <c r="CX158" s="442"/>
      <c r="CY158" s="442"/>
      <c r="CZ158" s="442"/>
      <c r="DA158" s="442"/>
      <c r="DB158" s="442"/>
      <c r="DC158" s="442"/>
      <c r="DD158" s="442"/>
      <c r="DE158" s="442"/>
      <c r="DF158" s="442"/>
      <c r="DG158" s="442"/>
      <c r="DH158" s="442"/>
      <c r="DI158" s="442"/>
      <c r="DJ158" s="442"/>
      <c r="DK158" s="442"/>
      <c r="DL158" s="442"/>
      <c r="DM158" s="442"/>
      <c r="DN158" s="442"/>
      <c r="DO158" s="442"/>
      <c r="DP158" s="442"/>
      <c r="DQ158" s="442"/>
      <c r="DR158" s="442"/>
      <c r="DS158" s="442"/>
      <c r="DT158" s="442"/>
      <c r="DU158" s="442"/>
      <c r="DV158" s="442"/>
      <c r="DW158" s="442"/>
      <c r="DX158" s="442"/>
      <c r="DY158" s="442"/>
      <c r="DZ158" s="442"/>
      <c r="EA158" s="442"/>
      <c r="EB158" s="442"/>
      <c r="EC158" s="442"/>
      <c r="ED158" s="442"/>
      <c r="EE158" s="442"/>
      <c r="EF158" s="442"/>
      <c r="EG158" s="442"/>
      <c r="EH158" s="442"/>
      <c r="EI158" s="442"/>
      <c r="EJ158" s="442"/>
      <c r="EK158" s="442"/>
      <c r="EL158" s="442"/>
      <c r="EM158" s="442"/>
      <c r="EN158" s="442"/>
      <c r="EO158" s="442"/>
      <c r="EP158" s="442"/>
      <c r="EQ158" s="442"/>
      <c r="ER158" s="442"/>
      <c r="ES158" s="442"/>
      <c r="ET158" s="442"/>
      <c r="EU158" s="442"/>
      <c r="EV158" s="442"/>
      <c r="EW158" s="442"/>
      <c r="EX158" s="442"/>
      <c r="EY158" s="442"/>
      <c r="EZ158" s="442"/>
      <c r="FA158" s="442"/>
      <c r="FB158" s="442"/>
      <c r="FC158" s="442"/>
      <c r="FD158" s="442"/>
      <c r="FE158" s="442"/>
      <c r="FF158" s="442"/>
      <c r="FG158" s="442"/>
      <c r="FH158" s="442"/>
      <c r="FI158" s="442"/>
      <c r="FJ158" s="442"/>
      <c r="FK158" s="442"/>
      <c r="FL158" s="442"/>
      <c r="FM158" s="442"/>
      <c r="FN158" s="442"/>
      <c r="FO158" s="442"/>
      <c r="FP158" s="442"/>
      <c r="FQ158" s="442"/>
      <c r="FR158" s="442"/>
      <c r="FS158" s="442"/>
      <c r="FT158" s="442"/>
      <c r="FU158" s="442"/>
      <c r="FV158" s="442"/>
      <c r="FW158" s="442"/>
      <c r="FX158" s="442"/>
      <c r="FY158" s="442"/>
      <c r="FZ158" s="442"/>
      <c r="GA158" s="442"/>
      <c r="GB158" s="442"/>
      <c r="GC158" s="442"/>
      <c r="GD158" s="442"/>
      <c r="GE158" s="442"/>
      <c r="GF158" s="442"/>
    </row>
    <row r="159" spans="1:188" hidden="1">
      <c r="A159" s="443"/>
      <c r="B159" s="21"/>
      <c r="C159" s="21"/>
      <c r="D159" s="443"/>
      <c r="E159" s="27"/>
      <c r="F159" s="26"/>
      <c r="G159" s="361"/>
      <c r="H159" s="27"/>
      <c r="I159" s="27"/>
      <c r="J159" s="27"/>
      <c r="K159" s="27"/>
      <c r="R159" s="21"/>
      <c r="S159" s="21"/>
      <c r="T159" s="21"/>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row>
    <row r="160" spans="1:188" hidden="1">
      <c r="A160" s="443"/>
      <c r="B160" s="21"/>
      <c r="C160" s="21"/>
      <c r="D160" s="443"/>
      <c r="E160" s="27"/>
      <c r="F160" s="26"/>
      <c r="G160" s="361"/>
      <c r="H160" s="27"/>
      <c r="I160" s="27"/>
      <c r="J160" s="27"/>
      <c r="K160" s="27"/>
      <c r="R160" s="21"/>
      <c r="S160" s="21"/>
      <c r="T160" s="21"/>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row>
    <row r="161" spans="1:188" s="352" customFormat="1" ht="60.75" hidden="1" customHeight="1">
      <c r="A161" s="21"/>
      <c r="B161" s="21"/>
      <c r="C161" s="21"/>
      <c r="D161" s="21"/>
      <c r="E161" s="351"/>
      <c r="F161" s="408" t="s">
        <v>189</v>
      </c>
      <c r="G161" s="408" t="s">
        <v>190</v>
      </c>
      <c r="H161" s="408" t="s">
        <v>191</v>
      </c>
      <c r="I161" s="408" t="s">
        <v>192</v>
      </c>
      <c r="J161" s="408" t="s">
        <v>193</v>
      </c>
      <c r="K161" s="408" t="s">
        <v>194</v>
      </c>
      <c r="L161" s="408" t="s">
        <v>195</v>
      </c>
      <c r="M161" s="408" t="s">
        <v>196</v>
      </c>
      <c r="N161" s="408" t="s">
        <v>197</v>
      </c>
      <c r="O161" s="408" t="s">
        <v>198</v>
      </c>
      <c r="P161" s="21"/>
      <c r="Q161" s="21"/>
      <c r="R161" s="21"/>
      <c r="S161" s="21"/>
      <c r="T161" s="21"/>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444"/>
      <c r="CJ161" s="444"/>
      <c r="CK161" s="444"/>
      <c r="CL161" s="444"/>
      <c r="CM161" s="444"/>
      <c r="CN161" s="444"/>
      <c r="CO161" s="444"/>
      <c r="CP161" s="444"/>
      <c r="CQ161" s="444"/>
      <c r="CR161" s="444"/>
      <c r="CS161" s="444"/>
      <c r="CT161" s="444"/>
      <c r="CU161" s="444"/>
      <c r="CV161" s="444"/>
      <c r="CW161" s="444"/>
      <c r="CX161" s="444"/>
      <c r="CY161" s="444"/>
      <c r="CZ161" s="444"/>
      <c r="DA161" s="444"/>
      <c r="DB161" s="444"/>
      <c r="DC161" s="444"/>
      <c r="DD161" s="444"/>
      <c r="DE161" s="444"/>
      <c r="DF161" s="444"/>
      <c r="DG161" s="444"/>
      <c r="DH161" s="444"/>
      <c r="DI161" s="444"/>
      <c r="DJ161" s="444"/>
      <c r="DK161" s="444"/>
      <c r="DL161" s="444"/>
      <c r="DM161" s="444"/>
      <c r="DN161" s="444"/>
      <c r="DO161" s="444"/>
      <c r="DP161" s="444"/>
      <c r="DQ161" s="444"/>
      <c r="DR161" s="444"/>
      <c r="DS161" s="444"/>
      <c r="DT161" s="444"/>
      <c r="DU161" s="444"/>
      <c r="DV161" s="444"/>
      <c r="DW161" s="444"/>
      <c r="DX161" s="444"/>
      <c r="DY161" s="444"/>
      <c r="DZ161" s="444"/>
      <c r="EA161" s="444"/>
      <c r="EB161" s="444"/>
      <c r="EC161" s="444"/>
      <c r="ED161" s="444"/>
      <c r="EE161" s="444"/>
      <c r="EF161" s="444"/>
      <c r="EG161" s="444"/>
      <c r="EH161" s="444"/>
      <c r="EI161" s="444"/>
      <c r="EJ161" s="444"/>
      <c r="EK161" s="444"/>
      <c r="EL161" s="444"/>
      <c r="EM161" s="444"/>
      <c r="EN161" s="444"/>
      <c r="EO161" s="444"/>
      <c r="EP161" s="444"/>
      <c r="EQ161" s="444"/>
      <c r="ER161" s="444"/>
      <c r="ES161" s="444"/>
      <c r="ET161" s="444"/>
      <c r="EU161" s="444"/>
      <c r="EV161" s="444"/>
      <c r="EW161" s="444"/>
      <c r="EX161" s="444"/>
      <c r="EY161" s="444"/>
      <c r="EZ161" s="444"/>
      <c r="FA161" s="444"/>
      <c r="FB161" s="444"/>
      <c r="FC161" s="444"/>
      <c r="FD161" s="444"/>
      <c r="FE161" s="444"/>
      <c r="FF161" s="444"/>
      <c r="FG161" s="444"/>
      <c r="FH161" s="444"/>
      <c r="FI161" s="444"/>
      <c r="FJ161" s="444"/>
      <c r="FK161" s="444"/>
      <c r="FL161" s="444"/>
      <c r="FM161" s="444"/>
      <c r="FN161" s="444"/>
      <c r="FO161" s="444"/>
      <c r="FP161" s="444"/>
      <c r="FQ161" s="444"/>
      <c r="FR161" s="444"/>
      <c r="FS161" s="444"/>
      <c r="FT161" s="444"/>
      <c r="FU161" s="444"/>
      <c r="FV161" s="444"/>
      <c r="FW161" s="444"/>
      <c r="FX161" s="444"/>
      <c r="FY161" s="444"/>
      <c r="FZ161" s="444"/>
      <c r="GA161" s="444"/>
      <c r="GB161" s="444"/>
      <c r="GC161" s="444"/>
      <c r="GD161" s="444"/>
      <c r="GE161" s="444"/>
      <c r="GF161" s="444"/>
    </row>
    <row r="162" spans="1:188" s="132" customFormat="1" hidden="1">
      <c r="A162" s="21"/>
      <c r="B162" s="21"/>
      <c r="C162" s="21"/>
      <c r="D162" s="21"/>
      <c r="E162" s="353"/>
      <c r="F162" s="354" t="str">
        <f>CONCATENATE(LEFT(G154, 4)-1 &amp;"-" &amp;IF(G154&gt;"2009-10",,"0") &amp;RIGHT(G154,2)-1)</f>
        <v>2008-09</v>
      </c>
      <c r="G162" s="354" t="str">
        <f>F162</f>
        <v>2008-09</v>
      </c>
      <c r="H162" s="354" t="str">
        <f t="shared" ref="H162:O162" si="32">G162</f>
        <v>2008-09</v>
      </c>
      <c r="I162" s="354" t="str">
        <f t="shared" si="32"/>
        <v>2008-09</v>
      </c>
      <c r="J162" s="354" t="str">
        <f t="shared" si="32"/>
        <v>2008-09</v>
      </c>
      <c r="K162" s="354" t="str">
        <f t="shared" si="32"/>
        <v>2008-09</v>
      </c>
      <c r="L162" s="354" t="str">
        <f t="shared" si="32"/>
        <v>2008-09</v>
      </c>
      <c r="M162" s="354" t="str">
        <f t="shared" si="32"/>
        <v>2008-09</v>
      </c>
      <c r="N162" s="354" t="str">
        <f t="shared" si="32"/>
        <v>2008-09</v>
      </c>
      <c r="O162" s="354" t="str">
        <f t="shared" si="32"/>
        <v>2008-09</v>
      </c>
      <c r="P162" s="21"/>
      <c r="Q162" s="21"/>
      <c r="R162" s="21"/>
      <c r="S162" s="21"/>
      <c r="T162" s="21"/>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row>
    <row r="163" spans="1:188" s="355" customFormat="1" hidden="1">
      <c r="A163" s="21"/>
      <c r="B163" s="21"/>
      <c r="C163" s="21"/>
      <c r="D163" s="21"/>
      <c r="E163" s="445" t="s">
        <v>199</v>
      </c>
      <c r="F163" s="446">
        <v>200</v>
      </c>
      <c r="G163" s="446">
        <v>10</v>
      </c>
      <c r="H163" s="446"/>
      <c r="I163" s="446"/>
      <c r="J163" s="446"/>
      <c r="K163" s="446"/>
      <c r="L163" s="446"/>
      <c r="M163" s="446"/>
      <c r="N163" s="446"/>
      <c r="O163" s="446"/>
      <c r="P163" s="21"/>
      <c r="Q163" s="21"/>
      <c r="R163" s="21"/>
      <c r="S163" s="21"/>
      <c r="T163" s="21"/>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row>
    <row r="164" spans="1:188" s="356" customFormat="1" hidden="1">
      <c r="A164" s="21"/>
      <c r="B164" s="21"/>
      <c r="C164" s="21"/>
      <c r="D164" s="21"/>
      <c r="E164" s="445" t="s">
        <v>200</v>
      </c>
      <c r="F164" s="446">
        <v>200</v>
      </c>
      <c r="G164" s="446"/>
      <c r="H164" s="446">
        <v>20</v>
      </c>
      <c r="I164" s="446">
        <v>10</v>
      </c>
      <c r="J164" s="446">
        <v>15</v>
      </c>
      <c r="K164" s="446">
        <v>10</v>
      </c>
      <c r="L164" s="446">
        <v>15</v>
      </c>
      <c r="M164" s="446">
        <v>10</v>
      </c>
      <c r="N164" s="446">
        <v>10</v>
      </c>
      <c r="O164" s="446">
        <v>5</v>
      </c>
      <c r="P164" s="21"/>
      <c r="Q164" s="21"/>
      <c r="R164" s="21"/>
      <c r="S164" s="21"/>
      <c r="T164" s="21"/>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row>
    <row r="165" spans="1:188" s="357" customFormat="1" hidden="1">
      <c r="A165" s="21"/>
      <c r="B165" s="21"/>
      <c r="C165" s="21"/>
      <c r="D165" s="21"/>
      <c r="E165" s="445" t="s">
        <v>201</v>
      </c>
      <c r="F165" s="446">
        <v>200</v>
      </c>
      <c r="G165" s="446"/>
      <c r="H165" s="446">
        <v>20</v>
      </c>
      <c r="I165" s="446">
        <v>10</v>
      </c>
      <c r="J165" s="446">
        <v>15</v>
      </c>
      <c r="K165" s="446">
        <v>10</v>
      </c>
      <c r="L165" s="446">
        <v>15</v>
      </c>
      <c r="M165" s="446">
        <v>10</v>
      </c>
      <c r="N165" s="446">
        <v>10</v>
      </c>
      <c r="O165" s="446">
        <v>5</v>
      </c>
      <c r="P165" s="21"/>
      <c r="Q165" s="21"/>
      <c r="R165" s="21"/>
      <c r="S165" s="21"/>
      <c r="T165" s="21"/>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row>
    <row r="166" spans="1:188" s="357" customFormat="1" hidden="1">
      <c r="A166" s="21"/>
      <c r="B166" s="21"/>
      <c r="C166" s="21"/>
      <c r="D166" s="21"/>
      <c r="E166" s="445" t="s">
        <v>202</v>
      </c>
      <c r="F166" s="446">
        <v>500</v>
      </c>
      <c r="G166" s="446"/>
      <c r="H166" s="446">
        <v>30</v>
      </c>
      <c r="I166" s="446">
        <v>10</v>
      </c>
      <c r="J166" s="446">
        <v>15</v>
      </c>
      <c r="K166" s="446">
        <v>10</v>
      </c>
      <c r="L166" s="446">
        <v>15</v>
      </c>
      <c r="M166" s="446">
        <v>20</v>
      </c>
      <c r="N166" s="446">
        <v>10</v>
      </c>
      <c r="O166" s="446">
        <v>5</v>
      </c>
      <c r="P166" s="21"/>
      <c r="Q166" s="21"/>
      <c r="R166" s="21"/>
      <c r="S166" s="21"/>
      <c r="T166" s="21"/>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row>
    <row r="167" spans="1:188" s="357" customFormat="1" hidden="1">
      <c r="A167" s="21"/>
      <c r="B167" s="21"/>
      <c r="C167" s="21"/>
      <c r="D167" s="21"/>
      <c r="E167" s="445" t="s">
        <v>203</v>
      </c>
      <c r="F167" s="446">
        <v>500</v>
      </c>
      <c r="G167" s="446"/>
      <c r="H167" s="446">
        <v>30</v>
      </c>
      <c r="I167" s="446">
        <v>10</v>
      </c>
      <c r="J167" s="446">
        <v>15</v>
      </c>
      <c r="K167" s="446">
        <v>10</v>
      </c>
      <c r="L167" s="446">
        <v>15</v>
      </c>
      <c r="M167" s="446">
        <v>20</v>
      </c>
      <c r="N167" s="446">
        <v>10</v>
      </c>
      <c r="O167" s="446">
        <v>5</v>
      </c>
      <c r="P167" s="21"/>
      <c r="Q167" s="21"/>
      <c r="R167" s="21"/>
      <c r="S167" s="21"/>
      <c r="T167" s="21"/>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row>
    <row r="168" spans="1:188" s="357" customFormat="1" hidden="1">
      <c r="A168" s="21"/>
      <c r="B168" s="21"/>
      <c r="C168" s="21"/>
      <c r="D168" s="21"/>
      <c r="E168" s="445" t="s">
        <v>204</v>
      </c>
      <c r="F168" s="446">
        <v>500</v>
      </c>
      <c r="G168" s="446"/>
      <c r="H168" s="446">
        <v>30</v>
      </c>
      <c r="I168" s="446">
        <v>10</v>
      </c>
      <c r="J168" s="446">
        <v>15</v>
      </c>
      <c r="K168" s="446">
        <v>10</v>
      </c>
      <c r="L168" s="446">
        <v>15</v>
      </c>
      <c r="M168" s="446">
        <v>20</v>
      </c>
      <c r="N168" s="446">
        <v>10</v>
      </c>
      <c r="O168" s="446">
        <v>5</v>
      </c>
      <c r="P168" s="21"/>
      <c r="Q168" s="21"/>
      <c r="R168" s="21"/>
      <c r="S168" s="21"/>
      <c r="T168" s="21"/>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row>
    <row r="169" spans="1:188" s="358" customFormat="1" hidden="1">
      <c r="A169" s="21"/>
      <c r="B169" s="21"/>
      <c r="C169" s="21"/>
      <c r="D169" s="21"/>
      <c r="E169" s="445" t="s">
        <v>205</v>
      </c>
      <c r="F169" s="446">
        <v>1000</v>
      </c>
      <c r="G169" s="446"/>
      <c r="H169" s="446">
        <v>50</v>
      </c>
      <c r="I169" s="446">
        <v>10</v>
      </c>
      <c r="J169" s="446">
        <v>15</v>
      </c>
      <c r="K169" s="446">
        <v>10</v>
      </c>
      <c r="L169" s="446">
        <v>15</v>
      </c>
      <c r="M169" s="446">
        <v>30</v>
      </c>
      <c r="N169" s="446">
        <v>10</v>
      </c>
      <c r="O169" s="446">
        <v>5</v>
      </c>
      <c r="P169" s="21"/>
      <c r="Q169" s="21"/>
      <c r="R169" s="21"/>
      <c r="S169" s="21"/>
      <c r="T169" s="21"/>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row>
    <row r="170" spans="1:188" s="358" customFormat="1" hidden="1">
      <c r="A170" s="21"/>
      <c r="B170" s="21"/>
      <c r="C170" s="21"/>
      <c r="D170" s="21"/>
      <c r="E170" s="445" t="s">
        <v>206</v>
      </c>
      <c r="F170" s="446">
        <v>1000</v>
      </c>
      <c r="G170" s="446"/>
      <c r="H170" s="446">
        <v>50</v>
      </c>
      <c r="I170" s="446">
        <v>10</v>
      </c>
      <c r="J170" s="446">
        <v>15</v>
      </c>
      <c r="K170" s="446">
        <v>10</v>
      </c>
      <c r="L170" s="446">
        <v>15</v>
      </c>
      <c r="M170" s="446">
        <v>30</v>
      </c>
      <c r="N170" s="446">
        <v>10</v>
      </c>
      <c r="O170" s="446">
        <v>5</v>
      </c>
      <c r="P170" s="21"/>
      <c r="Q170" s="21"/>
      <c r="R170" s="21"/>
      <c r="S170" s="21"/>
      <c r="T170" s="21"/>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row>
    <row r="171" spans="1:188" s="358" customFormat="1" hidden="1">
      <c r="A171" s="21"/>
      <c r="B171" s="21"/>
      <c r="C171" s="21"/>
      <c r="D171" s="21"/>
      <c r="E171" s="445" t="s">
        <v>207</v>
      </c>
      <c r="F171" s="446">
        <v>1000</v>
      </c>
      <c r="G171" s="446"/>
      <c r="H171" s="446">
        <v>50</v>
      </c>
      <c r="I171" s="446">
        <v>10</v>
      </c>
      <c r="J171" s="446">
        <v>15</v>
      </c>
      <c r="K171" s="446">
        <v>10</v>
      </c>
      <c r="L171" s="446">
        <v>15</v>
      </c>
      <c r="M171" s="446">
        <v>30</v>
      </c>
      <c r="N171" s="446">
        <v>10</v>
      </c>
      <c r="O171" s="446">
        <v>5</v>
      </c>
      <c r="P171" s="21"/>
      <c r="Q171" s="21"/>
      <c r="R171" s="21"/>
      <c r="S171" s="21"/>
      <c r="T171" s="21"/>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row>
    <row r="172" spans="1:188" s="358" customFormat="1" ht="4.5" hidden="1" customHeight="1">
      <c r="A172" s="21"/>
      <c r="B172" s="21"/>
      <c r="C172" s="21"/>
      <c r="D172" s="21"/>
      <c r="E172" s="445"/>
      <c r="F172" s="446"/>
      <c r="G172" s="446"/>
      <c r="H172" s="446"/>
      <c r="I172" s="446"/>
      <c r="J172" s="446"/>
      <c r="K172" s="446"/>
      <c r="L172" s="446"/>
      <c r="M172" s="446"/>
      <c r="N172" s="446"/>
      <c r="O172" s="446"/>
      <c r="P172" s="21"/>
      <c r="Q172" s="21"/>
      <c r="R172" s="21"/>
      <c r="S172" s="21"/>
      <c r="T172" s="21"/>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row>
    <row r="173" spans="1:188" s="358" customFormat="1" ht="12.75" hidden="1" customHeight="1">
      <c r="A173" s="21"/>
      <c r="B173" s="21"/>
      <c r="C173" s="21"/>
      <c r="D173" s="21"/>
      <c r="E173" s="445"/>
      <c r="F173" s="446"/>
      <c r="G173" s="446"/>
      <c r="H173" s="446"/>
      <c r="I173" s="446"/>
      <c r="J173" s="446"/>
      <c r="K173" s="446"/>
      <c r="L173" s="446"/>
      <c r="M173" s="446"/>
      <c r="N173" s="446"/>
      <c r="O173" s="446"/>
      <c r="P173" s="21"/>
      <c r="Q173" s="21"/>
      <c r="R173" s="21"/>
      <c r="S173" s="21"/>
      <c r="T173" s="21"/>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447"/>
      <c r="FU173" s="447"/>
      <c r="FV173" s="447"/>
      <c r="FW173" s="447"/>
      <c r="FX173" s="447"/>
      <c r="FY173" s="447"/>
      <c r="FZ173" s="447"/>
      <c r="GA173" s="447"/>
      <c r="GB173" s="447"/>
      <c r="GC173" s="447"/>
      <c r="GD173" s="447"/>
      <c r="GE173" s="447"/>
      <c r="GF173" s="447"/>
    </row>
    <row r="174" spans="1:188" s="3" customFormat="1" ht="12.75" hidden="1" customHeight="1">
      <c r="A174" s="21"/>
      <c r="B174" s="21"/>
      <c r="C174" s="21"/>
      <c r="D174" s="21"/>
      <c r="E174" s="445"/>
      <c r="F174" s="446"/>
      <c r="G174" s="446"/>
      <c r="H174" s="446"/>
      <c r="I174" s="446"/>
      <c r="J174" s="446"/>
      <c r="K174" s="446"/>
      <c r="L174" s="446"/>
      <c r="M174" s="446"/>
      <c r="N174" s="446"/>
      <c r="O174" s="446"/>
      <c r="P174" s="21"/>
      <c r="Q174" s="21"/>
      <c r="R174" s="21"/>
      <c r="S174" s="21"/>
      <c r="T174" s="21"/>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row>
    <row r="175" spans="1:188" s="3" customFormat="1" ht="12.75" hidden="1" customHeight="1">
      <c r="A175" s="21"/>
      <c r="B175" s="21"/>
      <c r="C175" s="21"/>
      <c r="D175" s="21"/>
      <c r="E175" s="445"/>
      <c r="F175" s="446"/>
      <c r="G175" s="446"/>
      <c r="H175" s="446"/>
      <c r="I175" s="446"/>
      <c r="J175" s="446"/>
      <c r="K175" s="446"/>
      <c r="L175" s="446"/>
      <c r="M175" s="446"/>
      <c r="N175" s="446"/>
      <c r="O175" s="446"/>
      <c r="P175" s="21"/>
      <c r="Q175" s="21"/>
      <c r="R175" s="21"/>
      <c r="S175" s="21"/>
      <c r="T175" s="21"/>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row>
    <row r="176" spans="1:188" s="3" customFormat="1" ht="12.75" hidden="1" customHeight="1">
      <c r="A176" s="21"/>
      <c r="B176" s="21"/>
      <c r="C176" s="21"/>
      <c r="D176" s="21"/>
      <c r="E176" s="445"/>
      <c r="F176" s="446"/>
      <c r="G176" s="446"/>
      <c r="H176" s="446"/>
      <c r="I176" s="446"/>
      <c r="J176" s="446"/>
      <c r="K176" s="446"/>
      <c r="L176" s="446"/>
      <c r="M176" s="446"/>
      <c r="N176" s="446"/>
      <c r="O176" s="446"/>
      <c r="P176" s="21"/>
      <c r="Q176" s="21"/>
      <c r="R176" s="21"/>
      <c r="S176" s="21"/>
      <c r="T176" s="21"/>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row>
    <row r="177" spans="1:188" s="3" customFormat="1" ht="12.75" hidden="1" customHeight="1">
      <c r="A177" s="21"/>
      <c r="B177" s="21"/>
      <c r="C177" s="21"/>
      <c r="D177" s="21"/>
      <c r="E177" s="445"/>
      <c r="F177" s="446"/>
      <c r="G177" s="446"/>
      <c r="H177" s="446"/>
      <c r="I177" s="446"/>
      <c r="J177" s="446"/>
      <c r="K177" s="446"/>
      <c r="L177" s="446"/>
      <c r="M177" s="446"/>
      <c r="N177" s="446"/>
      <c r="O177" s="446"/>
      <c r="P177" s="21"/>
      <c r="Q177" s="21"/>
      <c r="R177" s="21"/>
      <c r="S177" s="21"/>
      <c r="T177" s="21"/>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row>
    <row r="178" spans="1:188" s="3" customFormat="1" ht="12.75" hidden="1" customHeight="1">
      <c r="A178" s="21"/>
      <c r="B178" s="21"/>
      <c r="C178" s="21"/>
      <c r="D178" s="21"/>
      <c r="E178" s="445"/>
      <c r="F178" s="446"/>
      <c r="G178" s="446"/>
      <c r="H178" s="446"/>
      <c r="I178" s="446"/>
      <c r="J178" s="446"/>
      <c r="K178" s="446"/>
      <c r="L178" s="446"/>
      <c r="M178" s="446"/>
      <c r="N178" s="446"/>
      <c r="O178" s="446"/>
      <c r="P178" s="21"/>
      <c r="Q178" s="21"/>
      <c r="R178" s="21"/>
      <c r="S178" s="21"/>
      <c r="T178" s="21"/>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row>
    <row r="179" spans="1:188" s="3" customFormat="1" ht="12.75" hidden="1" customHeight="1">
      <c r="A179" s="21"/>
      <c r="B179" s="21"/>
      <c r="C179" s="21"/>
      <c r="D179" s="21"/>
      <c r="E179" s="445"/>
      <c r="F179" s="446"/>
      <c r="G179" s="446"/>
      <c r="H179" s="446"/>
      <c r="I179" s="446"/>
      <c r="J179" s="446"/>
      <c r="K179" s="446"/>
      <c r="L179" s="446"/>
      <c r="M179" s="446"/>
      <c r="N179" s="446"/>
      <c r="O179" s="446"/>
      <c r="P179" s="21"/>
      <c r="Q179" s="21"/>
      <c r="R179" s="21"/>
      <c r="S179" s="21"/>
      <c r="T179" s="21"/>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row>
    <row r="180" spans="1:188" s="19" customFormat="1" ht="12.75" hidden="1" customHeight="1">
      <c r="A180" s="21"/>
      <c r="B180" s="21"/>
      <c r="C180" s="21"/>
      <c r="D180" s="21"/>
      <c r="E180" s="95"/>
      <c r="F180" s="448"/>
      <c r="G180" s="448"/>
      <c r="H180" s="448"/>
      <c r="I180" s="448"/>
      <c r="J180" s="448"/>
      <c r="K180" s="448"/>
      <c r="L180" s="448"/>
      <c r="M180" s="448"/>
      <c r="N180" s="448"/>
      <c r="O180" s="448"/>
      <c r="P180" s="21"/>
      <c r="Q180" s="21"/>
      <c r="R180" s="21"/>
      <c r="S180" s="21"/>
      <c r="T180" s="21"/>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row>
    <row r="181" spans="1:188" s="19" customFormat="1" ht="12.75" hidden="1" customHeight="1">
      <c r="A181" s="21"/>
      <c r="B181" s="21"/>
      <c r="C181" s="21"/>
      <c r="D181" s="21"/>
      <c r="E181" s="95"/>
      <c r="F181" s="448"/>
      <c r="G181" s="448"/>
      <c r="H181" s="448"/>
      <c r="I181" s="448"/>
      <c r="J181" s="448"/>
      <c r="K181" s="448"/>
      <c r="L181" s="448"/>
      <c r="M181" s="448"/>
      <c r="N181" s="448"/>
      <c r="O181" s="448"/>
      <c r="P181" s="21"/>
      <c r="Q181" s="21"/>
      <c r="R181" s="21"/>
      <c r="S181" s="21"/>
      <c r="T181" s="21"/>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row>
    <row r="182" spans="1:188" ht="14.25" customHeight="1">
      <c r="A182" s="186"/>
      <c r="B182" s="186"/>
      <c r="C182" s="186"/>
      <c r="D182" s="186"/>
      <c r="E182" s="335" t="s">
        <v>260</v>
      </c>
      <c r="F182" s="335"/>
      <c r="G182" s="335"/>
      <c r="H182" s="335"/>
      <c r="I182" s="335"/>
      <c r="J182" s="464"/>
      <c r="K182" s="465"/>
      <c r="L182" s="465"/>
      <c r="M182" s="465"/>
      <c r="N182" s="465"/>
      <c r="O182" s="465"/>
      <c r="P182" s="465"/>
      <c r="Q182" s="465"/>
      <c r="R182" s="465"/>
      <c r="S182" s="465"/>
      <c r="T182" s="465"/>
      <c r="X182" s="95"/>
    </row>
    <row r="183" spans="1:188" ht="14.25" customHeight="1">
      <c r="A183" s="466"/>
      <c r="B183" s="466"/>
      <c r="C183" s="466"/>
      <c r="D183" s="466"/>
      <c r="E183" s="466"/>
      <c r="F183" s="467"/>
      <c r="G183" s="467"/>
      <c r="H183" s="467"/>
      <c r="I183" s="467"/>
      <c r="J183" s="468"/>
      <c r="K183" s="469"/>
      <c r="L183" s="469"/>
      <c r="M183" s="469"/>
      <c r="N183" s="469"/>
      <c r="O183" s="469"/>
      <c r="P183" s="469"/>
      <c r="Q183" s="469"/>
      <c r="R183" s="469"/>
      <c r="S183" s="469"/>
      <c r="T183" s="469"/>
      <c r="X183" s="95"/>
    </row>
    <row r="184" spans="1:188">
      <c r="A184" s="19"/>
      <c r="B184" s="19"/>
      <c r="C184" s="19"/>
      <c r="D184" s="19"/>
      <c r="E184" s="22" t="s">
        <v>261</v>
      </c>
      <c r="F184" s="484">
        <v>0.93931623412135368</v>
      </c>
      <c r="G184" s="334"/>
      <c r="H184" s="334"/>
      <c r="I184" s="334"/>
      <c r="J184" s="334"/>
      <c r="K184" s="334"/>
      <c r="S184" s="16"/>
      <c r="X184" s="27"/>
    </row>
    <row r="185" spans="1:188" s="19" customFormat="1" ht="12.75" customHeight="1">
      <c r="A185" s="21"/>
      <c r="B185" s="21"/>
      <c r="C185" s="21"/>
      <c r="D185" s="21"/>
      <c r="E185" s="95"/>
      <c r="F185" s="493"/>
      <c r="G185" s="501" t="str">
        <f>G154</f>
        <v>2009-10</v>
      </c>
      <c r="H185" s="501" t="str">
        <f>H154</f>
        <v>2010-11</v>
      </c>
      <c r="I185" s="501" t="str">
        <f>I154</f>
        <v>2011-12</v>
      </c>
      <c r="J185" s="501" t="str">
        <f>J154</f>
        <v>2012-13</v>
      </c>
      <c r="K185" s="501" t="str">
        <f>K154</f>
        <v>2013-14</v>
      </c>
      <c r="L185" s="448"/>
      <c r="M185" s="448"/>
      <c r="N185" s="448"/>
      <c r="O185" s="448"/>
      <c r="P185" s="21"/>
      <c r="Q185" s="21"/>
      <c r="R185" s="21"/>
      <c r="S185" s="21"/>
      <c r="T185" s="21"/>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188" s="19" customFormat="1" ht="12.75" customHeight="1">
      <c r="A186" s="21"/>
      <c r="B186" s="21"/>
      <c r="C186" s="21"/>
      <c r="D186" s="21"/>
      <c r="E186" s="95"/>
      <c r="F186" s="502" t="s">
        <v>281</v>
      </c>
      <c r="G186" s="493">
        <f>4.38/5</f>
        <v>0.876</v>
      </c>
      <c r="H186" s="493">
        <f>4.38/5</f>
        <v>0.876</v>
      </c>
      <c r="I186" s="493">
        <f>4.38/5</f>
        <v>0.876</v>
      </c>
      <c r="J186" s="493">
        <f>4.38/5</f>
        <v>0.876</v>
      </c>
      <c r="K186" s="493">
        <f>4.38/5</f>
        <v>0.876</v>
      </c>
      <c r="L186" s="448"/>
      <c r="M186" s="448"/>
      <c r="N186" s="448"/>
      <c r="O186" s="448"/>
      <c r="P186" s="21"/>
      <c r="Q186" s="21"/>
      <c r="R186" s="21"/>
      <c r="S186" s="21"/>
      <c r="T186" s="21"/>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row>
    <row r="187" spans="1:188" s="19" customFormat="1" ht="12.75" customHeight="1">
      <c r="A187" s="21"/>
      <c r="B187" s="21"/>
      <c r="C187" s="21"/>
      <c r="D187" s="21"/>
      <c r="E187" s="95"/>
      <c r="F187" s="502" t="s">
        <v>282</v>
      </c>
      <c r="G187" s="493">
        <f>G186*(1-$F$184)</f>
        <v>5.3158978909694177E-2</v>
      </c>
      <c r="H187" s="493">
        <f>H186*(1-$F$184)</f>
        <v>5.3158978909694177E-2</v>
      </c>
      <c r="I187" s="493">
        <f>I186*(1-$F$184)</f>
        <v>5.3158978909694177E-2</v>
      </c>
      <c r="J187" s="493">
        <f>J186*(1-$F$184)</f>
        <v>5.3158978909694177E-2</v>
      </c>
      <c r="K187" s="493">
        <f>K186*(1-$F$184)</f>
        <v>5.3158978909694177E-2</v>
      </c>
      <c r="L187" s="448"/>
      <c r="M187" s="448"/>
      <c r="N187" s="448"/>
      <c r="O187" s="448"/>
      <c r="P187" s="21"/>
      <c r="Q187" s="21"/>
      <c r="R187" s="21"/>
      <c r="S187" s="21"/>
      <c r="T187" s="21"/>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row>
    <row r="188" spans="1:188" s="19" customFormat="1" ht="12.75" customHeight="1">
      <c r="A188" s="21"/>
      <c r="B188" s="21"/>
      <c r="C188" s="21"/>
      <c r="D188" s="21"/>
      <c r="E188" s="95"/>
      <c r="F188" s="448"/>
      <c r="G188" s="448"/>
      <c r="H188" s="448"/>
      <c r="I188" s="448"/>
      <c r="J188" s="448"/>
      <c r="K188" s="448"/>
      <c r="L188" s="448"/>
      <c r="M188" s="448"/>
      <c r="N188" s="448"/>
      <c r="O188" s="448"/>
      <c r="P188" s="21"/>
      <c r="Q188" s="21"/>
      <c r="R188" s="21"/>
      <c r="S188" s="21"/>
      <c r="T188" s="21"/>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row>
    <row r="189" spans="1:188" s="19" customFormat="1">
      <c r="A189" s="21"/>
      <c r="B189" s="21"/>
      <c r="C189" s="21"/>
      <c r="D189" s="21"/>
      <c r="E189" s="95"/>
      <c r="F189" s="448"/>
      <c r="G189" s="448"/>
      <c r="H189" s="448"/>
      <c r="I189" s="448"/>
      <c r="J189" s="448"/>
      <c r="K189" s="448"/>
      <c r="L189" s="448"/>
      <c r="M189" s="448"/>
      <c r="N189" s="448"/>
      <c r="O189" s="448"/>
      <c r="P189" s="21"/>
      <c r="Q189" s="21"/>
      <c r="R189" s="21"/>
      <c r="S189" s="21"/>
      <c r="T189" s="21"/>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row>
    <row r="190" spans="1:188" s="19" customForma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15"/>
      <c r="CA190" s="15"/>
      <c r="CB190" s="15"/>
      <c r="CC190" s="15"/>
      <c r="CD190" s="15"/>
      <c r="CE190" s="15"/>
      <c r="CF190" s="15"/>
      <c r="CG190" s="15"/>
      <c r="CH190" s="15"/>
    </row>
    <row r="191" spans="1:188" s="19" customFormat="1">
      <c r="A191" s="21"/>
      <c r="B191" s="21"/>
      <c r="C191" s="21"/>
      <c r="D191" s="21"/>
      <c r="E191" s="436"/>
      <c r="F191" s="436"/>
      <c r="G191" s="449"/>
      <c r="H191" s="95"/>
      <c r="I191" s="95"/>
      <c r="J191" s="95"/>
      <c r="K191" s="95"/>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15"/>
      <c r="CA191" s="15"/>
      <c r="CB191" s="15"/>
      <c r="CC191" s="15"/>
      <c r="CD191" s="15"/>
      <c r="CE191" s="15"/>
      <c r="CF191" s="15"/>
      <c r="CG191" s="15"/>
      <c r="CH191" s="15"/>
    </row>
    <row r="192" spans="1:188" s="19" customFormat="1" ht="15.75">
      <c r="A192" s="450"/>
      <c r="B192" s="450"/>
      <c r="C192" s="450"/>
      <c r="D192" s="450"/>
      <c r="E192" s="450"/>
      <c r="F192" s="450"/>
      <c r="G192" s="450"/>
      <c r="H192" s="451"/>
      <c r="I192" s="95"/>
      <c r="J192" s="95"/>
      <c r="K192" s="512">
        <f>(K155/G155)^(1/4)-1</f>
        <v>-3.7649767461437333E-3</v>
      </c>
      <c r="L192" s="15"/>
      <c r="M192" s="15"/>
      <c r="N192" s="15"/>
      <c r="O192" s="15"/>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21"/>
      <c r="BY192" s="21"/>
      <c r="BZ192" s="15"/>
      <c r="CA192" s="15"/>
      <c r="CB192" s="15"/>
      <c r="CC192" s="15"/>
      <c r="CD192" s="15"/>
      <c r="CE192" s="15"/>
      <c r="CF192" s="15"/>
      <c r="CG192" s="15"/>
      <c r="CH192" s="15"/>
    </row>
    <row r="193" spans="1:172" s="19" customForma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15"/>
      <c r="BR193" s="15"/>
      <c r="BS193" s="15"/>
      <c r="BT193" s="15"/>
      <c r="BU193" s="15"/>
      <c r="BV193" s="15"/>
      <c r="BW193" s="15"/>
      <c r="BX193" s="15"/>
      <c r="BY193" s="15"/>
    </row>
    <row r="194" spans="1:172" s="298" customFormat="1">
      <c r="A194" s="21"/>
      <c r="B194" s="21"/>
      <c r="C194" s="21"/>
      <c r="D194" s="21"/>
      <c r="E194" s="453"/>
      <c r="F194" s="544"/>
      <c r="G194" s="544"/>
      <c r="H194" s="544"/>
      <c r="I194" s="544"/>
      <c r="J194" s="544"/>
      <c r="K194" s="544"/>
      <c r="L194" s="544"/>
      <c r="M194" s="544"/>
      <c r="N194" s="544"/>
      <c r="O194" s="544"/>
      <c r="P194" s="544"/>
      <c r="Q194" s="544"/>
      <c r="R194" s="544"/>
      <c r="S194" s="544"/>
      <c r="T194" s="544"/>
      <c r="U194" s="544"/>
      <c r="V194" s="544"/>
      <c r="W194" s="544"/>
      <c r="X194" s="544"/>
      <c r="Y194" s="544"/>
      <c r="Z194" s="544"/>
      <c r="AA194" s="544"/>
      <c r="AB194" s="544"/>
      <c r="AC194" s="544"/>
      <c r="AD194" s="544"/>
      <c r="AE194" s="544"/>
      <c r="AF194" s="544"/>
      <c r="AG194" s="544"/>
      <c r="AH194" s="544"/>
      <c r="AI194" s="544"/>
      <c r="AJ194" s="544"/>
      <c r="AK194" s="544"/>
      <c r="AL194" s="544"/>
      <c r="AM194" s="544"/>
      <c r="AN194" s="544"/>
      <c r="AO194" s="544"/>
      <c r="AP194" s="544"/>
      <c r="AQ194" s="544"/>
      <c r="AR194" s="544"/>
      <c r="AS194" s="544"/>
      <c r="AT194" s="544"/>
      <c r="AU194" s="544"/>
      <c r="AV194" s="544"/>
      <c r="AW194" s="544"/>
      <c r="AX194" s="544"/>
      <c r="AY194" s="544"/>
      <c r="AZ194" s="544"/>
      <c r="BA194" s="544"/>
      <c r="BB194" s="544"/>
      <c r="BC194" s="544"/>
      <c r="BD194" s="544"/>
      <c r="BE194" s="544"/>
      <c r="BF194" s="544"/>
      <c r="BG194" s="544"/>
      <c r="BH194" s="544"/>
      <c r="BI194" s="544"/>
      <c r="BJ194" s="544"/>
      <c r="BK194" s="544"/>
      <c r="BL194" s="544"/>
      <c r="BM194" s="544"/>
      <c r="BN194" s="21"/>
      <c r="BO194" s="21"/>
      <c r="BP194" s="21"/>
      <c r="BQ194" s="15"/>
      <c r="BR194" s="15"/>
      <c r="BS194" s="15"/>
      <c r="BT194" s="15"/>
      <c r="BU194" s="15"/>
      <c r="BV194" s="15"/>
      <c r="BW194" s="15"/>
      <c r="BX194" s="15"/>
      <c r="BY194" s="15"/>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row>
    <row r="195" spans="1:172" s="298" customFormat="1">
      <c r="A195" s="21"/>
      <c r="B195" s="21"/>
      <c r="C195" s="21"/>
      <c r="D195" s="21"/>
      <c r="E195" s="74"/>
      <c r="F195" s="454"/>
      <c r="G195" s="454"/>
      <c r="H195" s="454"/>
      <c r="I195" s="454"/>
      <c r="J195" s="454"/>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454"/>
      <c r="AG195" s="454"/>
      <c r="AH195" s="454"/>
      <c r="AI195" s="454"/>
      <c r="AJ195" s="454"/>
      <c r="AK195" s="454"/>
      <c r="AL195" s="454"/>
      <c r="AM195" s="454"/>
      <c r="AN195" s="454"/>
      <c r="AO195" s="454"/>
      <c r="AP195" s="454"/>
      <c r="AQ195" s="454"/>
      <c r="AR195" s="454"/>
      <c r="AS195" s="454"/>
      <c r="AT195" s="454"/>
      <c r="AU195" s="454"/>
      <c r="AV195" s="454"/>
      <c r="AW195" s="454"/>
      <c r="AX195" s="454"/>
      <c r="AY195" s="454"/>
      <c r="AZ195" s="454"/>
      <c r="BA195" s="454"/>
      <c r="BB195" s="454"/>
      <c r="BC195" s="454"/>
      <c r="BD195" s="454"/>
      <c r="BE195" s="454"/>
      <c r="BF195" s="454"/>
      <c r="BG195" s="454"/>
      <c r="BH195" s="454"/>
      <c r="BI195" s="454"/>
      <c r="BJ195" s="454"/>
      <c r="BK195" s="454"/>
      <c r="BL195" s="454"/>
      <c r="BM195" s="454"/>
      <c r="BN195" s="21"/>
      <c r="BO195" s="21"/>
      <c r="BP195" s="21"/>
      <c r="BQ195" s="15"/>
      <c r="BR195" s="15"/>
      <c r="BS195" s="15"/>
      <c r="BT195" s="15"/>
      <c r="BU195" s="15"/>
      <c r="BV195" s="15"/>
      <c r="BW195" s="15"/>
      <c r="BX195" s="15"/>
      <c r="BY195" s="15"/>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row>
    <row r="196" spans="1:172" s="457" customFormat="1">
      <c r="A196" s="21"/>
      <c r="B196" s="21"/>
      <c r="C196" s="21"/>
      <c r="D196" s="21"/>
      <c r="E196" s="95"/>
      <c r="F196" s="455"/>
      <c r="G196" s="455"/>
      <c r="H196" s="455"/>
      <c r="I196" s="455"/>
      <c r="J196" s="455"/>
      <c r="K196" s="455"/>
      <c r="L196" s="513"/>
      <c r="M196" s="455"/>
      <c r="N196" s="455"/>
      <c r="O196" s="455"/>
      <c r="P196" s="455"/>
      <c r="Q196" s="455"/>
      <c r="R196" s="455"/>
      <c r="S196" s="455"/>
      <c r="T196" s="455"/>
      <c r="U196" s="455"/>
      <c r="V196" s="455"/>
      <c r="W196" s="455"/>
      <c r="X196" s="455"/>
      <c r="Y196" s="455"/>
      <c r="Z196" s="455"/>
      <c r="AA196" s="455"/>
      <c r="AB196" s="455"/>
      <c r="AC196" s="455"/>
      <c r="AD196" s="455"/>
      <c r="AE196" s="455"/>
      <c r="AF196" s="455"/>
      <c r="AG196" s="455"/>
      <c r="AH196" s="455"/>
      <c r="AI196" s="455"/>
      <c r="AJ196" s="455"/>
      <c r="AK196" s="455"/>
      <c r="AL196" s="455"/>
      <c r="AM196" s="455"/>
      <c r="AN196" s="455"/>
      <c r="AO196" s="455"/>
      <c r="AP196" s="455"/>
      <c r="AQ196" s="455"/>
      <c r="AR196" s="455"/>
      <c r="AS196" s="455"/>
      <c r="AT196" s="455"/>
      <c r="AU196" s="455"/>
      <c r="AV196" s="455"/>
      <c r="AW196" s="455"/>
      <c r="AX196" s="455"/>
      <c r="AY196" s="455"/>
      <c r="AZ196" s="455"/>
      <c r="BA196" s="455"/>
      <c r="BB196" s="455"/>
      <c r="BC196" s="455"/>
      <c r="BD196" s="455"/>
      <c r="BE196" s="455"/>
      <c r="BF196" s="455"/>
      <c r="BG196" s="455"/>
      <c r="BH196" s="455"/>
      <c r="BI196" s="455"/>
      <c r="BJ196" s="455"/>
      <c r="BK196" s="455"/>
      <c r="BL196" s="455"/>
      <c r="BM196" s="455"/>
      <c r="BN196" s="360"/>
      <c r="BO196" s="360"/>
      <c r="BP196" s="360"/>
      <c r="BQ196" s="15"/>
      <c r="BR196" s="15"/>
      <c r="BS196" s="15"/>
      <c r="BT196" s="15"/>
      <c r="BU196" s="15"/>
      <c r="BV196" s="15"/>
      <c r="BW196" s="15"/>
      <c r="BX196" s="15"/>
      <c r="BY196" s="15"/>
      <c r="BZ196" s="456"/>
      <c r="CA196" s="456"/>
      <c r="CB196" s="456"/>
      <c r="CC196" s="456"/>
      <c r="CD196" s="456"/>
      <c r="CE196" s="456"/>
      <c r="CF196" s="456"/>
      <c r="CG196" s="456"/>
      <c r="CH196" s="456"/>
      <c r="CI196" s="456"/>
      <c r="CJ196" s="456"/>
      <c r="CK196" s="456"/>
      <c r="CL196" s="456"/>
      <c r="CM196" s="456"/>
      <c r="CN196" s="456"/>
      <c r="CO196" s="456"/>
      <c r="CP196" s="456"/>
      <c r="CQ196" s="456"/>
      <c r="CR196" s="456"/>
      <c r="CS196" s="456"/>
      <c r="CT196" s="456"/>
      <c r="CU196" s="456"/>
      <c r="CV196" s="456"/>
      <c r="CW196" s="456"/>
      <c r="CX196" s="456"/>
      <c r="CY196" s="456"/>
      <c r="CZ196" s="456"/>
      <c r="DA196" s="456"/>
      <c r="DB196" s="456"/>
      <c r="DC196" s="456"/>
      <c r="DD196" s="456"/>
      <c r="DE196" s="456"/>
      <c r="DF196" s="456"/>
      <c r="DG196" s="456"/>
      <c r="DH196" s="456"/>
      <c r="DI196" s="456"/>
      <c r="DJ196" s="456"/>
      <c r="DK196" s="456"/>
      <c r="DL196" s="456"/>
      <c r="DM196" s="456"/>
      <c r="DN196" s="456"/>
      <c r="DO196" s="456"/>
      <c r="DP196" s="456"/>
      <c r="DQ196" s="456"/>
      <c r="DR196" s="456"/>
      <c r="DS196" s="456"/>
      <c r="DT196" s="456"/>
      <c r="DU196" s="456"/>
      <c r="DV196" s="456"/>
      <c r="DW196" s="456"/>
      <c r="DX196" s="456"/>
      <c r="DY196" s="456"/>
      <c r="DZ196" s="456"/>
      <c r="EA196" s="456"/>
      <c r="EB196" s="456"/>
      <c r="EC196" s="456"/>
      <c r="ED196" s="456"/>
      <c r="EE196" s="456"/>
      <c r="EF196" s="456"/>
      <c r="EG196" s="456"/>
      <c r="EH196" s="456"/>
      <c r="EI196" s="456"/>
      <c r="EJ196" s="456"/>
      <c r="EK196" s="456"/>
      <c r="EL196" s="456"/>
      <c r="EM196" s="456"/>
      <c r="EN196" s="456"/>
      <c r="EO196" s="456"/>
      <c r="EP196" s="456"/>
      <c r="EQ196" s="456"/>
      <c r="ER196" s="456"/>
      <c r="ES196" s="456"/>
      <c r="ET196" s="456"/>
      <c r="EU196" s="456"/>
      <c r="EV196" s="456"/>
      <c r="EW196" s="456"/>
      <c r="EX196" s="456"/>
      <c r="EY196" s="456"/>
      <c r="EZ196" s="456"/>
      <c r="FA196" s="456"/>
      <c r="FB196" s="456"/>
      <c r="FC196" s="456"/>
      <c r="FD196" s="456"/>
      <c r="FE196" s="456"/>
      <c r="FF196" s="456"/>
      <c r="FG196" s="456"/>
      <c r="FH196" s="456"/>
      <c r="FI196" s="456"/>
      <c r="FJ196" s="456"/>
      <c r="FK196" s="456"/>
      <c r="FL196" s="456"/>
      <c r="FM196" s="456"/>
      <c r="FN196" s="456"/>
      <c r="FO196" s="456"/>
      <c r="FP196" s="456"/>
    </row>
    <row r="197" spans="1:172" s="458" customFormat="1">
      <c r="A197" s="21"/>
      <c r="B197" s="21"/>
      <c r="C197" s="21"/>
      <c r="D197" s="21"/>
      <c r="E197" s="95"/>
      <c r="F197" s="455"/>
      <c r="G197" s="455"/>
      <c r="H197" s="455"/>
      <c r="I197" s="455"/>
      <c r="J197" s="455"/>
      <c r="K197" s="455"/>
      <c r="L197" s="513"/>
      <c r="M197" s="455"/>
      <c r="N197" s="455"/>
      <c r="O197" s="455"/>
      <c r="P197" s="455"/>
      <c r="Q197" s="455"/>
      <c r="R197" s="455"/>
      <c r="S197" s="455"/>
      <c r="T197" s="455"/>
      <c r="U197" s="455"/>
      <c r="V197" s="455"/>
      <c r="W197" s="455"/>
      <c r="X197" s="455"/>
      <c r="Y197" s="455"/>
      <c r="Z197" s="455"/>
      <c r="AA197" s="455"/>
      <c r="AB197" s="455"/>
      <c r="AC197" s="455"/>
      <c r="AD197" s="455"/>
      <c r="AE197" s="455"/>
      <c r="AF197" s="455"/>
      <c r="AG197" s="455"/>
      <c r="AH197" s="455"/>
      <c r="AI197" s="455"/>
      <c r="AJ197" s="455"/>
      <c r="AK197" s="455"/>
      <c r="AL197" s="455"/>
      <c r="AM197" s="455"/>
      <c r="AN197" s="455"/>
      <c r="AO197" s="455"/>
      <c r="AP197" s="455"/>
      <c r="AQ197" s="455"/>
      <c r="AR197" s="455"/>
      <c r="AS197" s="455"/>
      <c r="AT197" s="455"/>
      <c r="AU197" s="455"/>
      <c r="AV197" s="455"/>
      <c r="AW197" s="455"/>
      <c r="AX197" s="455"/>
      <c r="AY197" s="455"/>
      <c r="AZ197" s="455"/>
      <c r="BA197" s="455"/>
      <c r="BB197" s="455"/>
      <c r="BC197" s="455"/>
      <c r="BD197" s="455"/>
      <c r="BE197" s="455"/>
      <c r="BF197" s="455"/>
      <c r="BG197" s="455"/>
      <c r="BH197" s="455"/>
      <c r="BI197" s="455"/>
      <c r="BJ197" s="455"/>
      <c r="BK197" s="455"/>
      <c r="BL197" s="455"/>
      <c r="BM197" s="455"/>
      <c r="BN197" s="360"/>
      <c r="BO197" s="360"/>
      <c r="BP197" s="360"/>
      <c r="BQ197" s="15"/>
      <c r="BR197" s="15"/>
      <c r="BS197" s="15"/>
      <c r="BT197" s="15"/>
      <c r="BU197" s="15"/>
      <c r="BV197" s="15"/>
      <c r="BW197" s="15"/>
      <c r="BX197" s="15"/>
      <c r="BY197" s="15"/>
      <c r="BZ197" s="456"/>
      <c r="CA197" s="456"/>
      <c r="CB197" s="456"/>
      <c r="CC197" s="456"/>
      <c r="CD197" s="456"/>
      <c r="CE197" s="456"/>
      <c r="CF197" s="456"/>
      <c r="CG197" s="456"/>
      <c r="CH197" s="456"/>
      <c r="CI197" s="456"/>
      <c r="CJ197" s="456"/>
      <c r="CK197" s="456"/>
      <c r="CL197" s="456"/>
      <c r="CM197" s="456"/>
      <c r="CN197" s="456"/>
      <c r="CO197" s="456"/>
      <c r="CP197" s="456"/>
      <c r="CQ197" s="456"/>
      <c r="CR197" s="456"/>
      <c r="CS197" s="456"/>
      <c r="CT197" s="456"/>
      <c r="CU197" s="456"/>
      <c r="CV197" s="456"/>
      <c r="CW197" s="456"/>
      <c r="CX197" s="456"/>
      <c r="CY197" s="456"/>
      <c r="CZ197" s="456"/>
      <c r="DA197" s="456"/>
      <c r="DB197" s="456"/>
      <c r="DC197" s="456"/>
      <c r="DD197" s="456"/>
      <c r="DE197" s="456"/>
      <c r="DF197" s="456"/>
      <c r="DG197" s="456"/>
      <c r="DH197" s="456"/>
      <c r="DI197" s="456"/>
      <c r="DJ197" s="456"/>
      <c r="DK197" s="456"/>
      <c r="DL197" s="456"/>
      <c r="DM197" s="456"/>
      <c r="DN197" s="456"/>
      <c r="DO197" s="456"/>
      <c r="DP197" s="456"/>
      <c r="DQ197" s="456"/>
      <c r="DR197" s="456"/>
      <c r="DS197" s="456"/>
      <c r="DT197" s="456"/>
      <c r="DU197" s="456"/>
      <c r="DV197" s="456"/>
      <c r="DW197" s="456"/>
      <c r="DX197" s="456"/>
      <c r="DY197" s="456"/>
      <c r="DZ197" s="456"/>
      <c r="EA197" s="456"/>
      <c r="EB197" s="456"/>
      <c r="EC197" s="456"/>
      <c r="ED197" s="456"/>
      <c r="EE197" s="456"/>
      <c r="EF197" s="456"/>
      <c r="EG197" s="456"/>
      <c r="EH197" s="456"/>
      <c r="EI197" s="456"/>
      <c r="EJ197" s="456"/>
      <c r="EK197" s="456"/>
      <c r="EL197" s="456"/>
      <c r="EM197" s="456"/>
      <c r="EN197" s="456"/>
      <c r="EO197" s="456"/>
      <c r="EP197" s="456"/>
      <c r="EQ197" s="456"/>
      <c r="ER197" s="456"/>
      <c r="ES197" s="456"/>
      <c r="ET197" s="456"/>
      <c r="EU197" s="456"/>
      <c r="EV197" s="456"/>
      <c r="EW197" s="456"/>
      <c r="EX197" s="456"/>
      <c r="EY197" s="456"/>
      <c r="EZ197" s="456"/>
      <c r="FA197" s="456"/>
      <c r="FB197" s="456"/>
      <c r="FC197" s="456"/>
      <c r="FD197" s="456"/>
      <c r="FE197" s="456"/>
      <c r="FF197" s="456"/>
      <c r="FG197" s="456"/>
      <c r="FH197" s="456"/>
      <c r="FI197" s="456"/>
      <c r="FJ197" s="456"/>
      <c r="FK197" s="456"/>
      <c r="FL197" s="456"/>
      <c r="FM197" s="456"/>
      <c r="FN197" s="456"/>
      <c r="FO197" s="456"/>
      <c r="FP197" s="456"/>
    </row>
    <row r="198" spans="1:172" s="459" customFormat="1">
      <c r="A198" s="21"/>
      <c r="B198" s="21"/>
      <c r="C198" s="21"/>
      <c r="D198" s="21"/>
      <c r="E198" s="95"/>
      <c r="F198" s="455"/>
      <c r="G198" s="455"/>
      <c r="H198" s="455"/>
      <c r="I198" s="455"/>
      <c r="J198" s="455"/>
      <c r="K198" s="455"/>
      <c r="L198" s="513"/>
      <c r="M198" s="455"/>
      <c r="N198" s="455"/>
      <c r="O198" s="455"/>
      <c r="P198" s="455"/>
      <c r="Q198" s="455"/>
      <c r="R198" s="455"/>
      <c r="S198" s="455"/>
      <c r="T198" s="455"/>
      <c r="U198" s="455"/>
      <c r="V198" s="455"/>
      <c r="W198" s="455"/>
      <c r="X198" s="455"/>
      <c r="Y198" s="455"/>
      <c r="Z198" s="455"/>
      <c r="AA198" s="455"/>
      <c r="AB198" s="455"/>
      <c r="AC198" s="455"/>
      <c r="AD198" s="455"/>
      <c r="AE198" s="455"/>
      <c r="AF198" s="455"/>
      <c r="AG198" s="455"/>
      <c r="AH198" s="455"/>
      <c r="AI198" s="455"/>
      <c r="AJ198" s="455"/>
      <c r="AK198" s="455"/>
      <c r="AL198" s="455"/>
      <c r="AM198" s="455"/>
      <c r="AN198" s="455"/>
      <c r="AO198" s="455"/>
      <c r="AP198" s="455"/>
      <c r="AQ198" s="455"/>
      <c r="AR198" s="455"/>
      <c r="AS198" s="455"/>
      <c r="AT198" s="455"/>
      <c r="AU198" s="455"/>
      <c r="AV198" s="455"/>
      <c r="AW198" s="455"/>
      <c r="AX198" s="455"/>
      <c r="AY198" s="455"/>
      <c r="AZ198" s="455"/>
      <c r="BA198" s="455"/>
      <c r="BB198" s="455"/>
      <c r="BC198" s="455"/>
      <c r="BD198" s="455"/>
      <c r="BE198" s="455"/>
      <c r="BF198" s="455"/>
      <c r="BG198" s="455"/>
      <c r="BH198" s="455"/>
      <c r="BI198" s="455"/>
      <c r="BJ198" s="455"/>
      <c r="BK198" s="455"/>
      <c r="BL198" s="455"/>
      <c r="BM198" s="455"/>
      <c r="BN198" s="360"/>
      <c r="BO198" s="360"/>
      <c r="BP198" s="360"/>
      <c r="BQ198" s="15"/>
      <c r="BR198" s="15"/>
      <c r="BS198" s="15"/>
      <c r="BT198" s="15"/>
      <c r="BU198" s="15"/>
      <c r="BV198" s="15"/>
      <c r="BW198" s="15"/>
      <c r="BX198" s="15"/>
      <c r="BY198" s="15"/>
      <c r="BZ198" s="456"/>
      <c r="CA198" s="456"/>
      <c r="CB198" s="456"/>
      <c r="CC198" s="456"/>
      <c r="CD198" s="456"/>
      <c r="CE198" s="456"/>
      <c r="CF198" s="456"/>
      <c r="CG198" s="456"/>
      <c r="CH198" s="456"/>
      <c r="CI198" s="456"/>
      <c r="CJ198" s="456"/>
      <c r="CK198" s="456"/>
      <c r="CL198" s="456"/>
      <c r="CM198" s="456"/>
      <c r="CN198" s="456"/>
      <c r="CO198" s="456"/>
      <c r="CP198" s="456"/>
      <c r="CQ198" s="456"/>
      <c r="CR198" s="456"/>
      <c r="CS198" s="456"/>
      <c r="CT198" s="456"/>
      <c r="CU198" s="456"/>
      <c r="CV198" s="456"/>
      <c r="CW198" s="456"/>
      <c r="CX198" s="456"/>
      <c r="CY198" s="456"/>
      <c r="CZ198" s="456"/>
      <c r="DA198" s="456"/>
      <c r="DB198" s="456"/>
      <c r="DC198" s="456"/>
      <c r="DD198" s="456"/>
      <c r="DE198" s="456"/>
      <c r="DF198" s="456"/>
      <c r="DG198" s="456"/>
      <c r="DH198" s="456"/>
      <c r="DI198" s="456"/>
      <c r="DJ198" s="456"/>
      <c r="DK198" s="456"/>
      <c r="DL198" s="456"/>
      <c r="DM198" s="456"/>
      <c r="DN198" s="456"/>
      <c r="DO198" s="456"/>
      <c r="DP198" s="456"/>
      <c r="DQ198" s="456"/>
      <c r="DR198" s="456"/>
      <c r="DS198" s="456"/>
      <c r="DT198" s="456"/>
      <c r="DU198" s="456"/>
      <c r="DV198" s="456"/>
      <c r="DW198" s="456"/>
      <c r="DX198" s="456"/>
      <c r="DY198" s="456"/>
      <c r="DZ198" s="456"/>
      <c r="EA198" s="456"/>
      <c r="EB198" s="456"/>
      <c r="EC198" s="456"/>
      <c r="ED198" s="456"/>
      <c r="EE198" s="456"/>
      <c r="EF198" s="456"/>
      <c r="EG198" s="456"/>
      <c r="EH198" s="456"/>
      <c r="EI198" s="456"/>
      <c r="EJ198" s="456"/>
      <c r="EK198" s="456"/>
      <c r="EL198" s="456"/>
      <c r="EM198" s="456"/>
      <c r="EN198" s="456"/>
      <c r="EO198" s="456"/>
      <c r="EP198" s="456"/>
      <c r="EQ198" s="456"/>
      <c r="ER198" s="456"/>
      <c r="ES198" s="456"/>
      <c r="ET198" s="456"/>
      <c r="EU198" s="456"/>
      <c r="EV198" s="456"/>
      <c r="EW198" s="456"/>
      <c r="EX198" s="456"/>
      <c r="EY198" s="456"/>
      <c r="EZ198" s="456"/>
      <c r="FA198" s="456"/>
      <c r="FB198" s="456"/>
      <c r="FC198" s="456"/>
      <c r="FD198" s="456"/>
      <c r="FE198" s="456"/>
      <c r="FF198" s="456"/>
      <c r="FG198" s="456"/>
      <c r="FH198" s="456"/>
      <c r="FI198" s="456"/>
      <c r="FJ198" s="456"/>
      <c r="FK198" s="456"/>
      <c r="FL198" s="456"/>
      <c r="FM198" s="456"/>
      <c r="FN198" s="456"/>
      <c r="FO198" s="456"/>
      <c r="FP198" s="456"/>
    </row>
    <row r="199" spans="1:172" s="459" customFormat="1">
      <c r="A199" s="21"/>
      <c r="B199" s="21"/>
      <c r="C199" s="21"/>
      <c r="D199" s="21"/>
      <c r="E199" s="95"/>
      <c r="F199" s="455"/>
      <c r="G199" s="455"/>
      <c r="H199" s="455"/>
      <c r="I199" s="455"/>
      <c r="J199" s="455"/>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455"/>
      <c r="AG199" s="455"/>
      <c r="AH199" s="455"/>
      <c r="AI199" s="455"/>
      <c r="AJ199" s="455"/>
      <c r="AK199" s="455"/>
      <c r="AL199" s="455"/>
      <c r="AM199" s="455"/>
      <c r="AN199" s="455"/>
      <c r="AO199" s="455"/>
      <c r="AP199" s="455"/>
      <c r="AQ199" s="455"/>
      <c r="AR199" s="455"/>
      <c r="AS199" s="455"/>
      <c r="AT199" s="455"/>
      <c r="AU199" s="455"/>
      <c r="AV199" s="455"/>
      <c r="AW199" s="455"/>
      <c r="AX199" s="455"/>
      <c r="AY199" s="455"/>
      <c r="AZ199" s="455"/>
      <c r="BA199" s="455"/>
      <c r="BB199" s="455"/>
      <c r="BC199" s="455"/>
      <c r="BD199" s="455"/>
      <c r="BE199" s="455"/>
      <c r="BF199" s="455"/>
      <c r="BG199" s="455"/>
      <c r="BH199" s="455"/>
      <c r="BI199" s="455"/>
      <c r="BJ199" s="455"/>
      <c r="BK199" s="455"/>
      <c r="BL199" s="455"/>
      <c r="BM199" s="455"/>
      <c r="BN199" s="360"/>
      <c r="BO199" s="360"/>
      <c r="BP199" s="360"/>
      <c r="BQ199" s="15"/>
      <c r="BR199" s="15"/>
      <c r="BS199" s="15"/>
      <c r="BT199" s="15"/>
      <c r="BU199" s="15"/>
      <c r="BV199" s="15"/>
      <c r="BW199" s="15"/>
      <c r="BX199" s="15"/>
      <c r="BY199" s="15"/>
      <c r="BZ199" s="456"/>
      <c r="CA199" s="456"/>
      <c r="CB199" s="456"/>
      <c r="CC199" s="456"/>
      <c r="CD199" s="456"/>
      <c r="CE199" s="456"/>
      <c r="CF199" s="456"/>
      <c r="CG199" s="456"/>
      <c r="CH199" s="456"/>
      <c r="CI199" s="456"/>
      <c r="CJ199" s="456"/>
      <c r="CK199" s="456"/>
      <c r="CL199" s="456"/>
      <c r="CM199" s="456"/>
      <c r="CN199" s="456"/>
      <c r="CO199" s="456"/>
      <c r="CP199" s="456"/>
      <c r="CQ199" s="456"/>
      <c r="CR199" s="456"/>
      <c r="CS199" s="456"/>
      <c r="CT199" s="456"/>
      <c r="CU199" s="456"/>
      <c r="CV199" s="456"/>
      <c r="CW199" s="456"/>
      <c r="CX199" s="456"/>
      <c r="CY199" s="456"/>
      <c r="CZ199" s="456"/>
      <c r="DA199" s="456"/>
      <c r="DB199" s="456"/>
      <c r="DC199" s="456"/>
      <c r="DD199" s="456"/>
      <c r="DE199" s="456"/>
      <c r="DF199" s="456"/>
      <c r="DG199" s="456"/>
      <c r="DH199" s="456"/>
      <c r="DI199" s="456"/>
      <c r="DJ199" s="456"/>
      <c r="DK199" s="456"/>
      <c r="DL199" s="456"/>
      <c r="DM199" s="456"/>
      <c r="DN199" s="456"/>
      <c r="DO199" s="456"/>
      <c r="DP199" s="456"/>
      <c r="DQ199" s="456"/>
      <c r="DR199" s="456"/>
      <c r="DS199" s="456"/>
      <c r="DT199" s="456"/>
      <c r="DU199" s="456"/>
      <c r="DV199" s="456"/>
      <c r="DW199" s="456"/>
      <c r="DX199" s="456"/>
      <c r="DY199" s="456"/>
      <c r="DZ199" s="456"/>
      <c r="EA199" s="456"/>
      <c r="EB199" s="456"/>
      <c r="EC199" s="456"/>
      <c r="ED199" s="456"/>
      <c r="EE199" s="456"/>
      <c r="EF199" s="456"/>
      <c r="EG199" s="456"/>
      <c r="EH199" s="456"/>
      <c r="EI199" s="456"/>
      <c r="EJ199" s="456"/>
      <c r="EK199" s="456"/>
      <c r="EL199" s="456"/>
      <c r="EM199" s="456"/>
      <c r="EN199" s="456"/>
      <c r="EO199" s="456"/>
      <c r="EP199" s="456"/>
      <c r="EQ199" s="456"/>
      <c r="ER199" s="456"/>
      <c r="ES199" s="456"/>
      <c r="ET199" s="456"/>
      <c r="EU199" s="456"/>
      <c r="EV199" s="456"/>
      <c r="EW199" s="456"/>
      <c r="EX199" s="456"/>
      <c r="EY199" s="456"/>
      <c r="EZ199" s="456"/>
      <c r="FA199" s="456"/>
      <c r="FB199" s="456"/>
      <c r="FC199" s="456"/>
      <c r="FD199" s="456"/>
      <c r="FE199" s="456"/>
      <c r="FF199" s="456"/>
      <c r="FG199" s="456"/>
      <c r="FH199" s="456"/>
      <c r="FI199" s="456"/>
      <c r="FJ199" s="456"/>
      <c r="FK199" s="456"/>
      <c r="FL199" s="456"/>
      <c r="FM199" s="456"/>
      <c r="FN199" s="456"/>
      <c r="FO199" s="456"/>
      <c r="FP199" s="456"/>
    </row>
    <row r="200" spans="1:172" s="459" customFormat="1">
      <c r="A200" s="21"/>
      <c r="B200" s="21"/>
      <c r="C200" s="21"/>
      <c r="D200" s="21"/>
      <c r="E200" s="95"/>
      <c r="F200" s="455"/>
      <c r="G200" s="455"/>
      <c r="H200" s="455"/>
      <c r="I200" s="455"/>
      <c r="J200" s="455"/>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455"/>
      <c r="AG200" s="455"/>
      <c r="AH200" s="455"/>
      <c r="AI200" s="455"/>
      <c r="AJ200" s="455"/>
      <c r="AK200" s="455"/>
      <c r="AL200" s="455"/>
      <c r="AM200" s="455"/>
      <c r="AN200" s="455"/>
      <c r="AO200" s="455"/>
      <c r="AP200" s="455"/>
      <c r="AQ200" s="455"/>
      <c r="AR200" s="455"/>
      <c r="AS200" s="455"/>
      <c r="AT200" s="455"/>
      <c r="AU200" s="455"/>
      <c r="AV200" s="455"/>
      <c r="AW200" s="455"/>
      <c r="AX200" s="455"/>
      <c r="AY200" s="455"/>
      <c r="AZ200" s="455"/>
      <c r="BA200" s="455"/>
      <c r="BB200" s="455"/>
      <c r="BC200" s="455"/>
      <c r="BD200" s="455"/>
      <c r="BE200" s="455"/>
      <c r="BF200" s="455"/>
      <c r="BG200" s="455"/>
      <c r="BH200" s="455"/>
      <c r="BI200" s="455"/>
      <c r="BJ200" s="455"/>
      <c r="BK200" s="455"/>
      <c r="BL200" s="455"/>
      <c r="BM200" s="455"/>
      <c r="BN200" s="360"/>
      <c r="BO200" s="360"/>
      <c r="BP200" s="360"/>
      <c r="BQ200" s="15"/>
      <c r="BR200" s="15"/>
      <c r="BS200" s="15"/>
      <c r="BT200" s="15"/>
      <c r="BU200" s="15"/>
      <c r="BV200" s="15"/>
      <c r="BW200" s="15"/>
      <c r="BX200" s="15"/>
      <c r="BY200" s="15"/>
      <c r="BZ200" s="456"/>
      <c r="CA200" s="456"/>
      <c r="CB200" s="456"/>
      <c r="CC200" s="456"/>
      <c r="CD200" s="456"/>
      <c r="CE200" s="456"/>
      <c r="CF200" s="456"/>
      <c r="CG200" s="456"/>
      <c r="CH200" s="456"/>
      <c r="CI200" s="456"/>
      <c r="CJ200" s="456"/>
      <c r="CK200" s="456"/>
      <c r="CL200" s="456"/>
      <c r="CM200" s="456"/>
      <c r="CN200" s="456"/>
      <c r="CO200" s="456"/>
      <c r="CP200" s="456"/>
      <c r="CQ200" s="456"/>
      <c r="CR200" s="456"/>
      <c r="CS200" s="456"/>
      <c r="CT200" s="456"/>
      <c r="CU200" s="456"/>
      <c r="CV200" s="456"/>
      <c r="CW200" s="456"/>
      <c r="CX200" s="456"/>
      <c r="CY200" s="456"/>
      <c r="CZ200" s="456"/>
      <c r="DA200" s="456"/>
      <c r="DB200" s="456"/>
      <c r="DC200" s="456"/>
      <c r="DD200" s="456"/>
      <c r="DE200" s="456"/>
      <c r="DF200" s="456"/>
      <c r="DG200" s="456"/>
      <c r="DH200" s="456"/>
      <c r="DI200" s="456"/>
      <c r="DJ200" s="456"/>
      <c r="DK200" s="456"/>
      <c r="DL200" s="456"/>
      <c r="DM200" s="456"/>
      <c r="DN200" s="456"/>
      <c r="DO200" s="456"/>
      <c r="DP200" s="456"/>
      <c r="DQ200" s="456"/>
      <c r="DR200" s="456"/>
      <c r="DS200" s="456"/>
      <c r="DT200" s="456"/>
      <c r="DU200" s="456"/>
      <c r="DV200" s="456"/>
      <c r="DW200" s="456"/>
      <c r="DX200" s="456"/>
      <c r="DY200" s="456"/>
      <c r="DZ200" s="456"/>
      <c r="EA200" s="456"/>
      <c r="EB200" s="456"/>
      <c r="EC200" s="456"/>
      <c r="ED200" s="456"/>
      <c r="EE200" s="456"/>
      <c r="EF200" s="456"/>
      <c r="EG200" s="456"/>
      <c r="EH200" s="456"/>
      <c r="EI200" s="456"/>
      <c r="EJ200" s="456"/>
      <c r="EK200" s="456"/>
      <c r="EL200" s="456"/>
      <c r="EM200" s="456"/>
      <c r="EN200" s="456"/>
      <c r="EO200" s="456"/>
      <c r="EP200" s="456"/>
      <c r="EQ200" s="456"/>
      <c r="ER200" s="456"/>
      <c r="ES200" s="456"/>
      <c r="ET200" s="456"/>
      <c r="EU200" s="456"/>
      <c r="EV200" s="456"/>
      <c r="EW200" s="456"/>
      <c r="EX200" s="456"/>
      <c r="EY200" s="456"/>
      <c r="EZ200" s="456"/>
      <c r="FA200" s="456"/>
      <c r="FB200" s="456"/>
      <c r="FC200" s="456"/>
      <c r="FD200" s="456"/>
      <c r="FE200" s="456"/>
      <c r="FF200" s="456"/>
      <c r="FG200" s="456"/>
      <c r="FH200" s="456"/>
      <c r="FI200" s="456"/>
      <c r="FJ200" s="456"/>
      <c r="FK200" s="456"/>
      <c r="FL200" s="456"/>
      <c r="FM200" s="456"/>
      <c r="FN200" s="456"/>
      <c r="FO200" s="456"/>
      <c r="FP200" s="456"/>
    </row>
    <row r="201" spans="1:172" s="459" customFormat="1">
      <c r="A201" s="21"/>
      <c r="B201" s="21"/>
      <c r="C201" s="21"/>
      <c r="D201" s="21"/>
      <c r="E201" s="95"/>
      <c r="F201" s="455"/>
      <c r="G201" s="455"/>
      <c r="H201" s="455"/>
      <c r="I201" s="455"/>
      <c r="J201" s="455"/>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455"/>
      <c r="AG201" s="455"/>
      <c r="AH201" s="455"/>
      <c r="AI201" s="455"/>
      <c r="AJ201" s="455"/>
      <c r="AK201" s="455"/>
      <c r="AL201" s="455"/>
      <c r="AM201" s="455"/>
      <c r="AN201" s="455"/>
      <c r="AO201" s="455"/>
      <c r="AP201" s="455"/>
      <c r="AQ201" s="455"/>
      <c r="AR201" s="455"/>
      <c r="AS201" s="455"/>
      <c r="AT201" s="455"/>
      <c r="AU201" s="455"/>
      <c r="AV201" s="455"/>
      <c r="AW201" s="455"/>
      <c r="AX201" s="455"/>
      <c r="AY201" s="455"/>
      <c r="AZ201" s="455"/>
      <c r="BA201" s="455"/>
      <c r="BB201" s="455"/>
      <c r="BC201" s="455"/>
      <c r="BD201" s="455"/>
      <c r="BE201" s="455"/>
      <c r="BF201" s="455"/>
      <c r="BG201" s="455"/>
      <c r="BH201" s="455"/>
      <c r="BI201" s="455"/>
      <c r="BJ201" s="455"/>
      <c r="BK201" s="455"/>
      <c r="BL201" s="455"/>
      <c r="BM201" s="455"/>
      <c r="BN201" s="360"/>
      <c r="BO201" s="360"/>
      <c r="BP201" s="360"/>
      <c r="BQ201" s="15"/>
      <c r="BR201" s="15"/>
      <c r="BS201" s="15"/>
      <c r="BT201" s="15"/>
      <c r="BU201" s="15"/>
      <c r="BV201" s="15"/>
      <c r="BW201" s="15"/>
      <c r="BX201" s="15"/>
      <c r="BY201" s="15"/>
      <c r="BZ201" s="456"/>
      <c r="CA201" s="456"/>
      <c r="CB201" s="456"/>
      <c r="CC201" s="456"/>
      <c r="CD201" s="456"/>
      <c r="CE201" s="456"/>
      <c r="CF201" s="456"/>
      <c r="CG201" s="456"/>
      <c r="CH201" s="456"/>
      <c r="CI201" s="456"/>
      <c r="CJ201" s="456"/>
      <c r="CK201" s="456"/>
      <c r="CL201" s="456"/>
      <c r="CM201" s="456"/>
      <c r="CN201" s="456"/>
      <c r="CO201" s="456"/>
      <c r="CP201" s="456"/>
      <c r="CQ201" s="456"/>
      <c r="CR201" s="456"/>
      <c r="CS201" s="456"/>
      <c r="CT201" s="456"/>
      <c r="CU201" s="456"/>
      <c r="CV201" s="456"/>
      <c r="CW201" s="456"/>
      <c r="CX201" s="456"/>
      <c r="CY201" s="456"/>
      <c r="CZ201" s="456"/>
      <c r="DA201" s="456"/>
      <c r="DB201" s="456"/>
      <c r="DC201" s="456"/>
      <c r="DD201" s="456"/>
      <c r="DE201" s="456"/>
      <c r="DF201" s="456"/>
      <c r="DG201" s="456"/>
      <c r="DH201" s="456"/>
      <c r="DI201" s="456"/>
      <c r="DJ201" s="456"/>
      <c r="DK201" s="456"/>
      <c r="DL201" s="456"/>
      <c r="DM201" s="456"/>
      <c r="DN201" s="456"/>
      <c r="DO201" s="456"/>
      <c r="DP201" s="456"/>
      <c r="DQ201" s="456"/>
      <c r="DR201" s="456"/>
      <c r="DS201" s="456"/>
      <c r="DT201" s="456"/>
      <c r="DU201" s="456"/>
      <c r="DV201" s="456"/>
      <c r="DW201" s="456"/>
      <c r="DX201" s="456"/>
      <c r="DY201" s="456"/>
      <c r="DZ201" s="456"/>
      <c r="EA201" s="456"/>
      <c r="EB201" s="456"/>
      <c r="EC201" s="456"/>
      <c r="ED201" s="456"/>
      <c r="EE201" s="456"/>
      <c r="EF201" s="456"/>
      <c r="EG201" s="456"/>
      <c r="EH201" s="456"/>
      <c r="EI201" s="456"/>
      <c r="EJ201" s="456"/>
      <c r="EK201" s="456"/>
      <c r="EL201" s="456"/>
      <c r="EM201" s="456"/>
      <c r="EN201" s="456"/>
      <c r="EO201" s="456"/>
      <c r="EP201" s="456"/>
      <c r="EQ201" s="456"/>
      <c r="ER201" s="456"/>
      <c r="ES201" s="456"/>
      <c r="ET201" s="456"/>
      <c r="EU201" s="456"/>
      <c r="EV201" s="456"/>
      <c r="EW201" s="456"/>
      <c r="EX201" s="456"/>
      <c r="EY201" s="456"/>
      <c r="EZ201" s="456"/>
      <c r="FA201" s="456"/>
      <c r="FB201" s="456"/>
      <c r="FC201" s="456"/>
      <c r="FD201" s="456"/>
      <c r="FE201" s="456"/>
      <c r="FF201" s="456"/>
      <c r="FG201" s="456"/>
      <c r="FH201" s="456"/>
      <c r="FI201" s="456"/>
      <c r="FJ201" s="456"/>
      <c r="FK201" s="456"/>
      <c r="FL201" s="456"/>
      <c r="FM201" s="456"/>
      <c r="FN201" s="456"/>
      <c r="FO201" s="456"/>
      <c r="FP201" s="456"/>
    </row>
    <row r="202" spans="1:172" s="459" customFormat="1">
      <c r="A202" s="21"/>
      <c r="B202" s="21"/>
      <c r="C202" s="21"/>
      <c r="D202" s="21"/>
      <c r="E202" s="95"/>
      <c r="F202" s="455"/>
      <c r="G202" s="455"/>
      <c r="H202" s="455"/>
      <c r="I202" s="455"/>
      <c r="J202" s="455"/>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455"/>
      <c r="AG202" s="455"/>
      <c r="AH202" s="455"/>
      <c r="AI202" s="455"/>
      <c r="AJ202" s="455"/>
      <c r="AK202" s="455"/>
      <c r="AL202" s="455"/>
      <c r="AM202" s="455"/>
      <c r="AN202" s="455"/>
      <c r="AO202" s="455"/>
      <c r="AP202" s="455"/>
      <c r="AQ202" s="455"/>
      <c r="AR202" s="455"/>
      <c r="AS202" s="455"/>
      <c r="AT202" s="455"/>
      <c r="AU202" s="455"/>
      <c r="AV202" s="455"/>
      <c r="AW202" s="455"/>
      <c r="AX202" s="455"/>
      <c r="AY202" s="455"/>
      <c r="AZ202" s="455"/>
      <c r="BA202" s="455"/>
      <c r="BB202" s="455"/>
      <c r="BC202" s="455"/>
      <c r="BD202" s="455"/>
      <c r="BE202" s="455"/>
      <c r="BF202" s="455"/>
      <c r="BG202" s="455"/>
      <c r="BH202" s="455"/>
      <c r="BI202" s="455"/>
      <c r="BJ202" s="455"/>
      <c r="BK202" s="455"/>
      <c r="BL202" s="455"/>
      <c r="BM202" s="455"/>
      <c r="BN202" s="360"/>
      <c r="BO202" s="360"/>
      <c r="BP202" s="360"/>
      <c r="BQ202" s="15"/>
      <c r="BR202" s="15"/>
      <c r="BS202" s="15"/>
      <c r="BT202" s="15"/>
      <c r="BU202" s="15"/>
      <c r="BV202" s="15"/>
      <c r="BW202" s="15"/>
      <c r="BX202" s="15"/>
      <c r="BY202" s="15"/>
      <c r="BZ202" s="456"/>
      <c r="CA202" s="456"/>
      <c r="CB202" s="456"/>
      <c r="CC202" s="456"/>
      <c r="CD202" s="456"/>
      <c r="CE202" s="456"/>
      <c r="CF202" s="456"/>
      <c r="CG202" s="456"/>
      <c r="CH202" s="456"/>
      <c r="CI202" s="456"/>
      <c r="CJ202" s="456"/>
      <c r="CK202" s="456"/>
      <c r="CL202" s="456"/>
      <c r="CM202" s="456"/>
      <c r="CN202" s="456"/>
      <c r="CO202" s="456"/>
      <c r="CP202" s="456"/>
      <c r="CQ202" s="456"/>
      <c r="CR202" s="456"/>
      <c r="CS202" s="456"/>
      <c r="CT202" s="456"/>
      <c r="CU202" s="456"/>
      <c r="CV202" s="456"/>
      <c r="CW202" s="456"/>
      <c r="CX202" s="456"/>
      <c r="CY202" s="456"/>
      <c r="CZ202" s="456"/>
      <c r="DA202" s="456"/>
      <c r="DB202" s="456"/>
      <c r="DC202" s="456"/>
      <c r="DD202" s="456"/>
      <c r="DE202" s="456"/>
      <c r="DF202" s="456"/>
      <c r="DG202" s="456"/>
      <c r="DH202" s="456"/>
      <c r="DI202" s="456"/>
      <c r="DJ202" s="456"/>
      <c r="DK202" s="456"/>
      <c r="DL202" s="456"/>
      <c r="DM202" s="456"/>
      <c r="DN202" s="456"/>
      <c r="DO202" s="456"/>
      <c r="DP202" s="456"/>
      <c r="DQ202" s="456"/>
      <c r="DR202" s="456"/>
      <c r="DS202" s="456"/>
      <c r="DT202" s="456"/>
      <c r="DU202" s="456"/>
      <c r="DV202" s="456"/>
      <c r="DW202" s="456"/>
      <c r="DX202" s="456"/>
      <c r="DY202" s="456"/>
      <c r="DZ202" s="456"/>
      <c r="EA202" s="456"/>
      <c r="EB202" s="456"/>
      <c r="EC202" s="456"/>
      <c r="ED202" s="456"/>
      <c r="EE202" s="456"/>
      <c r="EF202" s="456"/>
      <c r="EG202" s="456"/>
      <c r="EH202" s="456"/>
      <c r="EI202" s="456"/>
      <c r="EJ202" s="456"/>
      <c r="EK202" s="456"/>
      <c r="EL202" s="456"/>
      <c r="EM202" s="456"/>
      <c r="EN202" s="456"/>
      <c r="EO202" s="456"/>
      <c r="EP202" s="456"/>
      <c r="EQ202" s="456"/>
      <c r="ER202" s="456"/>
      <c r="ES202" s="456"/>
      <c r="ET202" s="456"/>
      <c r="EU202" s="456"/>
      <c r="EV202" s="456"/>
      <c r="EW202" s="456"/>
      <c r="EX202" s="456"/>
      <c r="EY202" s="456"/>
      <c r="EZ202" s="456"/>
      <c r="FA202" s="456"/>
      <c r="FB202" s="456"/>
      <c r="FC202" s="456"/>
      <c r="FD202" s="456"/>
      <c r="FE202" s="456"/>
      <c r="FF202" s="456"/>
      <c r="FG202" s="456"/>
      <c r="FH202" s="456"/>
      <c r="FI202" s="456"/>
      <c r="FJ202" s="456"/>
      <c r="FK202" s="456"/>
      <c r="FL202" s="456"/>
      <c r="FM202" s="456"/>
      <c r="FN202" s="456"/>
      <c r="FO202" s="456"/>
      <c r="FP202" s="456"/>
    </row>
    <row r="203" spans="1:172" s="459" customFormat="1">
      <c r="A203" s="21"/>
      <c r="B203" s="21"/>
      <c r="C203" s="21"/>
      <c r="D203" s="21"/>
      <c r="E203" s="95"/>
      <c r="F203" s="455"/>
      <c r="G203" s="455"/>
      <c r="H203" s="455"/>
      <c r="I203" s="455"/>
      <c r="J203" s="455"/>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455"/>
      <c r="AG203" s="455"/>
      <c r="AH203" s="455"/>
      <c r="AI203" s="455"/>
      <c r="AJ203" s="455"/>
      <c r="AK203" s="455"/>
      <c r="AL203" s="455"/>
      <c r="AM203" s="455"/>
      <c r="AN203" s="455"/>
      <c r="AO203" s="455"/>
      <c r="AP203" s="455"/>
      <c r="AQ203" s="455"/>
      <c r="AR203" s="455"/>
      <c r="AS203" s="455"/>
      <c r="AT203" s="455"/>
      <c r="AU203" s="455"/>
      <c r="AV203" s="455"/>
      <c r="AW203" s="455"/>
      <c r="AX203" s="455"/>
      <c r="AY203" s="455"/>
      <c r="AZ203" s="455"/>
      <c r="BA203" s="455"/>
      <c r="BB203" s="455"/>
      <c r="BC203" s="455"/>
      <c r="BD203" s="455"/>
      <c r="BE203" s="455"/>
      <c r="BF203" s="455"/>
      <c r="BG203" s="455"/>
      <c r="BH203" s="455"/>
      <c r="BI203" s="455"/>
      <c r="BJ203" s="455"/>
      <c r="BK203" s="455"/>
      <c r="BL203" s="455"/>
      <c r="BM203" s="455"/>
      <c r="BN203" s="360"/>
      <c r="BO203" s="360"/>
      <c r="BP203" s="360"/>
      <c r="BQ203" s="15"/>
      <c r="BR203" s="15"/>
      <c r="BS203" s="15"/>
      <c r="BT203" s="15"/>
      <c r="BU203" s="15"/>
      <c r="BV203" s="15"/>
      <c r="BW203" s="15"/>
      <c r="BX203" s="15"/>
      <c r="BY203" s="15"/>
      <c r="BZ203" s="456"/>
      <c r="CA203" s="456"/>
      <c r="CB203" s="456"/>
      <c r="CC203" s="456"/>
      <c r="CD203" s="456"/>
      <c r="CE203" s="456"/>
      <c r="CF203" s="456"/>
      <c r="CG203" s="456"/>
      <c r="CH203" s="456"/>
      <c r="CI203" s="456"/>
      <c r="CJ203" s="456"/>
      <c r="CK203" s="456"/>
      <c r="CL203" s="456"/>
      <c r="CM203" s="456"/>
      <c r="CN203" s="456"/>
      <c r="CO203" s="456"/>
      <c r="CP203" s="456"/>
      <c r="CQ203" s="456"/>
      <c r="CR203" s="456"/>
      <c r="CS203" s="456"/>
      <c r="CT203" s="456"/>
      <c r="CU203" s="456"/>
      <c r="CV203" s="456"/>
      <c r="CW203" s="456"/>
      <c r="CX203" s="456"/>
      <c r="CY203" s="456"/>
      <c r="CZ203" s="456"/>
      <c r="DA203" s="456"/>
      <c r="DB203" s="456"/>
      <c r="DC203" s="456"/>
      <c r="DD203" s="456"/>
      <c r="DE203" s="456"/>
      <c r="DF203" s="456"/>
      <c r="DG203" s="456"/>
      <c r="DH203" s="456"/>
      <c r="DI203" s="456"/>
      <c r="DJ203" s="456"/>
      <c r="DK203" s="456"/>
      <c r="DL203" s="456"/>
      <c r="DM203" s="456"/>
      <c r="DN203" s="456"/>
      <c r="DO203" s="456"/>
      <c r="DP203" s="456"/>
      <c r="DQ203" s="456"/>
      <c r="DR203" s="456"/>
      <c r="DS203" s="456"/>
      <c r="DT203" s="456"/>
      <c r="DU203" s="456"/>
      <c r="DV203" s="456"/>
      <c r="DW203" s="456"/>
      <c r="DX203" s="456"/>
      <c r="DY203" s="456"/>
      <c r="DZ203" s="456"/>
      <c r="EA203" s="456"/>
      <c r="EB203" s="456"/>
      <c r="EC203" s="456"/>
      <c r="ED203" s="456"/>
      <c r="EE203" s="456"/>
      <c r="EF203" s="456"/>
      <c r="EG203" s="456"/>
      <c r="EH203" s="456"/>
      <c r="EI203" s="456"/>
      <c r="EJ203" s="456"/>
      <c r="EK203" s="456"/>
      <c r="EL203" s="456"/>
      <c r="EM203" s="456"/>
      <c r="EN203" s="456"/>
      <c r="EO203" s="456"/>
      <c r="EP203" s="456"/>
      <c r="EQ203" s="456"/>
      <c r="ER203" s="456"/>
      <c r="ES203" s="456"/>
      <c r="ET203" s="456"/>
      <c r="EU203" s="456"/>
      <c r="EV203" s="456"/>
      <c r="EW203" s="456"/>
      <c r="EX203" s="456"/>
      <c r="EY203" s="456"/>
      <c r="EZ203" s="456"/>
      <c r="FA203" s="456"/>
      <c r="FB203" s="456"/>
      <c r="FC203" s="456"/>
      <c r="FD203" s="456"/>
      <c r="FE203" s="456"/>
      <c r="FF203" s="456"/>
      <c r="FG203" s="456"/>
      <c r="FH203" s="456"/>
      <c r="FI203" s="456"/>
      <c r="FJ203" s="456"/>
      <c r="FK203" s="456"/>
      <c r="FL203" s="456"/>
      <c r="FM203" s="456"/>
      <c r="FN203" s="456"/>
      <c r="FO203" s="456"/>
      <c r="FP203" s="456"/>
    </row>
    <row r="204" spans="1:172" s="459" customFormat="1">
      <c r="A204" s="21"/>
      <c r="B204" s="21"/>
      <c r="C204" s="21"/>
      <c r="D204" s="21"/>
      <c r="E204" s="95"/>
      <c r="F204" s="455"/>
      <c r="G204" s="455"/>
      <c r="H204" s="455"/>
      <c r="I204" s="455"/>
      <c r="J204" s="455"/>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455"/>
      <c r="AG204" s="455"/>
      <c r="AH204" s="455"/>
      <c r="AI204" s="455"/>
      <c r="AJ204" s="455"/>
      <c r="AK204" s="455"/>
      <c r="AL204" s="455"/>
      <c r="AM204" s="455"/>
      <c r="AN204" s="455"/>
      <c r="AO204" s="455"/>
      <c r="AP204" s="455"/>
      <c r="AQ204" s="455"/>
      <c r="AR204" s="455"/>
      <c r="AS204" s="455"/>
      <c r="AT204" s="455"/>
      <c r="AU204" s="455"/>
      <c r="AV204" s="455"/>
      <c r="AW204" s="455"/>
      <c r="AX204" s="455"/>
      <c r="AY204" s="455"/>
      <c r="AZ204" s="455"/>
      <c r="BA204" s="455"/>
      <c r="BB204" s="455"/>
      <c r="BC204" s="455"/>
      <c r="BD204" s="455"/>
      <c r="BE204" s="455"/>
      <c r="BF204" s="455"/>
      <c r="BG204" s="455"/>
      <c r="BH204" s="455"/>
      <c r="BI204" s="455"/>
      <c r="BJ204" s="455"/>
      <c r="BK204" s="455"/>
      <c r="BL204" s="455"/>
      <c r="BM204" s="455"/>
      <c r="BN204" s="360"/>
      <c r="BO204" s="360"/>
      <c r="BP204" s="360"/>
      <c r="BQ204" s="15"/>
      <c r="BR204" s="15"/>
      <c r="BS204" s="15"/>
      <c r="BT204" s="15"/>
      <c r="BU204" s="15"/>
      <c r="BV204" s="15"/>
      <c r="BW204" s="15"/>
      <c r="BX204" s="15"/>
      <c r="BY204" s="15"/>
      <c r="BZ204" s="456"/>
      <c r="CA204" s="456"/>
      <c r="CB204" s="456"/>
      <c r="CC204" s="456"/>
      <c r="CD204" s="456"/>
      <c r="CE204" s="456"/>
      <c r="CF204" s="456"/>
      <c r="CG204" s="456"/>
      <c r="CH204" s="456"/>
      <c r="CI204" s="456"/>
      <c r="CJ204" s="456"/>
      <c r="CK204" s="456"/>
      <c r="CL204" s="456"/>
      <c r="CM204" s="456"/>
      <c r="CN204" s="456"/>
      <c r="CO204" s="456"/>
      <c r="CP204" s="456"/>
      <c r="CQ204" s="456"/>
      <c r="CR204" s="456"/>
      <c r="CS204" s="456"/>
      <c r="CT204" s="456"/>
      <c r="CU204" s="456"/>
      <c r="CV204" s="456"/>
      <c r="CW204" s="456"/>
      <c r="CX204" s="456"/>
      <c r="CY204" s="456"/>
      <c r="CZ204" s="456"/>
      <c r="DA204" s="456"/>
      <c r="DB204" s="456"/>
      <c r="DC204" s="456"/>
      <c r="DD204" s="456"/>
      <c r="DE204" s="456"/>
      <c r="DF204" s="456"/>
      <c r="DG204" s="456"/>
      <c r="DH204" s="456"/>
      <c r="DI204" s="456"/>
      <c r="DJ204" s="456"/>
      <c r="DK204" s="456"/>
      <c r="DL204" s="456"/>
      <c r="DM204" s="456"/>
      <c r="DN204" s="456"/>
      <c r="DO204" s="456"/>
      <c r="DP204" s="456"/>
      <c r="DQ204" s="456"/>
      <c r="DR204" s="456"/>
      <c r="DS204" s="456"/>
      <c r="DT204" s="456"/>
      <c r="DU204" s="456"/>
      <c r="DV204" s="456"/>
      <c r="DW204" s="456"/>
      <c r="DX204" s="456"/>
      <c r="DY204" s="456"/>
      <c r="DZ204" s="456"/>
      <c r="EA204" s="456"/>
      <c r="EB204" s="456"/>
      <c r="EC204" s="456"/>
      <c r="ED204" s="456"/>
      <c r="EE204" s="456"/>
      <c r="EF204" s="456"/>
      <c r="EG204" s="456"/>
      <c r="EH204" s="456"/>
      <c r="EI204" s="456"/>
      <c r="EJ204" s="456"/>
      <c r="EK204" s="456"/>
      <c r="EL204" s="456"/>
      <c r="EM204" s="456"/>
      <c r="EN204" s="456"/>
      <c r="EO204" s="456"/>
      <c r="EP204" s="456"/>
      <c r="EQ204" s="456"/>
      <c r="ER204" s="456"/>
      <c r="ES204" s="456"/>
      <c r="ET204" s="456"/>
      <c r="EU204" s="456"/>
      <c r="EV204" s="456"/>
      <c r="EW204" s="456"/>
      <c r="EX204" s="456"/>
      <c r="EY204" s="456"/>
      <c r="EZ204" s="456"/>
      <c r="FA204" s="456"/>
      <c r="FB204" s="456"/>
      <c r="FC204" s="456"/>
      <c r="FD204" s="456"/>
      <c r="FE204" s="456"/>
      <c r="FF204" s="456"/>
      <c r="FG204" s="456"/>
      <c r="FH204" s="456"/>
      <c r="FI204" s="456"/>
      <c r="FJ204" s="456"/>
      <c r="FK204" s="456"/>
      <c r="FL204" s="456"/>
      <c r="FM204" s="456"/>
      <c r="FN204" s="456"/>
      <c r="FO204" s="456"/>
      <c r="FP204" s="456"/>
    </row>
    <row r="205" spans="1:172" s="459" customFormat="1" ht="2.25" customHeight="1">
      <c r="A205" s="21"/>
      <c r="B205" s="21"/>
      <c r="C205" s="21"/>
      <c r="D205" s="21"/>
      <c r="E205" s="95"/>
      <c r="F205" s="455"/>
      <c r="G205" s="455"/>
      <c r="H205" s="455"/>
      <c r="I205" s="455"/>
      <c r="J205" s="455"/>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455"/>
      <c r="AG205" s="455"/>
      <c r="AH205" s="455"/>
      <c r="AI205" s="455"/>
      <c r="AJ205" s="455"/>
      <c r="AK205" s="455"/>
      <c r="AL205" s="455"/>
      <c r="AM205" s="455"/>
      <c r="AN205" s="455"/>
      <c r="AO205" s="455"/>
      <c r="AP205" s="455"/>
      <c r="AQ205" s="455"/>
      <c r="AR205" s="455"/>
      <c r="AS205" s="455"/>
      <c r="AT205" s="455"/>
      <c r="AU205" s="455"/>
      <c r="AV205" s="455"/>
      <c r="AW205" s="455"/>
      <c r="AX205" s="455"/>
      <c r="AY205" s="455"/>
      <c r="AZ205" s="455"/>
      <c r="BA205" s="455"/>
      <c r="BB205" s="455"/>
      <c r="BC205" s="455"/>
      <c r="BD205" s="455"/>
      <c r="BE205" s="455"/>
      <c r="BF205" s="455"/>
      <c r="BG205" s="455"/>
      <c r="BH205" s="455"/>
      <c r="BI205" s="455"/>
      <c r="BJ205" s="455"/>
      <c r="BK205" s="455"/>
      <c r="BL205" s="455"/>
      <c r="BM205" s="455"/>
      <c r="BN205" s="360"/>
      <c r="BO205" s="360"/>
      <c r="BP205" s="360"/>
      <c r="BQ205" s="15"/>
      <c r="BR205" s="15"/>
      <c r="BS205" s="15"/>
      <c r="BT205" s="15"/>
      <c r="BU205" s="15"/>
      <c r="BV205" s="15"/>
      <c r="BW205" s="15"/>
      <c r="BX205" s="15"/>
      <c r="BY205" s="15"/>
      <c r="BZ205" s="456"/>
      <c r="CA205" s="456"/>
      <c r="CB205" s="456"/>
      <c r="CC205" s="456"/>
      <c r="CD205" s="456"/>
      <c r="CE205" s="456"/>
      <c r="CF205" s="456"/>
      <c r="CG205" s="456"/>
      <c r="CH205" s="456"/>
      <c r="CI205" s="456"/>
      <c r="CJ205" s="456"/>
      <c r="CK205" s="456"/>
      <c r="CL205" s="456"/>
      <c r="CM205" s="456"/>
      <c r="CN205" s="456"/>
      <c r="CO205" s="456"/>
      <c r="CP205" s="456"/>
      <c r="CQ205" s="456"/>
      <c r="CR205" s="456"/>
      <c r="CS205" s="456"/>
      <c r="CT205" s="456"/>
      <c r="CU205" s="456"/>
      <c r="CV205" s="456"/>
      <c r="CW205" s="456"/>
      <c r="CX205" s="456"/>
      <c r="CY205" s="456"/>
      <c r="CZ205" s="456"/>
      <c r="DA205" s="456"/>
      <c r="DB205" s="456"/>
      <c r="DC205" s="456"/>
      <c r="DD205" s="456"/>
      <c r="DE205" s="456"/>
      <c r="DF205" s="456"/>
      <c r="DG205" s="456"/>
      <c r="DH205" s="456"/>
      <c r="DI205" s="456"/>
      <c r="DJ205" s="456"/>
      <c r="DK205" s="456"/>
      <c r="DL205" s="456"/>
      <c r="DM205" s="456"/>
      <c r="DN205" s="456"/>
      <c r="DO205" s="456"/>
      <c r="DP205" s="456"/>
      <c r="DQ205" s="456"/>
      <c r="DR205" s="456"/>
      <c r="DS205" s="456"/>
      <c r="DT205" s="456"/>
      <c r="DU205" s="456"/>
      <c r="DV205" s="456"/>
      <c r="DW205" s="456"/>
      <c r="DX205" s="456"/>
      <c r="DY205" s="456"/>
      <c r="DZ205" s="456"/>
      <c r="EA205" s="456"/>
      <c r="EB205" s="456"/>
      <c r="EC205" s="456"/>
      <c r="ED205" s="456"/>
      <c r="EE205" s="456"/>
      <c r="EF205" s="456"/>
      <c r="EG205" s="456"/>
      <c r="EH205" s="456"/>
      <c r="EI205" s="456"/>
      <c r="EJ205" s="456"/>
      <c r="EK205" s="456"/>
      <c r="EL205" s="456"/>
      <c r="EM205" s="456"/>
      <c r="EN205" s="456"/>
      <c r="EO205" s="456"/>
      <c r="EP205" s="456"/>
      <c r="EQ205" s="456"/>
      <c r="ER205" s="456"/>
      <c r="ES205" s="456"/>
      <c r="ET205" s="456"/>
      <c r="EU205" s="456"/>
      <c r="EV205" s="456"/>
      <c r="EW205" s="456"/>
      <c r="EX205" s="456"/>
      <c r="EY205" s="456"/>
      <c r="EZ205" s="456"/>
      <c r="FA205" s="456"/>
      <c r="FB205" s="456"/>
      <c r="FC205" s="456"/>
      <c r="FD205" s="456"/>
      <c r="FE205" s="456"/>
      <c r="FF205" s="456"/>
      <c r="FG205" s="456"/>
      <c r="FH205" s="456"/>
      <c r="FI205" s="456"/>
      <c r="FJ205" s="456"/>
      <c r="FK205" s="456"/>
      <c r="FL205" s="456"/>
      <c r="FM205" s="456"/>
      <c r="FN205" s="456"/>
      <c r="FO205" s="456"/>
      <c r="FP205" s="456"/>
    </row>
    <row r="206" spans="1:172" s="459" customFormat="1" ht="12.75" customHeight="1">
      <c r="A206" s="21"/>
      <c r="B206" s="21"/>
      <c r="C206" s="21"/>
      <c r="D206" s="21"/>
      <c r="E206" s="95"/>
      <c r="F206" s="455"/>
      <c r="G206" s="455"/>
      <c r="H206" s="455"/>
      <c r="I206" s="455"/>
      <c r="J206" s="455"/>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455"/>
      <c r="AG206" s="455"/>
      <c r="AH206" s="455"/>
      <c r="AI206" s="455"/>
      <c r="AJ206" s="455"/>
      <c r="AK206" s="455"/>
      <c r="AL206" s="455"/>
      <c r="AM206" s="455"/>
      <c r="AN206" s="455"/>
      <c r="AO206" s="455"/>
      <c r="AP206" s="455"/>
      <c r="AQ206" s="455"/>
      <c r="AR206" s="455"/>
      <c r="AS206" s="455"/>
      <c r="AT206" s="455"/>
      <c r="AU206" s="455"/>
      <c r="AV206" s="455"/>
      <c r="AW206" s="455"/>
      <c r="AX206" s="455"/>
      <c r="AY206" s="455"/>
      <c r="AZ206" s="455"/>
      <c r="BA206" s="455"/>
      <c r="BB206" s="455"/>
      <c r="BC206" s="455"/>
      <c r="BD206" s="455"/>
      <c r="BE206" s="455"/>
      <c r="BF206" s="455"/>
      <c r="BG206" s="455"/>
      <c r="BH206" s="455"/>
      <c r="BI206" s="455"/>
      <c r="BJ206" s="455"/>
      <c r="BK206" s="455"/>
      <c r="BL206" s="455"/>
      <c r="BM206" s="455"/>
      <c r="BN206" s="360"/>
      <c r="BO206" s="360"/>
      <c r="BP206" s="360"/>
      <c r="BQ206" s="15"/>
      <c r="BR206" s="15"/>
      <c r="BS206" s="15"/>
      <c r="BT206" s="15"/>
      <c r="BU206" s="15"/>
      <c r="BV206" s="15"/>
      <c r="BW206" s="15"/>
      <c r="BX206" s="15"/>
      <c r="BY206" s="15"/>
      <c r="BZ206" s="456"/>
      <c r="CA206" s="456"/>
      <c r="CB206" s="456"/>
      <c r="CC206" s="456"/>
      <c r="CD206" s="456"/>
      <c r="CE206" s="456"/>
      <c r="CF206" s="456"/>
      <c r="CG206" s="456"/>
      <c r="CH206" s="456"/>
      <c r="CI206" s="456"/>
      <c r="CJ206" s="456"/>
      <c r="CK206" s="456"/>
      <c r="CL206" s="456"/>
      <c r="CM206" s="456"/>
      <c r="CN206" s="456"/>
      <c r="CO206" s="456"/>
      <c r="CP206" s="456"/>
      <c r="CQ206" s="456"/>
      <c r="CR206" s="456"/>
      <c r="CS206" s="456"/>
      <c r="CT206" s="456"/>
      <c r="CU206" s="456"/>
      <c r="CV206" s="456"/>
      <c r="CW206" s="456"/>
      <c r="CX206" s="456"/>
      <c r="CY206" s="456"/>
      <c r="CZ206" s="456"/>
      <c r="DA206" s="456"/>
      <c r="DB206" s="456"/>
      <c r="DC206" s="456"/>
      <c r="DD206" s="456"/>
      <c r="DE206" s="456"/>
      <c r="DF206" s="456"/>
      <c r="DG206" s="456"/>
      <c r="DH206" s="456"/>
      <c r="DI206" s="456"/>
      <c r="DJ206" s="456"/>
      <c r="DK206" s="456"/>
      <c r="DL206" s="456"/>
      <c r="DM206" s="456"/>
      <c r="DN206" s="456"/>
      <c r="DO206" s="456"/>
      <c r="DP206" s="456"/>
      <c r="DQ206" s="456"/>
      <c r="DR206" s="456"/>
      <c r="DS206" s="456"/>
      <c r="DT206" s="456"/>
      <c r="DU206" s="456"/>
      <c r="DV206" s="456"/>
      <c r="DW206" s="456"/>
      <c r="DX206" s="456"/>
      <c r="DY206" s="456"/>
      <c r="DZ206" s="456"/>
      <c r="EA206" s="456"/>
      <c r="EB206" s="456"/>
      <c r="EC206" s="456"/>
      <c r="ED206" s="456"/>
      <c r="EE206" s="456"/>
      <c r="EF206" s="456"/>
      <c r="EG206" s="456"/>
      <c r="EH206" s="456"/>
      <c r="EI206" s="456"/>
      <c r="EJ206" s="456"/>
      <c r="EK206" s="456"/>
      <c r="EL206" s="456"/>
      <c r="EM206" s="456"/>
      <c r="EN206" s="456"/>
      <c r="EO206" s="456"/>
      <c r="EP206" s="456"/>
      <c r="EQ206" s="456"/>
      <c r="ER206" s="456"/>
      <c r="ES206" s="456"/>
      <c r="ET206" s="456"/>
      <c r="EU206" s="456"/>
      <c r="EV206" s="456"/>
      <c r="EW206" s="456"/>
      <c r="EX206" s="456"/>
      <c r="EY206" s="456"/>
      <c r="EZ206" s="456"/>
      <c r="FA206" s="456"/>
      <c r="FB206" s="456"/>
      <c r="FC206" s="456"/>
      <c r="FD206" s="456"/>
      <c r="FE206" s="456"/>
      <c r="FF206" s="456"/>
      <c r="FG206" s="456"/>
      <c r="FH206" s="456"/>
      <c r="FI206" s="456"/>
      <c r="FJ206" s="456"/>
      <c r="FK206" s="456"/>
      <c r="FL206" s="456"/>
      <c r="FM206" s="456"/>
      <c r="FN206" s="456"/>
      <c r="FO206" s="456"/>
      <c r="FP206" s="456"/>
    </row>
    <row r="207" spans="1:172" s="456" customFormat="1" ht="12.75" customHeight="1">
      <c r="A207" s="21"/>
      <c r="B207" s="21"/>
      <c r="C207" s="21"/>
      <c r="D207" s="21"/>
      <c r="E207" s="95"/>
      <c r="F207" s="455"/>
      <c r="G207" s="455"/>
      <c r="H207" s="455"/>
      <c r="I207" s="455"/>
      <c r="J207" s="455"/>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455"/>
      <c r="AG207" s="455"/>
      <c r="AH207" s="455"/>
      <c r="AI207" s="455"/>
      <c r="AJ207" s="455"/>
      <c r="AK207" s="455"/>
      <c r="AL207" s="455"/>
      <c r="AM207" s="455"/>
      <c r="AN207" s="455"/>
      <c r="AO207" s="455"/>
      <c r="AP207" s="455"/>
      <c r="AQ207" s="455"/>
      <c r="AR207" s="455"/>
      <c r="AS207" s="455"/>
      <c r="AT207" s="455"/>
      <c r="AU207" s="455"/>
      <c r="AV207" s="455"/>
      <c r="AW207" s="455"/>
      <c r="AX207" s="455"/>
      <c r="AY207" s="455"/>
      <c r="AZ207" s="455"/>
      <c r="BA207" s="455"/>
      <c r="BB207" s="455"/>
      <c r="BC207" s="455"/>
      <c r="BD207" s="455"/>
      <c r="BE207" s="455"/>
      <c r="BF207" s="455"/>
      <c r="BG207" s="455"/>
      <c r="BH207" s="455"/>
      <c r="BI207" s="455"/>
      <c r="BJ207" s="455"/>
      <c r="BK207" s="455"/>
      <c r="BL207" s="455"/>
      <c r="BM207" s="455"/>
      <c r="BN207" s="360"/>
      <c r="BO207" s="360"/>
      <c r="BP207" s="360"/>
      <c r="BQ207" s="15"/>
      <c r="BR207" s="15"/>
      <c r="BS207" s="15"/>
      <c r="BT207" s="15"/>
      <c r="BU207" s="15"/>
      <c r="BV207" s="15"/>
      <c r="BW207" s="15"/>
      <c r="BX207" s="15"/>
      <c r="BY207" s="15"/>
    </row>
    <row r="208" spans="1:172" s="456" customFormat="1" ht="12.75" customHeight="1">
      <c r="A208" s="21"/>
      <c r="B208" s="21"/>
      <c r="C208" s="21"/>
      <c r="D208" s="21"/>
      <c r="E208" s="95"/>
      <c r="F208" s="455"/>
      <c r="G208" s="455"/>
      <c r="H208" s="455"/>
      <c r="I208" s="455"/>
      <c r="J208" s="455"/>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455"/>
      <c r="AG208" s="455"/>
      <c r="AH208" s="455"/>
      <c r="AI208" s="455"/>
      <c r="AJ208" s="455"/>
      <c r="AK208" s="455"/>
      <c r="AL208" s="455"/>
      <c r="AM208" s="455"/>
      <c r="AN208" s="455"/>
      <c r="AO208" s="455"/>
      <c r="AP208" s="455"/>
      <c r="AQ208" s="455"/>
      <c r="AR208" s="455"/>
      <c r="AS208" s="455"/>
      <c r="AT208" s="455"/>
      <c r="AU208" s="455"/>
      <c r="AV208" s="455"/>
      <c r="AW208" s="455"/>
      <c r="AX208" s="455"/>
      <c r="AY208" s="455"/>
      <c r="AZ208" s="455"/>
      <c r="BA208" s="455"/>
      <c r="BB208" s="455"/>
      <c r="BC208" s="455"/>
      <c r="BD208" s="455"/>
      <c r="BE208" s="455"/>
      <c r="BF208" s="455"/>
      <c r="BG208" s="455"/>
      <c r="BH208" s="455"/>
      <c r="BI208" s="455"/>
      <c r="BJ208" s="455"/>
      <c r="BK208" s="455"/>
      <c r="BL208" s="455"/>
      <c r="BM208" s="455"/>
      <c r="BN208" s="360"/>
      <c r="BO208" s="360"/>
      <c r="BP208" s="360"/>
      <c r="BQ208" s="15"/>
      <c r="BR208" s="15"/>
      <c r="BS208" s="15"/>
      <c r="BT208" s="15"/>
      <c r="BU208" s="15"/>
      <c r="BV208" s="15"/>
      <c r="BW208" s="15"/>
      <c r="BX208" s="15"/>
      <c r="BY208" s="15"/>
    </row>
    <row r="209" spans="1:86" s="456" customFormat="1" ht="12.75" customHeight="1">
      <c r="A209" s="21"/>
      <c r="B209" s="21"/>
      <c r="C209" s="21"/>
      <c r="D209" s="21"/>
      <c r="E209" s="9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455"/>
      <c r="AG209" s="455"/>
      <c r="AH209" s="455"/>
      <c r="AI209" s="455"/>
      <c r="AJ209" s="455"/>
      <c r="AK209" s="455"/>
      <c r="AL209" s="455"/>
      <c r="AM209" s="455"/>
      <c r="AN209" s="455"/>
      <c r="AO209" s="455"/>
      <c r="AP209" s="455"/>
      <c r="AQ209" s="455"/>
      <c r="AR209" s="455"/>
      <c r="AS209" s="455"/>
      <c r="AT209" s="455"/>
      <c r="AU209" s="455"/>
      <c r="AV209" s="455"/>
      <c r="AW209" s="455"/>
      <c r="AX209" s="455"/>
      <c r="AY209" s="455"/>
      <c r="AZ209" s="455"/>
      <c r="BA209" s="455"/>
      <c r="BB209" s="455"/>
      <c r="BC209" s="455"/>
      <c r="BD209" s="455"/>
      <c r="BE209" s="455"/>
      <c r="BF209" s="455"/>
      <c r="BG209" s="455"/>
      <c r="BH209" s="455"/>
      <c r="BI209" s="455"/>
      <c r="BJ209" s="455"/>
      <c r="BK209" s="455"/>
      <c r="BL209" s="455"/>
      <c r="BM209" s="455"/>
      <c r="BN209" s="360"/>
      <c r="BO209" s="360"/>
      <c r="BP209" s="360"/>
      <c r="BQ209" s="15"/>
      <c r="BR209" s="15"/>
      <c r="BS209" s="15"/>
      <c r="BT209" s="15"/>
      <c r="BU209" s="15"/>
      <c r="BV209" s="15"/>
      <c r="BW209" s="15"/>
      <c r="BX209" s="15"/>
      <c r="BY209" s="15"/>
    </row>
    <row r="210" spans="1:86" s="456" customFormat="1" ht="12.75" customHeight="1">
      <c r="A210" s="21"/>
      <c r="B210" s="21"/>
      <c r="C210" s="21"/>
      <c r="D210" s="21"/>
      <c r="E210" s="95"/>
      <c r="F210" s="455"/>
      <c r="G210" s="455"/>
      <c r="H210" s="455"/>
      <c r="I210" s="455"/>
      <c r="J210" s="455"/>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455"/>
      <c r="AG210" s="455"/>
      <c r="AH210" s="455"/>
      <c r="AI210" s="455"/>
      <c r="AJ210" s="455"/>
      <c r="AK210" s="455"/>
      <c r="AL210" s="455"/>
      <c r="AM210" s="455"/>
      <c r="AN210" s="455"/>
      <c r="AO210" s="455"/>
      <c r="AP210" s="455"/>
      <c r="AQ210" s="455"/>
      <c r="AR210" s="455"/>
      <c r="AS210" s="455"/>
      <c r="AT210" s="455"/>
      <c r="AU210" s="455"/>
      <c r="AV210" s="455"/>
      <c r="AW210" s="455"/>
      <c r="AX210" s="455"/>
      <c r="AY210" s="455"/>
      <c r="AZ210" s="455"/>
      <c r="BA210" s="455"/>
      <c r="BB210" s="455"/>
      <c r="BC210" s="455"/>
      <c r="BD210" s="455"/>
      <c r="BE210" s="455"/>
      <c r="BF210" s="455"/>
      <c r="BG210" s="455"/>
      <c r="BH210" s="455"/>
      <c r="BI210" s="455"/>
      <c r="BJ210" s="455"/>
      <c r="BK210" s="455"/>
      <c r="BL210" s="455"/>
      <c r="BM210" s="455"/>
      <c r="BN210" s="360"/>
      <c r="BO210" s="360"/>
      <c r="BP210" s="360"/>
      <c r="BQ210" s="15"/>
      <c r="BR210" s="15"/>
      <c r="BS210" s="15"/>
      <c r="BT210" s="15"/>
      <c r="BU210" s="15"/>
      <c r="BV210" s="15"/>
      <c r="BW210" s="15"/>
      <c r="BX210" s="15"/>
      <c r="BY210" s="15"/>
    </row>
    <row r="211" spans="1:86" s="456" customFormat="1" ht="12.75" customHeight="1">
      <c r="A211" s="21"/>
      <c r="B211" s="21"/>
      <c r="C211" s="21"/>
      <c r="D211" s="21"/>
      <c r="E211" s="95"/>
      <c r="F211" s="455"/>
      <c r="G211" s="455"/>
      <c r="H211" s="455"/>
      <c r="I211" s="455"/>
      <c r="J211" s="455"/>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455"/>
      <c r="AG211" s="455"/>
      <c r="AH211" s="455"/>
      <c r="AI211" s="455"/>
      <c r="AJ211" s="455"/>
      <c r="AK211" s="455"/>
      <c r="AL211" s="455"/>
      <c r="AM211" s="455"/>
      <c r="AN211" s="455"/>
      <c r="AO211" s="455"/>
      <c r="AP211" s="455"/>
      <c r="AQ211" s="455"/>
      <c r="AR211" s="455"/>
      <c r="AS211" s="455"/>
      <c r="AT211" s="455"/>
      <c r="AU211" s="455"/>
      <c r="AV211" s="455"/>
      <c r="AW211" s="455"/>
      <c r="AX211" s="455"/>
      <c r="AY211" s="455"/>
      <c r="AZ211" s="455"/>
      <c r="BA211" s="455"/>
      <c r="BB211" s="455"/>
      <c r="BC211" s="455"/>
      <c r="BD211" s="455"/>
      <c r="BE211" s="455"/>
      <c r="BF211" s="455"/>
      <c r="BG211" s="455"/>
      <c r="BH211" s="455"/>
      <c r="BI211" s="455"/>
      <c r="BJ211" s="455"/>
      <c r="BK211" s="455"/>
      <c r="BL211" s="455"/>
      <c r="BM211" s="455"/>
      <c r="BN211" s="360"/>
      <c r="BO211" s="360"/>
      <c r="BP211" s="360"/>
      <c r="BQ211" s="15"/>
      <c r="BR211" s="15"/>
      <c r="BS211" s="15"/>
      <c r="BT211" s="15"/>
      <c r="BU211" s="15"/>
      <c r="BV211" s="15"/>
      <c r="BW211" s="15"/>
      <c r="BX211" s="15"/>
      <c r="BY211" s="15"/>
    </row>
    <row r="212" spans="1:86" s="456" customFormat="1" ht="12.75" customHeight="1">
      <c r="A212" s="21"/>
      <c r="B212" s="21"/>
      <c r="C212" s="21"/>
      <c r="D212" s="21"/>
      <c r="E212" s="95"/>
      <c r="F212" s="455"/>
      <c r="G212" s="455"/>
      <c r="H212" s="455"/>
      <c r="I212" s="455"/>
      <c r="J212" s="455"/>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455"/>
      <c r="AG212" s="455"/>
      <c r="AH212" s="455"/>
      <c r="AI212" s="455"/>
      <c r="AJ212" s="455"/>
      <c r="AK212" s="455"/>
      <c r="AL212" s="455"/>
      <c r="AM212" s="455"/>
      <c r="AN212" s="455"/>
      <c r="AO212" s="455"/>
      <c r="AP212" s="455"/>
      <c r="AQ212" s="455"/>
      <c r="AR212" s="455"/>
      <c r="AS212" s="455"/>
      <c r="AT212" s="455"/>
      <c r="AU212" s="455"/>
      <c r="AV212" s="455"/>
      <c r="AW212" s="455"/>
      <c r="AX212" s="455"/>
      <c r="AY212" s="455"/>
      <c r="AZ212" s="455"/>
      <c r="BA212" s="455"/>
      <c r="BB212" s="455"/>
      <c r="BC212" s="455"/>
      <c r="BD212" s="455"/>
      <c r="BE212" s="455"/>
      <c r="BF212" s="455"/>
      <c r="BG212" s="455"/>
      <c r="BH212" s="455"/>
      <c r="BI212" s="455"/>
      <c r="BJ212" s="455"/>
      <c r="BK212" s="455"/>
      <c r="BL212" s="455"/>
      <c r="BM212" s="455"/>
      <c r="BN212" s="360"/>
      <c r="BO212" s="360"/>
      <c r="BP212" s="360"/>
      <c r="BQ212" s="15"/>
      <c r="BR212" s="15"/>
      <c r="BS212" s="15"/>
      <c r="BT212" s="15"/>
      <c r="BU212" s="15"/>
      <c r="BV212" s="15"/>
      <c r="BW212" s="15"/>
      <c r="BX212" s="15"/>
      <c r="BY212" s="15"/>
    </row>
    <row r="213" spans="1:86" s="456" customFormat="1" ht="12.75" customHeight="1">
      <c r="A213" s="21"/>
      <c r="B213" s="21"/>
      <c r="C213" s="21"/>
      <c r="D213" s="21"/>
      <c r="E213" s="95"/>
      <c r="F213" s="455"/>
      <c r="G213" s="455"/>
      <c r="H213" s="455"/>
      <c r="I213" s="455"/>
      <c r="J213" s="455"/>
      <c r="K213" s="455"/>
      <c r="L213" s="455"/>
      <c r="M213" s="455"/>
      <c r="N213" s="455"/>
      <c r="O213" s="455"/>
      <c r="P213" s="455"/>
      <c r="Q213" s="455"/>
      <c r="R213" s="455"/>
      <c r="S213" s="455"/>
      <c r="T213" s="455"/>
      <c r="U213" s="455"/>
      <c r="V213" s="455"/>
      <c r="W213" s="455"/>
      <c r="X213" s="455"/>
      <c r="Y213" s="455"/>
      <c r="Z213" s="455"/>
      <c r="AA213" s="455"/>
      <c r="AB213" s="455"/>
      <c r="AC213" s="455"/>
      <c r="AD213" s="455"/>
      <c r="AE213" s="455"/>
      <c r="AF213" s="455"/>
      <c r="AG213" s="455"/>
      <c r="AH213" s="455"/>
      <c r="AI213" s="455"/>
      <c r="AJ213" s="455"/>
      <c r="AK213" s="455"/>
      <c r="AL213" s="455"/>
      <c r="AM213" s="455"/>
      <c r="AN213" s="455"/>
      <c r="AO213" s="455"/>
      <c r="AP213" s="455"/>
      <c r="AQ213" s="455"/>
      <c r="AR213" s="455"/>
      <c r="AS213" s="455"/>
      <c r="AT213" s="455"/>
      <c r="AU213" s="455"/>
      <c r="AV213" s="455"/>
      <c r="AW213" s="455"/>
      <c r="AX213" s="455"/>
      <c r="AY213" s="455"/>
      <c r="AZ213" s="455"/>
      <c r="BA213" s="455"/>
      <c r="BB213" s="455"/>
      <c r="BC213" s="455"/>
      <c r="BD213" s="455"/>
      <c r="BE213" s="455"/>
      <c r="BF213" s="455"/>
      <c r="BG213" s="455"/>
      <c r="BH213" s="455"/>
      <c r="BI213" s="455"/>
      <c r="BJ213" s="455"/>
      <c r="BK213" s="455"/>
      <c r="BL213" s="455"/>
      <c r="BM213" s="455"/>
      <c r="BN213" s="360"/>
      <c r="BO213" s="360"/>
      <c r="BP213" s="360"/>
      <c r="BQ213" s="15"/>
      <c r="BR213" s="15"/>
      <c r="BS213" s="15"/>
      <c r="BT213" s="15"/>
      <c r="BU213" s="15"/>
      <c r="BV213" s="15"/>
      <c r="BW213" s="15"/>
      <c r="BX213" s="15"/>
      <c r="BY213" s="15"/>
    </row>
    <row r="214" spans="1:86" s="456" customFormat="1" ht="12.75" customHeight="1">
      <c r="A214" s="21"/>
      <c r="B214" s="21"/>
      <c r="C214" s="21"/>
      <c r="D214" s="21"/>
      <c r="E214" s="95"/>
      <c r="F214" s="455"/>
      <c r="G214" s="455"/>
      <c r="H214" s="455"/>
      <c r="I214" s="455"/>
      <c r="J214" s="455"/>
      <c r="K214" s="455"/>
      <c r="L214" s="455"/>
      <c r="M214" s="455"/>
      <c r="N214" s="455"/>
      <c r="O214" s="455"/>
      <c r="P214" s="455"/>
      <c r="Q214" s="455"/>
      <c r="R214" s="455"/>
      <c r="S214" s="455"/>
      <c r="T214" s="455"/>
      <c r="U214" s="455"/>
      <c r="V214" s="455"/>
      <c r="W214" s="455"/>
      <c r="X214" s="455"/>
      <c r="Y214" s="455"/>
      <c r="Z214" s="455"/>
      <c r="AA214" s="455"/>
      <c r="AB214" s="455"/>
      <c r="AC214" s="455"/>
      <c r="AD214" s="455"/>
      <c r="AE214" s="455"/>
      <c r="AF214" s="455"/>
      <c r="AG214" s="455"/>
      <c r="AH214" s="455"/>
      <c r="AI214" s="455"/>
      <c r="AJ214" s="455"/>
      <c r="AK214" s="455"/>
      <c r="AL214" s="455"/>
      <c r="AM214" s="455"/>
      <c r="AN214" s="455"/>
      <c r="AO214" s="455"/>
      <c r="AP214" s="455"/>
      <c r="AQ214" s="455"/>
      <c r="AR214" s="455"/>
      <c r="AS214" s="455"/>
      <c r="AT214" s="455"/>
      <c r="AU214" s="455"/>
      <c r="AV214" s="455"/>
      <c r="AW214" s="455"/>
      <c r="AX214" s="455"/>
      <c r="AY214" s="455"/>
      <c r="AZ214" s="455"/>
      <c r="BA214" s="455"/>
      <c r="BB214" s="455"/>
      <c r="BC214" s="455"/>
      <c r="BD214" s="455"/>
      <c r="BE214" s="455"/>
      <c r="BF214" s="455"/>
      <c r="BG214" s="455"/>
      <c r="BH214" s="455"/>
      <c r="BI214" s="455"/>
      <c r="BJ214" s="455"/>
      <c r="BK214" s="455"/>
      <c r="BL214" s="455"/>
      <c r="BM214" s="455"/>
      <c r="BN214" s="360"/>
      <c r="BO214" s="360"/>
      <c r="BP214" s="360"/>
      <c r="BQ214" s="15"/>
      <c r="BR214" s="15"/>
      <c r="BS214" s="15"/>
      <c r="BT214" s="15"/>
      <c r="BU214" s="15"/>
      <c r="BV214" s="15"/>
      <c r="BW214" s="15"/>
      <c r="BX214" s="15"/>
      <c r="BY214" s="15"/>
    </row>
    <row r="215" spans="1:86" s="456" customFormat="1" ht="12.75" customHeight="1">
      <c r="A215" s="21"/>
      <c r="B215" s="21"/>
      <c r="C215" s="21"/>
      <c r="D215" s="21"/>
      <c r="E215" s="95"/>
      <c r="F215" s="455"/>
      <c r="G215" s="455"/>
      <c r="H215" s="455"/>
      <c r="I215" s="455"/>
      <c r="J215" s="455"/>
      <c r="K215" s="455"/>
      <c r="L215" s="455"/>
      <c r="M215" s="455"/>
      <c r="N215" s="455"/>
      <c r="O215" s="455"/>
      <c r="P215" s="455"/>
      <c r="Q215" s="455"/>
      <c r="R215" s="455"/>
      <c r="S215" s="455"/>
      <c r="T215" s="455"/>
      <c r="U215" s="455"/>
      <c r="V215" s="455"/>
      <c r="W215" s="455"/>
      <c r="X215" s="455"/>
      <c r="Y215" s="455"/>
      <c r="Z215" s="455"/>
      <c r="AA215" s="455"/>
      <c r="AB215" s="455"/>
      <c r="AC215" s="455"/>
      <c r="AD215" s="455"/>
      <c r="AE215" s="455"/>
      <c r="AF215" s="455"/>
      <c r="AG215" s="455"/>
      <c r="AH215" s="455"/>
      <c r="AI215" s="455"/>
      <c r="AJ215" s="455"/>
      <c r="AK215" s="455"/>
      <c r="AL215" s="455"/>
      <c r="AM215" s="455"/>
      <c r="AN215" s="455"/>
      <c r="AO215" s="455"/>
      <c r="AP215" s="455"/>
      <c r="AQ215" s="455"/>
      <c r="AR215" s="455"/>
      <c r="AS215" s="455"/>
      <c r="AT215" s="455"/>
      <c r="AU215" s="455"/>
      <c r="AV215" s="455"/>
      <c r="AW215" s="455"/>
      <c r="AX215" s="455"/>
      <c r="AY215" s="455"/>
      <c r="AZ215" s="455"/>
      <c r="BA215" s="455"/>
      <c r="BB215" s="455"/>
      <c r="BC215" s="455"/>
      <c r="BD215" s="455"/>
      <c r="BE215" s="455"/>
      <c r="BF215" s="455"/>
      <c r="BG215" s="455"/>
      <c r="BH215" s="455"/>
      <c r="BI215" s="455"/>
      <c r="BJ215" s="455"/>
      <c r="BK215" s="455"/>
      <c r="BL215" s="455"/>
      <c r="BM215" s="455"/>
      <c r="BN215" s="360"/>
      <c r="BO215" s="360"/>
      <c r="BP215" s="360"/>
      <c r="BQ215" s="15"/>
      <c r="BR215" s="15"/>
      <c r="BS215" s="15"/>
      <c r="BT215" s="15"/>
      <c r="BU215" s="15"/>
      <c r="BV215" s="15"/>
      <c r="BW215" s="15"/>
      <c r="BX215" s="15"/>
      <c r="BY215" s="15"/>
    </row>
    <row r="216" spans="1:86" s="456" customFormat="1" ht="12.75" customHeight="1">
      <c r="A216" s="21"/>
      <c r="B216" s="21"/>
      <c r="C216" s="21"/>
      <c r="D216" s="21"/>
      <c r="E216" s="95"/>
      <c r="F216" s="455"/>
      <c r="G216" s="455"/>
      <c r="H216" s="455"/>
      <c r="I216" s="455"/>
      <c r="J216" s="455"/>
      <c r="K216" s="455"/>
      <c r="L216" s="455"/>
      <c r="M216" s="455"/>
      <c r="N216" s="455"/>
      <c r="O216" s="455"/>
      <c r="P216" s="455"/>
      <c r="Q216" s="455"/>
      <c r="R216" s="455"/>
      <c r="S216" s="455"/>
      <c r="T216" s="455"/>
      <c r="U216" s="455"/>
      <c r="V216" s="455"/>
      <c r="W216" s="455"/>
      <c r="X216" s="455"/>
      <c r="Y216" s="455"/>
      <c r="Z216" s="455"/>
      <c r="AA216" s="455"/>
      <c r="AB216" s="455"/>
      <c r="AC216" s="455"/>
      <c r="AD216" s="455"/>
      <c r="AE216" s="455"/>
      <c r="AF216" s="455"/>
      <c r="AG216" s="455"/>
      <c r="AH216" s="455"/>
      <c r="AI216" s="455"/>
      <c r="AJ216" s="455"/>
      <c r="AK216" s="455"/>
      <c r="AL216" s="455"/>
      <c r="AM216" s="455"/>
      <c r="AN216" s="455"/>
      <c r="AO216" s="455"/>
      <c r="AP216" s="455"/>
      <c r="AQ216" s="455"/>
      <c r="AR216" s="455"/>
      <c r="AS216" s="455"/>
      <c r="AT216" s="455"/>
      <c r="AU216" s="455"/>
      <c r="AV216" s="455"/>
      <c r="AW216" s="455"/>
      <c r="AX216" s="455"/>
      <c r="AY216" s="455"/>
      <c r="AZ216" s="455"/>
      <c r="BA216" s="455"/>
      <c r="BB216" s="455"/>
      <c r="BC216" s="455"/>
      <c r="BD216" s="455"/>
      <c r="BE216" s="455"/>
      <c r="BF216" s="455"/>
      <c r="BG216" s="455"/>
      <c r="BH216" s="455"/>
      <c r="BI216" s="455"/>
      <c r="BJ216" s="455"/>
      <c r="BK216" s="455"/>
      <c r="BL216" s="455"/>
      <c r="BM216" s="455"/>
      <c r="BN216" s="360"/>
      <c r="BO216" s="360"/>
      <c r="BP216" s="360"/>
      <c r="BQ216" s="15"/>
      <c r="BR216" s="15"/>
      <c r="BS216" s="15"/>
      <c r="BT216" s="15"/>
      <c r="BU216" s="15"/>
      <c r="BV216" s="15"/>
      <c r="BW216" s="15"/>
      <c r="BX216" s="15"/>
      <c r="BY216" s="15"/>
    </row>
    <row r="217" spans="1:86" s="456" customFormat="1" ht="12.75" customHeight="1">
      <c r="A217" s="21"/>
      <c r="B217" s="21"/>
      <c r="C217" s="21"/>
      <c r="D217" s="21"/>
      <c r="E217" s="95"/>
      <c r="F217" s="455"/>
      <c r="G217" s="455"/>
      <c r="H217" s="455"/>
      <c r="I217" s="455"/>
      <c r="J217" s="455"/>
      <c r="K217" s="455"/>
      <c r="L217" s="455"/>
      <c r="M217" s="455"/>
      <c r="N217" s="455"/>
      <c r="O217" s="455"/>
      <c r="P217" s="455"/>
      <c r="Q217" s="455"/>
      <c r="R217" s="455"/>
      <c r="S217" s="455"/>
      <c r="T217" s="455"/>
      <c r="U217" s="455"/>
      <c r="V217" s="455"/>
      <c r="W217" s="455"/>
      <c r="X217" s="455"/>
      <c r="Y217" s="455"/>
      <c r="Z217" s="455"/>
      <c r="AA217" s="455"/>
      <c r="AB217" s="455"/>
      <c r="AC217" s="455"/>
      <c r="AD217" s="455"/>
      <c r="AE217" s="455"/>
      <c r="AF217" s="455"/>
      <c r="AG217" s="455"/>
      <c r="AH217" s="455"/>
      <c r="AI217" s="455"/>
      <c r="AJ217" s="455"/>
      <c r="AK217" s="455"/>
      <c r="AL217" s="455"/>
      <c r="AM217" s="455"/>
      <c r="AN217" s="455"/>
      <c r="AO217" s="455"/>
      <c r="AP217" s="455"/>
      <c r="AQ217" s="455"/>
      <c r="AR217" s="455"/>
      <c r="AS217" s="455"/>
      <c r="AT217" s="455"/>
      <c r="AU217" s="455"/>
      <c r="AV217" s="455"/>
      <c r="AW217" s="455"/>
      <c r="AX217" s="455"/>
      <c r="AY217" s="455"/>
      <c r="AZ217" s="455"/>
      <c r="BA217" s="455"/>
      <c r="BB217" s="455"/>
      <c r="BC217" s="455"/>
      <c r="BD217" s="455"/>
      <c r="BE217" s="455"/>
      <c r="BF217" s="455"/>
      <c r="BG217" s="455"/>
      <c r="BH217" s="455"/>
      <c r="BI217" s="455"/>
      <c r="BJ217" s="455"/>
      <c r="BK217" s="455"/>
      <c r="BL217" s="455"/>
      <c r="BM217" s="455"/>
      <c r="BN217" s="360"/>
      <c r="BO217" s="360"/>
      <c r="BP217" s="360"/>
      <c r="BQ217" s="15"/>
      <c r="BR217" s="15"/>
      <c r="BS217" s="15"/>
      <c r="BT217" s="15"/>
      <c r="BU217" s="15"/>
      <c r="BV217" s="15"/>
      <c r="BW217" s="15"/>
      <c r="BX217" s="15"/>
      <c r="BY217" s="15"/>
    </row>
    <row r="218" spans="1:86" s="456" customFormat="1" ht="12.75" customHeight="1">
      <c r="A218" s="21"/>
      <c r="B218" s="21"/>
      <c r="C218" s="21"/>
      <c r="D218" s="21"/>
      <c r="E218" s="95"/>
      <c r="F218" s="455"/>
      <c r="G218" s="455"/>
      <c r="H218" s="455"/>
      <c r="I218" s="455"/>
      <c r="J218" s="455"/>
      <c r="K218" s="455"/>
      <c r="L218" s="455"/>
      <c r="M218" s="455"/>
      <c r="N218" s="455"/>
      <c r="O218" s="455"/>
      <c r="P218" s="455"/>
      <c r="Q218" s="455"/>
      <c r="R218" s="455"/>
      <c r="S218" s="455"/>
      <c r="T218" s="455"/>
      <c r="U218" s="455"/>
      <c r="V218" s="455"/>
      <c r="W218" s="455"/>
      <c r="X218" s="455"/>
      <c r="Y218" s="455"/>
      <c r="Z218" s="455"/>
      <c r="AA218" s="455"/>
      <c r="AB218" s="455"/>
      <c r="AC218" s="455"/>
      <c r="AD218" s="455"/>
      <c r="AE218" s="455"/>
      <c r="AF218" s="455"/>
      <c r="AG218" s="455"/>
      <c r="AH218" s="455"/>
      <c r="AI218" s="455"/>
      <c r="AJ218" s="455"/>
      <c r="AK218" s="455"/>
      <c r="AL218" s="455"/>
      <c r="AM218" s="455"/>
      <c r="AN218" s="455"/>
      <c r="AO218" s="455"/>
      <c r="AP218" s="455"/>
      <c r="AQ218" s="455"/>
      <c r="AR218" s="455"/>
      <c r="AS218" s="455"/>
      <c r="AT218" s="455"/>
      <c r="AU218" s="455"/>
      <c r="AV218" s="455"/>
      <c r="AW218" s="455"/>
      <c r="AX218" s="455"/>
      <c r="AY218" s="455"/>
      <c r="AZ218" s="455"/>
      <c r="BA218" s="455"/>
      <c r="BB218" s="455"/>
      <c r="BC218" s="455"/>
      <c r="BD218" s="455"/>
      <c r="BE218" s="455"/>
      <c r="BF218" s="455"/>
      <c r="BG218" s="455"/>
      <c r="BH218" s="455"/>
      <c r="BI218" s="455"/>
      <c r="BJ218" s="455"/>
      <c r="BK218" s="455"/>
      <c r="BL218" s="455"/>
      <c r="BM218" s="455"/>
      <c r="BN218" s="360"/>
      <c r="BO218" s="360"/>
      <c r="BP218" s="360"/>
      <c r="BQ218" s="15"/>
      <c r="BR218" s="15"/>
      <c r="BS218" s="15"/>
      <c r="BT218" s="15"/>
      <c r="BU218" s="15"/>
      <c r="BV218" s="15"/>
      <c r="BW218" s="15"/>
      <c r="BX218" s="15"/>
      <c r="BY218" s="15"/>
    </row>
    <row r="219" spans="1:86" s="456" customFormat="1" ht="12.75" customHeight="1">
      <c r="A219" s="21"/>
      <c r="B219" s="21"/>
      <c r="C219" s="21"/>
      <c r="D219" s="21"/>
      <c r="E219" s="95"/>
      <c r="F219" s="455"/>
      <c r="G219" s="455"/>
      <c r="H219" s="455"/>
      <c r="I219" s="455"/>
      <c r="J219" s="455"/>
      <c r="K219" s="455"/>
      <c r="L219" s="455"/>
      <c r="M219" s="455"/>
      <c r="N219" s="455"/>
      <c r="O219" s="455"/>
      <c r="P219" s="455"/>
      <c r="Q219" s="455"/>
      <c r="R219" s="455"/>
      <c r="S219" s="455"/>
      <c r="T219" s="455"/>
      <c r="U219" s="455"/>
      <c r="V219" s="455"/>
      <c r="W219" s="455"/>
      <c r="X219" s="455"/>
      <c r="Y219" s="455"/>
      <c r="Z219" s="455"/>
      <c r="AA219" s="455"/>
      <c r="AB219" s="455"/>
      <c r="AC219" s="455"/>
      <c r="AD219" s="455"/>
      <c r="AE219" s="455"/>
      <c r="AF219" s="455"/>
      <c r="AG219" s="455"/>
      <c r="AH219" s="455"/>
      <c r="AI219" s="455"/>
      <c r="AJ219" s="455"/>
      <c r="AK219" s="455"/>
      <c r="AL219" s="455"/>
      <c r="AM219" s="455"/>
      <c r="AN219" s="455"/>
      <c r="AO219" s="455"/>
      <c r="AP219" s="455"/>
      <c r="AQ219" s="455"/>
      <c r="AR219" s="455"/>
      <c r="AS219" s="455"/>
      <c r="AT219" s="455"/>
      <c r="AU219" s="455"/>
      <c r="AV219" s="455"/>
      <c r="AW219" s="455"/>
      <c r="AX219" s="455"/>
      <c r="AY219" s="455"/>
      <c r="AZ219" s="455"/>
      <c r="BA219" s="455"/>
      <c r="BB219" s="455"/>
      <c r="BC219" s="455"/>
      <c r="BD219" s="455"/>
      <c r="BE219" s="455"/>
      <c r="BF219" s="455"/>
      <c r="BG219" s="455"/>
      <c r="BH219" s="455"/>
      <c r="BI219" s="455"/>
      <c r="BJ219" s="455"/>
      <c r="BK219" s="455"/>
      <c r="BL219" s="455"/>
      <c r="BM219" s="455"/>
      <c r="BN219" s="360"/>
      <c r="BO219" s="360"/>
      <c r="BP219" s="360"/>
      <c r="BQ219" s="15"/>
      <c r="BR219" s="15"/>
      <c r="BS219" s="15"/>
      <c r="BT219" s="15"/>
      <c r="BU219" s="15"/>
      <c r="BV219" s="15"/>
      <c r="BW219" s="15"/>
      <c r="BX219" s="15"/>
      <c r="BY219" s="15"/>
    </row>
    <row r="220" spans="1:86" s="456" customFormat="1" ht="12.75" customHeight="1">
      <c r="A220" s="21"/>
      <c r="B220" s="21"/>
      <c r="C220" s="21"/>
      <c r="D220" s="21"/>
      <c r="E220" s="95"/>
      <c r="F220" s="455"/>
      <c r="G220" s="455"/>
      <c r="H220" s="455"/>
      <c r="I220" s="455"/>
      <c r="J220" s="455"/>
      <c r="K220" s="455"/>
      <c r="L220" s="455"/>
      <c r="M220" s="455"/>
      <c r="N220" s="455"/>
      <c r="O220" s="455"/>
      <c r="P220" s="455"/>
      <c r="Q220" s="455"/>
      <c r="R220" s="455"/>
      <c r="S220" s="455"/>
      <c r="T220" s="455"/>
      <c r="U220" s="455"/>
      <c r="V220" s="455"/>
      <c r="W220" s="455"/>
      <c r="X220" s="455"/>
      <c r="Y220" s="455"/>
      <c r="Z220" s="455"/>
      <c r="AA220" s="455"/>
      <c r="AB220" s="455"/>
      <c r="AC220" s="455"/>
      <c r="AD220" s="455"/>
      <c r="AE220" s="455"/>
      <c r="AF220" s="455"/>
      <c r="AG220" s="455"/>
      <c r="AH220" s="455"/>
      <c r="AI220" s="455"/>
      <c r="AJ220" s="455"/>
      <c r="AK220" s="455"/>
      <c r="AL220" s="455"/>
      <c r="AM220" s="455"/>
      <c r="AN220" s="455"/>
      <c r="AO220" s="455"/>
      <c r="AP220" s="455"/>
      <c r="AQ220" s="455"/>
      <c r="AR220" s="455"/>
      <c r="AS220" s="455"/>
      <c r="AT220" s="455"/>
      <c r="AU220" s="455"/>
      <c r="AV220" s="455"/>
      <c r="AW220" s="455"/>
      <c r="AX220" s="455"/>
      <c r="AY220" s="455"/>
      <c r="AZ220" s="455"/>
      <c r="BA220" s="455"/>
      <c r="BB220" s="455"/>
      <c r="BC220" s="455"/>
      <c r="BD220" s="455"/>
      <c r="BE220" s="455"/>
      <c r="BF220" s="455"/>
      <c r="BG220" s="455"/>
      <c r="BH220" s="455"/>
      <c r="BI220" s="455"/>
      <c r="BJ220" s="455"/>
      <c r="BK220" s="455"/>
      <c r="BL220" s="455"/>
      <c r="BM220" s="455"/>
      <c r="BN220" s="360"/>
      <c r="BO220" s="360"/>
      <c r="BP220" s="360"/>
      <c r="BQ220" s="15"/>
      <c r="BR220" s="15"/>
      <c r="BS220" s="15"/>
      <c r="BT220" s="15"/>
      <c r="BU220" s="15"/>
      <c r="BV220" s="15"/>
      <c r="BW220" s="15"/>
      <c r="BX220" s="15"/>
      <c r="BY220" s="15"/>
    </row>
    <row r="221" spans="1:86" s="456" customFormat="1" ht="12.75" customHeight="1">
      <c r="A221" s="21"/>
      <c r="B221" s="21"/>
      <c r="C221" s="21"/>
      <c r="D221" s="21"/>
      <c r="E221" s="95"/>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360"/>
      <c r="BO221" s="360"/>
      <c r="BP221" s="360"/>
      <c r="BQ221" s="15"/>
      <c r="BR221" s="15"/>
      <c r="BS221" s="15"/>
      <c r="BT221" s="15"/>
      <c r="BU221" s="15"/>
      <c r="BV221" s="15"/>
      <c r="BW221" s="15"/>
      <c r="BX221" s="15"/>
      <c r="BY221" s="15"/>
    </row>
    <row r="222" spans="1:86" s="456" customFormat="1">
      <c r="A222" s="21"/>
      <c r="B222" s="21"/>
      <c r="C222" s="21"/>
      <c r="D222" s="21"/>
      <c r="E222" s="95"/>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360"/>
      <c r="BO222" s="360"/>
      <c r="BP222" s="360"/>
      <c r="BQ222" s="15"/>
      <c r="BR222" s="15"/>
      <c r="BS222" s="15"/>
      <c r="BT222" s="15"/>
      <c r="BU222" s="15"/>
      <c r="BV222" s="15"/>
      <c r="BW222" s="15"/>
      <c r="BX222" s="15"/>
      <c r="BY222" s="15"/>
    </row>
    <row r="223" spans="1:86" s="19" customForma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15"/>
      <c r="CA223" s="15"/>
      <c r="CB223" s="15"/>
      <c r="CC223" s="15"/>
      <c r="CD223" s="15"/>
      <c r="CE223" s="15"/>
      <c r="CF223" s="15"/>
      <c r="CG223" s="15"/>
      <c r="CH223" s="15"/>
    </row>
    <row r="224" spans="1:86" s="19" customForma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15"/>
      <c r="CA224" s="15"/>
      <c r="CB224" s="15"/>
      <c r="CC224" s="15"/>
      <c r="CD224" s="15"/>
      <c r="CE224" s="15"/>
      <c r="CF224" s="15"/>
      <c r="CG224" s="15"/>
      <c r="CH224" s="15"/>
    </row>
    <row r="225" spans="1:86" s="19" customFormat="1">
      <c r="A225" s="21"/>
      <c r="B225" s="21"/>
      <c r="C225" s="21"/>
      <c r="D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15"/>
      <c r="BT225" s="15"/>
      <c r="BU225" s="15"/>
      <c r="BV225" s="15"/>
      <c r="BW225" s="15"/>
      <c r="BX225" s="15"/>
      <c r="BY225" s="15"/>
      <c r="BZ225" s="15"/>
      <c r="CA225" s="15"/>
      <c r="CB225" s="15"/>
      <c r="CC225" s="15"/>
      <c r="CD225" s="15"/>
      <c r="CE225" s="15"/>
      <c r="CF225" s="15"/>
      <c r="CG225" s="15"/>
      <c r="CH225" s="15"/>
    </row>
    <row r="226" spans="1:86" s="19" customFormat="1">
      <c r="A226" s="21"/>
      <c r="B226" s="21"/>
      <c r="C226" s="21"/>
      <c r="D226" s="21"/>
      <c r="E226" s="292"/>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15"/>
      <c r="BT226" s="15"/>
      <c r="BU226" s="15"/>
      <c r="BV226" s="15"/>
      <c r="BW226" s="15"/>
      <c r="BX226" s="15"/>
      <c r="BY226" s="15"/>
      <c r="BZ226" s="15"/>
      <c r="CA226" s="15"/>
      <c r="CB226" s="15"/>
      <c r="CC226" s="15"/>
      <c r="CD226" s="15"/>
      <c r="CE226" s="15"/>
      <c r="CF226" s="15"/>
      <c r="CG226" s="15"/>
      <c r="CH226" s="15"/>
    </row>
    <row r="227" spans="1:86" s="19" customForma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15"/>
      <c r="CC227" s="15"/>
      <c r="CD227" s="15"/>
      <c r="CE227" s="15"/>
      <c r="CF227" s="15"/>
      <c r="CG227" s="15"/>
      <c r="CH227" s="15"/>
    </row>
    <row r="228" spans="1:86" s="19" customForma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row>
    <row r="229" spans="1:86" s="19" customForma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row>
    <row r="230" spans="1:86" s="19" customForma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row>
    <row r="231" spans="1:86" s="19" customForma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row>
    <row r="232" spans="1:86" s="19" customForma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row>
    <row r="233" spans="1:86" s="19" customForma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row>
    <row r="234" spans="1:86" s="19" customForma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row>
    <row r="235" spans="1:86" s="19" customForma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row>
    <row r="236" spans="1:86" s="19" customForma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row>
    <row r="237" spans="1:86" s="19" customForma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row>
    <row r="238" spans="1:86" s="19" customForma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row>
    <row r="239" spans="1:86" s="19" customForma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row>
    <row r="240" spans="1:86" s="19" customForma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row>
    <row r="241" spans="1:86" s="19" customForma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row>
    <row r="242" spans="1:86" s="19" customForma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row>
    <row r="243" spans="1:86" s="19" customForma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row>
    <row r="244" spans="1:86" s="19" customForma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row>
    <row r="245" spans="1:86" s="19" customForma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row>
    <row r="246" spans="1:86" s="19" customForma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row>
    <row r="247" spans="1:86" s="19" customForma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row>
    <row r="248" spans="1:86" s="19" customForma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row>
    <row r="249" spans="1:86" s="19" customForma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row>
    <row r="250" spans="1:86" s="19" customForma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row>
    <row r="251" spans="1:86" s="19" customForma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row>
    <row r="252" spans="1:86" s="19" customForma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row>
    <row r="253" spans="1:86" s="19" customForma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row>
    <row r="254" spans="1:86" s="19" customForma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row>
    <row r="255" spans="1:86" s="19" customForma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row>
    <row r="256" spans="1:86" s="19" customForma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row>
    <row r="257" spans="1:86" s="19" customForma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row>
    <row r="258" spans="1:86" s="19" customForma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row>
    <row r="259" spans="1:86" s="19" customForma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row>
    <row r="260" spans="1:86" s="19" customForma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row>
    <row r="261" spans="1:86" s="19" customForma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row>
    <row r="262" spans="1:86" s="19" customForma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row>
    <row r="263" spans="1:86" s="19" customForma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row>
    <row r="264" spans="1:86" s="19" customForma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row>
    <row r="265" spans="1:86" s="19" customForma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row>
    <row r="266" spans="1:86" s="19" customForma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row>
    <row r="267" spans="1:86" s="19" customFormat="1">
      <c r="A267" s="21"/>
      <c r="B267" s="21"/>
      <c r="C267" s="21"/>
      <c r="D267" s="21"/>
      <c r="G267" s="436"/>
      <c r="H267" s="80"/>
      <c r="S267" s="95"/>
    </row>
    <row r="268" spans="1:86" s="19" customFormat="1">
      <c r="G268" s="436"/>
      <c r="H268" s="80"/>
      <c r="S268" s="95"/>
    </row>
    <row r="269" spans="1:86" s="19" customFormat="1">
      <c r="G269" s="436"/>
      <c r="H269" s="80"/>
      <c r="S269" s="95"/>
    </row>
    <row r="270" spans="1:86" s="19" customFormat="1">
      <c r="G270" s="436"/>
      <c r="H270" s="80"/>
      <c r="S270" s="95"/>
    </row>
    <row r="271" spans="1:86" s="19" customFormat="1">
      <c r="G271" s="436"/>
      <c r="H271" s="80"/>
      <c r="S271" s="95"/>
    </row>
    <row r="272" spans="1:86" s="19" customFormat="1">
      <c r="G272" s="436"/>
      <c r="H272" s="80"/>
      <c r="S272" s="95"/>
    </row>
    <row r="273" spans="6:19" s="19" customFormat="1">
      <c r="G273" s="436"/>
      <c r="H273" s="80"/>
      <c r="S273" s="95"/>
    </row>
    <row r="274" spans="6:19" s="19" customFormat="1">
      <c r="F274" s="80"/>
      <c r="G274" s="80"/>
      <c r="H274" s="80"/>
      <c r="S274" s="95"/>
    </row>
    <row r="278" spans="6:19">
      <c r="F278" s="28"/>
      <c r="G278" s="28"/>
      <c r="H278" s="460"/>
      <c r="I278" s="460"/>
    </row>
    <row r="279" spans="6:19">
      <c r="H279" s="460"/>
      <c r="I279" s="460"/>
    </row>
    <row r="280" spans="6:19">
      <c r="H280" s="460"/>
      <c r="I280" s="460"/>
    </row>
  </sheetData>
  <mergeCells count="155">
    <mergeCell ref="AD194:AI194"/>
    <mergeCell ref="E120:F120"/>
    <mergeCell ref="E130:F130"/>
    <mergeCell ref="C99:D99"/>
    <mergeCell ref="BH194:BM194"/>
    <mergeCell ref="F194:K194"/>
    <mergeCell ref="AJ194:AO194"/>
    <mergeCell ref="AP194:AU194"/>
    <mergeCell ref="AV194:BA194"/>
    <mergeCell ref="BB194:BG194"/>
    <mergeCell ref="L194:Q194"/>
    <mergeCell ref="E145:F145"/>
    <mergeCell ref="E99:F99"/>
    <mergeCell ref="E140:F140"/>
    <mergeCell ref="E141:F141"/>
    <mergeCell ref="E142:F142"/>
    <mergeCell ref="E119:F119"/>
    <mergeCell ref="E111:F111"/>
    <mergeCell ref="E112:F112"/>
    <mergeCell ref="E113:F113"/>
    <mergeCell ref="E132:F132"/>
    <mergeCell ref="E118:F118"/>
    <mergeCell ref="E94:F94"/>
    <mergeCell ref="X194:AC194"/>
    <mergeCell ref="E95:F95"/>
    <mergeCell ref="E96:F96"/>
    <mergeCell ref="E97:F97"/>
    <mergeCell ref="E98:F98"/>
    <mergeCell ref="E143:F143"/>
    <mergeCell ref="E144:F144"/>
    <mergeCell ref="R194:W194"/>
    <mergeCell ref="E114:F114"/>
    <mergeCell ref="E139:F139"/>
    <mergeCell ref="E90:F90"/>
    <mergeCell ref="E91:F91"/>
    <mergeCell ref="E92:F92"/>
    <mergeCell ref="E93:F93"/>
    <mergeCell ref="E121:F121"/>
    <mergeCell ref="E122:F122"/>
    <mergeCell ref="E115:F115"/>
    <mergeCell ref="E116:F116"/>
    <mergeCell ref="E110:F110"/>
    <mergeCell ref="E2:F2"/>
    <mergeCell ref="E138:F138"/>
    <mergeCell ref="E134:F134"/>
    <mergeCell ref="E127:F127"/>
    <mergeCell ref="E128:F128"/>
    <mergeCell ref="E129:F129"/>
    <mergeCell ref="E133:F133"/>
    <mergeCell ref="E79:F79"/>
    <mergeCell ref="E80:F80"/>
    <mergeCell ref="E75:F75"/>
    <mergeCell ref="E82:F82"/>
    <mergeCell ref="E83:F83"/>
    <mergeCell ref="E84:F84"/>
    <mergeCell ref="E117:F117"/>
    <mergeCell ref="E89:F89"/>
    <mergeCell ref="E85:F85"/>
    <mergeCell ref="E86:F86"/>
    <mergeCell ref="E87:F87"/>
    <mergeCell ref="E88:F88"/>
    <mergeCell ref="E66:F66"/>
    <mergeCell ref="E67:F67"/>
    <mergeCell ref="E81:F81"/>
    <mergeCell ref="E68:F68"/>
    <mergeCell ref="E69:F69"/>
    <mergeCell ref="E70:F70"/>
    <mergeCell ref="E71:F71"/>
    <mergeCell ref="E72:F72"/>
    <mergeCell ref="E73:F73"/>
    <mergeCell ref="E74:F74"/>
    <mergeCell ref="E60:F60"/>
    <mergeCell ref="E61:F61"/>
    <mergeCell ref="E62:F62"/>
    <mergeCell ref="E63:F63"/>
    <mergeCell ref="E64:F64"/>
    <mergeCell ref="E65:F65"/>
    <mergeCell ref="E55:F55"/>
    <mergeCell ref="E51:F51"/>
    <mergeCell ref="E56:F56"/>
    <mergeCell ref="E57:F57"/>
    <mergeCell ref="E58:F58"/>
    <mergeCell ref="E59:F59"/>
    <mergeCell ref="E45:F45"/>
    <mergeCell ref="E46:F46"/>
    <mergeCell ref="E47:F47"/>
    <mergeCell ref="E48:F48"/>
    <mergeCell ref="E49:F49"/>
    <mergeCell ref="E50:F50"/>
    <mergeCell ref="E40:F40"/>
    <mergeCell ref="E41:F41"/>
    <mergeCell ref="E42:F42"/>
    <mergeCell ref="E43:F43"/>
    <mergeCell ref="E36:F36"/>
    <mergeCell ref="E37:F37"/>
    <mergeCell ref="E38:F38"/>
    <mergeCell ref="E39:F39"/>
    <mergeCell ref="E44:F44"/>
    <mergeCell ref="G23:I23"/>
    <mergeCell ref="E123:F123"/>
    <mergeCell ref="E103:F103"/>
    <mergeCell ref="E104:F104"/>
    <mergeCell ref="E105:F105"/>
    <mergeCell ref="E106:F106"/>
    <mergeCell ref="E107:F107"/>
    <mergeCell ref="E108:F108"/>
    <mergeCell ref="E109:F109"/>
    <mergeCell ref="G15:I15"/>
    <mergeCell ref="G21:I21"/>
    <mergeCell ref="G22:I22"/>
    <mergeCell ref="G13:I13"/>
    <mergeCell ref="G14:I14"/>
    <mergeCell ref="G20:I20"/>
    <mergeCell ref="G2:H2"/>
    <mergeCell ref="G17:I17"/>
    <mergeCell ref="G18:I18"/>
    <mergeCell ref="G19:I19"/>
    <mergeCell ref="G16:I16"/>
    <mergeCell ref="G9:I9"/>
    <mergeCell ref="G10:I10"/>
    <mergeCell ref="G11:I11"/>
    <mergeCell ref="G12:I12"/>
    <mergeCell ref="G6:I6"/>
    <mergeCell ref="E11:F11"/>
    <mergeCell ref="E12:F12"/>
    <mergeCell ref="E13:F13"/>
    <mergeCell ref="G7:I7"/>
    <mergeCell ref="E7:F7"/>
    <mergeCell ref="E8:F8"/>
    <mergeCell ref="E9:F9"/>
    <mergeCell ref="E10:F10"/>
    <mergeCell ref="G8:I8"/>
    <mergeCell ref="E14:F14"/>
    <mergeCell ref="E15:F15"/>
    <mergeCell ref="E16:F16"/>
    <mergeCell ref="E17:F17"/>
    <mergeCell ref="E31:F31"/>
    <mergeCell ref="E22:F22"/>
    <mergeCell ref="E23:F23"/>
    <mergeCell ref="E24:F24"/>
    <mergeCell ref="E25:F25"/>
    <mergeCell ref="E18:F18"/>
    <mergeCell ref="E32:F32"/>
    <mergeCell ref="E33:F33"/>
    <mergeCell ref="E34:F34"/>
    <mergeCell ref="E26:F26"/>
    <mergeCell ref="E27:F27"/>
    <mergeCell ref="E35:F35"/>
    <mergeCell ref="E19:F19"/>
    <mergeCell ref="E20:F20"/>
    <mergeCell ref="E21:F21"/>
    <mergeCell ref="G27:I27"/>
    <mergeCell ref="G24:I24"/>
    <mergeCell ref="G25:I25"/>
    <mergeCell ref="G26:I26"/>
  </mergeCells>
  <phoneticPr fontId="0" type="noConversion"/>
  <dataValidations disablePrompts="1" count="1">
    <dataValidation type="custom" showInputMessage="1" showErrorMessage="1" error="Invalid input, please try again." sqref="O7:O26 N8:N26 L7:L25 K8:K26">
      <formula1>AND(K7&lt;&gt;"",OR(K7="n/a",AND(K7&gt;=0,K7&lt;=100)))</formula1>
    </dataValidation>
  </dataValidations>
  <printOptions headings="1"/>
  <pageMargins left="0.75" right="0.75" top="1" bottom="1" header="0.5" footer="0.5"/>
  <pageSetup paperSize="9" scale="10" orientation="landscape" horizontalDpi="4294967292"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1"/>
  <dimension ref="A1:P83"/>
  <sheetViews>
    <sheetView workbookViewId="0">
      <selection activeCell="B43" sqref="B43"/>
    </sheetView>
  </sheetViews>
  <sheetFormatPr defaultRowHeight="12.75"/>
  <cols>
    <col min="1" max="1" width="3.28515625" style="5" customWidth="1"/>
    <col min="2" max="2" width="44.42578125" style="5" customWidth="1"/>
    <col min="3" max="3" width="8.7109375" style="5" customWidth="1"/>
    <col min="4" max="4" width="4.5703125" style="5" customWidth="1"/>
    <col min="5" max="5" width="1.42578125" style="5" customWidth="1"/>
    <col min="6" max="6" width="15.85546875" style="6" customWidth="1"/>
    <col min="7" max="7" width="13.7109375" style="5" customWidth="1"/>
    <col min="8" max="16384" width="9.140625" style="5"/>
  </cols>
  <sheetData>
    <row r="1" spans="1:16">
      <c r="A1" s="55"/>
      <c r="B1" s="55"/>
      <c r="C1" s="55"/>
      <c r="D1" s="55"/>
      <c r="E1" s="55"/>
      <c r="F1" s="56"/>
      <c r="G1" s="55"/>
      <c r="H1" s="55"/>
      <c r="I1" s="55"/>
      <c r="J1" s="55"/>
      <c r="K1" s="55"/>
      <c r="L1" s="55"/>
      <c r="M1" s="55"/>
      <c r="N1" s="55"/>
      <c r="O1" s="55"/>
      <c r="P1" s="55"/>
    </row>
    <row r="2" spans="1:16" ht="15.75">
      <c r="A2" s="55"/>
      <c r="B2" s="138" t="s">
        <v>103</v>
      </c>
      <c r="C2" s="55"/>
      <c r="D2" s="55"/>
      <c r="E2" s="55"/>
      <c r="F2" s="56"/>
      <c r="G2" s="55"/>
      <c r="H2" s="55"/>
      <c r="I2" s="55"/>
      <c r="J2" s="55"/>
      <c r="K2" s="55"/>
      <c r="L2" s="55"/>
      <c r="M2" s="55"/>
      <c r="N2" s="55"/>
      <c r="O2" s="55"/>
      <c r="P2" s="55"/>
    </row>
    <row r="3" spans="1:16">
      <c r="A3" s="55"/>
      <c r="B3" s="55"/>
      <c r="C3" s="55"/>
      <c r="D3" s="55"/>
      <c r="E3" s="55"/>
      <c r="F3" s="56"/>
      <c r="G3" s="55"/>
      <c r="H3" s="55"/>
      <c r="I3" s="55"/>
      <c r="J3" s="55"/>
      <c r="K3" s="55"/>
      <c r="L3" s="55"/>
      <c r="M3" s="55"/>
      <c r="N3" s="55"/>
      <c r="O3" s="55"/>
      <c r="P3" s="55"/>
    </row>
    <row r="4" spans="1:16" ht="15.75">
      <c r="A4" s="195"/>
      <c r="B4" s="179"/>
      <c r="C4" s="196"/>
      <c r="D4" s="197"/>
      <c r="E4" s="197"/>
      <c r="F4" s="198"/>
      <c r="G4" s="195"/>
      <c r="H4" s="199"/>
      <c r="I4" s="199"/>
      <c r="J4" s="199"/>
      <c r="K4" s="199"/>
      <c r="L4" s="199"/>
      <c r="M4" s="199"/>
      <c r="N4" s="55"/>
      <c r="O4" s="55"/>
      <c r="P4" s="55"/>
    </row>
    <row r="5" spans="1:16" s="8" customFormat="1">
      <c r="A5" s="51"/>
      <c r="B5" s="51"/>
      <c r="C5" s="51"/>
      <c r="D5" s="51"/>
      <c r="E5" s="51"/>
      <c r="F5" s="65"/>
      <c r="G5" s="51"/>
      <c r="H5" s="51"/>
      <c r="I5" s="51"/>
      <c r="J5" s="51"/>
      <c r="K5" s="51"/>
      <c r="L5" s="51"/>
      <c r="M5" s="51"/>
      <c r="N5" s="51"/>
      <c r="O5" s="51"/>
      <c r="P5" s="51"/>
    </row>
    <row r="6" spans="1:16" s="8" customFormat="1" ht="38.25">
      <c r="A6" s="51"/>
      <c r="B6" s="52"/>
      <c r="C6" s="52"/>
      <c r="D6" s="73"/>
      <c r="E6" s="69"/>
      <c r="F6" s="70" t="s">
        <v>74</v>
      </c>
      <c r="G6" s="71" t="s">
        <v>73</v>
      </c>
      <c r="H6" s="72"/>
      <c r="I6" s="72"/>
      <c r="J6" s="72"/>
      <c r="K6" s="72"/>
      <c r="L6" s="51"/>
      <c r="M6" s="51"/>
      <c r="N6" s="51"/>
      <c r="O6" s="51"/>
      <c r="P6" s="51"/>
    </row>
    <row r="7" spans="1:16" s="8" customFormat="1">
      <c r="A7" s="51"/>
      <c r="B7" s="51" t="s">
        <v>0</v>
      </c>
      <c r="C7" s="52"/>
      <c r="D7" s="67" t="s">
        <v>46</v>
      </c>
      <c r="E7" s="65"/>
      <c r="F7" s="150">
        <f>Rf</f>
        <v>4.2895545931748512E-2</v>
      </c>
      <c r="G7" s="151"/>
      <c r="H7" s="54"/>
      <c r="I7" s="51"/>
      <c r="J7" s="51"/>
      <c r="K7" s="51"/>
      <c r="L7" s="51"/>
      <c r="M7" s="51"/>
      <c r="N7" s="51"/>
      <c r="O7" s="51"/>
      <c r="P7" s="51"/>
    </row>
    <row r="8" spans="1:16" s="8" customFormat="1">
      <c r="A8" s="51"/>
      <c r="B8" s="51" t="s">
        <v>1</v>
      </c>
      <c r="C8" s="52"/>
      <c r="D8" s="67" t="s">
        <v>95</v>
      </c>
      <c r="E8" s="65"/>
      <c r="F8" s="152">
        <f>(1+F7)/(1+F9)-1</f>
        <v>1.7708777222625427E-2</v>
      </c>
      <c r="G8" s="58"/>
      <c r="H8" s="54"/>
      <c r="I8" s="51"/>
      <c r="J8" s="51"/>
      <c r="K8" s="51"/>
      <c r="L8" s="51"/>
      <c r="M8" s="51"/>
      <c r="N8" s="51"/>
      <c r="O8" s="51"/>
      <c r="P8" s="51"/>
    </row>
    <row r="9" spans="1:16" s="8" customFormat="1">
      <c r="A9" s="51"/>
      <c r="B9" s="51" t="s">
        <v>2</v>
      </c>
      <c r="C9" s="52"/>
      <c r="D9" s="67" t="s">
        <v>3</v>
      </c>
      <c r="E9" s="65"/>
      <c r="F9" s="152">
        <f>f</f>
        <v>2.4748502983200193E-2</v>
      </c>
      <c r="G9" s="58"/>
      <c r="H9" s="127"/>
      <c r="I9" s="51"/>
      <c r="J9" s="51"/>
      <c r="K9" s="51"/>
      <c r="L9" s="51"/>
      <c r="M9" s="51"/>
      <c r="N9" s="51"/>
      <c r="O9" s="51"/>
      <c r="P9" s="51"/>
    </row>
    <row r="10" spans="1:16" s="8" customFormat="1">
      <c r="A10" s="51"/>
      <c r="B10" s="51" t="s">
        <v>145</v>
      </c>
      <c r="C10" s="52"/>
      <c r="D10" s="67" t="s">
        <v>185</v>
      </c>
      <c r="E10" s="65"/>
      <c r="F10" s="152">
        <f>Drp</f>
        <v>3.494148727885147E-2</v>
      </c>
      <c r="G10" s="58"/>
      <c r="H10" s="51"/>
      <c r="I10" s="51"/>
      <c r="J10" s="51"/>
      <c r="K10" s="51"/>
      <c r="L10" s="51"/>
      <c r="M10" s="51"/>
      <c r="N10" s="51"/>
      <c r="O10" s="51"/>
      <c r="P10" s="51"/>
    </row>
    <row r="11" spans="1:16" s="8" customFormat="1">
      <c r="A11" s="51"/>
      <c r="B11" s="51" t="s">
        <v>151</v>
      </c>
      <c r="C11" s="52"/>
      <c r="D11" s="67" t="s">
        <v>96</v>
      </c>
      <c r="E11" s="65"/>
      <c r="F11" s="152">
        <f xml:space="preserve"> F7+F10</f>
        <v>7.7837033210599982E-2</v>
      </c>
      <c r="G11" s="58"/>
      <c r="H11" s="51"/>
      <c r="I11" s="51"/>
      <c r="J11" s="51"/>
      <c r="K11" s="51"/>
      <c r="L11" s="51"/>
      <c r="M11" s="51"/>
      <c r="N11" s="51"/>
      <c r="O11" s="51"/>
      <c r="P11" s="51"/>
    </row>
    <row r="12" spans="1:16" s="8" customFormat="1">
      <c r="A12" s="51"/>
      <c r="B12" s="51" t="s">
        <v>150</v>
      </c>
      <c r="C12" s="52"/>
      <c r="D12" s="67" t="s">
        <v>97</v>
      </c>
      <c r="E12" s="65"/>
      <c r="F12" s="152">
        <f>(1+F11)/(1+F9)-1</f>
        <v>5.1806399397365199E-2</v>
      </c>
      <c r="G12" s="58"/>
      <c r="H12" s="51"/>
      <c r="I12" s="51"/>
      <c r="J12" s="51"/>
      <c r="K12" s="51"/>
      <c r="L12" s="51"/>
      <c r="M12" s="51"/>
      <c r="N12" s="51"/>
      <c r="O12" s="51"/>
      <c r="P12" s="51"/>
    </row>
    <row r="13" spans="1:16" s="8" customFormat="1">
      <c r="A13" s="51"/>
      <c r="B13" s="51" t="s">
        <v>47</v>
      </c>
      <c r="C13" s="52"/>
      <c r="D13" s="67" t="s">
        <v>45</v>
      </c>
      <c r="E13" s="65"/>
      <c r="F13" s="152">
        <f>Mrp</f>
        <v>0.06</v>
      </c>
      <c r="G13" s="58"/>
      <c r="H13" s="51"/>
      <c r="I13" s="51"/>
      <c r="J13" s="51"/>
      <c r="K13" s="51"/>
      <c r="L13" s="51"/>
      <c r="M13" s="51"/>
      <c r="N13" s="51"/>
      <c r="O13" s="51"/>
      <c r="P13" s="51"/>
    </row>
    <row r="14" spans="1:16" s="8" customFormat="1">
      <c r="A14" s="51"/>
      <c r="B14" s="51" t="s">
        <v>4</v>
      </c>
      <c r="C14" s="52"/>
      <c r="D14" s="67" t="s">
        <v>5</v>
      </c>
      <c r="E14" s="65"/>
      <c r="F14" s="153">
        <v>0.3</v>
      </c>
      <c r="G14" s="154"/>
      <c r="H14" s="51"/>
      <c r="I14" s="51"/>
      <c r="J14" s="51"/>
      <c r="K14" s="51"/>
      <c r="L14" s="51"/>
      <c r="M14" s="51"/>
      <c r="N14" s="51"/>
      <c r="O14" s="51"/>
      <c r="P14" s="51"/>
    </row>
    <row r="15" spans="1:16" s="8" customFormat="1">
      <c r="A15" s="51"/>
      <c r="B15" s="51" t="s">
        <v>251</v>
      </c>
      <c r="C15" s="52"/>
      <c r="D15" s="67" t="s">
        <v>6</v>
      </c>
      <c r="E15" s="65"/>
      <c r="F15" s="155">
        <v>0.31529116355131426</v>
      </c>
      <c r="G15" s="193">
        <f ca="1">Analysis!$D$59</f>
        <v>0.31527361554991185</v>
      </c>
      <c r="H15" s="51"/>
      <c r="I15" s="51"/>
      <c r="J15" s="51"/>
      <c r="K15" s="51"/>
      <c r="L15" s="51"/>
      <c r="M15" s="51"/>
      <c r="N15" s="51"/>
      <c r="O15" s="51"/>
      <c r="P15" s="51"/>
    </row>
    <row r="16" spans="1:16" s="8" customFormat="1">
      <c r="A16" s="51"/>
      <c r="B16" s="51" t="s">
        <v>57</v>
      </c>
      <c r="C16" s="52"/>
      <c r="D16" s="67" t="s">
        <v>7</v>
      </c>
      <c r="E16" s="65"/>
      <c r="F16" s="156">
        <f ca="1">Td</f>
        <v>0.29726862238388074</v>
      </c>
      <c r="G16" s="194">
        <f ca="1">Analysis!$D$69</f>
        <v>0.29726862238388074</v>
      </c>
      <c r="H16" s="51"/>
      <c r="I16" s="51"/>
      <c r="J16" s="51"/>
      <c r="K16" s="51"/>
      <c r="L16" s="51"/>
      <c r="M16" s="51"/>
      <c r="N16" s="51"/>
      <c r="O16" s="51"/>
      <c r="P16" s="51"/>
    </row>
    <row r="17" spans="1:16" s="8" customFormat="1">
      <c r="A17" s="51"/>
      <c r="B17" s="21" t="s">
        <v>144</v>
      </c>
      <c r="C17" s="52"/>
      <c r="D17" s="191" t="s">
        <v>8</v>
      </c>
      <c r="E17" s="65"/>
      <c r="F17" s="150">
        <f>g</f>
        <v>0.5</v>
      </c>
      <c r="G17" s="59"/>
      <c r="H17" s="51"/>
      <c r="I17" s="51"/>
      <c r="J17" s="51"/>
      <c r="K17" s="51"/>
      <c r="L17" s="51"/>
      <c r="M17" s="51"/>
      <c r="N17" s="51"/>
      <c r="O17" s="51"/>
      <c r="P17" s="51"/>
    </row>
    <row r="18" spans="1:16" s="8" customFormat="1">
      <c r="A18" s="51"/>
      <c r="B18" s="51" t="s">
        <v>107</v>
      </c>
      <c r="C18" s="52"/>
      <c r="D18" s="67" t="s">
        <v>9</v>
      </c>
      <c r="E18" s="65"/>
      <c r="F18" s="152">
        <f>1-F19</f>
        <v>0.4</v>
      </c>
      <c r="G18" s="59"/>
      <c r="H18" s="51"/>
      <c r="I18" s="51"/>
      <c r="J18" s="51"/>
      <c r="K18" s="51"/>
      <c r="L18" s="51"/>
      <c r="M18" s="51"/>
      <c r="N18" s="51"/>
      <c r="O18" s="51"/>
      <c r="P18" s="51"/>
    </row>
    <row r="19" spans="1:16" s="8" customFormat="1">
      <c r="A19" s="51"/>
      <c r="B19" s="51" t="s">
        <v>108</v>
      </c>
      <c r="C19" s="52"/>
      <c r="D19" s="67" t="s">
        <v>10</v>
      </c>
      <c r="E19" s="65"/>
      <c r="F19" s="152">
        <v>0.6</v>
      </c>
      <c r="G19" s="59"/>
      <c r="H19" s="51"/>
      <c r="I19" s="51"/>
      <c r="J19" s="51"/>
      <c r="K19" s="51"/>
      <c r="L19" s="51"/>
      <c r="M19" s="51"/>
      <c r="N19" s="51"/>
      <c r="O19" s="51"/>
      <c r="P19" s="51"/>
    </row>
    <row r="20" spans="1:16" s="8" customFormat="1">
      <c r="A20" s="51"/>
      <c r="B20" s="51" t="s">
        <v>142</v>
      </c>
      <c r="C20" s="52"/>
      <c r="D20" s="192" t="s">
        <v>70</v>
      </c>
      <c r="E20" s="65"/>
      <c r="F20" s="157">
        <f>Be</f>
        <v>1</v>
      </c>
      <c r="G20" s="59"/>
      <c r="H20" s="128"/>
      <c r="I20" s="51"/>
      <c r="J20" s="51"/>
      <c r="K20" s="51"/>
      <c r="L20" s="51"/>
      <c r="M20" s="51"/>
      <c r="N20" s="51"/>
      <c r="O20" s="51"/>
      <c r="P20" s="51"/>
    </row>
    <row r="21" spans="1:16" s="8" customFormat="1">
      <c r="A21" s="51"/>
      <c r="B21" s="51"/>
      <c r="C21" s="51"/>
      <c r="D21" s="51"/>
      <c r="E21" s="51"/>
      <c r="F21" s="49"/>
      <c r="G21" s="60"/>
      <c r="H21" s="51"/>
      <c r="I21" s="51"/>
      <c r="J21" s="51"/>
      <c r="K21" s="51"/>
      <c r="L21" s="51"/>
      <c r="M21" s="51"/>
      <c r="N21" s="51"/>
      <c r="O21" s="51"/>
      <c r="P21" s="51"/>
    </row>
    <row r="22" spans="1:16" s="8" customFormat="1">
      <c r="A22" s="200"/>
      <c r="B22" s="201" t="s">
        <v>52</v>
      </c>
      <c r="C22" s="202"/>
      <c r="D22" s="203"/>
      <c r="E22" s="203"/>
      <c r="F22" s="204"/>
      <c r="G22" s="200"/>
      <c r="H22" s="205"/>
      <c r="I22" s="205"/>
      <c r="J22" s="205"/>
      <c r="K22" s="205"/>
      <c r="L22" s="205"/>
      <c r="M22" s="205"/>
      <c r="N22" s="51"/>
      <c r="O22" s="51"/>
      <c r="P22" s="51"/>
    </row>
    <row r="23" spans="1:16" s="8" customFormat="1">
      <c r="A23" s="51"/>
      <c r="B23" s="61"/>
      <c r="C23" s="51"/>
      <c r="D23" s="51"/>
      <c r="E23" s="51"/>
      <c r="F23" s="62"/>
      <c r="G23" s="60"/>
      <c r="H23" s="51"/>
      <c r="I23" s="51"/>
      <c r="J23" s="51"/>
      <c r="K23" s="51"/>
      <c r="L23" s="51"/>
      <c r="M23" s="51"/>
      <c r="N23" s="51"/>
      <c r="O23" s="51"/>
      <c r="P23" s="51"/>
    </row>
    <row r="24" spans="1:16" s="8" customFormat="1">
      <c r="A24" s="51"/>
      <c r="B24" s="51"/>
      <c r="C24" s="52"/>
      <c r="D24" s="52"/>
      <c r="E24" s="52"/>
      <c r="F24" s="64" t="s">
        <v>51</v>
      </c>
      <c r="G24" s="63"/>
      <c r="H24" s="51"/>
      <c r="I24" s="51"/>
      <c r="J24" s="51"/>
      <c r="K24" s="51"/>
      <c r="L24" s="51"/>
      <c r="M24" s="51"/>
      <c r="N24" s="51"/>
      <c r="O24" s="51"/>
      <c r="P24" s="51"/>
    </row>
    <row r="25" spans="1:16" s="8" customFormat="1">
      <c r="A25" s="51"/>
      <c r="B25" s="51" t="s">
        <v>112</v>
      </c>
      <c r="C25" s="545"/>
      <c r="D25" s="545"/>
      <c r="E25" s="52"/>
      <c r="F25" s="158">
        <f>F7+F20*(F13)</f>
        <v>0.10289554593174852</v>
      </c>
      <c r="G25" s="206">
        <f ca="1">Analysis!$E$61</f>
        <v>0.10289554593174793</v>
      </c>
      <c r="H25" s="51"/>
      <c r="I25" s="51"/>
      <c r="J25" s="51"/>
      <c r="K25" s="51"/>
      <c r="L25" s="51"/>
      <c r="M25" s="51"/>
      <c r="N25" s="53"/>
      <c r="O25" s="53"/>
      <c r="P25" s="51"/>
    </row>
    <row r="26" spans="1:16" s="8" customFormat="1">
      <c r="A26" s="51"/>
      <c r="B26" s="51" t="s">
        <v>113</v>
      </c>
      <c r="C26" s="52"/>
      <c r="D26" s="53"/>
      <c r="E26" s="53"/>
      <c r="F26" s="159">
        <f>(1+F25)/(1+F9)-1</f>
        <v>7.6259728822291706E-2</v>
      </c>
      <c r="G26" s="207">
        <f ca="1">Analysis!$E$65</f>
        <v>7.6259728822291803E-2</v>
      </c>
      <c r="H26" s="51"/>
      <c r="I26" s="51"/>
      <c r="J26" s="51"/>
      <c r="K26" s="51"/>
      <c r="L26" s="51"/>
      <c r="M26" s="51"/>
      <c r="N26" s="53"/>
      <c r="O26" s="53"/>
      <c r="P26" s="51"/>
    </row>
    <row r="27" spans="1:16" s="8" customFormat="1">
      <c r="A27" s="51"/>
      <c r="B27" s="61" t="s">
        <v>11</v>
      </c>
      <c r="C27" s="51"/>
      <c r="D27" s="51"/>
      <c r="E27" s="51"/>
      <c r="F27" s="160">
        <f>F18*F25+F19*F11</f>
        <v>8.7860438299059401E-2</v>
      </c>
      <c r="G27" s="208">
        <f ca="1">Analysis!$E$75</f>
        <v>8.7860438299063606E-2</v>
      </c>
      <c r="H27" s="51"/>
      <c r="I27" s="51"/>
      <c r="J27" s="51"/>
      <c r="K27" s="51"/>
      <c r="L27" s="51"/>
      <c r="M27" s="51"/>
      <c r="N27" s="53"/>
      <c r="O27" s="53"/>
      <c r="P27" s="51"/>
    </row>
    <row r="28" spans="1:16" s="8" customFormat="1">
      <c r="A28" s="51"/>
      <c r="B28" s="51" t="s">
        <v>12</v>
      </c>
      <c r="C28" s="51"/>
      <c r="D28" s="51"/>
      <c r="E28" s="51"/>
      <c r="F28" s="159">
        <f>F18*F26+F19*F12</f>
        <v>6.1587731167335805E-2</v>
      </c>
      <c r="G28" s="207">
        <f ca="1">Analysis!$E$76</f>
        <v>6.1587731170884043E-2</v>
      </c>
      <c r="H28" s="51"/>
      <c r="I28" s="51"/>
      <c r="J28" s="51"/>
      <c r="K28" s="51"/>
      <c r="L28" s="51"/>
      <c r="M28" s="51"/>
      <c r="N28" s="53"/>
      <c r="O28" s="53"/>
      <c r="P28" s="51"/>
    </row>
    <row r="29" spans="1:16" s="8" customFormat="1">
      <c r="A29" s="51"/>
      <c r="B29" s="51" t="s">
        <v>147</v>
      </c>
      <c r="C29" s="52"/>
      <c r="D29" s="54"/>
      <c r="E29" s="54"/>
      <c r="F29" s="159">
        <f ca="1">F25*((1-F15)/(1-F15*(1-F17)))*F18+F11*F19*(1-F16)</f>
        <v>6.627462433729564E-2</v>
      </c>
      <c r="G29" s="207">
        <f ca="1">Analysis!$E$72</f>
        <v>8.0155817014950045E-2</v>
      </c>
      <c r="H29" s="54"/>
      <c r="I29" s="51"/>
      <c r="J29" s="51"/>
      <c r="K29" s="51"/>
      <c r="L29" s="51"/>
      <c r="M29" s="51"/>
      <c r="N29" s="53"/>
      <c r="O29" s="53"/>
      <c r="P29" s="51"/>
    </row>
    <row r="30" spans="1:16" s="8" customFormat="1">
      <c r="A30" s="51"/>
      <c r="B30" s="51" t="s">
        <v>148</v>
      </c>
      <c r="C30" s="52"/>
      <c r="D30" s="54"/>
      <c r="E30" s="54"/>
      <c r="F30" s="159">
        <f ca="1">(1+F29)/(1+F9)-1</f>
        <v>4.0523232025425182E-2</v>
      </c>
      <c r="G30" s="207">
        <f ca="1">Analysis!$E$74</f>
        <v>5.4069182695776256E-2</v>
      </c>
      <c r="H30" s="51"/>
      <c r="I30" s="51"/>
      <c r="J30" s="51"/>
      <c r="K30" s="51"/>
      <c r="L30" s="51"/>
      <c r="M30" s="51"/>
      <c r="N30" s="53"/>
      <c r="O30" s="53"/>
      <c r="P30" s="51"/>
    </row>
    <row r="31" spans="1:16" s="8" customFormat="1">
      <c r="A31" s="51"/>
      <c r="B31" s="51" t="s">
        <v>149</v>
      </c>
      <c r="C31" s="52"/>
      <c r="D31" s="54"/>
      <c r="E31" s="54"/>
      <c r="F31" s="159">
        <f>F25*(1/(1-F15*(1-F17)))*F18+F11*F19</f>
        <v>9.5563147681045069E-2</v>
      </c>
      <c r="G31" s="207">
        <f ca="1">Analysis!$E$71</f>
        <v>9.556670805118668E-2</v>
      </c>
      <c r="H31" s="51"/>
      <c r="I31" s="51"/>
      <c r="J31" s="51"/>
      <c r="K31" s="51"/>
      <c r="L31" s="51"/>
      <c r="M31" s="51"/>
      <c r="N31" s="53"/>
      <c r="O31" s="53"/>
      <c r="P31" s="51"/>
    </row>
    <row r="32" spans="1:16" s="8" customFormat="1">
      <c r="A32" s="51"/>
      <c r="B32" s="51" t="s">
        <v>146</v>
      </c>
      <c r="C32" s="52"/>
      <c r="D32" s="54"/>
      <c r="E32" s="54"/>
      <c r="F32" s="159">
        <f>(1+F31)/(1+F9)-1</f>
        <v>6.9104413904184758E-2</v>
      </c>
      <c r="G32" s="207">
        <f ca="1">Analysis!$E$73</f>
        <v>6.9107888288583788E-2</v>
      </c>
      <c r="H32" s="51"/>
      <c r="I32" s="51"/>
      <c r="J32" s="51"/>
      <c r="K32" s="51"/>
      <c r="L32" s="51"/>
      <c r="M32" s="51"/>
      <c r="N32" s="53"/>
      <c r="O32" s="53"/>
      <c r="P32" s="51"/>
    </row>
    <row r="33" spans="1:16" s="8" customFormat="1">
      <c r="A33" s="51"/>
      <c r="B33" s="51" t="s">
        <v>43</v>
      </c>
      <c r="C33" s="51"/>
      <c r="D33" s="51"/>
      <c r="E33" s="51"/>
      <c r="F33" s="161">
        <f>F31-F27</f>
        <v>7.7027093819856673E-3</v>
      </c>
      <c r="G33" s="209">
        <f ca="1">G31-$F$27</f>
        <v>7.7062697521272788E-3</v>
      </c>
      <c r="H33" s="51"/>
      <c r="I33" s="51"/>
      <c r="J33" s="51"/>
      <c r="K33" s="51"/>
      <c r="L33" s="51"/>
      <c r="M33" s="51"/>
      <c r="N33" s="53"/>
      <c r="O33" s="53"/>
      <c r="P33" s="51"/>
    </row>
    <row r="34" spans="1:16" s="8" customFormat="1">
      <c r="A34" s="51"/>
      <c r="B34" s="51" t="s">
        <v>44</v>
      </c>
      <c r="C34" s="51"/>
      <c r="D34" s="51"/>
      <c r="E34" s="51"/>
      <c r="F34" s="161">
        <f>F32-F28</f>
        <v>7.5166827368489536E-3</v>
      </c>
      <c r="G34" s="207">
        <f ca="1">G32-$F$28</f>
        <v>7.5201571212479834E-3</v>
      </c>
      <c r="H34" s="51"/>
      <c r="I34" s="51"/>
      <c r="J34" s="51"/>
      <c r="K34" s="51"/>
      <c r="L34" s="51"/>
      <c r="M34" s="51"/>
      <c r="N34" s="53"/>
      <c r="O34" s="53"/>
      <c r="P34" s="51"/>
    </row>
    <row r="35" spans="1:16" s="8" customFormat="1">
      <c r="A35" s="51"/>
      <c r="B35" s="51"/>
      <c r="C35" s="51"/>
      <c r="D35" s="51"/>
      <c r="E35" s="51"/>
      <c r="F35" s="52"/>
      <c r="G35" s="51"/>
      <c r="H35" s="51"/>
      <c r="I35" s="51"/>
      <c r="J35" s="51"/>
      <c r="K35" s="51"/>
      <c r="L35" s="51"/>
      <c r="M35" s="51"/>
      <c r="N35" s="51"/>
      <c r="O35" s="51"/>
      <c r="P35" s="51"/>
    </row>
    <row r="36" spans="1:16" s="8" customFormat="1">
      <c r="A36" s="51"/>
      <c r="B36" s="66"/>
      <c r="C36" s="58"/>
      <c r="D36" s="58"/>
      <c r="E36" s="58"/>
      <c r="F36" s="67"/>
      <c r="G36" s="53"/>
      <c r="H36" s="51"/>
      <c r="I36" s="51"/>
      <c r="J36" s="51"/>
      <c r="K36" s="51"/>
      <c r="L36" s="51"/>
      <c r="M36" s="51"/>
      <c r="N36" s="51"/>
      <c r="O36" s="51"/>
      <c r="P36" s="51"/>
    </row>
    <row r="37" spans="1:16" s="8" customFormat="1">
      <c r="A37" s="51"/>
      <c r="B37" s="58"/>
      <c r="C37" s="58"/>
      <c r="D37" s="58"/>
      <c r="E37" s="58"/>
      <c r="F37" s="57" t="s">
        <v>121</v>
      </c>
      <c r="G37" s="51"/>
      <c r="H37" s="51"/>
      <c r="I37" s="51"/>
      <c r="J37" s="51"/>
      <c r="K37" s="51"/>
      <c r="L37" s="51"/>
      <c r="M37" s="51"/>
      <c r="N37" s="51"/>
      <c r="O37" s="51"/>
      <c r="P37" s="51"/>
    </row>
    <row r="38" spans="1:16" s="8" customFormat="1">
      <c r="A38" s="51"/>
      <c r="B38" s="58"/>
      <c r="C38" s="58"/>
      <c r="D38" s="58"/>
      <c r="E38" s="58"/>
      <c r="F38" s="57" t="s">
        <v>120</v>
      </c>
      <c r="G38" s="51"/>
      <c r="H38" s="51"/>
      <c r="I38" s="51"/>
      <c r="J38" s="51"/>
      <c r="K38" s="51"/>
      <c r="L38" s="51"/>
      <c r="M38" s="51"/>
      <c r="N38" s="51"/>
      <c r="O38" s="51"/>
      <c r="P38" s="51"/>
    </row>
    <row r="39" spans="1:16">
      <c r="A39" s="55"/>
      <c r="B39" s="68"/>
      <c r="C39" s="68"/>
      <c r="D39" s="68"/>
      <c r="E39" s="68"/>
      <c r="F39" s="68"/>
      <c r="G39" s="55"/>
      <c r="H39" s="55"/>
      <c r="I39" s="55"/>
      <c r="J39" s="55"/>
      <c r="K39" s="55"/>
      <c r="L39" s="55"/>
      <c r="M39" s="55"/>
      <c r="N39" s="55"/>
      <c r="O39" s="55"/>
      <c r="P39" s="55"/>
    </row>
    <row r="40" spans="1:16">
      <c r="A40" s="55"/>
      <c r="B40" s="68"/>
      <c r="C40" s="68"/>
      <c r="D40" s="68"/>
      <c r="E40" s="68"/>
      <c r="F40" s="68"/>
      <c r="G40" s="55"/>
      <c r="H40" s="55"/>
      <c r="I40" s="55"/>
      <c r="J40" s="55"/>
      <c r="K40" s="55"/>
      <c r="L40" s="55"/>
      <c r="M40" s="55"/>
      <c r="N40" s="55"/>
      <c r="O40" s="55"/>
      <c r="P40" s="55"/>
    </row>
    <row r="41" spans="1:16">
      <c r="A41" s="55"/>
      <c r="B41" s="51"/>
      <c r="C41" s="51"/>
      <c r="D41" s="51"/>
      <c r="E41" s="51"/>
      <c r="F41" s="55"/>
      <c r="G41" s="55"/>
      <c r="H41" s="55"/>
      <c r="I41" s="55"/>
      <c r="J41" s="55"/>
      <c r="K41" s="55"/>
      <c r="L41" s="55"/>
      <c r="M41" s="55"/>
      <c r="N41" s="55"/>
      <c r="O41" s="55"/>
      <c r="P41" s="55"/>
    </row>
    <row r="42" spans="1:16">
      <c r="A42" s="55"/>
      <c r="B42" s="51"/>
      <c r="C42" s="51"/>
      <c r="D42" s="51"/>
      <c r="E42" s="51"/>
      <c r="F42" s="56"/>
      <c r="G42" s="55"/>
      <c r="H42" s="55"/>
      <c r="I42" s="55"/>
      <c r="J42" s="55"/>
      <c r="K42" s="55"/>
      <c r="L42" s="55"/>
      <c r="M42" s="55"/>
      <c r="N42" s="55"/>
      <c r="O42" s="55"/>
      <c r="P42" s="55"/>
    </row>
    <row r="43" spans="1:16">
      <c r="A43" s="55"/>
      <c r="B43" s="51"/>
      <c r="C43" s="75"/>
      <c r="D43" s="76"/>
      <c r="E43" s="76"/>
      <c r="F43" s="56"/>
      <c r="G43" s="55"/>
      <c r="H43" s="55"/>
      <c r="I43" s="55"/>
      <c r="J43" s="55"/>
      <c r="K43" s="55"/>
      <c r="L43" s="55"/>
      <c r="M43" s="55"/>
      <c r="N43" s="55"/>
      <c r="O43" s="55"/>
      <c r="P43" s="55"/>
    </row>
    <row r="44" spans="1:16">
      <c r="A44" s="55"/>
      <c r="B44" s="51"/>
      <c r="C44" s="51"/>
      <c r="D44" s="51"/>
      <c r="E44" s="51"/>
      <c r="F44" s="56"/>
      <c r="G44" s="55"/>
      <c r="H44" s="55"/>
      <c r="I44" s="55"/>
      <c r="J44" s="55"/>
      <c r="K44" s="55"/>
      <c r="L44" s="55"/>
      <c r="M44" s="55"/>
      <c r="N44" s="55"/>
      <c r="O44" s="55"/>
      <c r="P44" s="55"/>
    </row>
    <row r="45" spans="1:16">
      <c r="A45" s="55"/>
      <c r="B45" s="55"/>
      <c r="C45" s="55"/>
      <c r="D45" s="55"/>
      <c r="E45" s="55"/>
      <c r="F45" s="56"/>
      <c r="G45" s="55"/>
      <c r="H45" s="55"/>
      <c r="I45" s="55"/>
      <c r="J45" s="55"/>
      <c r="K45" s="55"/>
      <c r="L45" s="55"/>
      <c r="M45" s="55"/>
      <c r="N45" s="55"/>
      <c r="O45" s="55"/>
      <c r="P45" s="55"/>
    </row>
    <row r="46" spans="1:16">
      <c r="A46" s="55"/>
      <c r="B46" s="55"/>
      <c r="C46" s="55"/>
      <c r="D46" s="55"/>
      <c r="E46" s="55"/>
      <c r="F46" s="56"/>
      <c r="G46" s="55"/>
      <c r="H46" s="55"/>
      <c r="I46" s="55"/>
      <c r="J46" s="55"/>
      <c r="K46" s="55"/>
      <c r="L46" s="55"/>
      <c r="M46" s="55"/>
      <c r="N46" s="55"/>
      <c r="O46" s="55"/>
      <c r="P46" s="55"/>
    </row>
    <row r="47" spans="1:16">
      <c r="A47" s="55"/>
      <c r="B47" s="55"/>
      <c r="C47" s="55"/>
      <c r="D47" s="55"/>
      <c r="E47" s="55"/>
      <c r="F47" s="56"/>
      <c r="G47" s="55"/>
      <c r="H47" s="55"/>
      <c r="I47" s="55"/>
      <c r="J47" s="55"/>
      <c r="K47" s="55"/>
      <c r="L47" s="55"/>
      <c r="M47" s="55"/>
      <c r="N47" s="55"/>
      <c r="O47" s="55"/>
      <c r="P47" s="55"/>
    </row>
    <row r="48" spans="1:16">
      <c r="A48" s="55"/>
      <c r="B48" s="55"/>
      <c r="C48" s="55"/>
      <c r="D48" s="55"/>
      <c r="E48" s="55"/>
      <c r="F48" s="56"/>
      <c r="G48" s="55"/>
      <c r="H48" s="55"/>
      <c r="I48" s="55"/>
      <c r="J48" s="55"/>
      <c r="K48" s="55"/>
      <c r="L48" s="55"/>
      <c r="M48" s="55"/>
      <c r="N48" s="55"/>
      <c r="O48" s="55"/>
      <c r="P48" s="55"/>
    </row>
    <row r="49" spans="1:16">
      <c r="A49" s="55"/>
      <c r="B49" s="55"/>
      <c r="C49" s="55"/>
      <c r="D49" s="55"/>
      <c r="E49" s="55"/>
      <c r="F49" s="56"/>
      <c r="G49" s="55"/>
      <c r="H49" s="55"/>
      <c r="I49" s="55"/>
      <c r="J49" s="55"/>
      <c r="K49" s="55"/>
      <c r="L49" s="55"/>
      <c r="M49" s="55"/>
      <c r="N49" s="55"/>
      <c r="O49" s="55"/>
      <c r="P49" s="55"/>
    </row>
    <row r="50" spans="1:16">
      <c r="A50" s="55"/>
      <c r="B50" s="55"/>
      <c r="C50" s="55"/>
      <c r="D50" s="55"/>
      <c r="E50" s="55"/>
      <c r="F50" s="56"/>
      <c r="G50" s="55"/>
      <c r="H50" s="55"/>
      <c r="I50" s="55"/>
      <c r="J50" s="55"/>
      <c r="K50" s="55"/>
      <c r="L50" s="55"/>
      <c r="M50" s="55"/>
      <c r="N50" s="55"/>
      <c r="O50" s="55"/>
      <c r="P50" s="55"/>
    </row>
    <row r="51" spans="1:16">
      <c r="A51" s="55"/>
      <c r="B51" s="55"/>
      <c r="C51" s="55"/>
      <c r="D51" s="55"/>
      <c r="E51" s="55"/>
      <c r="F51" s="56"/>
      <c r="G51" s="55"/>
      <c r="H51" s="55"/>
      <c r="I51" s="55"/>
      <c r="J51" s="55"/>
      <c r="K51" s="55"/>
      <c r="L51" s="55"/>
      <c r="M51" s="55"/>
      <c r="N51" s="55"/>
      <c r="O51" s="55"/>
      <c r="P51" s="55"/>
    </row>
    <row r="52" spans="1:16">
      <c r="A52" s="55"/>
      <c r="B52" s="55"/>
      <c r="C52" s="55"/>
      <c r="D52" s="55"/>
      <c r="E52" s="55"/>
      <c r="F52" s="56"/>
      <c r="G52" s="55"/>
      <c r="H52" s="55"/>
      <c r="I52" s="55"/>
      <c r="J52" s="55"/>
      <c r="K52" s="55"/>
      <c r="L52" s="55"/>
      <c r="M52" s="55"/>
      <c r="N52" s="55"/>
      <c r="O52" s="55"/>
      <c r="P52" s="55"/>
    </row>
    <row r="53" spans="1:16">
      <c r="A53" s="55"/>
      <c r="B53" s="55"/>
      <c r="C53" s="55"/>
      <c r="D53" s="55"/>
      <c r="E53" s="55"/>
      <c r="F53" s="56"/>
      <c r="G53" s="55"/>
      <c r="H53" s="55"/>
      <c r="I53" s="55"/>
      <c r="J53" s="55"/>
      <c r="K53" s="55"/>
      <c r="L53" s="55"/>
      <c r="M53" s="55"/>
      <c r="N53" s="55"/>
      <c r="O53" s="55"/>
      <c r="P53" s="55"/>
    </row>
    <row r="54" spans="1:16">
      <c r="A54" s="55"/>
      <c r="B54" s="55"/>
      <c r="C54" s="55"/>
      <c r="D54" s="55"/>
      <c r="E54" s="55"/>
      <c r="F54" s="56"/>
      <c r="G54" s="55"/>
      <c r="H54" s="55"/>
      <c r="I54" s="55"/>
      <c r="J54" s="55"/>
      <c r="K54" s="55"/>
      <c r="L54" s="55"/>
      <c r="M54" s="55"/>
      <c r="N54" s="55"/>
      <c r="O54" s="55"/>
      <c r="P54" s="55"/>
    </row>
    <row r="55" spans="1:16">
      <c r="A55" s="55"/>
      <c r="B55" s="55"/>
      <c r="C55" s="55"/>
      <c r="D55" s="55"/>
      <c r="E55" s="55"/>
      <c r="F55" s="56"/>
      <c r="G55" s="55"/>
      <c r="H55" s="55"/>
      <c r="I55" s="55"/>
      <c r="J55" s="55"/>
      <c r="K55" s="55"/>
      <c r="L55" s="55"/>
      <c r="M55" s="55"/>
      <c r="N55" s="55"/>
      <c r="O55" s="55"/>
      <c r="P55" s="55"/>
    </row>
    <row r="56" spans="1:16">
      <c r="A56" s="55"/>
      <c r="B56" s="55"/>
      <c r="C56" s="55"/>
      <c r="D56" s="55"/>
      <c r="E56" s="55"/>
      <c r="F56" s="56"/>
      <c r="G56" s="55"/>
      <c r="H56" s="55"/>
      <c r="I56" s="55"/>
      <c r="J56" s="55"/>
      <c r="K56" s="55"/>
      <c r="L56" s="55"/>
      <c r="M56" s="55"/>
      <c r="N56" s="55"/>
      <c r="O56" s="55"/>
      <c r="P56" s="55"/>
    </row>
    <row r="57" spans="1:16">
      <c r="A57" s="55"/>
      <c r="B57" s="55"/>
      <c r="C57" s="55"/>
      <c r="D57" s="55"/>
      <c r="E57" s="55"/>
      <c r="F57" s="56"/>
      <c r="G57" s="55"/>
      <c r="H57" s="55"/>
      <c r="I57" s="55"/>
      <c r="J57" s="55"/>
      <c r="K57" s="55"/>
      <c r="L57" s="55"/>
      <c r="M57" s="55"/>
      <c r="N57" s="55"/>
      <c r="O57" s="55"/>
      <c r="P57" s="55"/>
    </row>
    <row r="58" spans="1:16">
      <c r="A58" s="55"/>
      <c r="B58" s="55"/>
      <c r="C58" s="55"/>
      <c r="D58" s="55"/>
      <c r="E58" s="55"/>
      <c r="F58" s="56"/>
      <c r="G58" s="55"/>
      <c r="H58" s="55"/>
      <c r="I58" s="55"/>
      <c r="J58" s="55"/>
      <c r="K58" s="55"/>
      <c r="L58" s="55"/>
      <c r="M58" s="55"/>
      <c r="N58" s="55"/>
      <c r="O58" s="55"/>
      <c r="P58" s="55"/>
    </row>
    <row r="59" spans="1:16">
      <c r="A59" s="55"/>
      <c r="B59" s="55"/>
      <c r="C59" s="55"/>
      <c r="D59" s="55"/>
      <c r="E59" s="55"/>
      <c r="F59" s="56"/>
      <c r="G59" s="55"/>
      <c r="H59" s="55"/>
      <c r="I59" s="55"/>
      <c r="J59" s="55"/>
      <c r="K59" s="55"/>
      <c r="L59" s="55"/>
      <c r="M59" s="55"/>
      <c r="N59" s="55"/>
      <c r="O59" s="55"/>
      <c r="P59" s="55"/>
    </row>
    <row r="60" spans="1:16">
      <c r="A60" s="55"/>
      <c r="B60" s="55"/>
      <c r="C60" s="55"/>
      <c r="D60" s="55"/>
      <c r="E60" s="55"/>
      <c r="F60" s="56"/>
      <c r="G60" s="55"/>
      <c r="H60" s="55"/>
      <c r="I60" s="55"/>
      <c r="J60" s="55"/>
      <c r="K60" s="55"/>
      <c r="L60" s="55"/>
      <c r="M60" s="55"/>
      <c r="N60" s="55"/>
      <c r="O60" s="55"/>
      <c r="P60" s="55"/>
    </row>
    <row r="61" spans="1:16">
      <c r="A61" s="55"/>
      <c r="B61" s="55"/>
      <c r="C61" s="55"/>
      <c r="D61" s="55"/>
      <c r="E61" s="55"/>
      <c r="F61" s="56"/>
      <c r="G61" s="55"/>
      <c r="H61" s="55"/>
      <c r="I61" s="55"/>
      <c r="J61" s="55"/>
      <c r="K61" s="55"/>
      <c r="L61" s="55"/>
      <c r="M61" s="55"/>
      <c r="N61" s="55"/>
      <c r="O61" s="55"/>
      <c r="P61" s="55"/>
    </row>
    <row r="62" spans="1:16">
      <c r="A62" s="55"/>
      <c r="B62" s="55"/>
      <c r="C62" s="55"/>
      <c r="D62" s="55"/>
      <c r="E62" s="55"/>
      <c r="F62" s="56"/>
      <c r="G62" s="55"/>
      <c r="H62" s="55"/>
      <c r="I62" s="55"/>
      <c r="J62" s="55"/>
      <c r="K62" s="55"/>
      <c r="L62" s="55"/>
      <c r="M62" s="55"/>
      <c r="N62" s="55"/>
      <c r="O62" s="55"/>
      <c r="P62" s="55"/>
    </row>
    <row r="63" spans="1:16">
      <c r="A63" s="55"/>
      <c r="B63" s="55"/>
      <c r="C63" s="55"/>
      <c r="D63" s="55"/>
      <c r="E63" s="55"/>
      <c r="F63" s="56"/>
      <c r="G63" s="55"/>
      <c r="H63" s="55"/>
      <c r="I63" s="55"/>
      <c r="J63" s="55"/>
      <c r="K63" s="55"/>
      <c r="L63" s="55"/>
      <c r="M63" s="55"/>
      <c r="N63" s="55"/>
      <c r="O63" s="55"/>
      <c r="P63" s="55"/>
    </row>
    <row r="64" spans="1:16">
      <c r="A64" s="55"/>
      <c r="B64" s="55"/>
      <c r="C64" s="55"/>
      <c r="D64" s="55"/>
      <c r="E64" s="55"/>
      <c r="F64" s="56"/>
      <c r="G64" s="55"/>
      <c r="H64" s="55"/>
      <c r="I64" s="55"/>
      <c r="J64" s="55"/>
      <c r="K64" s="55"/>
      <c r="L64" s="55"/>
      <c r="M64" s="55"/>
      <c r="N64" s="55"/>
      <c r="O64" s="55"/>
      <c r="P64" s="55"/>
    </row>
    <row r="65" spans="1:16">
      <c r="A65" s="55"/>
      <c r="B65" s="55"/>
      <c r="C65" s="55"/>
      <c r="D65" s="55"/>
      <c r="E65" s="55"/>
      <c r="F65" s="56"/>
      <c r="G65" s="55"/>
      <c r="H65" s="55"/>
      <c r="I65" s="55"/>
      <c r="J65" s="55"/>
      <c r="K65" s="55"/>
      <c r="L65" s="55"/>
      <c r="M65" s="55"/>
      <c r="N65" s="55"/>
      <c r="O65" s="55"/>
      <c r="P65" s="55"/>
    </row>
    <row r="66" spans="1:16">
      <c r="A66" s="55"/>
      <c r="B66" s="55"/>
      <c r="C66" s="55"/>
      <c r="D66" s="55"/>
      <c r="E66" s="55"/>
      <c r="F66" s="56"/>
      <c r="G66" s="55"/>
      <c r="H66" s="55"/>
      <c r="I66" s="55"/>
      <c r="J66" s="55"/>
      <c r="K66" s="55"/>
      <c r="L66" s="55"/>
      <c r="M66" s="55"/>
      <c r="N66" s="55"/>
      <c r="O66" s="55"/>
      <c r="P66" s="55"/>
    </row>
    <row r="67" spans="1:16">
      <c r="A67" s="55"/>
      <c r="B67" s="55"/>
      <c r="C67" s="55"/>
      <c r="D67" s="55"/>
      <c r="E67" s="55"/>
      <c r="F67" s="56"/>
      <c r="G67" s="55"/>
      <c r="H67" s="55"/>
      <c r="I67" s="55"/>
      <c r="J67" s="55"/>
      <c r="K67" s="55"/>
      <c r="L67" s="55"/>
      <c r="M67" s="55"/>
      <c r="N67" s="55"/>
      <c r="O67" s="55"/>
      <c r="P67" s="55"/>
    </row>
    <row r="68" spans="1:16">
      <c r="A68" s="55"/>
      <c r="B68" s="55"/>
      <c r="C68" s="55"/>
      <c r="D68" s="55"/>
      <c r="E68" s="55"/>
      <c r="F68" s="56"/>
      <c r="G68" s="55"/>
      <c r="H68" s="55"/>
      <c r="I68" s="55"/>
      <c r="J68" s="55"/>
      <c r="K68" s="55"/>
      <c r="L68" s="55"/>
      <c r="M68" s="55"/>
      <c r="N68" s="55"/>
      <c r="O68" s="55"/>
      <c r="P68" s="55"/>
    </row>
    <row r="69" spans="1:16">
      <c r="A69" s="55"/>
      <c r="B69" s="55"/>
      <c r="C69" s="55"/>
      <c r="D69" s="55"/>
      <c r="E69" s="55"/>
      <c r="F69" s="56"/>
      <c r="G69" s="55"/>
      <c r="H69" s="55"/>
      <c r="I69" s="55"/>
      <c r="J69" s="55"/>
      <c r="K69" s="55"/>
      <c r="L69" s="55"/>
      <c r="M69" s="55"/>
      <c r="N69" s="55"/>
      <c r="O69" s="55"/>
      <c r="P69" s="55"/>
    </row>
    <row r="70" spans="1:16">
      <c r="A70" s="55"/>
      <c r="B70" s="55"/>
      <c r="C70" s="55"/>
      <c r="D70" s="55"/>
      <c r="E70" s="55"/>
      <c r="F70" s="56"/>
      <c r="G70" s="55"/>
      <c r="H70" s="55"/>
      <c r="I70" s="55"/>
      <c r="J70" s="55"/>
      <c r="K70" s="55"/>
      <c r="L70" s="55"/>
      <c r="M70" s="55"/>
      <c r="N70" s="55"/>
      <c r="O70" s="55"/>
      <c r="P70" s="55"/>
    </row>
    <row r="71" spans="1:16">
      <c r="A71" s="55"/>
      <c r="B71" s="55"/>
      <c r="C71" s="55"/>
      <c r="D71" s="55"/>
      <c r="E71" s="55"/>
      <c r="F71" s="56"/>
      <c r="G71" s="55"/>
      <c r="H71" s="55"/>
      <c r="I71" s="55"/>
      <c r="J71" s="55"/>
      <c r="K71" s="55"/>
      <c r="L71" s="55"/>
      <c r="M71" s="55"/>
      <c r="N71" s="55"/>
      <c r="O71" s="55"/>
      <c r="P71" s="55"/>
    </row>
    <row r="72" spans="1:16">
      <c r="A72" s="55"/>
      <c r="B72" s="55"/>
      <c r="C72" s="55"/>
      <c r="D72" s="55"/>
      <c r="E72" s="55"/>
      <c r="F72" s="56"/>
      <c r="G72" s="55"/>
      <c r="H72" s="55"/>
      <c r="I72" s="55"/>
      <c r="J72" s="55"/>
      <c r="K72" s="55"/>
      <c r="L72" s="55"/>
      <c r="M72" s="55"/>
      <c r="N72" s="55"/>
      <c r="O72" s="55"/>
      <c r="P72" s="55"/>
    </row>
    <row r="73" spans="1:16">
      <c r="A73" s="55"/>
      <c r="B73" s="55"/>
      <c r="C73" s="55"/>
      <c r="D73" s="55"/>
      <c r="E73" s="55"/>
      <c r="F73" s="56"/>
      <c r="G73" s="55"/>
      <c r="H73" s="55"/>
      <c r="I73" s="55"/>
      <c r="J73" s="55"/>
      <c r="K73" s="55"/>
      <c r="L73" s="55"/>
      <c r="M73" s="55"/>
      <c r="N73" s="55"/>
      <c r="O73" s="55"/>
      <c r="P73" s="55"/>
    </row>
    <row r="74" spans="1:16">
      <c r="A74" s="55"/>
      <c r="B74" s="55"/>
      <c r="C74" s="55"/>
      <c r="D74" s="55"/>
      <c r="E74" s="55"/>
      <c r="F74" s="56"/>
      <c r="G74" s="55"/>
      <c r="H74" s="55"/>
      <c r="I74" s="55"/>
      <c r="J74" s="55"/>
      <c r="K74" s="55"/>
      <c r="L74" s="55"/>
      <c r="M74" s="55"/>
      <c r="N74" s="55"/>
      <c r="O74" s="55"/>
      <c r="P74" s="55"/>
    </row>
    <row r="75" spans="1:16">
      <c r="A75" s="55"/>
      <c r="B75" s="55"/>
      <c r="C75" s="55"/>
      <c r="D75" s="55"/>
      <c r="E75" s="55"/>
      <c r="F75" s="56"/>
      <c r="G75" s="55"/>
      <c r="H75" s="55"/>
      <c r="I75" s="55"/>
      <c r="J75" s="55"/>
      <c r="K75" s="55"/>
      <c r="L75" s="55"/>
      <c r="M75" s="55"/>
      <c r="N75" s="55"/>
      <c r="O75" s="55"/>
      <c r="P75" s="55"/>
    </row>
    <row r="76" spans="1:16">
      <c r="A76" s="55"/>
      <c r="B76" s="55"/>
      <c r="C76" s="55"/>
      <c r="D76" s="55"/>
      <c r="E76" s="55"/>
      <c r="F76" s="56"/>
      <c r="G76" s="55"/>
      <c r="H76" s="55"/>
      <c r="I76" s="55"/>
      <c r="J76" s="55"/>
      <c r="K76" s="55"/>
      <c r="L76" s="55"/>
      <c r="M76" s="55"/>
      <c r="N76" s="55"/>
      <c r="O76" s="55"/>
      <c r="P76" s="55"/>
    </row>
    <row r="77" spans="1:16">
      <c r="A77" s="55"/>
      <c r="B77" s="55"/>
      <c r="C77" s="55"/>
      <c r="D77" s="55"/>
      <c r="E77" s="55"/>
      <c r="F77" s="56"/>
      <c r="G77" s="55"/>
      <c r="H77" s="55"/>
      <c r="I77" s="55"/>
      <c r="J77" s="55"/>
      <c r="K77" s="55"/>
      <c r="L77" s="55"/>
      <c r="M77" s="55"/>
      <c r="N77" s="55"/>
      <c r="O77" s="55"/>
      <c r="P77" s="55"/>
    </row>
    <row r="78" spans="1:16">
      <c r="A78" s="55"/>
      <c r="B78" s="55"/>
      <c r="C78" s="55"/>
      <c r="D78" s="55"/>
      <c r="E78" s="55"/>
      <c r="F78" s="56"/>
      <c r="G78" s="55"/>
      <c r="H78" s="55"/>
      <c r="I78" s="55"/>
      <c r="J78" s="55"/>
      <c r="K78" s="55"/>
      <c r="L78" s="55"/>
      <c r="M78" s="55"/>
      <c r="N78" s="55"/>
      <c r="O78" s="55"/>
      <c r="P78" s="55"/>
    </row>
    <row r="79" spans="1:16">
      <c r="A79" s="55"/>
      <c r="B79" s="55"/>
      <c r="C79" s="55"/>
      <c r="D79" s="55"/>
      <c r="E79" s="55"/>
      <c r="F79" s="56"/>
      <c r="G79" s="55"/>
      <c r="H79" s="55"/>
      <c r="I79" s="55"/>
      <c r="J79" s="55"/>
      <c r="K79" s="55"/>
      <c r="L79" s="55"/>
      <c r="M79" s="55"/>
      <c r="N79" s="55"/>
      <c r="O79" s="55"/>
      <c r="P79" s="55"/>
    </row>
    <row r="80" spans="1:16">
      <c r="A80" s="55"/>
      <c r="B80" s="55"/>
      <c r="C80" s="55"/>
      <c r="D80" s="55"/>
      <c r="E80" s="55"/>
      <c r="F80" s="56"/>
      <c r="G80" s="55"/>
      <c r="H80" s="55"/>
      <c r="I80" s="55"/>
      <c r="J80" s="55"/>
      <c r="K80" s="55"/>
      <c r="L80" s="55"/>
      <c r="M80" s="55"/>
      <c r="N80" s="55"/>
      <c r="O80" s="55"/>
      <c r="P80" s="55"/>
    </row>
    <row r="81" spans="1:16">
      <c r="A81" s="55"/>
      <c r="B81" s="55"/>
      <c r="C81" s="55"/>
      <c r="D81" s="55"/>
      <c r="E81" s="55"/>
      <c r="F81" s="56"/>
      <c r="G81" s="55"/>
      <c r="H81" s="55"/>
      <c r="I81" s="55"/>
      <c r="J81" s="55"/>
      <c r="K81" s="55"/>
      <c r="L81" s="55"/>
      <c r="M81" s="55"/>
      <c r="N81" s="55"/>
      <c r="O81" s="55"/>
      <c r="P81" s="55"/>
    </row>
    <row r="82" spans="1:16">
      <c r="A82" s="55"/>
      <c r="B82" s="55"/>
      <c r="C82" s="55"/>
      <c r="D82" s="55"/>
      <c r="E82" s="55"/>
      <c r="F82" s="56"/>
      <c r="G82" s="55"/>
      <c r="H82" s="55"/>
      <c r="I82" s="55"/>
      <c r="J82" s="55"/>
      <c r="K82" s="55"/>
      <c r="L82" s="55"/>
      <c r="M82" s="55"/>
      <c r="N82" s="55"/>
      <c r="O82" s="55"/>
      <c r="P82" s="55"/>
    </row>
    <row r="83" spans="1:16">
      <c r="A83" s="55"/>
      <c r="B83" s="55"/>
      <c r="C83" s="55"/>
      <c r="D83" s="55"/>
      <c r="E83" s="55"/>
      <c r="F83" s="56"/>
      <c r="G83" s="55"/>
      <c r="H83" s="55"/>
      <c r="I83" s="55"/>
      <c r="J83" s="55"/>
      <c r="K83" s="55"/>
      <c r="L83" s="55"/>
      <c r="M83" s="55"/>
      <c r="N83" s="55"/>
      <c r="O83" s="55"/>
      <c r="P83" s="55"/>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3"/>
  <dimension ref="A1:IV631"/>
  <sheetViews>
    <sheetView workbookViewId="0">
      <pane ySplit="4" topLeftCell="A5" activePane="bottomLeft" state="frozen"/>
      <selection activeCell="M53" sqref="M53"/>
      <selection pane="bottomLeft" activeCell="G590" sqref="G590"/>
    </sheetView>
  </sheetViews>
  <sheetFormatPr defaultRowHeight="12.75" outlineLevelRow="2"/>
  <cols>
    <col min="1" max="1" width="3.710937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11" width="9.5703125" bestFit="1" customWidth="1"/>
    <col min="12" max="61" width="9.5703125" hidden="1" customWidth="1"/>
    <col min="62" max="62" width="0" hidden="1" customWidth="1"/>
  </cols>
  <sheetData>
    <row r="1" spans="1:256">
      <c r="A1" s="16"/>
      <c r="B1" s="16"/>
      <c r="C1" s="16"/>
      <c r="D1" s="16"/>
      <c r="E1" s="1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6"/>
      <c r="BK1" s="16"/>
    </row>
    <row r="2" spans="1:256" ht="15.75">
      <c r="A2" s="16"/>
      <c r="B2" s="142" t="s">
        <v>109</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row>
    <row r="3" spans="1:256" s="1" customFormat="1">
      <c r="A3" s="143"/>
      <c r="B3" s="144"/>
      <c r="C3" s="143"/>
      <c r="D3" s="143"/>
      <c r="E3" s="143"/>
      <c r="F3" s="145">
        <v>0</v>
      </c>
      <c r="G3" s="145">
        <f t="shared" ref="G3:AL3" si="0">F3+1</f>
        <v>1</v>
      </c>
      <c r="H3" s="145">
        <f t="shared" si="0"/>
        <v>2</v>
      </c>
      <c r="I3" s="145">
        <f t="shared" si="0"/>
        <v>3</v>
      </c>
      <c r="J3" s="145">
        <f t="shared" si="0"/>
        <v>4</v>
      </c>
      <c r="K3" s="145">
        <f t="shared" si="0"/>
        <v>5</v>
      </c>
      <c r="L3" s="145">
        <f t="shared" si="0"/>
        <v>6</v>
      </c>
      <c r="M3" s="145">
        <f t="shared" si="0"/>
        <v>7</v>
      </c>
      <c r="N3" s="145">
        <f t="shared" si="0"/>
        <v>8</v>
      </c>
      <c r="O3" s="145">
        <f t="shared" si="0"/>
        <v>9</v>
      </c>
      <c r="P3" s="145">
        <f t="shared" si="0"/>
        <v>10</v>
      </c>
      <c r="Q3" s="145">
        <f t="shared" si="0"/>
        <v>11</v>
      </c>
      <c r="R3" s="145">
        <f t="shared" si="0"/>
        <v>12</v>
      </c>
      <c r="S3" s="145">
        <f t="shared" si="0"/>
        <v>13</v>
      </c>
      <c r="T3" s="145">
        <f t="shared" si="0"/>
        <v>14</v>
      </c>
      <c r="U3" s="145">
        <f t="shared" si="0"/>
        <v>15</v>
      </c>
      <c r="V3" s="145">
        <f t="shared" si="0"/>
        <v>16</v>
      </c>
      <c r="W3" s="145">
        <f t="shared" si="0"/>
        <v>17</v>
      </c>
      <c r="X3" s="145">
        <f t="shared" si="0"/>
        <v>18</v>
      </c>
      <c r="Y3" s="145">
        <f t="shared" si="0"/>
        <v>19</v>
      </c>
      <c r="Z3" s="145">
        <f t="shared" si="0"/>
        <v>20</v>
      </c>
      <c r="AA3" s="145">
        <f t="shared" si="0"/>
        <v>21</v>
      </c>
      <c r="AB3" s="145">
        <f t="shared" si="0"/>
        <v>22</v>
      </c>
      <c r="AC3" s="145">
        <f t="shared" si="0"/>
        <v>23</v>
      </c>
      <c r="AD3" s="145">
        <f t="shared" si="0"/>
        <v>24</v>
      </c>
      <c r="AE3" s="145">
        <f t="shared" si="0"/>
        <v>25</v>
      </c>
      <c r="AF3" s="145">
        <f t="shared" si="0"/>
        <v>26</v>
      </c>
      <c r="AG3" s="145">
        <f t="shared" si="0"/>
        <v>27</v>
      </c>
      <c r="AH3" s="145">
        <f t="shared" si="0"/>
        <v>28</v>
      </c>
      <c r="AI3" s="145">
        <f t="shared" si="0"/>
        <v>29</v>
      </c>
      <c r="AJ3" s="145">
        <f t="shared" si="0"/>
        <v>30</v>
      </c>
      <c r="AK3" s="145">
        <f t="shared" si="0"/>
        <v>31</v>
      </c>
      <c r="AL3" s="145">
        <f t="shared" si="0"/>
        <v>32</v>
      </c>
      <c r="AM3" s="145">
        <f t="shared" ref="AM3:BI3" si="1">AL3+1</f>
        <v>33</v>
      </c>
      <c r="AN3" s="145">
        <f t="shared" si="1"/>
        <v>34</v>
      </c>
      <c r="AO3" s="145">
        <f t="shared" si="1"/>
        <v>35</v>
      </c>
      <c r="AP3" s="145">
        <f t="shared" si="1"/>
        <v>36</v>
      </c>
      <c r="AQ3" s="145">
        <f t="shared" si="1"/>
        <v>37</v>
      </c>
      <c r="AR3" s="145">
        <f t="shared" si="1"/>
        <v>38</v>
      </c>
      <c r="AS3" s="145">
        <f t="shared" si="1"/>
        <v>39</v>
      </c>
      <c r="AT3" s="145">
        <f t="shared" si="1"/>
        <v>40</v>
      </c>
      <c r="AU3" s="145">
        <f t="shared" si="1"/>
        <v>41</v>
      </c>
      <c r="AV3" s="145">
        <f t="shared" si="1"/>
        <v>42</v>
      </c>
      <c r="AW3" s="145">
        <f t="shared" si="1"/>
        <v>43</v>
      </c>
      <c r="AX3" s="145">
        <f t="shared" si="1"/>
        <v>44</v>
      </c>
      <c r="AY3" s="145">
        <f t="shared" si="1"/>
        <v>45</v>
      </c>
      <c r="AZ3" s="145">
        <f t="shared" si="1"/>
        <v>46</v>
      </c>
      <c r="BA3" s="145">
        <f t="shared" si="1"/>
        <v>47</v>
      </c>
      <c r="BB3" s="145">
        <f t="shared" si="1"/>
        <v>48</v>
      </c>
      <c r="BC3" s="145">
        <f t="shared" si="1"/>
        <v>49</v>
      </c>
      <c r="BD3" s="145">
        <f t="shared" si="1"/>
        <v>50</v>
      </c>
      <c r="BE3" s="145">
        <f t="shared" si="1"/>
        <v>51</v>
      </c>
      <c r="BF3" s="145">
        <f t="shared" si="1"/>
        <v>52</v>
      </c>
      <c r="BG3" s="145">
        <f t="shared" si="1"/>
        <v>53</v>
      </c>
      <c r="BH3" s="145">
        <f t="shared" si="1"/>
        <v>54</v>
      </c>
      <c r="BI3" s="145">
        <f t="shared" si="1"/>
        <v>55</v>
      </c>
      <c r="BJ3" s="126"/>
      <c r="BK3" s="126"/>
      <c r="BL3" s="132"/>
      <c r="BM3" s="132"/>
      <c r="BN3" s="132"/>
      <c r="BO3" s="132"/>
      <c r="BP3" s="132"/>
      <c r="BQ3" s="132"/>
      <c r="BR3" s="132"/>
      <c r="BS3" s="132"/>
      <c r="BT3" s="132"/>
      <c r="BU3" s="132"/>
      <c r="BV3" s="132"/>
      <c r="BW3" s="132"/>
      <c r="BX3" s="132"/>
      <c r="BY3" s="132"/>
      <c r="BZ3" s="132"/>
      <c r="CA3" s="132"/>
      <c r="CB3" s="132"/>
      <c r="CC3" s="132"/>
      <c r="CD3" s="132"/>
      <c r="CE3" s="132"/>
      <c r="CF3" s="132"/>
      <c r="CG3" s="132"/>
      <c r="CH3" s="132"/>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c r="DX3" s="132"/>
      <c r="DY3" s="132"/>
      <c r="DZ3" s="132"/>
      <c r="EA3" s="132"/>
      <c r="EB3" s="132"/>
      <c r="EC3" s="132"/>
      <c r="ED3" s="132"/>
      <c r="EE3" s="132"/>
      <c r="EF3" s="132"/>
      <c r="EG3" s="132"/>
      <c r="EH3" s="132"/>
      <c r="EI3" s="132"/>
      <c r="EJ3" s="132"/>
      <c r="EK3" s="132"/>
      <c r="EL3" s="132"/>
      <c r="EM3" s="132"/>
      <c r="EN3" s="132"/>
      <c r="EO3" s="132"/>
      <c r="EP3" s="132"/>
      <c r="EQ3" s="132"/>
      <c r="ER3" s="132"/>
      <c r="ES3" s="132"/>
      <c r="ET3" s="132"/>
      <c r="EU3" s="132"/>
      <c r="EV3" s="132"/>
      <c r="EW3" s="132"/>
      <c r="EX3" s="132"/>
      <c r="EY3" s="132"/>
      <c r="EZ3" s="132"/>
      <c r="FA3" s="132"/>
      <c r="FB3" s="132"/>
      <c r="FC3" s="132"/>
      <c r="FD3" s="132"/>
      <c r="FE3" s="132"/>
      <c r="FF3" s="132"/>
      <c r="FG3" s="132"/>
      <c r="FH3" s="132"/>
      <c r="FI3" s="132"/>
      <c r="FJ3" s="132"/>
      <c r="FK3" s="132"/>
      <c r="FL3" s="132"/>
      <c r="FM3" s="132"/>
      <c r="FN3" s="132"/>
      <c r="FO3" s="132"/>
      <c r="FP3" s="132"/>
      <c r="FQ3" s="132"/>
      <c r="FR3" s="132"/>
      <c r="FS3" s="132"/>
      <c r="FT3" s="132"/>
      <c r="FU3" s="132"/>
      <c r="FV3" s="132"/>
      <c r="FW3" s="132"/>
      <c r="FX3" s="132"/>
      <c r="FY3" s="132"/>
      <c r="FZ3" s="132"/>
      <c r="GA3" s="132"/>
      <c r="GB3" s="132"/>
      <c r="GC3" s="132"/>
      <c r="GD3" s="132"/>
      <c r="GE3" s="132"/>
      <c r="GF3" s="132"/>
      <c r="GG3" s="132"/>
      <c r="GH3" s="132"/>
      <c r="GI3" s="132"/>
      <c r="GJ3" s="132"/>
      <c r="GK3" s="132"/>
      <c r="GL3" s="132"/>
      <c r="GM3" s="132"/>
      <c r="GN3" s="132"/>
      <c r="GO3" s="132"/>
      <c r="GP3" s="132"/>
      <c r="GQ3" s="132"/>
      <c r="GR3" s="132"/>
      <c r="GS3" s="132"/>
      <c r="GT3" s="132"/>
      <c r="GU3" s="132"/>
      <c r="GV3" s="132"/>
      <c r="GW3" s="132"/>
      <c r="GX3" s="132"/>
      <c r="GY3" s="132"/>
      <c r="GZ3" s="132"/>
      <c r="HA3" s="132"/>
      <c r="HB3" s="132"/>
      <c r="HC3" s="132"/>
      <c r="HD3" s="132"/>
      <c r="HE3" s="132"/>
      <c r="HF3" s="132"/>
      <c r="HG3" s="132"/>
      <c r="HH3" s="132"/>
      <c r="HI3" s="132"/>
      <c r="HJ3" s="132"/>
      <c r="HK3" s="132"/>
      <c r="HL3" s="132"/>
      <c r="HM3" s="132"/>
      <c r="HN3" s="132"/>
      <c r="HO3" s="132"/>
      <c r="HP3" s="132"/>
      <c r="HQ3" s="132"/>
      <c r="HR3" s="132"/>
      <c r="HS3" s="132"/>
      <c r="HT3" s="132"/>
      <c r="HU3" s="132"/>
      <c r="HV3" s="132"/>
      <c r="HW3" s="132"/>
      <c r="HX3" s="132"/>
      <c r="HY3" s="132"/>
      <c r="HZ3" s="132"/>
      <c r="IA3" s="132"/>
      <c r="IB3" s="132"/>
      <c r="IC3" s="132"/>
      <c r="ID3" s="132"/>
      <c r="IE3" s="132"/>
      <c r="IF3" s="132"/>
      <c r="IG3" s="132"/>
      <c r="IH3" s="132"/>
      <c r="II3" s="132"/>
      <c r="IJ3" s="132"/>
      <c r="IK3" s="132"/>
      <c r="IL3" s="132"/>
      <c r="IM3" s="132"/>
      <c r="IN3" s="132"/>
      <c r="IO3" s="132"/>
      <c r="IP3" s="132"/>
      <c r="IQ3" s="132"/>
      <c r="IR3" s="132"/>
      <c r="IS3" s="132"/>
      <c r="IT3" s="132"/>
      <c r="IU3" s="132"/>
      <c r="IV3" s="132"/>
    </row>
    <row r="4" spans="1:256" s="33" customFormat="1" ht="15.75">
      <c r="A4" s="210"/>
      <c r="B4" s="211" t="s">
        <v>67</v>
      </c>
      <c r="C4" s="210"/>
      <c r="D4" s="210"/>
      <c r="E4" s="210"/>
      <c r="F4" s="210" t="str">
        <f>Input!F154</f>
        <v>2008-09</v>
      </c>
      <c r="G4" s="210" t="str">
        <f>Input!G154</f>
        <v>2009-10</v>
      </c>
      <c r="H4" s="210" t="str">
        <f>Input!H154</f>
        <v>2010-11</v>
      </c>
      <c r="I4" s="210" t="str">
        <f>Input!I154</f>
        <v>2011-12</v>
      </c>
      <c r="J4" s="210" t="str">
        <f>Input!J154</f>
        <v>2012-13</v>
      </c>
      <c r="K4" s="210" t="str">
        <f>Input!K154</f>
        <v>2013-14</v>
      </c>
      <c r="L4" s="210" t="str">
        <f>Input!L154</f>
        <v>2014-15</v>
      </c>
      <c r="M4" s="210" t="str">
        <f>Input!M154</f>
        <v>2015-16</v>
      </c>
      <c r="N4" s="210" t="str">
        <f>Input!N154</f>
        <v>2016-17</v>
      </c>
      <c r="O4" s="210" t="str">
        <f>Input!O154</f>
        <v>2017-18</v>
      </c>
      <c r="P4" s="210" t="str">
        <f>Input!P154</f>
        <v>2018-19</v>
      </c>
      <c r="Q4" s="210" t="str">
        <f>CONCATENATE(LEFT(P4, 4)+1 &amp;"-" &amp;IF(P4&gt;"2007-08",,"0") &amp;RIGHT(P4,2)+1)</f>
        <v>2019-20</v>
      </c>
      <c r="R4" s="210" t="str">
        <f t="shared" ref="R4:BI4" si="2">CONCATENATE(LEFT(Q4, 4)+1 &amp;"-" &amp;IF(Q4&gt;"2007-08",,"0") &amp;RIGHT(Q4,2)+1)</f>
        <v>2020-21</v>
      </c>
      <c r="S4" s="210" t="str">
        <f t="shared" si="2"/>
        <v>2021-22</v>
      </c>
      <c r="T4" s="210" t="str">
        <f t="shared" si="2"/>
        <v>2022-23</v>
      </c>
      <c r="U4" s="210" t="str">
        <f t="shared" si="2"/>
        <v>2023-24</v>
      </c>
      <c r="V4" s="210" t="str">
        <f t="shared" si="2"/>
        <v>2024-25</v>
      </c>
      <c r="W4" s="210" t="str">
        <f t="shared" si="2"/>
        <v>2025-26</v>
      </c>
      <c r="X4" s="210" t="str">
        <f t="shared" si="2"/>
        <v>2026-27</v>
      </c>
      <c r="Y4" s="210" t="str">
        <f t="shared" si="2"/>
        <v>2027-28</v>
      </c>
      <c r="Z4" s="210" t="str">
        <f t="shared" si="2"/>
        <v>2028-29</v>
      </c>
      <c r="AA4" s="210" t="str">
        <f t="shared" si="2"/>
        <v>2029-30</v>
      </c>
      <c r="AB4" s="210" t="str">
        <f t="shared" si="2"/>
        <v>2030-31</v>
      </c>
      <c r="AC4" s="210" t="str">
        <f t="shared" si="2"/>
        <v>2031-32</v>
      </c>
      <c r="AD4" s="210" t="str">
        <f t="shared" si="2"/>
        <v>2032-33</v>
      </c>
      <c r="AE4" s="210" t="str">
        <f t="shared" si="2"/>
        <v>2033-34</v>
      </c>
      <c r="AF4" s="210" t="str">
        <f t="shared" si="2"/>
        <v>2034-35</v>
      </c>
      <c r="AG4" s="210" t="str">
        <f t="shared" si="2"/>
        <v>2035-36</v>
      </c>
      <c r="AH4" s="210" t="str">
        <f t="shared" si="2"/>
        <v>2036-37</v>
      </c>
      <c r="AI4" s="210" t="str">
        <f t="shared" si="2"/>
        <v>2037-38</v>
      </c>
      <c r="AJ4" s="210" t="str">
        <f t="shared" si="2"/>
        <v>2038-39</v>
      </c>
      <c r="AK4" s="210" t="str">
        <f t="shared" si="2"/>
        <v>2039-40</v>
      </c>
      <c r="AL4" s="210" t="str">
        <f t="shared" si="2"/>
        <v>2040-41</v>
      </c>
      <c r="AM4" s="210" t="str">
        <f t="shared" si="2"/>
        <v>2041-42</v>
      </c>
      <c r="AN4" s="210" t="str">
        <f t="shared" si="2"/>
        <v>2042-43</v>
      </c>
      <c r="AO4" s="210" t="str">
        <f t="shared" si="2"/>
        <v>2043-44</v>
      </c>
      <c r="AP4" s="210" t="str">
        <f t="shared" si="2"/>
        <v>2044-45</v>
      </c>
      <c r="AQ4" s="210" t="str">
        <f t="shared" si="2"/>
        <v>2045-46</v>
      </c>
      <c r="AR4" s="210" t="str">
        <f t="shared" si="2"/>
        <v>2046-47</v>
      </c>
      <c r="AS4" s="210" t="str">
        <f t="shared" si="2"/>
        <v>2047-48</v>
      </c>
      <c r="AT4" s="210" t="str">
        <f t="shared" si="2"/>
        <v>2048-49</v>
      </c>
      <c r="AU4" s="210" t="str">
        <f t="shared" si="2"/>
        <v>2049-50</v>
      </c>
      <c r="AV4" s="210" t="str">
        <f t="shared" si="2"/>
        <v>2050-51</v>
      </c>
      <c r="AW4" s="210" t="str">
        <f t="shared" si="2"/>
        <v>2051-52</v>
      </c>
      <c r="AX4" s="210" t="str">
        <f t="shared" si="2"/>
        <v>2052-53</v>
      </c>
      <c r="AY4" s="210" t="str">
        <f t="shared" si="2"/>
        <v>2053-54</v>
      </c>
      <c r="AZ4" s="210" t="str">
        <f t="shared" si="2"/>
        <v>2054-55</v>
      </c>
      <c r="BA4" s="210" t="str">
        <f t="shared" si="2"/>
        <v>2055-56</v>
      </c>
      <c r="BB4" s="210" t="str">
        <f t="shared" si="2"/>
        <v>2056-57</v>
      </c>
      <c r="BC4" s="210" t="str">
        <f t="shared" si="2"/>
        <v>2057-58</v>
      </c>
      <c r="BD4" s="210" t="str">
        <f t="shared" si="2"/>
        <v>2058-59</v>
      </c>
      <c r="BE4" s="210" t="str">
        <f t="shared" si="2"/>
        <v>2059-60</v>
      </c>
      <c r="BF4" s="210" t="str">
        <f t="shared" si="2"/>
        <v>2060-61</v>
      </c>
      <c r="BG4" s="210" t="str">
        <f t="shared" si="2"/>
        <v>2061-62</v>
      </c>
      <c r="BH4" s="210" t="str">
        <f t="shared" si="2"/>
        <v>2062-63</v>
      </c>
      <c r="BI4" s="210" t="str">
        <f t="shared" si="2"/>
        <v>2063-64</v>
      </c>
      <c r="BJ4" s="210"/>
      <c r="BK4" s="16"/>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3" customFormat="1">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16"/>
      <c r="BK5" s="16"/>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16"/>
      <c r="B6" s="16" t="s">
        <v>128</v>
      </c>
      <c r="C6" s="16"/>
      <c r="D6" s="216">
        <f>f</f>
        <v>2.4748502983200193E-2</v>
      </c>
      <c r="E6" s="16"/>
      <c r="F6" s="16"/>
      <c r="G6" s="29">
        <f>$D$6</f>
        <v>2.4748502983200193E-2</v>
      </c>
      <c r="H6" s="29">
        <f t="shared" ref="H6:BI6" si="3">$D$6</f>
        <v>2.4748502983200193E-2</v>
      </c>
      <c r="I6" s="29">
        <f t="shared" si="3"/>
        <v>2.4748502983200193E-2</v>
      </c>
      <c r="J6" s="29">
        <f t="shared" si="3"/>
        <v>2.4748502983200193E-2</v>
      </c>
      <c r="K6" s="29">
        <f t="shared" si="3"/>
        <v>2.4748502983200193E-2</v>
      </c>
      <c r="L6" s="29">
        <f t="shared" si="3"/>
        <v>2.4748502983200193E-2</v>
      </c>
      <c r="M6" s="29">
        <f t="shared" si="3"/>
        <v>2.4748502983200193E-2</v>
      </c>
      <c r="N6" s="29">
        <f t="shared" si="3"/>
        <v>2.4748502983200193E-2</v>
      </c>
      <c r="O6" s="29">
        <f t="shared" si="3"/>
        <v>2.4748502983200193E-2</v>
      </c>
      <c r="P6" s="29">
        <f t="shared" si="3"/>
        <v>2.4748502983200193E-2</v>
      </c>
      <c r="Q6" s="29">
        <f t="shared" si="3"/>
        <v>2.4748502983200193E-2</v>
      </c>
      <c r="R6" s="29">
        <f t="shared" si="3"/>
        <v>2.4748502983200193E-2</v>
      </c>
      <c r="S6" s="29">
        <f t="shared" si="3"/>
        <v>2.4748502983200193E-2</v>
      </c>
      <c r="T6" s="29">
        <f t="shared" si="3"/>
        <v>2.4748502983200193E-2</v>
      </c>
      <c r="U6" s="29">
        <f t="shared" si="3"/>
        <v>2.4748502983200193E-2</v>
      </c>
      <c r="V6" s="29">
        <f t="shared" si="3"/>
        <v>2.4748502983200193E-2</v>
      </c>
      <c r="W6" s="29">
        <f t="shared" si="3"/>
        <v>2.4748502983200193E-2</v>
      </c>
      <c r="X6" s="29">
        <f t="shared" si="3"/>
        <v>2.4748502983200193E-2</v>
      </c>
      <c r="Y6" s="29">
        <f t="shared" si="3"/>
        <v>2.4748502983200193E-2</v>
      </c>
      <c r="Z6" s="29">
        <f t="shared" si="3"/>
        <v>2.4748502983200193E-2</v>
      </c>
      <c r="AA6" s="29">
        <f t="shared" si="3"/>
        <v>2.4748502983200193E-2</v>
      </c>
      <c r="AB6" s="29">
        <f t="shared" si="3"/>
        <v>2.4748502983200193E-2</v>
      </c>
      <c r="AC6" s="29">
        <f t="shared" si="3"/>
        <v>2.4748502983200193E-2</v>
      </c>
      <c r="AD6" s="29">
        <f t="shared" si="3"/>
        <v>2.4748502983200193E-2</v>
      </c>
      <c r="AE6" s="29">
        <f t="shared" si="3"/>
        <v>2.4748502983200193E-2</v>
      </c>
      <c r="AF6" s="29">
        <f t="shared" si="3"/>
        <v>2.4748502983200193E-2</v>
      </c>
      <c r="AG6" s="29">
        <f t="shared" si="3"/>
        <v>2.4748502983200193E-2</v>
      </c>
      <c r="AH6" s="29">
        <f t="shared" si="3"/>
        <v>2.4748502983200193E-2</v>
      </c>
      <c r="AI6" s="29">
        <f t="shared" si="3"/>
        <v>2.4748502983200193E-2</v>
      </c>
      <c r="AJ6" s="29">
        <f t="shared" si="3"/>
        <v>2.4748502983200193E-2</v>
      </c>
      <c r="AK6" s="29">
        <f t="shared" si="3"/>
        <v>2.4748502983200193E-2</v>
      </c>
      <c r="AL6" s="29">
        <f t="shared" si="3"/>
        <v>2.4748502983200193E-2</v>
      </c>
      <c r="AM6" s="29">
        <f t="shared" si="3"/>
        <v>2.4748502983200193E-2</v>
      </c>
      <c r="AN6" s="29">
        <f t="shared" si="3"/>
        <v>2.4748502983200193E-2</v>
      </c>
      <c r="AO6" s="29">
        <f t="shared" si="3"/>
        <v>2.4748502983200193E-2</v>
      </c>
      <c r="AP6" s="29">
        <f t="shared" si="3"/>
        <v>2.4748502983200193E-2</v>
      </c>
      <c r="AQ6" s="29">
        <f t="shared" si="3"/>
        <v>2.4748502983200193E-2</v>
      </c>
      <c r="AR6" s="29">
        <f t="shared" si="3"/>
        <v>2.4748502983200193E-2</v>
      </c>
      <c r="AS6" s="29">
        <f t="shared" si="3"/>
        <v>2.4748502983200193E-2</v>
      </c>
      <c r="AT6" s="29">
        <f t="shared" si="3"/>
        <v>2.4748502983200193E-2</v>
      </c>
      <c r="AU6" s="29">
        <f t="shared" si="3"/>
        <v>2.4748502983200193E-2</v>
      </c>
      <c r="AV6" s="29">
        <f t="shared" si="3"/>
        <v>2.4748502983200193E-2</v>
      </c>
      <c r="AW6" s="29">
        <f t="shared" si="3"/>
        <v>2.4748502983200193E-2</v>
      </c>
      <c r="AX6" s="29">
        <f t="shared" si="3"/>
        <v>2.4748502983200193E-2</v>
      </c>
      <c r="AY6" s="29">
        <f t="shared" si="3"/>
        <v>2.4748502983200193E-2</v>
      </c>
      <c r="AZ6" s="29">
        <f t="shared" si="3"/>
        <v>2.4748502983200193E-2</v>
      </c>
      <c r="BA6" s="29">
        <f t="shared" si="3"/>
        <v>2.4748502983200193E-2</v>
      </c>
      <c r="BB6" s="29">
        <f t="shared" si="3"/>
        <v>2.4748502983200193E-2</v>
      </c>
      <c r="BC6" s="29">
        <f t="shared" si="3"/>
        <v>2.4748502983200193E-2</v>
      </c>
      <c r="BD6" s="29">
        <f t="shared" si="3"/>
        <v>2.4748502983200193E-2</v>
      </c>
      <c r="BE6" s="29">
        <f t="shared" si="3"/>
        <v>2.4748502983200193E-2</v>
      </c>
      <c r="BF6" s="29">
        <f t="shared" si="3"/>
        <v>2.4748502983200193E-2</v>
      </c>
      <c r="BG6" s="29">
        <f t="shared" si="3"/>
        <v>2.4748502983200193E-2</v>
      </c>
      <c r="BH6" s="29">
        <f t="shared" si="3"/>
        <v>2.4748502983200193E-2</v>
      </c>
      <c r="BI6" s="29">
        <f t="shared" si="3"/>
        <v>2.4748502983200193E-2</v>
      </c>
      <c r="BJ6" s="16"/>
      <c r="BK6" s="16"/>
    </row>
    <row r="7" spans="1:256">
      <c r="A7" s="16"/>
      <c r="B7" s="16" t="s">
        <v>48</v>
      </c>
      <c r="C7" s="16"/>
      <c r="D7" s="16"/>
      <c r="E7" s="16"/>
      <c r="F7" s="30">
        <v>1</v>
      </c>
      <c r="G7" s="31">
        <f t="shared" ref="G7:O7" si="4">F7*(1+G6)</f>
        <v>1.0247485029832002</v>
      </c>
      <c r="H7" s="31">
        <f t="shared" si="4"/>
        <v>1.0501094943663098</v>
      </c>
      <c r="I7" s="31">
        <f t="shared" si="4"/>
        <v>1.0760981323203214</v>
      </c>
      <c r="J7" s="31">
        <f t="shared" si="4"/>
        <v>1.102729950158267</v>
      </c>
      <c r="K7" s="31">
        <f t="shared" si="4"/>
        <v>1.1300208656194231</v>
      </c>
      <c r="L7" s="31">
        <f t="shared" si="4"/>
        <v>1.1579871903832839</v>
      </c>
      <c r="M7" s="31">
        <f t="shared" si="4"/>
        <v>1.1866456398189922</v>
      </c>
      <c r="N7" s="31">
        <f t="shared" si="4"/>
        <v>1.216013342976054</v>
      </c>
      <c r="O7" s="31">
        <f t="shared" si="4"/>
        <v>1.2461078528223082</v>
      </c>
      <c r="P7" s="31">
        <f t="shared" ref="P7:BI7" si="5">O7*(1+P6)</f>
        <v>1.2769471567352704</v>
      </c>
      <c r="Q7" s="31">
        <f t="shared" si="5"/>
        <v>1.3085496872531222</v>
      </c>
      <c r="R7" s="31">
        <f t="shared" si="5"/>
        <v>1.3409343330917718</v>
      </c>
      <c r="S7" s="31">
        <f t="shared" si="5"/>
        <v>1.374120450434569</v>
      </c>
      <c r="T7" s="31">
        <f t="shared" si="5"/>
        <v>1.4081278745014254</v>
      </c>
      <c r="U7" s="31">
        <f t="shared" si="5"/>
        <v>1.4429769314042513</v>
      </c>
      <c r="V7" s="31">
        <f t="shared" si="5"/>
        <v>1.4786884502957984</v>
      </c>
      <c r="W7" s="31">
        <f t="shared" si="5"/>
        <v>1.5152837758191677</v>
      </c>
      <c r="X7" s="31">
        <f t="shared" si="5"/>
        <v>1.5527847808654232</v>
      </c>
      <c r="Y7" s="31">
        <f t="shared" si="5"/>
        <v>1.5912138796469388</v>
      </c>
      <c r="Z7" s="31">
        <f t="shared" si="5"/>
        <v>1.6305940410942907</v>
      </c>
      <c r="AA7" s="31">
        <f t="shared" si="5"/>
        <v>1.6709488025847012</v>
      </c>
      <c r="AB7" s="31">
        <f t="shared" si="5"/>
        <v>1.7123022840102435</v>
      </c>
      <c r="AC7" s="31">
        <f t="shared" si="5"/>
        <v>1.7546792021942115</v>
      </c>
      <c r="AD7" s="31">
        <f t="shared" si="5"/>
        <v>1.7981048856642743</v>
      </c>
      <c r="AE7" s="31">
        <f t="shared" si="5"/>
        <v>1.8426052897912435</v>
      </c>
      <c r="AF7" s="31">
        <f t="shared" si="5"/>
        <v>1.8882070123025025</v>
      </c>
      <c r="AG7" s="31">
        <f t="shared" si="5"/>
        <v>1.9349373091793705</v>
      </c>
      <c r="AH7" s="31">
        <f t="shared" si="5"/>
        <v>1.9828241109479015</v>
      </c>
      <c r="AI7" s="31">
        <f t="shared" si="5"/>
        <v>2.0318960393728567</v>
      </c>
      <c r="AJ7" s="31">
        <f t="shared" si="5"/>
        <v>2.0821824245648286</v>
      </c>
      <c r="AK7" s="31">
        <f t="shared" si="5"/>
        <v>2.1337133225107383</v>
      </c>
      <c r="AL7" s="31">
        <f t="shared" si="5"/>
        <v>2.1865195330381892</v>
      </c>
      <c r="AM7" s="31">
        <f t="shared" si="5"/>
        <v>2.2406326182244105</v>
      </c>
      <c r="AN7" s="31">
        <f t="shared" si="5"/>
        <v>2.296084921260793</v>
      </c>
      <c r="AO7" s="31">
        <f t="shared" si="5"/>
        <v>2.3529095857842965</v>
      </c>
      <c r="AP7" s="31">
        <f t="shared" si="5"/>
        <v>2.4111405756872797</v>
      </c>
      <c r="AQ7" s="31">
        <f t="shared" si="5"/>
        <v>2.4708126954175915</v>
      </c>
      <c r="AR7" s="31">
        <f t="shared" si="5"/>
        <v>2.5319616107810625</v>
      </c>
      <c r="AS7" s="31">
        <f t="shared" si="5"/>
        <v>2.5946238702588258</v>
      </c>
      <c r="AT7" s="31">
        <f t="shared" si="5"/>
        <v>2.6588369268522087</v>
      </c>
      <c r="AU7" s="31">
        <f t="shared" si="5"/>
        <v>2.7246391604682536</v>
      </c>
      <c r="AV7" s="31">
        <f t="shared" si="5"/>
        <v>2.7920699008592464</v>
      </c>
      <c r="AW7" s="31">
        <f t="shared" si="5"/>
        <v>2.8611694511299648</v>
      </c>
      <c r="AX7" s="31">
        <f t="shared" si="5"/>
        <v>2.931979111826696</v>
      </c>
      <c r="AY7" s="31">
        <f t="shared" si="5"/>
        <v>3.0045412056224197</v>
      </c>
      <c r="AZ7" s="31">
        <f t="shared" si="5"/>
        <v>3.078899102612914</v>
      </c>
      <c r="BA7" s="31">
        <f t="shared" si="5"/>
        <v>3.1550972462389022</v>
      </c>
      <c r="BB7" s="31">
        <f t="shared" si="5"/>
        <v>3.2331811798497325</v>
      </c>
      <c r="BC7" s="31">
        <f t="shared" si="5"/>
        <v>3.3131975739244703</v>
      </c>
      <c r="BD7" s="31">
        <f t="shared" si="5"/>
        <v>3.3951942539666717</v>
      </c>
      <c r="BE7" s="31">
        <f t="shared" si="5"/>
        <v>3.4792202290895102</v>
      </c>
      <c r="BF7" s="31">
        <f t="shared" si="5"/>
        <v>3.5653257213083425</v>
      </c>
      <c r="BG7" s="31">
        <f t="shared" si="5"/>
        <v>3.6535621955582225</v>
      </c>
      <c r="BH7" s="31">
        <f t="shared" si="5"/>
        <v>3.7439823904543026</v>
      </c>
      <c r="BI7" s="31">
        <f t="shared" si="5"/>
        <v>3.8366403498135098</v>
      </c>
      <c r="BJ7" s="16"/>
      <c r="BK7" s="16"/>
    </row>
    <row r="8" spans="1:256">
      <c r="A8" s="16"/>
      <c r="B8" s="16"/>
      <c r="C8" s="16"/>
      <c r="D8" s="16"/>
      <c r="E8" s="16"/>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16"/>
      <c r="BK8" s="16"/>
    </row>
    <row r="9" spans="1:256">
      <c r="A9" s="16"/>
      <c r="B9" s="126" t="s">
        <v>129</v>
      </c>
      <c r="C9" s="16"/>
      <c r="D9" s="16"/>
      <c r="E9" s="16"/>
      <c r="F9" s="96">
        <f>RAB</f>
        <v>598.71983186903219</v>
      </c>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16"/>
      <c r="BK9" s="16"/>
    </row>
    <row r="10" spans="1:256">
      <c r="A10" s="16"/>
      <c r="B10" s="126" t="s">
        <v>99</v>
      </c>
      <c r="C10" s="16"/>
      <c r="D10" s="16"/>
      <c r="E10" s="16"/>
      <c r="F10" s="38"/>
      <c r="G10" s="340">
        <f>SUM(G11:G30)</f>
        <v>65.260883630678052</v>
      </c>
      <c r="H10" s="340">
        <f>SUM(H11:H30)</f>
        <v>59.41507348244113</v>
      </c>
      <c r="I10" s="340">
        <f t="shared" ref="I10:P10" si="6">SUM(I11:I30)</f>
        <v>58.12173474327701</v>
      </c>
      <c r="J10" s="340">
        <f t="shared" si="6"/>
        <v>51.620422774074093</v>
      </c>
      <c r="K10" s="340">
        <f t="shared" si="6"/>
        <v>49.381979821388441</v>
      </c>
      <c r="L10" s="340">
        <f t="shared" si="6"/>
        <v>0</v>
      </c>
      <c r="M10" s="340">
        <f t="shared" si="6"/>
        <v>0</v>
      </c>
      <c r="N10" s="340">
        <f t="shared" si="6"/>
        <v>0</v>
      </c>
      <c r="O10" s="340">
        <f t="shared" si="6"/>
        <v>0</v>
      </c>
      <c r="P10" s="340">
        <f t="shared" si="6"/>
        <v>0</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16"/>
      <c r="BK10" s="16"/>
    </row>
    <row r="11" spans="1:256" hidden="1" outlineLevel="1">
      <c r="A11" s="16"/>
      <c r="B11" s="126"/>
      <c r="C11" s="35" t="str">
        <f>Asset1</f>
        <v>Opening Distribution Assets</v>
      </c>
      <c r="D11" s="16"/>
      <c r="E11" s="16"/>
      <c r="F11" s="38"/>
      <c r="G11" s="340">
        <f>Input!G103*(1+rvanilla)^0.5</f>
        <v>0</v>
      </c>
      <c r="H11" s="340">
        <f>Input!H103*(1+rvanilla)^0.5</f>
        <v>0</v>
      </c>
      <c r="I11" s="340">
        <f>Input!I103*(1+rvanilla)^0.5</f>
        <v>0</v>
      </c>
      <c r="J11" s="340">
        <f>Input!J103*(1+rvanilla)^0.5</f>
        <v>0</v>
      </c>
      <c r="K11" s="340">
        <f>Input!K103*(1+rvanilla)^0.5</f>
        <v>0</v>
      </c>
      <c r="L11" s="340">
        <f>Input!L103*(1+rvanilla)^0.5</f>
        <v>0</v>
      </c>
      <c r="M11" s="340">
        <f>Input!M103*(1+rvanilla)^0.5</f>
        <v>0</v>
      </c>
      <c r="N11" s="340">
        <f>Input!N103*(1+rvanilla)^0.5</f>
        <v>0</v>
      </c>
      <c r="O11" s="340">
        <f>Input!O103*(1+rvanilla)^0.5</f>
        <v>0</v>
      </c>
      <c r="P11" s="340">
        <f>Input!P103*(1+rvanilla)^0.5</f>
        <v>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16"/>
      <c r="BK11" s="16"/>
    </row>
    <row r="12" spans="1:256" hidden="1" outlineLevel="1">
      <c r="A12" s="16"/>
      <c r="B12" s="126"/>
      <c r="C12" s="35" t="str">
        <f>Asset2</f>
        <v>Sub-transmission Overhead</v>
      </c>
      <c r="D12" s="16"/>
      <c r="E12" s="16"/>
      <c r="F12" s="38"/>
      <c r="G12" s="340">
        <f>Input!G104*(1+rvanilla)^0.5</f>
        <v>13.459963280151579</v>
      </c>
      <c r="H12" s="340">
        <f>Input!H104*(1+rvanilla)^0.5</f>
        <v>2.0536780691794232</v>
      </c>
      <c r="I12" s="340">
        <f>Input!I104*(1+rvanilla)^0.5</f>
        <v>5.817132527268015</v>
      </c>
      <c r="J12" s="340">
        <f>Input!J104*(1+rvanilla)^0.5</f>
        <v>5.6658598477666331</v>
      </c>
      <c r="K12" s="340">
        <f>Input!K104*(1+rvanilla)^0.5</f>
        <v>1.246148811538683</v>
      </c>
      <c r="L12" s="340">
        <f>Input!L104*(1+rvanilla)^0.5</f>
        <v>0</v>
      </c>
      <c r="M12" s="340">
        <f>Input!M104*(1+rvanilla)^0.5</f>
        <v>0</v>
      </c>
      <c r="N12" s="340">
        <f>Input!N104*(1+rvanilla)^0.5</f>
        <v>0</v>
      </c>
      <c r="O12" s="340">
        <f>Input!O104*(1+rvanilla)^0.5</f>
        <v>0</v>
      </c>
      <c r="P12" s="340">
        <f>Input!P104*(1+rvanilla)^0.5</f>
        <v>0</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16"/>
      <c r="BK12" s="16"/>
    </row>
    <row r="13" spans="1:256" hidden="1" outlineLevel="1">
      <c r="A13" s="16"/>
      <c r="B13" s="126"/>
      <c r="C13" s="35" t="str">
        <f>Asset3</f>
        <v>Sub-transmission Underground</v>
      </c>
      <c r="D13" s="16"/>
      <c r="E13" s="16"/>
      <c r="F13" s="38"/>
      <c r="G13" s="340">
        <f>Input!G105*(1+rvanilla)^0.5</f>
        <v>0</v>
      </c>
      <c r="H13" s="340">
        <f>Input!H105*(1+rvanilla)^0.5</f>
        <v>0</v>
      </c>
      <c r="I13" s="340">
        <f>Input!I105*(1+rvanilla)^0.5</f>
        <v>0</v>
      </c>
      <c r="J13" s="340">
        <f>Input!J105*(1+rvanilla)^0.5</f>
        <v>0</v>
      </c>
      <c r="K13" s="340">
        <f>Input!K105*(1+rvanilla)^0.5</f>
        <v>0</v>
      </c>
      <c r="L13" s="340">
        <f>Input!L105*(1+rvanilla)^0.5</f>
        <v>0</v>
      </c>
      <c r="M13" s="340">
        <f>Input!M105*(1+rvanilla)^0.5</f>
        <v>0</v>
      </c>
      <c r="N13" s="340">
        <f>Input!N105*(1+rvanilla)^0.5</f>
        <v>0</v>
      </c>
      <c r="O13" s="340">
        <f>Input!O105*(1+rvanilla)^0.5</f>
        <v>0</v>
      </c>
      <c r="P13" s="340">
        <f>Input!P105*(1+rvanilla)^0.5</f>
        <v>0</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16"/>
      <c r="BK13" s="16"/>
    </row>
    <row r="14" spans="1:256" hidden="1" outlineLevel="1">
      <c r="A14" s="16"/>
      <c r="B14" s="126"/>
      <c r="C14" s="35" t="str">
        <f>Asset4</f>
        <v>Zone Substation</v>
      </c>
      <c r="D14" s="16"/>
      <c r="E14" s="16"/>
      <c r="F14" s="38"/>
      <c r="G14" s="340">
        <f>Input!G106*(1+rvanilla)^0.5</f>
        <v>3.2083090437873407</v>
      </c>
      <c r="H14" s="340">
        <f>Input!H106*(1+rvanilla)^0.5</f>
        <v>15.117513591038595</v>
      </c>
      <c r="I14" s="340">
        <f>Input!I106*(1+rvanilla)^0.5</f>
        <v>11.594070653436857</v>
      </c>
      <c r="J14" s="340">
        <f>Input!J106*(1+rvanilla)^0.5</f>
        <v>7.8537124411699848</v>
      </c>
      <c r="K14" s="340">
        <f>Input!K106*(1+rvanilla)^0.5</f>
        <v>7.8416009209433888</v>
      </c>
      <c r="L14" s="340">
        <f>Input!L106*(1+rvanilla)^0.5</f>
        <v>0</v>
      </c>
      <c r="M14" s="340">
        <f>Input!M106*(1+rvanilla)^0.5</f>
        <v>0</v>
      </c>
      <c r="N14" s="340">
        <f>Input!N106*(1+rvanilla)^0.5</f>
        <v>0</v>
      </c>
      <c r="O14" s="340">
        <f>Input!O106*(1+rvanilla)^0.5</f>
        <v>0</v>
      </c>
      <c r="P14" s="340">
        <f>Input!P106*(1+rvanilla)^0.5</f>
        <v>0</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16"/>
      <c r="BK14" s="16"/>
    </row>
    <row r="15" spans="1:256" hidden="1" outlineLevel="1">
      <c r="A15" s="16"/>
      <c r="B15" s="126"/>
      <c r="C15" s="35" t="str">
        <f>Asset5</f>
        <v>Distribution Substations</v>
      </c>
      <c r="D15" s="16"/>
      <c r="E15" s="16"/>
      <c r="F15" s="38"/>
      <c r="G15" s="340">
        <f>Input!G107*(1+rvanilla)^0.5</f>
        <v>11.57017487934829</v>
      </c>
      <c r="H15" s="340">
        <f>Input!H107*(1+rvanilla)^0.5</f>
        <v>11.558638112841779</v>
      </c>
      <c r="I15" s="340">
        <f>Input!I107*(1+rvanilla)^0.5</f>
        <v>9.7308945817183936</v>
      </c>
      <c r="J15" s="340">
        <f>Input!J107*(1+rvanilla)^0.5</f>
        <v>9.3015302918961407</v>
      </c>
      <c r="K15" s="340">
        <f>Input!K107*(1+rvanilla)^0.5</f>
        <v>8.3633316181552502</v>
      </c>
      <c r="L15" s="340">
        <f>Input!L107*(1+rvanilla)^0.5</f>
        <v>0</v>
      </c>
      <c r="M15" s="340">
        <f>Input!M107*(1+rvanilla)^0.5</f>
        <v>0</v>
      </c>
      <c r="N15" s="340">
        <f>Input!N107*(1+rvanilla)^0.5</f>
        <v>0</v>
      </c>
      <c r="O15" s="340">
        <f>Input!O107*(1+rvanilla)^0.5</f>
        <v>0</v>
      </c>
      <c r="P15" s="340">
        <f>Input!P107*(1+rvanilla)^0.5</f>
        <v>0</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16"/>
      <c r="BK15" s="16"/>
    </row>
    <row r="16" spans="1:256" hidden="1" outlineLevel="1">
      <c r="A16" s="16"/>
      <c r="B16" s="126"/>
      <c r="C16" s="35" t="str">
        <f>Asset6</f>
        <v>Distribution Overhead Lines</v>
      </c>
      <c r="D16" s="16"/>
      <c r="E16" s="16"/>
      <c r="F16" s="38"/>
      <c r="G16" s="340">
        <f>Input!G108*(1+rvanilla)^0.5</f>
        <v>11.022364123439793</v>
      </c>
      <c r="H16" s="340">
        <f>Input!H108*(1+rvanilla)^0.5</f>
        <v>11.550958903535212</v>
      </c>
      <c r="I16" s="340">
        <f>Input!I108*(1+rvanilla)^0.5</f>
        <v>12.362461345370843</v>
      </c>
      <c r="J16" s="340">
        <f>Input!J108*(1+rvanilla)^0.5</f>
        <v>12.434200277414877</v>
      </c>
      <c r="K16" s="340">
        <f>Input!K108*(1+rvanilla)^0.5</f>
        <v>13.111148055273841</v>
      </c>
      <c r="L16" s="340">
        <f>Input!L108*(1+rvanilla)^0.5</f>
        <v>0</v>
      </c>
      <c r="M16" s="340">
        <f>Input!M108*(1+rvanilla)^0.5</f>
        <v>0</v>
      </c>
      <c r="N16" s="340">
        <f>Input!N108*(1+rvanilla)^0.5</f>
        <v>0</v>
      </c>
      <c r="O16" s="340">
        <f>Input!O108*(1+rvanilla)^0.5</f>
        <v>0</v>
      </c>
      <c r="P16" s="340">
        <f>Input!P108*(1+rvanilla)^0.5</f>
        <v>0</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16"/>
      <c r="BK16" s="16"/>
    </row>
    <row r="17" spans="1:69" hidden="1" outlineLevel="1">
      <c r="A17" s="16"/>
      <c r="B17" s="126"/>
      <c r="C17" s="35" t="str">
        <f>Asset7</f>
        <v>Distribution Underground Lines</v>
      </c>
      <c r="D17" s="16"/>
      <c r="E17" s="16"/>
      <c r="F17" s="38"/>
      <c r="G17" s="340">
        <f>Input!G109*(1+rvanilla)^0.5</f>
        <v>11.862892439665876</v>
      </c>
      <c r="H17" s="340">
        <f>Input!H109*(1+rvanilla)^0.5</f>
        <v>11.336649461922338</v>
      </c>
      <c r="I17" s="340">
        <f>Input!I109*(1+rvanilla)^0.5</f>
        <v>12.545205169845712</v>
      </c>
      <c r="J17" s="340">
        <f>Input!J109*(1+rvanilla)^0.5</f>
        <v>10.401784682493657</v>
      </c>
      <c r="K17" s="340">
        <f>Input!K109*(1+rvanilla)^0.5</f>
        <v>11.626990004939531</v>
      </c>
      <c r="L17" s="340">
        <f>Input!L109*(1+rvanilla)^0.5</f>
        <v>0</v>
      </c>
      <c r="M17" s="340">
        <f>Input!M109*(1+rvanilla)^0.5</f>
        <v>0</v>
      </c>
      <c r="N17" s="340">
        <f>Input!N109*(1+rvanilla)^0.5</f>
        <v>0</v>
      </c>
      <c r="O17" s="340">
        <f>Input!O109*(1+rvanilla)^0.5</f>
        <v>0</v>
      </c>
      <c r="P17" s="340">
        <f>Input!P109*(1+rvanilla)^0.5</f>
        <v>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16"/>
      <c r="BK17" s="16"/>
    </row>
    <row r="18" spans="1:69" hidden="1" outlineLevel="1">
      <c r="A18" s="16"/>
      <c r="B18" s="126"/>
      <c r="C18" s="35" t="str">
        <f>Asset8</f>
        <v>IT &amp; Communication Systems (Networks)</v>
      </c>
      <c r="D18" s="16"/>
      <c r="E18" s="16"/>
      <c r="F18" s="38"/>
      <c r="G18" s="340">
        <f>Input!G110*(1+rvanilla)^0.5</f>
        <v>5.7853478333917039</v>
      </c>
      <c r="H18" s="340">
        <f>Input!H110*(1+rvanilla)^0.5</f>
        <v>5.7958314797659423</v>
      </c>
      <c r="I18" s="340">
        <f>Input!I110*(1+rvanilla)^0.5</f>
        <v>3.9454678947128281</v>
      </c>
      <c r="J18" s="340">
        <f>Input!J110*(1+rvanilla)^0.5</f>
        <v>4.0136115961453784</v>
      </c>
      <c r="K18" s="340">
        <f>Input!K110*(1+rvanilla)^0.5</f>
        <v>5.1615708741245072</v>
      </c>
      <c r="L18" s="340">
        <f>Input!L110*(1+rvanilla)^0.5</f>
        <v>0</v>
      </c>
      <c r="M18" s="340">
        <f>Input!M110*(1+rvanilla)^0.5</f>
        <v>0</v>
      </c>
      <c r="N18" s="340">
        <f>Input!N110*(1+rvanilla)^0.5</f>
        <v>0</v>
      </c>
      <c r="O18" s="340">
        <f>Input!O110*(1+rvanilla)^0.5</f>
        <v>0</v>
      </c>
      <c r="P18" s="340">
        <f>Input!P110*(1+rvanilla)^0.5</f>
        <v>0</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16"/>
      <c r="BK18" s="16"/>
    </row>
    <row r="19" spans="1:69" hidden="1" outlineLevel="1">
      <c r="A19" s="16"/>
      <c r="B19" s="126"/>
      <c r="C19" s="35" t="str">
        <f>Asset9</f>
        <v>Motor Vehicles</v>
      </c>
      <c r="D19" s="16"/>
      <c r="E19" s="16"/>
      <c r="F19" s="38"/>
      <c r="G19" s="340">
        <f>Input!G111*(1+rvanilla)^0.5</f>
        <v>0</v>
      </c>
      <c r="H19" s="340">
        <f>Input!H111*(1+rvanilla)^0.5</f>
        <v>0</v>
      </c>
      <c r="I19" s="340">
        <f>Input!I111*(1+rvanilla)^0.5</f>
        <v>0</v>
      </c>
      <c r="J19" s="340">
        <f>Input!J111*(1+rvanilla)^0.5</f>
        <v>0</v>
      </c>
      <c r="K19" s="340">
        <f>Input!K111*(1+rvanilla)^0.5</f>
        <v>0</v>
      </c>
      <c r="L19" s="340">
        <f>Input!L111*(1+rvanilla)^0.5</f>
        <v>0</v>
      </c>
      <c r="M19" s="340">
        <f>Input!M111*(1+rvanilla)^0.5</f>
        <v>0</v>
      </c>
      <c r="N19" s="340">
        <f>Input!N111*(1+rvanilla)^0.5</f>
        <v>0</v>
      </c>
      <c r="O19" s="340">
        <f>Input!O111*(1+rvanilla)^0.5</f>
        <v>0</v>
      </c>
      <c r="P19" s="340">
        <f>Input!P111*(1+rvanilla)^0.5</f>
        <v>0</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16"/>
      <c r="BK19" s="16"/>
    </row>
    <row r="20" spans="1:69" hidden="1" outlineLevel="1">
      <c r="A20" s="16"/>
      <c r="B20" s="126"/>
      <c r="C20" s="35" t="str">
        <f>Asset10</f>
        <v>Other Non-System Assets (Networks)</v>
      </c>
      <c r="D20" s="16"/>
      <c r="E20" s="16"/>
      <c r="F20" s="38"/>
      <c r="G20" s="340">
        <f>Input!G112*(1+rvanilla)^0.5</f>
        <v>0.4908411751919553</v>
      </c>
      <c r="H20" s="340">
        <f>Input!H112*(1+rvanilla)^0.5</f>
        <v>0.51053137653832947</v>
      </c>
      <c r="I20" s="340">
        <f>Input!I112*(1+rvanilla)^0.5</f>
        <v>0.52420826820166866</v>
      </c>
      <c r="J20" s="340">
        <f>Input!J112*(1+rvanilla)^0.5</f>
        <v>0.52826699259716137</v>
      </c>
      <c r="K20" s="340">
        <f>Input!K112*(1+rvanilla)^0.5</f>
        <v>0.53095353114376165</v>
      </c>
      <c r="L20" s="340">
        <f>Input!L112*(1+rvanilla)^0.5</f>
        <v>0</v>
      </c>
      <c r="M20" s="340">
        <f>Input!M112*(1+rvanilla)^0.5</f>
        <v>0</v>
      </c>
      <c r="N20" s="340">
        <f>Input!N112*(1+rvanilla)^0.5</f>
        <v>0</v>
      </c>
      <c r="O20" s="340">
        <f>Input!O112*(1+rvanilla)^0.5</f>
        <v>0</v>
      </c>
      <c r="P20" s="340">
        <f>Input!P112*(1+rvanilla)^0.5</f>
        <v>0</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16"/>
      <c r="BK20" s="16"/>
    </row>
    <row r="21" spans="1:69" hidden="1" outlineLevel="1">
      <c r="A21" s="16"/>
      <c r="B21" s="126"/>
      <c r="C21" s="35" t="str">
        <f>Asset11</f>
        <v>IT Systems (Corporate)</v>
      </c>
      <c r="D21" s="16"/>
      <c r="E21" s="16"/>
      <c r="F21" s="38"/>
      <c r="G21" s="340">
        <f>Input!G113*(1+rvanilla)^0.5</f>
        <v>0.2324617537907733</v>
      </c>
      <c r="H21" s="340">
        <f>Input!H113*(1+rvanilla)^0.5</f>
        <v>7.1747454873695465E-2</v>
      </c>
      <c r="I21" s="340">
        <f>Input!I113*(1+rvanilla)^0.5</f>
        <v>0.27264032852004277</v>
      </c>
      <c r="J21" s="340">
        <f>Input!J113*(1+rvanilla)^0.5</f>
        <v>0.20089287364634731</v>
      </c>
      <c r="K21" s="340">
        <f>Input!K113*(1+rvanilla)^0.5</f>
        <v>0.20089287364634731</v>
      </c>
      <c r="L21" s="340">
        <f>Input!L113*(1+rvanilla)^0.5</f>
        <v>0</v>
      </c>
      <c r="M21" s="340">
        <f>Input!M113*(1+rvanilla)^0.5</f>
        <v>0</v>
      </c>
      <c r="N21" s="340">
        <f>Input!N113*(1+rvanilla)^0.5</f>
        <v>0</v>
      </c>
      <c r="O21" s="340">
        <f>Input!O113*(1+rvanilla)^0.5</f>
        <v>0</v>
      </c>
      <c r="P21" s="340">
        <f>Input!P113*(1+rvanilla)^0.5</f>
        <v>0</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16"/>
      <c r="BK21" s="16"/>
    </row>
    <row r="22" spans="1:69" hidden="1" outlineLevel="1">
      <c r="A22" s="16"/>
      <c r="B22" s="126"/>
      <c r="C22" s="35" t="str">
        <f>Asset12</f>
        <v>Telecommunications (Corporate)</v>
      </c>
      <c r="D22" s="16"/>
      <c r="E22" s="16"/>
      <c r="F22" s="38"/>
      <c r="G22" s="340">
        <f>Input!G114*(1+rvanilla)^0.5</f>
        <v>1.4162069051803723</v>
      </c>
      <c r="H22" s="340">
        <f>Input!H114*(1+rvanilla)^0.5</f>
        <v>0.12627552057770403</v>
      </c>
      <c r="I22" s="340">
        <f>Input!I114*(1+rvanilla)^0.5</f>
        <v>0.126275520577704</v>
      </c>
      <c r="J22" s="340">
        <f>Input!J114*(1+rvanilla)^0.5</f>
        <v>6.3137760288851999E-2</v>
      </c>
      <c r="K22" s="340">
        <f>Input!K114*(1+rvanilla)^0.5</f>
        <v>6.600765848379983E-2</v>
      </c>
      <c r="L22" s="340">
        <f>Input!L114*(1+rvanilla)^0.5</f>
        <v>0</v>
      </c>
      <c r="M22" s="340">
        <f>Input!M114*(1+rvanilla)^0.5</f>
        <v>0</v>
      </c>
      <c r="N22" s="340">
        <f>Input!N114*(1+rvanilla)^0.5</f>
        <v>0</v>
      </c>
      <c r="O22" s="340">
        <f>Input!O114*(1+rvanilla)^0.5</f>
        <v>0</v>
      </c>
      <c r="P22" s="340">
        <f>Input!P114*(1+rvanilla)^0.5</f>
        <v>0</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16"/>
      <c r="BK22" s="16"/>
    </row>
    <row r="23" spans="1:69" hidden="1" outlineLevel="1">
      <c r="A23" s="16"/>
      <c r="B23" s="126"/>
      <c r="C23" s="35" t="str">
        <f>Asset13</f>
        <v>Other Non-System Assets (Corporate)</v>
      </c>
      <c r="D23" s="16"/>
      <c r="E23" s="16"/>
      <c r="F23" s="38"/>
      <c r="G23" s="340">
        <f>Input!G115*(1+rvanilla)^0.5</f>
        <v>0</v>
      </c>
      <c r="H23" s="340">
        <f>Input!H115*(1+rvanilla)^0.5</f>
        <v>0</v>
      </c>
      <c r="I23" s="340">
        <f>Input!I115*(1+rvanilla)^0.5</f>
        <v>0</v>
      </c>
      <c r="J23" s="340">
        <f>Input!J115*(1+rvanilla)^0.5</f>
        <v>0</v>
      </c>
      <c r="K23" s="340">
        <f>Input!K115*(1+rvanilla)^0.5</f>
        <v>0</v>
      </c>
      <c r="L23" s="340">
        <f>Input!L115*(1+rvanilla)^0.5</f>
        <v>0</v>
      </c>
      <c r="M23" s="340">
        <f>Input!M115*(1+rvanilla)^0.5</f>
        <v>0</v>
      </c>
      <c r="N23" s="340">
        <f>Input!N115*(1+rvanilla)^0.5</f>
        <v>0</v>
      </c>
      <c r="O23" s="340">
        <f>Input!O115*(1+rvanilla)^0.5</f>
        <v>0</v>
      </c>
      <c r="P23" s="340">
        <f>Input!P115*(1+rvanilla)^0.5</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16"/>
      <c r="BK23" s="16"/>
    </row>
    <row r="24" spans="1:69" hidden="1" outlineLevel="1">
      <c r="A24" s="16"/>
      <c r="B24" s="126"/>
      <c r="C24" s="35" t="str">
        <f>Asset14</f>
        <v>Land</v>
      </c>
      <c r="D24" s="16"/>
      <c r="E24" s="16"/>
      <c r="F24" s="38"/>
      <c r="G24" s="340">
        <f>Input!G116*(1+rvanilla)^0.5</f>
        <v>0</v>
      </c>
      <c r="H24" s="340">
        <f>Input!H116*(1+rvanilla)^0.5</f>
        <v>0</v>
      </c>
      <c r="I24" s="340">
        <f>Input!I116*(1+rvanilla)^0.5</f>
        <v>0</v>
      </c>
      <c r="J24" s="340">
        <f>Input!J116*(1+rvanilla)^0.5</f>
        <v>0</v>
      </c>
      <c r="K24" s="340">
        <f>Input!K116*(1+rvanilla)^0.5</f>
        <v>0</v>
      </c>
      <c r="L24" s="340">
        <f>Input!L116*(1+rvanilla)^0.5</f>
        <v>0</v>
      </c>
      <c r="M24" s="340">
        <f>Input!M116*(1+rvanilla)^0.5</f>
        <v>0</v>
      </c>
      <c r="N24" s="340">
        <f>Input!N116*(1+rvanilla)^0.5</f>
        <v>0</v>
      </c>
      <c r="O24" s="340">
        <f>Input!O116*(1+rvanilla)^0.5</f>
        <v>0</v>
      </c>
      <c r="P24" s="340">
        <f>Input!P116*(1+rvanilla)^0.5</f>
        <v>0</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16"/>
      <c r="BK24" s="16"/>
    </row>
    <row r="25" spans="1:69" hidden="1" outlineLevel="1">
      <c r="A25" s="16"/>
      <c r="B25" s="126"/>
      <c r="C25" s="35" t="str">
        <f>Asset15</f>
        <v>Buildings</v>
      </c>
      <c r="D25" s="16"/>
      <c r="E25" s="16"/>
      <c r="F25" s="38"/>
      <c r="G25" s="340">
        <f>Input!G117*(1+rvanilla)^0.5</f>
        <v>5.9420207133755092</v>
      </c>
      <c r="H25" s="340">
        <f>Input!H117*(1+rvanilla)^0.5</f>
        <v>1.2932495121681067</v>
      </c>
      <c r="I25" s="340">
        <f>Input!I117*(1+rvanilla)^0.5</f>
        <v>1.2033784536249461</v>
      </c>
      <c r="J25" s="340">
        <f>Input!J117*(1+rvanilla)^0.5</f>
        <v>1.1574260106550649</v>
      </c>
      <c r="K25" s="340">
        <f>Input!K117*(1+rvanilla)^0.5</f>
        <v>1.2333354731393331</v>
      </c>
      <c r="L25" s="340">
        <f>Input!L117*(1+rvanilla)^0.5</f>
        <v>0</v>
      </c>
      <c r="M25" s="340">
        <f>Input!M117*(1+rvanilla)^0.5</f>
        <v>0</v>
      </c>
      <c r="N25" s="340">
        <f>Input!N117*(1+rvanilla)^0.5</f>
        <v>0</v>
      </c>
      <c r="O25" s="340">
        <f>Input!O117*(1+rvanilla)^0.5</f>
        <v>0</v>
      </c>
      <c r="P25" s="340">
        <f>Input!P117*(1+rvanilla)^0.5</f>
        <v>0</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16"/>
      <c r="BK25" s="16"/>
    </row>
    <row r="26" spans="1:69" hidden="1" outlineLevel="1">
      <c r="A26" s="16"/>
      <c r="B26" s="126"/>
      <c r="C26" s="35" t="str">
        <f>Asset16</f>
        <v>Equity raising costs</v>
      </c>
      <c r="D26" s="16"/>
      <c r="E26" s="16"/>
      <c r="F26" s="38"/>
      <c r="G26" s="340">
        <f>Input!G118*(1+rvanilla)^0.5</f>
        <v>0.27030148335485277</v>
      </c>
      <c r="H26" s="340">
        <f>Input!H118*(1+rvanilla)^0.5</f>
        <v>0</v>
      </c>
      <c r="I26" s="340">
        <f>Input!I118*(1+rvanilla)^0.5</f>
        <v>0</v>
      </c>
      <c r="J26" s="340">
        <f>Input!J118*(1+rvanilla)^0.5</f>
        <v>0</v>
      </c>
      <c r="K26" s="340">
        <f>Input!K118*(1+rvanilla)^0.5</f>
        <v>0</v>
      </c>
      <c r="L26" s="340">
        <f>Input!L118*(1+rvanilla)^0.5</f>
        <v>0</v>
      </c>
      <c r="M26" s="340">
        <f>Input!M118*(1+rvanilla)^0.5</f>
        <v>0</v>
      </c>
      <c r="N26" s="340">
        <f>Input!N118*(1+rvanilla)^0.5</f>
        <v>0</v>
      </c>
      <c r="O26" s="340">
        <f>Input!O118*(1+rvanilla)^0.5</f>
        <v>0</v>
      </c>
      <c r="P26" s="340">
        <f>Input!P118*(1+rvanilla)^0.5</f>
        <v>0</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16"/>
      <c r="BK26" s="16"/>
    </row>
    <row r="27" spans="1:69" hidden="1" outlineLevel="1">
      <c r="A27" s="16"/>
      <c r="B27" s="126"/>
      <c r="C27" s="35">
        <f>Asset17</f>
        <v>0</v>
      </c>
      <c r="D27" s="16"/>
      <c r="E27" s="16"/>
      <c r="F27" s="38"/>
      <c r="G27" s="340">
        <f>Input!G119*(1+rvanilla)^0.5</f>
        <v>0</v>
      </c>
      <c r="H27" s="340">
        <f>Input!H119*(1+rvanilla)^0.5</f>
        <v>0</v>
      </c>
      <c r="I27" s="340">
        <f>Input!I119*(1+rvanilla)^0.5</f>
        <v>0</v>
      </c>
      <c r="J27" s="340">
        <f>Input!J119*(1+rvanilla)^0.5</f>
        <v>0</v>
      </c>
      <c r="K27" s="340">
        <f>Input!K119*(1+rvanilla)^0.5</f>
        <v>0</v>
      </c>
      <c r="L27" s="340">
        <f>Input!L119*(1+rvanilla)^0.5</f>
        <v>0</v>
      </c>
      <c r="M27" s="340">
        <f>Input!M119*(1+rvanilla)^0.5</f>
        <v>0</v>
      </c>
      <c r="N27" s="340">
        <f>Input!N119*(1+rvanilla)^0.5</f>
        <v>0</v>
      </c>
      <c r="O27" s="340">
        <f>Input!O119*(1+rvanilla)^0.5</f>
        <v>0</v>
      </c>
      <c r="P27" s="340">
        <f>Input!P119*(1+rvanilla)^0.5</f>
        <v>0</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16"/>
      <c r="BK27" s="16"/>
    </row>
    <row r="28" spans="1:69" hidden="1" outlineLevel="1">
      <c r="A28" s="16"/>
      <c r="B28" s="126"/>
      <c r="C28" s="35">
        <f>Asset18</f>
        <v>0</v>
      </c>
      <c r="D28" s="16"/>
      <c r="E28" s="16"/>
      <c r="F28" s="38"/>
      <c r="G28" s="340">
        <f>Input!G120*(1+rvanilla)^0.5</f>
        <v>0</v>
      </c>
      <c r="H28" s="340">
        <f>Input!H120*(1+rvanilla)^0.5</f>
        <v>0</v>
      </c>
      <c r="I28" s="340">
        <f>Input!I120*(1+rvanilla)^0.5</f>
        <v>0</v>
      </c>
      <c r="J28" s="340">
        <f>Input!J120*(1+rvanilla)^0.5</f>
        <v>0</v>
      </c>
      <c r="K28" s="340">
        <f>Input!K120*(1+rvanilla)^0.5</f>
        <v>0</v>
      </c>
      <c r="L28" s="340">
        <f>Input!L120*(1+rvanilla)^0.5</f>
        <v>0</v>
      </c>
      <c r="M28" s="340">
        <f>Input!M120*(1+rvanilla)^0.5</f>
        <v>0</v>
      </c>
      <c r="N28" s="340">
        <f>Input!N120*(1+rvanilla)^0.5</f>
        <v>0</v>
      </c>
      <c r="O28" s="340">
        <f>Input!O120*(1+rvanilla)^0.5</f>
        <v>0</v>
      </c>
      <c r="P28" s="340">
        <f>Input!P120*(1+rvanilla)^0.5</f>
        <v>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16"/>
      <c r="BK28" s="16"/>
    </row>
    <row r="29" spans="1:69" hidden="1" outlineLevel="1">
      <c r="A29" s="16"/>
      <c r="B29" s="126"/>
      <c r="C29" s="35">
        <f>Asset19</f>
        <v>0</v>
      </c>
      <c r="D29" s="16"/>
      <c r="E29" s="16"/>
      <c r="F29" s="38"/>
      <c r="G29" s="340">
        <f>Input!G121*(1+rvanilla)^0.5</f>
        <v>0</v>
      </c>
      <c r="H29" s="340">
        <f>Input!H121*(1+rvanilla)^0.5</f>
        <v>0</v>
      </c>
      <c r="I29" s="340">
        <f>Input!I121*(1+rvanilla)^0.5</f>
        <v>0</v>
      </c>
      <c r="J29" s="340">
        <f>Input!J121*(1+rvanilla)^0.5</f>
        <v>0</v>
      </c>
      <c r="K29" s="340">
        <f>Input!K121*(1+rvanilla)^0.5</f>
        <v>0</v>
      </c>
      <c r="L29" s="340">
        <f>Input!L121*(1+rvanilla)^0.5</f>
        <v>0</v>
      </c>
      <c r="M29" s="340">
        <f>Input!M121*(1+rvanilla)^0.5</f>
        <v>0</v>
      </c>
      <c r="N29" s="340">
        <f>Input!N121*(1+rvanilla)^0.5</f>
        <v>0</v>
      </c>
      <c r="O29" s="340">
        <f>Input!O121*(1+rvanilla)^0.5</f>
        <v>0</v>
      </c>
      <c r="P29" s="340">
        <f>Input!P121*(1+rvanilla)^0.5</f>
        <v>0</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16"/>
      <c r="BK29" s="16"/>
    </row>
    <row r="30" spans="1:69" hidden="1" outlineLevel="1">
      <c r="A30" s="16"/>
      <c r="B30" s="126"/>
      <c r="C30" s="35">
        <f>Asset20</f>
        <v>0</v>
      </c>
      <c r="D30" s="16"/>
      <c r="E30" s="16"/>
      <c r="F30" s="38"/>
      <c r="G30" s="340">
        <f>Input!G122*(1+rvanilla)^0.5</f>
        <v>0</v>
      </c>
      <c r="H30" s="340">
        <f>Input!H122*(1+rvanilla)^0.5</f>
        <v>0</v>
      </c>
      <c r="I30" s="340">
        <f>Input!I122*(1+rvanilla)^0.5</f>
        <v>0</v>
      </c>
      <c r="J30" s="340">
        <f>Input!J122*(1+rvanilla)^0.5</f>
        <v>0</v>
      </c>
      <c r="K30" s="340">
        <f>Input!K122*(1+rvanilla)^0.5</f>
        <v>0</v>
      </c>
      <c r="L30" s="340">
        <f>Input!L122*(1+rvanilla)^0.5</f>
        <v>0</v>
      </c>
      <c r="M30" s="340">
        <f>Input!M122*(1+rvanilla)^0.5</f>
        <v>0</v>
      </c>
      <c r="N30" s="340">
        <f>Input!N122*(1+rvanilla)^0.5</f>
        <v>0</v>
      </c>
      <c r="O30" s="340">
        <f>Input!O122*(1+rvanilla)^0.5</f>
        <v>0</v>
      </c>
      <c r="P30" s="340">
        <f>Input!P122*(1+rvanilla)^0.5</f>
        <v>0</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16"/>
      <c r="BK30" s="16"/>
    </row>
    <row r="31" spans="1:69" collapsed="1">
      <c r="A31" s="16"/>
      <c r="B31" s="126" t="s">
        <v>83</v>
      </c>
      <c r="C31" s="16"/>
      <c r="D31" s="16"/>
      <c r="E31" s="16"/>
      <c r="F31" s="38"/>
      <c r="G31" s="340">
        <f>SUM(G32:G51)</f>
        <v>66.875992803898157</v>
      </c>
      <c r="H31" s="340">
        <f t="shared" ref="H31:P31" si="7">SUM(H32:H51)</f>
        <v>62.392332772383391</v>
      </c>
      <c r="I31" s="340">
        <f t="shared" si="7"/>
        <v>62.544690204457517</v>
      </c>
      <c r="J31" s="340">
        <f t="shared" si="7"/>
        <v>56.923386232803402</v>
      </c>
      <c r="K31" s="340">
        <f t="shared" si="7"/>
        <v>55.802667583766251</v>
      </c>
      <c r="L31" s="340">
        <f t="shared" si="7"/>
        <v>0</v>
      </c>
      <c r="M31" s="340">
        <f t="shared" si="7"/>
        <v>0</v>
      </c>
      <c r="N31" s="340">
        <f t="shared" si="7"/>
        <v>0</v>
      </c>
      <c r="O31" s="340">
        <f t="shared" si="7"/>
        <v>0</v>
      </c>
      <c r="P31" s="340">
        <f t="shared" si="7"/>
        <v>0</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16"/>
      <c r="BK31" s="16"/>
      <c r="BL31" s="325"/>
      <c r="BM31" s="325"/>
      <c r="BN31" s="325"/>
      <c r="BO31" s="325"/>
      <c r="BP31" s="325"/>
      <c r="BQ31" s="325"/>
    </row>
    <row r="32" spans="1:69" hidden="1" outlineLevel="1">
      <c r="A32" s="16"/>
      <c r="B32" s="126"/>
      <c r="C32" s="35" t="str">
        <f>Asset1</f>
        <v>Opening Distribution Assets</v>
      </c>
      <c r="D32" s="16"/>
      <c r="E32" s="16"/>
      <c r="F32" s="38"/>
      <c r="G32" s="340">
        <f>G11*G$7</f>
        <v>0</v>
      </c>
      <c r="H32" s="340">
        <f t="shared" ref="H32:P32" si="8">H11*H$7</f>
        <v>0</v>
      </c>
      <c r="I32" s="340">
        <f t="shared" si="8"/>
        <v>0</v>
      </c>
      <c r="J32" s="340">
        <f t="shared" si="8"/>
        <v>0</v>
      </c>
      <c r="K32" s="340">
        <f t="shared" si="8"/>
        <v>0</v>
      </c>
      <c r="L32" s="340">
        <f t="shared" si="8"/>
        <v>0</v>
      </c>
      <c r="M32" s="340">
        <f t="shared" si="8"/>
        <v>0</v>
      </c>
      <c r="N32" s="340">
        <f t="shared" si="8"/>
        <v>0</v>
      </c>
      <c r="O32" s="340">
        <f t="shared" si="8"/>
        <v>0</v>
      </c>
      <c r="P32" s="340">
        <f t="shared" si="8"/>
        <v>0</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16"/>
      <c r="BK32" s="16"/>
      <c r="BL32" s="325"/>
      <c r="BM32" s="325"/>
      <c r="BN32" s="325"/>
      <c r="BO32" s="325"/>
      <c r="BP32" s="325"/>
      <c r="BQ32" s="325"/>
    </row>
    <row r="33" spans="1:69" hidden="1" outlineLevel="1">
      <c r="A33" s="16"/>
      <c r="B33" s="126"/>
      <c r="C33" s="35" t="str">
        <f>Asset2</f>
        <v>Sub-transmission Overhead</v>
      </c>
      <c r="D33" s="16"/>
      <c r="E33" s="16"/>
      <c r="F33" s="38"/>
      <c r="G33" s="340">
        <f>G12*G$7</f>
        <v>13.793077221544175</v>
      </c>
      <c r="H33" s="340">
        <f t="shared" ref="H33:P33" si="9">H12*H$7</f>
        <v>2.1565868388171836</v>
      </c>
      <c r="I33" s="340">
        <f t="shared" si="9"/>
        <v>6.2598054480529015</v>
      </c>
      <c r="J33" s="340">
        <f t="shared" si="9"/>
        <v>6.2479133475314255</v>
      </c>
      <c r="K33" s="340">
        <f t="shared" si="9"/>
        <v>1.4081741587055578</v>
      </c>
      <c r="L33" s="340">
        <f t="shared" si="9"/>
        <v>0</v>
      </c>
      <c r="M33" s="340">
        <f t="shared" si="9"/>
        <v>0</v>
      </c>
      <c r="N33" s="340">
        <f t="shared" si="9"/>
        <v>0</v>
      </c>
      <c r="O33" s="340">
        <f t="shared" si="9"/>
        <v>0</v>
      </c>
      <c r="P33" s="340">
        <f t="shared" si="9"/>
        <v>0</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16"/>
      <c r="BK33" s="16"/>
      <c r="BL33" s="325"/>
      <c r="BM33" s="325"/>
      <c r="BN33" s="325"/>
      <c r="BO33" s="325"/>
      <c r="BP33" s="325"/>
      <c r="BQ33" s="325"/>
    </row>
    <row r="34" spans="1:69" hidden="1" outlineLevel="1">
      <c r="A34" s="16"/>
      <c r="B34" s="126"/>
      <c r="C34" s="35" t="str">
        <f>Asset3</f>
        <v>Sub-transmission Underground</v>
      </c>
      <c r="D34" s="16"/>
      <c r="E34" s="16"/>
      <c r="F34" s="38"/>
      <c r="G34" s="340">
        <f t="shared" ref="G34:P51" si="10">G13*G$7</f>
        <v>0</v>
      </c>
      <c r="H34" s="340">
        <f t="shared" si="10"/>
        <v>0</v>
      </c>
      <c r="I34" s="340">
        <f t="shared" si="10"/>
        <v>0</v>
      </c>
      <c r="J34" s="340">
        <f t="shared" si="10"/>
        <v>0</v>
      </c>
      <c r="K34" s="340">
        <f>K13*K$7</f>
        <v>0</v>
      </c>
      <c r="L34" s="340">
        <f t="shared" si="10"/>
        <v>0</v>
      </c>
      <c r="M34" s="340">
        <f t="shared" si="10"/>
        <v>0</v>
      </c>
      <c r="N34" s="340">
        <f t="shared" si="10"/>
        <v>0</v>
      </c>
      <c r="O34" s="340">
        <f t="shared" si="10"/>
        <v>0</v>
      </c>
      <c r="P34" s="340">
        <f t="shared" si="10"/>
        <v>0</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16"/>
      <c r="BK34" s="16"/>
      <c r="BL34" s="325"/>
      <c r="BM34" s="325"/>
      <c r="BN34" s="325"/>
      <c r="BO34" s="325"/>
      <c r="BP34" s="325"/>
      <c r="BQ34" s="325"/>
    </row>
    <row r="35" spans="1:69" hidden="1" outlineLevel="1">
      <c r="A35" s="16"/>
      <c r="B35" s="126"/>
      <c r="C35" s="35" t="str">
        <f>Asset4</f>
        <v>Zone Substation</v>
      </c>
      <c r="D35" s="16"/>
      <c r="E35" s="16"/>
      <c r="F35" s="38"/>
      <c r="G35" s="340">
        <f t="shared" si="10"/>
        <v>3.2877098897285397</v>
      </c>
      <c r="H35" s="340">
        <f t="shared" si="10"/>
        <v>15.875044553161356</v>
      </c>
      <c r="I35" s="340">
        <f t="shared" si="10"/>
        <v>12.47635777615325</v>
      </c>
      <c r="J35" s="340">
        <f t="shared" si="10"/>
        <v>8.6605239288087397</v>
      </c>
      <c r="K35" s="340">
        <f t="shared" si="10"/>
        <v>8.8611726605265133</v>
      </c>
      <c r="L35" s="340">
        <f t="shared" si="10"/>
        <v>0</v>
      </c>
      <c r="M35" s="340">
        <f t="shared" si="10"/>
        <v>0</v>
      </c>
      <c r="N35" s="340">
        <f t="shared" si="10"/>
        <v>0</v>
      </c>
      <c r="O35" s="340">
        <f t="shared" si="10"/>
        <v>0</v>
      </c>
      <c r="P35" s="340">
        <f t="shared" si="10"/>
        <v>0</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16"/>
      <c r="BK35" s="16"/>
      <c r="BL35" s="325"/>
      <c r="BM35" s="325"/>
      <c r="BN35" s="325"/>
      <c r="BO35" s="325"/>
      <c r="BP35" s="325"/>
      <c r="BQ35" s="325"/>
    </row>
    <row r="36" spans="1:69" hidden="1" outlineLevel="1">
      <c r="A36" s="16"/>
      <c r="B36" s="126"/>
      <c r="C36" s="35" t="str">
        <f>Asset5</f>
        <v>Distribution Substations</v>
      </c>
      <c r="D36" s="16"/>
      <c r="E36" s="16"/>
      <c r="F36" s="38"/>
      <c r="G36" s="340">
        <f t="shared" si="10"/>
        <v>11.856519386865989</v>
      </c>
      <c r="H36" s="340">
        <f t="shared" si="10"/>
        <v>12.137835624239438</v>
      </c>
      <c r="I36" s="340">
        <f t="shared" si="10"/>
        <v>10.471397485193098</v>
      </c>
      <c r="J36" s="340">
        <f t="shared" si="10"/>
        <v>10.257076035178242</v>
      </c>
      <c r="K36" s="340">
        <f t="shared" si="10"/>
        <v>9.4507392346100865</v>
      </c>
      <c r="L36" s="340">
        <f t="shared" si="10"/>
        <v>0</v>
      </c>
      <c r="M36" s="340">
        <f t="shared" si="10"/>
        <v>0</v>
      </c>
      <c r="N36" s="340">
        <f t="shared" si="10"/>
        <v>0</v>
      </c>
      <c r="O36" s="340">
        <f t="shared" si="10"/>
        <v>0</v>
      </c>
      <c r="P36" s="340">
        <f t="shared" si="10"/>
        <v>0</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16"/>
      <c r="BK36" s="16"/>
      <c r="BL36" s="325"/>
      <c r="BM36" s="325"/>
      <c r="BN36" s="325"/>
      <c r="BO36" s="325"/>
      <c r="BP36" s="325"/>
      <c r="BQ36" s="325"/>
    </row>
    <row r="37" spans="1:69" hidden="1" outlineLevel="1">
      <c r="A37" s="16"/>
      <c r="B37" s="126"/>
      <c r="C37" s="35" t="str">
        <f>Asset6</f>
        <v>Distribution Overhead Lines</v>
      </c>
      <c r="D37" s="16"/>
      <c r="E37" s="16"/>
      <c r="F37" s="38"/>
      <c r="G37" s="340">
        <f t="shared" si="10"/>
        <v>11.295151134830661</v>
      </c>
      <c r="H37" s="340">
        <f>H16*H$7</f>
        <v>12.129771613637386</v>
      </c>
      <c r="I37" s="340">
        <f t="shared" si="10"/>
        <v>13.303221564635731</v>
      </c>
      <c r="J37" s="340">
        <f t="shared" si="10"/>
        <v>13.711565052171618</v>
      </c>
      <c r="K37" s="340">
        <f t="shared" si="10"/>
        <v>14.815870874684961</v>
      </c>
      <c r="L37" s="340">
        <f t="shared" si="10"/>
        <v>0</v>
      </c>
      <c r="M37" s="340">
        <f t="shared" si="10"/>
        <v>0</v>
      </c>
      <c r="N37" s="340">
        <f t="shared" si="10"/>
        <v>0</v>
      </c>
      <c r="O37" s="340">
        <f t="shared" si="10"/>
        <v>0</v>
      </c>
      <c r="P37" s="340">
        <f t="shared" si="10"/>
        <v>0</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16"/>
      <c r="BK37" s="16"/>
      <c r="BL37" s="325"/>
      <c r="BM37" s="325"/>
      <c r="BN37" s="325"/>
      <c r="BO37" s="325"/>
      <c r="BP37" s="325"/>
      <c r="BQ37" s="325"/>
    </row>
    <row r="38" spans="1:69" hidden="1" outlineLevel="1">
      <c r="A38" s="16"/>
      <c r="B38" s="126"/>
      <c r="C38" s="35" t="str">
        <f>Asset7</f>
        <v>Distribution Underground Lines</v>
      </c>
      <c r="D38" s="16"/>
      <c r="E38" s="16"/>
      <c r="F38" s="38"/>
      <c r="G38" s="340">
        <f t="shared" si="10"/>
        <v>12.156481268598329</v>
      </c>
      <c r="H38" s="340">
        <f t="shared" si="10"/>
        <v>11.904723234267365</v>
      </c>
      <c r="I38" s="340">
        <f t="shared" si="10"/>
        <v>13.49987185284621</v>
      </c>
      <c r="J38" s="340">
        <f t="shared" si="10"/>
        <v>11.470359504483255</v>
      </c>
      <c r="K38" s="340">
        <f t="shared" si="10"/>
        <v>13.138741309930149</v>
      </c>
      <c r="L38" s="340">
        <f t="shared" si="10"/>
        <v>0</v>
      </c>
      <c r="M38" s="340">
        <f t="shared" si="10"/>
        <v>0</v>
      </c>
      <c r="N38" s="340">
        <f t="shared" si="10"/>
        <v>0</v>
      </c>
      <c r="O38" s="340">
        <f t="shared" si="10"/>
        <v>0</v>
      </c>
      <c r="P38" s="340">
        <f t="shared" si="10"/>
        <v>0</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16"/>
      <c r="BK38" s="16"/>
      <c r="BL38" s="325"/>
      <c r="BM38" s="325"/>
      <c r="BN38" s="325"/>
      <c r="BO38" s="325"/>
      <c r="BP38" s="325"/>
      <c r="BQ38" s="325"/>
    </row>
    <row r="39" spans="1:69" hidden="1" outlineLevel="1">
      <c r="A39" s="16"/>
      <c r="B39" s="126"/>
      <c r="C39" s="35" t="str">
        <f>Asset8</f>
        <v>IT &amp; Communication Systems (Networks)</v>
      </c>
      <c r="D39" s="16"/>
      <c r="E39" s="16"/>
      <c r="F39" s="38"/>
      <c r="G39" s="340">
        <f t="shared" si="10"/>
        <v>5.9285265315052493</v>
      </c>
      <c r="H39" s="340">
        <f t="shared" si="10"/>
        <v>6.0862576646493549</v>
      </c>
      <c r="I39" s="340">
        <f t="shared" si="10"/>
        <v>4.2457106326302645</v>
      </c>
      <c r="J39" s="340">
        <f t="shared" si="10"/>
        <v>4.4259297153720354</v>
      </c>
      <c r="K39" s="340">
        <f t="shared" si="10"/>
        <v>5.8326827871341775</v>
      </c>
      <c r="L39" s="340">
        <f t="shared" si="10"/>
        <v>0</v>
      </c>
      <c r="M39" s="340">
        <f t="shared" si="10"/>
        <v>0</v>
      </c>
      <c r="N39" s="340">
        <f t="shared" si="10"/>
        <v>0</v>
      </c>
      <c r="O39" s="340">
        <f t="shared" si="10"/>
        <v>0</v>
      </c>
      <c r="P39" s="340">
        <f t="shared" si="10"/>
        <v>0</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16"/>
      <c r="BK39" s="16"/>
      <c r="BL39" s="325"/>
      <c r="BM39" s="325"/>
      <c r="BN39" s="325"/>
      <c r="BO39" s="325"/>
      <c r="BP39" s="325"/>
      <c r="BQ39" s="325"/>
    </row>
    <row r="40" spans="1:69" hidden="1" outlineLevel="1">
      <c r="A40" s="16"/>
      <c r="B40" s="126"/>
      <c r="C40" s="35" t="str">
        <f>Asset9</f>
        <v>Motor Vehicles</v>
      </c>
      <c r="D40" s="16"/>
      <c r="E40" s="16"/>
      <c r="F40" s="38"/>
      <c r="G40" s="340">
        <f t="shared" si="10"/>
        <v>0</v>
      </c>
      <c r="H40" s="340">
        <f t="shared" si="10"/>
        <v>0</v>
      </c>
      <c r="I40" s="340">
        <f t="shared" si="10"/>
        <v>0</v>
      </c>
      <c r="J40" s="340">
        <f t="shared" si="10"/>
        <v>0</v>
      </c>
      <c r="K40" s="340">
        <f t="shared" si="10"/>
        <v>0</v>
      </c>
      <c r="L40" s="340">
        <f t="shared" si="10"/>
        <v>0</v>
      </c>
      <c r="M40" s="340">
        <f t="shared" si="10"/>
        <v>0</v>
      </c>
      <c r="N40" s="340">
        <f t="shared" si="10"/>
        <v>0</v>
      </c>
      <c r="O40" s="340">
        <f t="shared" si="10"/>
        <v>0</v>
      </c>
      <c r="P40" s="340">
        <f t="shared" si="10"/>
        <v>0</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16"/>
      <c r="BK40" s="16"/>
      <c r="BL40" s="325"/>
      <c r="BM40" s="325"/>
      <c r="BN40" s="325"/>
      <c r="BO40" s="325"/>
      <c r="BP40" s="325"/>
      <c r="BQ40" s="325"/>
    </row>
    <row r="41" spans="1:69" hidden="1" outlineLevel="1">
      <c r="A41" s="16"/>
      <c r="B41" s="126"/>
      <c r="C41" s="35" t="str">
        <f>Asset10</f>
        <v>Other Non-System Assets (Networks)</v>
      </c>
      <c r="D41" s="16"/>
      <c r="E41" s="16"/>
      <c r="F41" s="38"/>
      <c r="G41" s="340">
        <f t="shared" si="10"/>
        <v>0.50298875948047095</v>
      </c>
      <c r="H41" s="340">
        <f t="shared" si="10"/>
        <v>0.53611384567480136</v>
      </c>
      <c r="I41" s="340">
        <f t="shared" si="10"/>
        <v>0.56409953835868576</v>
      </c>
      <c r="J41" s="340">
        <f t="shared" si="10"/>
        <v>0.58253583441692536</v>
      </c>
      <c r="K41" s="340">
        <f t="shared" si="10"/>
        <v>0.59998856886676288</v>
      </c>
      <c r="L41" s="340">
        <f t="shared" si="10"/>
        <v>0</v>
      </c>
      <c r="M41" s="340">
        <f t="shared" si="10"/>
        <v>0</v>
      </c>
      <c r="N41" s="340">
        <f t="shared" si="10"/>
        <v>0</v>
      </c>
      <c r="O41" s="340">
        <f t="shared" si="10"/>
        <v>0</v>
      </c>
      <c r="P41" s="340">
        <f t="shared" si="10"/>
        <v>0</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16"/>
      <c r="BK41" s="16"/>
      <c r="BL41" s="325"/>
      <c r="BM41" s="325"/>
      <c r="BN41" s="325"/>
      <c r="BO41" s="325"/>
      <c r="BP41" s="325"/>
      <c r="BQ41" s="325"/>
    </row>
    <row r="42" spans="1:69" hidden="1" outlineLevel="1">
      <c r="A42" s="16"/>
      <c r="B42" s="126"/>
      <c r="C42" s="35" t="str">
        <f>Asset11</f>
        <v>IT Systems (Corporate)</v>
      </c>
      <c r="D42" s="16"/>
      <c r="E42" s="16"/>
      <c r="F42" s="38"/>
      <c r="G42" s="340">
        <f t="shared" si="10"/>
        <v>0.2382148341979442</v>
      </c>
      <c r="H42" s="340">
        <f t="shared" si="10"/>
        <v>7.5342683559485979E-2</v>
      </c>
      <c r="I42" s="340">
        <f t="shared" si="10"/>
        <v>0.29338774831561687</v>
      </c>
      <c r="J42" s="340">
        <f t="shared" si="10"/>
        <v>0.22153058854318761</v>
      </c>
      <c r="K42" s="340">
        <f t="shared" si="10"/>
        <v>0.22701313897461878</v>
      </c>
      <c r="L42" s="340">
        <f t="shared" si="10"/>
        <v>0</v>
      </c>
      <c r="M42" s="340">
        <f t="shared" si="10"/>
        <v>0</v>
      </c>
      <c r="N42" s="340">
        <f t="shared" si="10"/>
        <v>0</v>
      </c>
      <c r="O42" s="340">
        <f t="shared" si="10"/>
        <v>0</v>
      </c>
      <c r="P42" s="340">
        <f t="shared" si="10"/>
        <v>0</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16"/>
      <c r="BK42" s="16"/>
      <c r="BL42" s="325"/>
      <c r="BM42" s="325"/>
      <c r="BN42" s="325"/>
      <c r="BO42" s="325"/>
      <c r="BP42" s="325"/>
      <c r="BQ42" s="325"/>
    </row>
    <row r="43" spans="1:69" hidden="1" outlineLevel="1">
      <c r="A43" s="16"/>
      <c r="B43" s="126"/>
      <c r="C43" s="35" t="str">
        <f>Asset12</f>
        <v>Telecommunications (Corporate)</v>
      </c>
      <c r="D43" s="16"/>
      <c r="E43" s="16"/>
      <c r="F43" s="38"/>
      <c r="G43" s="340">
        <f t="shared" si="10"/>
        <v>1.4512559059980574</v>
      </c>
      <c r="H43" s="340">
        <f t="shared" si="10"/>
        <v>0.13260312306469532</v>
      </c>
      <c r="I43" s="340">
        <f t="shared" si="10"/>
        <v>0.13588485185144358</v>
      </c>
      <c r="J43" s="340">
        <f t="shared" si="10"/>
        <v>6.962389925643038E-2</v>
      </c>
      <c r="K43" s="340">
        <f t="shared" si="10"/>
        <v>7.4590031377374744E-2</v>
      </c>
      <c r="L43" s="340">
        <f t="shared" si="10"/>
        <v>0</v>
      </c>
      <c r="M43" s="340">
        <f t="shared" si="10"/>
        <v>0</v>
      </c>
      <c r="N43" s="340">
        <f t="shared" si="10"/>
        <v>0</v>
      </c>
      <c r="O43" s="340">
        <f t="shared" si="10"/>
        <v>0</v>
      </c>
      <c r="P43" s="340">
        <f t="shared" si="10"/>
        <v>0</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16"/>
      <c r="BK43" s="16"/>
      <c r="BL43" s="325"/>
      <c r="BM43" s="325"/>
      <c r="BN43" s="325"/>
      <c r="BO43" s="325"/>
      <c r="BP43" s="325"/>
      <c r="BQ43" s="325"/>
    </row>
    <row r="44" spans="1:69" hidden="1" outlineLevel="1">
      <c r="A44" s="16"/>
      <c r="B44" s="126"/>
      <c r="C44" s="35" t="str">
        <f>Asset13</f>
        <v>Other Non-System Assets (Corporate)</v>
      </c>
      <c r="D44" s="16"/>
      <c r="E44" s="16"/>
      <c r="F44" s="38"/>
      <c r="G44" s="340">
        <f t="shared" si="10"/>
        <v>0</v>
      </c>
      <c r="H44" s="340">
        <f t="shared" si="10"/>
        <v>0</v>
      </c>
      <c r="I44" s="340">
        <f t="shared" si="10"/>
        <v>0</v>
      </c>
      <c r="J44" s="340">
        <f t="shared" si="10"/>
        <v>0</v>
      </c>
      <c r="K44" s="340">
        <f t="shared" si="10"/>
        <v>0</v>
      </c>
      <c r="L44" s="340">
        <f t="shared" si="10"/>
        <v>0</v>
      </c>
      <c r="M44" s="340">
        <f t="shared" si="10"/>
        <v>0</v>
      </c>
      <c r="N44" s="340">
        <f t="shared" si="10"/>
        <v>0</v>
      </c>
      <c r="O44" s="340">
        <f t="shared" si="10"/>
        <v>0</v>
      </c>
      <c r="P44" s="340">
        <f t="shared" si="10"/>
        <v>0</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16"/>
      <c r="BK44" s="16"/>
      <c r="BL44" s="325"/>
      <c r="BM44" s="325"/>
      <c r="BN44" s="325"/>
      <c r="BO44" s="325"/>
      <c r="BP44" s="325"/>
      <c r="BQ44" s="325"/>
    </row>
    <row r="45" spans="1:69" hidden="1" outlineLevel="1">
      <c r="A45" s="16"/>
      <c r="B45" s="126"/>
      <c r="C45" s="35" t="str">
        <f>Asset14</f>
        <v>Land</v>
      </c>
      <c r="D45" s="16"/>
      <c r="E45" s="16"/>
      <c r="F45" s="38"/>
      <c r="G45" s="340">
        <f t="shared" si="10"/>
        <v>0</v>
      </c>
      <c r="H45" s="340">
        <f t="shared" si="10"/>
        <v>0</v>
      </c>
      <c r="I45" s="340">
        <f t="shared" si="10"/>
        <v>0</v>
      </c>
      <c r="J45" s="340">
        <f t="shared" si="10"/>
        <v>0</v>
      </c>
      <c r="K45" s="340">
        <f t="shared" si="10"/>
        <v>0</v>
      </c>
      <c r="L45" s="340">
        <f t="shared" si="10"/>
        <v>0</v>
      </c>
      <c r="M45" s="340">
        <f t="shared" si="10"/>
        <v>0</v>
      </c>
      <c r="N45" s="340">
        <f t="shared" si="10"/>
        <v>0</v>
      </c>
      <c r="O45" s="340">
        <f t="shared" si="10"/>
        <v>0</v>
      </c>
      <c r="P45" s="340">
        <f t="shared" si="10"/>
        <v>0</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16"/>
      <c r="BK45" s="16"/>
      <c r="BL45" s="325"/>
      <c r="BM45" s="325"/>
      <c r="BN45" s="325"/>
      <c r="BO45" s="325"/>
      <c r="BP45" s="325"/>
      <c r="BQ45" s="325"/>
    </row>
    <row r="46" spans="1:69" hidden="1" outlineLevel="1">
      <c r="A46" s="16"/>
      <c r="B46" s="126"/>
      <c r="C46" s="35" t="str">
        <f>Asset15</f>
        <v>Buildings</v>
      </c>
      <c r="D46" s="16"/>
      <c r="E46" s="16"/>
      <c r="F46" s="38"/>
      <c r="G46" s="340">
        <f t="shared" si="10"/>
        <v>6.0890768307267207</v>
      </c>
      <c r="H46" s="340">
        <f t="shared" si="10"/>
        <v>1.3580535913123273</v>
      </c>
      <c r="I46" s="340">
        <f t="shared" si="10"/>
        <v>1.2949533064203209</v>
      </c>
      <c r="J46" s="340">
        <f t="shared" si="10"/>
        <v>1.2763283270415415</v>
      </c>
      <c r="K46" s="340">
        <f t="shared" si="10"/>
        <v>1.3936948189560499</v>
      </c>
      <c r="L46" s="340">
        <f t="shared" si="10"/>
        <v>0</v>
      </c>
      <c r="M46" s="340">
        <f t="shared" si="10"/>
        <v>0</v>
      </c>
      <c r="N46" s="340">
        <f t="shared" si="10"/>
        <v>0</v>
      </c>
      <c r="O46" s="340">
        <f t="shared" si="10"/>
        <v>0</v>
      </c>
      <c r="P46" s="340">
        <f t="shared" si="10"/>
        <v>0</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16"/>
      <c r="BK46" s="16"/>
      <c r="BL46" s="325"/>
      <c r="BM46" s="325"/>
      <c r="BN46" s="325"/>
      <c r="BO46" s="325"/>
      <c r="BP46" s="325"/>
      <c r="BQ46" s="325"/>
    </row>
    <row r="47" spans="1:69" hidden="1" outlineLevel="1">
      <c r="A47" s="16"/>
      <c r="B47" s="126"/>
      <c r="C47" s="35" t="str">
        <f>Asset16</f>
        <v>Equity raising costs</v>
      </c>
      <c r="D47" s="16"/>
      <c r="E47" s="16"/>
      <c r="F47" s="38"/>
      <c r="G47" s="340">
        <f t="shared" si="10"/>
        <v>0.27699104042202377</v>
      </c>
      <c r="H47" s="340">
        <f t="shared" si="10"/>
        <v>0</v>
      </c>
      <c r="I47" s="340">
        <f t="shared" si="10"/>
        <v>0</v>
      </c>
      <c r="J47" s="340">
        <f t="shared" si="10"/>
        <v>0</v>
      </c>
      <c r="K47" s="340">
        <f t="shared" si="10"/>
        <v>0</v>
      </c>
      <c r="L47" s="340">
        <f t="shared" si="10"/>
        <v>0</v>
      </c>
      <c r="M47" s="340">
        <f t="shared" si="10"/>
        <v>0</v>
      </c>
      <c r="N47" s="340">
        <f t="shared" si="10"/>
        <v>0</v>
      </c>
      <c r="O47" s="340">
        <f t="shared" si="10"/>
        <v>0</v>
      </c>
      <c r="P47" s="340">
        <f t="shared" si="10"/>
        <v>0</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16"/>
      <c r="BK47" s="16"/>
      <c r="BL47" s="325"/>
      <c r="BM47" s="325"/>
      <c r="BN47" s="325"/>
      <c r="BO47" s="325"/>
      <c r="BP47" s="325"/>
      <c r="BQ47" s="325"/>
    </row>
    <row r="48" spans="1:69" hidden="1" outlineLevel="1">
      <c r="A48" s="16"/>
      <c r="B48" s="126"/>
      <c r="C48" s="35">
        <f>Asset17</f>
        <v>0</v>
      </c>
      <c r="D48" s="16"/>
      <c r="E48" s="16"/>
      <c r="F48" s="38"/>
      <c r="G48" s="340">
        <f t="shared" si="10"/>
        <v>0</v>
      </c>
      <c r="H48" s="340">
        <f t="shared" si="10"/>
        <v>0</v>
      </c>
      <c r="I48" s="340">
        <f t="shared" si="10"/>
        <v>0</v>
      </c>
      <c r="J48" s="340">
        <f t="shared" si="10"/>
        <v>0</v>
      </c>
      <c r="K48" s="340">
        <f t="shared" si="10"/>
        <v>0</v>
      </c>
      <c r="L48" s="340">
        <f t="shared" si="10"/>
        <v>0</v>
      </c>
      <c r="M48" s="340">
        <f t="shared" si="10"/>
        <v>0</v>
      </c>
      <c r="N48" s="340">
        <f t="shared" si="10"/>
        <v>0</v>
      </c>
      <c r="O48" s="340">
        <f t="shared" si="10"/>
        <v>0</v>
      </c>
      <c r="P48" s="340">
        <f t="shared" si="10"/>
        <v>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16"/>
      <c r="BK48" s="16"/>
      <c r="BL48" s="325"/>
      <c r="BM48" s="325"/>
      <c r="BN48" s="325"/>
      <c r="BO48" s="325"/>
      <c r="BP48" s="325"/>
      <c r="BQ48" s="325"/>
    </row>
    <row r="49" spans="1:256" hidden="1" outlineLevel="1">
      <c r="A49" s="16"/>
      <c r="B49" s="126"/>
      <c r="C49" s="35">
        <f>Asset18</f>
        <v>0</v>
      </c>
      <c r="D49" s="16"/>
      <c r="E49" s="16"/>
      <c r="F49" s="38"/>
      <c r="G49" s="340">
        <f t="shared" si="10"/>
        <v>0</v>
      </c>
      <c r="H49" s="340">
        <f t="shared" si="10"/>
        <v>0</v>
      </c>
      <c r="I49" s="340">
        <f t="shared" si="10"/>
        <v>0</v>
      </c>
      <c r="J49" s="340">
        <f t="shared" si="10"/>
        <v>0</v>
      </c>
      <c r="K49" s="340">
        <f t="shared" si="10"/>
        <v>0</v>
      </c>
      <c r="L49" s="340">
        <f t="shared" si="10"/>
        <v>0</v>
      </c>
      <c r="M49" s="340">
        <f t="shared" si="10"/>
        <v>0</v>
      </c>
      <c r="N49" s="340">
        <f t="shared" si="10"/>
        <v>0</v>
      </c>
      <c r="O49" s="340">
        <f t="shared" si="10"/>
        <v>0</v>
      </c>
      <c r="P49" s="340">
        <f t="shared" si="10"/>
        <v>0</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16"/>
      <c r="BK49" s="16"/>
      <c r="BL49" s="325"/>
      <c r="BM49" s="325"/>
      <c r="BN49" s="325"/>
      <c r="BO49" s="325"/>
      <c r="BP49" s="325"/>
      <c r="BQ49" s="325"/>
    </row>
    <row r="50" spans="1:256" hidden="1" outlineLevel="1">
      <c r="A50" s="16"/>
      <c r="B50" s="126"/>
      <c r="C50" s="35">
        <f>Asset19</f>
        <v>0</v>
      </c>
      <c r="D50" s="16"/>
      <c r="E50" s="16"/>
      <c r="F50" s="38"/>
      <c r="G50" s="340">
        <f t="shared" si="10"/>
        <v>0</v>
      </c>
      <c r="H50" s="340">
        <f t="shared" si="10"/>
        <v>0</v>
      </c>
      <c r="I50" s="340">
        <f t="shared" si="10"/>
        <v>0</v>
      </c>
      <c r="J50" s="340">
        <f t="shared" si="10"/>
        <v>0</v>
      </c>
      <c r="K50" s="340">
        <f t="shared" si="10"/>
        <v>0</v>
      </c>
      <c r="L50" s="340">
        <f t="shared" si="10"/>
        <v>0</v>
      </c>
      <c r="M50" s="340">
        <f t="shared" si="10"/>
        <v>0</v>
      </c>
      <c r="N50" s="340">
        <f t="shared" si="10"/>
        <v>0</v>
      </c>
      <c r="O50" s="340">
        <f t="shared" si="10"/>
        <v>0</v>
      </c>
      <c r="P50" s="340">
        <f t="shared" si="10"/>
        <v>0</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16"/>
      <c r="BK50" s="16"/>
      <c r="BL50" s="325"/>
      <c r="BM50" s="325"/>
      <c r="BN50" s="325"/>
      <c r="BO50" s="325"/>
      <c r="BP50" s="325"/>
      <c r="BQ50" s="325"/>
    </row>
    <row r="51" spans="1:256" hidden="1" outlineLevel="1">
      <c r="A51" s="16"/>
      <c r="B51" s="126"/>
      <c r="C51" s="35">
        <f>Asset20</f>
        <v>0</v>
      </c>
      <c r="D51" s="16"/>
      <c r="E51" s="16"/>
      <c r="F51" s="38"/>
      <c r="G51" s="340">
        <f t="shared" si="10"/>
        <v>0</v>
      </c>
      <c r="H51" s="340">
        <f t="shared" si="10"/>
        <v>0</v>
      </c>
      <c r="I51" s="340">
        <f t="shared" si="10"/>
        <v>0</v>
      </c>
      <c r="J51" s="340">
        <f t="shared" si="10"/>
        <v>0</v>
      </c>
      <c r="K51" s="340">
        <f t="shared" si="10"/>
        <v>0</v>
      </c>
      <c r="L51" s="340">
        <f t="shared" si="10"/>
        <v>0</v>
      </c>
      <c r="M51" s="340">
        <f t="shared" si="10"/>
        <v>0</v>
      </c>
      <c r="N51" s="340">
        <f t="shared" si="10"/>
        <v>0</v>
      </c>
      <c r="O51" s="340">
        <f t="shared" si="10"/>
        <v>0</v>
      </c>
      <c r="P51" s="340">
        <f t="shared" si="10"/>
        <v>0</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16"/>
      <c r="BK51" s="16"/>
      <c r="BL51" s="325"/>
      <c r="BM51" s="325"/>
      <c r="BN51" s="325"/>
      <c r="BO51" s="325"/>
      <c r="BP51" s="325"/>
      <c r="BQ51" s="325"/>
    </row>
    <row r="52" spans="1:256" collapsed="1">
      <c r="A52" s="16"/>
      <c r="B52" s="126"/>
      <c r="C52" s="16"/>
      <c r="D52" s="16"/>
      <c r="E52" s="16"/>
      <c r="F52" s="38"/>
      <c r="G52" s="39"/>
      <c r="H52" s="39"/>
      <c r="I52" s="39"/>
      <c r="J52" s="39"/>
      <c r="K52" s="39"/>
      <c r="L52" s="47"/>
      <c r="M52" s="47"/>
      <c r="N52" s="47"/>
      <c r="O52" s="47"/>
      <c r="P52" s="47"/>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16"/>
      <c r="BK52" s="16"/>
      <c r="BL52" s="325"/>
      <c r="BM52" s="325"/>
      <c r="BN52" s="325"/>
      <c r="BO52" s="325"/>
      <c r="BP52" s="325"/>
      <c r="BQ52" s="325"/>
    </row>
    <row r="53" spans="1:256">
      <c r="A53" s="182"/>
      <c r="B53" s="201" t="s">
        <v>14</v>
      </c>
      <c r="C53" s="182"/>
      <c r="D53" s="182"/>
      <c r="E53" s="182"/>
      <c r="F53" s="212"/>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16"/>
      <c r="BL53" s="325"/>
      <c r="BM53" s="325"/>
      <c r="BN53" s="325"/>
      <c r="BO53" s="325"/>
      <c r="BP53" s="325"/>
      <c r="BQ53" s="325"/>
    </row>
    <row r="54" spans="1:256" s="16" customFormat="1">
      <c r="A54" s="19"/>
      <c r="B54" s="25"/>
      <c r="C54" s="19"/>
      <c r="D54" s="19"/>
      <c r="E54" s="19"/>
      <c r="F54" s="292"/>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L54" s="325"/>
      <c r="BM54" s="325"/>
      <c r="BN54" s="325"/>
      <c r="BO54" s="325"/>
      <c r="BP54" s="325"/>
      <c r="BQ54" s="325"/>
    </row>
    <row r="55" spans="1:256" s="2" customFormat="1">
      <c r="A55" s="16"/>
      <c r="B55" s="3" t="s">
        <v>127</v>
      </c>
      <c r="C55" s="16"/>
      <c r="D55" s="16"/>
      <c r="E55" s="16"/>
      <c r="F55" s="32"/>
      <c r="G55" s="340">
        <f>G68+G81+G94+G107+G120+G133+G146+G159+G172+G185+G198+G211+G224+G237+G250+G263+G276+G289+G302+G315</f>
        <v>29.327229403770097</v>
      </c>
      <c r="H55" s="340">
        <f>H68+H81+H94+H107+H120+H133+H146+H159+H172+H185+H198+H211+H224+H237+H250+H263+H276+H289+H302+H315</f>
        <v>31.562890635830552</v>
      </c>
      <c r="I55" s="340">
        <f>I68+I81+I94+I107+I120+I133+I146+I159+I172+I185+I198+I211+I224+I237+I250+I263+I276+I289+I302+I315</f>
        <v>33.44394789283713</v>
      </c>
      <c r="J55" s="340">
        <f t="shared" ref="J55:BI55" si="11">J68+J81+J94+J107+J120+J133+J146+J159+J172+J185+J198+J211+J224+J237+J250+J263+J276+J289+J302+J315</f>
        <v>35.178064237127479</v>
      </c>
      <c r="K55" s="340">
        <f t="shared" si="11"/>
        <v>36.74975000367008</v>
      </c>
      <c r="L55" s="47">
        <f t="shared" si="11"/>
        <v>38.338316656576716</v>
      </c>
      <c r="M55" s="47">
        <f t="shared" si="11"/>
        <v>37.910414689744087</v>
      </c>
      <c r="N55" s="47">
        <f t="shared" si="11"/>
        <v>37.768703819346143</v>
      </c>
      <c r="O55" s="47">
        <f t="shared" si="11"/>
        <v>37.584078995886259</v>
      </c>
      <c r="P55" s="47">
        <f t="shared" si="11"/>
        <v>37.425619470579782</v>
      </c>
      <c r="Q55" s="47">
        <f t="shared" si="11"/>
        <v>37.266048657925005</v>
      </c>
      <c r="R55" s="47">
        <f t="shared" si="11"/>
        <v>36.687513874585839</v>
      </c>
      <c r="S55" s="47">
        <f t="shared" si="11"/>
        <v>36.107930726609247</v>
      </c>
      <c r="T55" s="47">
        <f t="shared" si="11"/>
        <v>35.713383937137962</v>
      </c>
      <c r="U55" s="47">
        <f t="shared" si="11"/>
        <v>35.312022777523424</v>
      </c>
      <c r="V55" s="47">
        <f t="shared" si="11"/>
        <v>34.795865690110972</v>
      </c>
      <c r="W55" s="47">
        <f t="shared" si="11"/>
        <v>34.795865690110972</v>
      </c>
      <c r="X55" s="47">
        <f t="shared" si="11"/>
        <v>34.795865690110972</v>
      </c>
      <c r="Y55" s="47">
        <f t="shared" si="11"/>
        <v>34.795865690110972</v>
      </c>
      <c r="Z55" s="47">
        <f t="shared" si="11"/>
        <v>34.795865690110972</v>
      </c>
      <c r="AA55" s="47">
        <f t="shared" si="11"/>
        <v>17.643880079971201</v>
      </c>
      <c r="AB55" s="47">
        <f t="shared" si="11"/>
        <v>5.468636286340872</v>
      </c>
      <c r="AC55" s="47">
        <f t="shared" si="11"/>
        <v>5.468636286340872</v>
      </c>
      <c r="AD55" s="47">
        <f t="shared" si="11"/>
        <v>5.468636286340872</v>
      </c>
      <c r="AE55" s="47">
        <f t="shared" si="11"/>
        <v>5.468636286340872</v>
      </c>
      <c r="AF55" s="47">
        <f t="shared" si="11"/>
        <v>5.468636286340872</v>
      </c>
      <c r="AG55" s="47">
        <f t="shared" si="11"/>
        <v>5.468636286340872</v>
      </c>
      <c r="AH55" s="47">
        <f t="shared" si="11"/>
        <v>5.468636286340872</v>
      </c>
      <c r="AI55" s="47">
        <f t="shared" si="11"/>
        <v>5.468636286340872</v>
      </c>
      <c r="AJ55" s="47">
        <f t="shared" si="11"/>
        <v>5.468636286340872</v>
      </c>
      <c r="AK55" s="47">
        <f t="shared" si="11"/>
        <v>5.468636286340872</v>
      </c>
      <c r="AL55" s="47">
        <f t="shared" si="11"/>
        <v>5.468636286340872</v>
      </c>
      <c r="AM55" s="47">
        <f t="shared" si="11"/>
        <v>5.468636286340872</v>
      </c>
      <c r="AN55" s="47">
        <f t="shared" si="11"/>
        <v>5.468636286340872</v>
      </c>
      <c r="AO55" s="47">
        <f t="shared" si="11"/>
        <v>5.468636286340872</v>
      </c>
      <c r="AP55" s="47">
        <f t="shared" si="11"/>
        <v>5.468636286340872</v>
      </c>
      <c r="AQ55" s="47">
        <f t="shared" si="11"/>
        <v>5.468636286340872</v>
      </c>
      <c r="AR55" s="47">
        <f t="shared" si="11"/>
        <v>5.468636286340872</v>
      </c>
      <c r="AS55" s="47">
        <f t="shared" si="11"/>
        <v>5.468636286340872</v>
      </c>
      <c r="AT55" s="47">
        <f t="shared" si="11"/>
        <v>5.468636286340872</v>
      </c>
      <c r="AU55" s="47">
        <f t="shared" si="11"/>
        <v>5.468636286340872</v>
      </c>
      <c r="AV55" s="47">
        <f t="shared" si="11"/>
        <v>4.7626751062586683</v>
      </c>
      <c r="AW55" s="47">
        <f t="shared" si="11"/>
        <v>4.0444293619321909</v>
      </c>
      <c r="AX55" s="47">
        <f t="shared" si="11"/>
        <v>3.3658769178716175</v>
      </c>
      <c r="AY55" s="47">
        <f t="shared" si="11"/>
        <v>2.7953493533507987</v>
      </c>
      <c r="AZ55" s="47">
        <f t="shared" si="11"/>
        <v>2.3563377975245676</v>
      </c>
      <c r="BA55" s="47">
        <f t="shared" si="11"/>
        <v>2.3530048527978593</v>
      </c>
      <c r="BB55" s="47">
        <f t="shared" si="11"/>
        <v>2.3530048527978593</v>
      </c>
      <c r="BC55" s="47">
        <f t="shared" si="11"/>
        <v>2.3530048527978593</v>
      </c>
      <c r="BD55" s="47">
        <f t="shared" si="11"/>
        <v>2.3530048527978593</v>
      </c>
      <c r="BE55" s="47">
        <f t="shared" si="11"/>
        <v>2.3530048527978593</v>
      </c>
      <c r="BF55" s="47">
        <f t="shared" si="11"/>
        <v>2.1325575703290705</v>
      </c>
      <c r="BG55" s="47">
        <f t="shared" si="11"/>
        <v>1.9015383922583591</v>
      </c>
      <c r="BH55" s="47">
        <f t="shared" si="11"/>
        <v>1.6542891653509386</v>
      </c>
      <c r="BI55" s="47">
        <f t="shared" si="11"/>
        <v>1.4056051598026538</v>
      </c>
      <c r="BJ55" s="16"/>
      <c r="BK55" s="16"/>
      <c r="BL55" s="325"/>
      <c r="BM55" s="325"/>
      <c r="BN55" s="325"/>
      <c r="BO55" s="325"/>
      <c r="BP55" s="325"/>
      <c r="BQ55" s="32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2" customFormat="1" hidden="1" outlineLevel="2">
      <c r="A56" s="16"/>
      <c r="B56" s="42" t="str">
        <f>C68</f>
        <v>Opening Distribution Assets</v>
      </c>
      <c r="C56" s="43"/>
      <c r="D56" s="44" t="s">
        <v>72</v>
      </c>
      <c r="E56" s="43"/>
      <c r="F56" s="45"/>
      <c r="G56" s="46">
        <f>IF(G$3&gt;A1remlife,A1value-SUM($F56:F56),IF(A1remlife="N/A","n/a",A1value/A1remlife))</f>
        <v>29.327229403770097</v>
      </c>
      <c r="H56" s="46">
        <f>IF(H$3&gt;A1remlife,A1value-SUM($F56:G56),IF(A1remlife="N/A","n/a",A1value/A1remlife))</f>
        <v>29.327229403770097</v>
      </c>
      <c r="I56" s="46">
        <f>IF(I$3&gt;A1remlife,A1value-SUM($F56:H56),IF(A1remlife="N/A","n/a",A1value/A1remlife))</f>
        <v>29.327229403770097</v>
      </c>
      <c r="J56" s="46">
        <f>IF(J$3&gt;A1remlife,A1value-SUM($F56:I56),IF(A1remlife="N/A","n/a",A1value/A1remlife))</f>
        <v>29.327229403770097</v>
      </c>
      <c r="K56" s="46">
        <f>IF(K$3&gt;A1remlife,A1value-SUM($F56:J56),IF(A1remlife="N/A","n/a",A1value/A1remlife))</f>
        <v>29.327229403770097</v>
      </c>
      <c r="L56" s="46">
        <f>IF(L$3&gt;A1remlife,A1value-SUM($F56:K56),IF(A1remlife="N/A","n/a",A1value/A1remlife))</f>
        <v>29.327229403770097</v>
      </c>
      <c r="M56" s="46">
        <f>IF(M$3&gt;A1remlife,A1value-SUM($F56:L56),IF(A1remlife="N/A","n/a",A1value/A1remlife))</f>
        <v>29.327229403770097</v>
      </c>
      <c r="N56" s="46">
        <f>IF(N$3&gt;A1remlife,A1value-SUM($F56:M56),IF(A1remlife="N/A","n/a",A1value/A1remlife))</f>
        <v>29.327229403770097</v>
      </c>
      <c r="O56" s="46">
        <f>IF(O$3&gt;A1remlife,A1value-SUM($F56:N56),IF(A1remlife="N/A","n/a",A1value/A1remlife))</f>
        <v>29.327229403770097</v>
      </c>
      <c r="P56" s="46">
        <f>IF(P$3&gt;A1remlife,A1value-SUM($F56:O56),IF(A1remlife="N/A","n/a",A1value/A1remlife))</f>
        <v>29.327229403770097</v>
      </c>
      <c r="Q56" s="46">
        <f>IF(Q$3&gt;A1remlife,A1value-SUM($F56:P56),IF(A1remlife="N/A","n/a",A1value/A1remlife))</f>
        <v>29.327229403770097</v>
      </c>
      <c r="R56" s="46">
        <f>IF(R$3&gt;A1remlife,A1value-SUM($F56:Q56),IF(A1remlife="N/A","n/a",A1value/A1remlife))</f>
        <v>29.327229403770097</v>
      </c>
      <c r="S56" s="46">
        <f>IF(S$3&gt;A1remlife,A1value-SUM($F56:R56),IF(A1remlife="N/A","n/a",A1value/A1remlife))</f>
        <v>29.327229403770097</v>
      </c>
      <c r="T56" s="46">
        <f>IF(T$3&gt;A1remlife,A1value-SUM($F56:S56),IF(A1remlife="N/A","n/a",A1value/A1remlife))</f>
        <v>29.327229403770097</v>
      </c>
      <c r="U56" s="46">
        <f>IF(U$3&gt;A1remlife,A1value-SUM($F56:T56),IF(A1remlife="N/A","n/a",A1value/A1remlife))</f>
        <v>29.327229403770097</v>
      </c>
      <c r="V56" s="46">
        <f>IF(V$3&gt;A1remlife,A1value-SUM($F56:U56),IF(A1remlife="N/A","n/a",A1value/A1remlife))</f>
        <v>29.327229403770097</v>
      </c>
      <c r="W56" s="46">
        <f>IF(W$3&gt;A1remlife,A1value-SUM($F56:V56),IF(A1remlife="N/A","n/a",A1value/A1remlife))</f>
        <v>29.327229403770097</v>
      </c>
      <c r="X56" s="46">
        <f>IF(X$3&gt;A1remlife,A1value-SUM($F56:W56),IF(A1remlife="N/A","n/a",A1value/A1remlife))</f>
        <v>29.327229403770097</v>
      </c>
      <c r="Y56" s="46">
        <f>IF(Y$3&gt;A1remlife,A1value-SUM($F56:X56),IF(A1remlife="N/A","n/a",A1value/A1remlife))</f>
        <v>29.327229403770097</v>
      </c>
      <c r="Z56" s="46">
        <f>IF(Z$3&gt;A1remlife,A1value-SUM($F56:Y56),IF(A1remlife="N/A","n/a",A1value/A1remlife))</f>
        <v>29.327229403770097</v>
      </c>
      <c r="AA56" s="46">
        <f>IF(AA$3&gt;A1remlife,A1value-SUM($F56:Z56),IF(A1remlife="N/A","n/a",A1value/A1remlife))</f>
        <v>12.175243793630329</v>
      </c>
      <c r="AB56" s="46">
        <f>IF(AB$3&gt;A1remlife,A1value-SUM($F56:AA56),IF(A1remlife="N/A","n/a",A1value/A1remlife))</f>
        <v>0</v>
      </c>
      <c r="AC56" s="46">
        <f>IF(AC$3&gt;A1remlife,A1value-SUM($F56:AB56),IF(A1remlife="N/A","n/a",A1value/A1remlife))</f>
        <v>0</v>
      </c>
      <c r="AD56" s="46">
        <f>IF(AD$3&gt;A1remlife,A1value-SUM($F56:AC56),IF(A1remlife="N/A","n/a",A1value/A1remlife))</f>
        <v>0</v>
      </c>
      <c r="AE56" s="46">
        <f>IF(AE$3&gt;A1remlife,A1value-SUM($F56:AD56),IF(A1remlife="N/A","n/a",A1value/A1remlife))</f>
        <v>0</v>
      </c>
      <c r="AF56" s="46">
        <f>IF(AF$3&gt;A1remlife,A1value-SUM($F56:AE56),IF(A1remlife="N/A","n/a",A1value/A1remlife))</f>
        <v>0</v>
      </c>
      <c r="AG56" s="46">
        <f>IF(AG$3&gt;A1remlife,A1value-SUM($F56:AF56),IF(A1remlife="N/A","n/a",A1value/A1remlife))</f>
        <v>0</v>
      </c>
      <c r="AH56" s="46">
        <f>IF(AH$3&gt;A1remlife,A1value-SUM($F56:AG56),IF(A1remlife="N/A","n/a",A1value/A1remlife))</f>
        <v>0</v>
      </c>
      <c r="AI56" s="46">
        <f>IF(AI$3&gt;A1remlife,A1value-SUM($F56:AH56),IF(A1remlife="N/A","n/a",A1value/A1remlife))</f>
        <v>0</v>
      </c>
      <c r="AJ56" s="46">
        <f>IF(AJ$3&gt;A1remlife,A1value-SUM($F56:AI56),IF(A1remlife="N/A","n/a",A1value/A1remlife))</f>
        <v>0</v>
      </c>
      <c r="AK56" s="46">
        <f>IF(AK$3&gt;A1remlife,A1value-SUM($F56:AJ56),IF(A1remlife="N/A","n/a",A1value/A1remlife))</f>
        <v>0</v>
      </c>
      <c r="AL56" s="46">
        <f>IF(AL$3&gt;A1remlife,A1value-SUM($F56:AK56),IF(A1remlife="N/A","n/a",A1value/A1remlife))</f>
        <v>0</v>
      </c>
      <c r="AM56" s="46">
        <f>IF(AM$3&gt;A1remlife,A1value-SUM($F56:AL56),IF(A1remlife="N/A","n/a",A1value/A1remlife))</f>
        <v>0</v>
      </c>
      <c r="AN56" s="46">
        <f>IF(AN$3&gt;A1remlife,A1value-SUM($F56:AM56),IF(A1remlife="N/A","n/a",A1value/A1remlife))</f>
        <v>0</v>
      </c>
      <c r="AO56" s="46">
        <f>IF(AO$3&gt;A1remlife,A1value-SUM($F56:AN56),IF(A1remlife="N/A","n/a",A1value/A1remlife))</f>
        <v>0</v>
      </c>
      <c r="AP56" s="46">
        <f>IF(AP$3&gt;A1remlife,A1value-SUM($F56:AO56),IF(A1remlife="N/A","n/a",A1value/A1remlife))</f>
        <v>0</v>
      </c>
      <c r="AQ56" s="46">
        <f>IF(AQ$3&gt;A1remlife,A1value-SUM($F56:AP56),IF(A1remlife="N/A","n/a",A1value/A1remlife))</f>
        <v>0</v>
      </c>
      <c r="AR56" s="46">
        <f>IF(AR$3&gt;A1remlife,A1value-SUM($F56:AQ56),IF(A1remlife="N/A","n/a",A1value/A1remlife))</f>
        <v>0</v>
      </c>
      <c r="AS56" s="46">
        <f>IF(AS$3&gt;A1remlife,A1value-SUM($F56:AR56),IF(A1remlife="N/A","n/a",A1value/A1remlife))</f>
        <v>0</v>
      </c>
      <c r="AT56" s="46">
        <f>IF(AT$3&gt;A1remlife,A1value-SUM($F56:AS56),IF(A1remlife="N/A","n/a",A1value/A1remlife))</f>
        <v>0</v>
      </c>
      <c r="AU56" s="46">
        <f>IF(AU$3&gt;A1remlife,A1value-SUM($F56:AT56),IF(A1remlife="N/A","n/a",A1value/A1remlife))</f>
        <v>0</v>
      </c>
      <c r="AV56" s="46">
        <f>IF(AV$3&gt;A1remlife,A1value-SUM($F56:AU56),IF(A1remlife="N/A","n/a",A1value/A1remlife))</f>
        <v>0</v>
      </c>
      <c r="AW56" s="46">
        <f>IF(AW$3&gt;A1remlife,A1value-SUM($F56:AV56),IF(A1remlife="N/A","n/a",A1value/A1remlife))</f>
        <v>0</v>
      </c>
      <c r="AX56" s="46">
        <f>IF(AX$3&gt;A1remlife,A1value-SUM($F56:AW56),IF(A1remlife="N/A","n/a",A1value/A1remlife))</f>
        <v>0</v>
      </c>
      <c r="AY56" s="46">
        <f>IF(AY$3&gt;A1remlife,A1value-SUM($F56:AX56),IF(A1remlife="N/A","n/a",A1value/A1remlife))</f>
        <v>0</v>
      </c>
      <c r="AZ56" s="46">
        <f>IF(AZ$3&gt;A1remlife,A1value-SUM($F56:AY56),IF(A1remlife="N/A","n/a",A1value/A1remlife))</f>
        <v>0</v>
      </c>
      <c r="BA56" s="46">
        <f>IF(BA$3&gt;A1remlife,A1value-SUM($F56:AZ56),IF(A1remlife="N/A","n/a",A1value/A1remlife))</f>
        <v>0</v>
      </c>
      <c r="BB56" s="46">
        <f>IF(BB$3&gt;A1remlife,A1value-SUM($F56:BA56),IF(A1remlife="N/A","n/a",A1value/A1remlife))</f>
        <v>0</v>
      </c>
      <c r="BC56" s="46">
        <f>IF(BC$3&gt;A1remlife,A1value-SUM($F56:BB56),IF(A1remlife="N/A","n/a",A1value/A1remlife))</f>
        <v>0</v>
      </c>
      <c r="BD56" s="46">
        <f>IF(BD$3&gt;A1remlife,A1value-SUM($F56:BC56),IF(A1remlife="N/A","n/a",A1value/A1remlife))</f>
        <v>0</v>
      </c>
      <c r="BE56" s="46">
        <f>IF(BE$3&gt;A1remlife,A1value-SUM($F56:BD56),IF(A1remlife="N/A","n/a",A1value/A1remlife))</f>
        <v>0</v>
      </c>
      <c r="BF56" s="46">
        <f>IF(BF$3&gt;A1remlife,A1value-SUM($F56:BE56),IF(A1remlife="N/A","n/a",A1value/A1remlife))</f>
        <v>0</v>
      </c>
      <c r="BG56" s="46">
        <f>IF(BG$3&gt;A1remlife,A1value-SUM($F56:BF56),IF(A1remlife="N/A","n/a",A1value/A1remlife))</f>
        <v>0</v>
      </c>
      <c r="BH56" s="46">
        <f>IF(BH$3&gt;A1remlife,A1value-SUM($F56:BG56),IF(A1remlife="N/A","n/a",A1value/A1remlife))</f>
        <v>0</v>
      </c>
      <c r="BI56" s="46">
        <f>IF(BI$3&gt;A1remlife,A1value-SUM($F56:BH56),IF(A1remlife="N/A","n/a",A1value/A1remlife))</f>
        <v>0</v>
      </c>
      <c r="BJ56" s="16"/>
      <c r="BK56" s="16"/>
      <c r="BL56" s="325"/>
      <c r="BM56" s="325"/>
      <c r="BN56" s="325"/>
      <c r="BO56" s="325"/>
      <c r="BP56" s="325"/>
      <c r="BQ56" s="325"/>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2" customFormat="1" hidden="1" outlineLevel="2">
      <c r="A57" s="16"/>
      <c r="B57" s="35"/>
      <c r="C57" s="34"/>
      <c r="D57" s="546" t="s">
        <v>71</v>
      </c>
      <c r="E57" s="293">
        <v>0</v>
      </c>
      <c r="F57" s="37"/>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6"/>
      <c r="BK57" s="16"/>
      <c r="BL57" s="325"/>
      <c r="BM57" s="325"/>
      <c r="BN57" s="325"/>
      <c r="BO57" s="325"/>
      <c r="BP57" s="325"/>
      <c r="BQ57" s="325"/>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2" customFormat="1" hidden="1" outlineLevel="2">
      <c r="A58" s="16"/>
      <c r="B58" s="35"/>
      <c r="C58" s="34"/>
      <c r="D58" s="546"/>
      <c r="E58" s="293">
        <v>1</v>
      </c>
      <c r="F58" s="37"/>
      <c r="G58" s="313"/>
      <c r="H58" s="40">
        <f>IF(A1stdlife="n/a","n/a",IF(H$3&gt;(A1stdlife+$E58),(Input!$G$103*(1+rvanilla)^0.5)-SUM($G58:G58),(Input!$G$103*(1+rvanilla)^0.5)/A1stdlife))</f>
        <v>0</v>
      </c>
      <c r="I58" s="40">
        <f>IF(A1stdlife="n/a","n/a",IF(I$3&gt;(A1stdlife+$E58),(Input!$G$103*(1+rvanilla)^0.5)-SUM($G58:H58),(Input!$G$103*(1+rvanilla)^0.5)/A1stdlife))</f>
        <v>0</v>
      </c>
      <c r="J58" s="40">
        <f>IF(A1stdlife="n/a","n/a",IF(J$3&gt;(A1stdlife+$E58),(Input!$G$103*(1+rvanilla)^0.5)-SUM($G58:I58),(Input!$G$103*(1+rvanilla)^0.5)/A1stdlife))</f>
        <v>0</v>
      </c>
      <c r="K58" s="40">
        <f>IF(A1stdlife="n/a","n/a",IF(K$3&gt;(A1stdlife+$E58),(Input!$G$103*(1+rvanilla)^0.5)-SUM($G58:J58),(Input!$G$103*(1+rvanilla)^0.5)/A1stdlife))</f>
        <v>0</v>
      </c>
      <c r="L58" s="40">
        <f>IF(A1stdlife="n/a","n/a",IF(L$3&gt;(A1stdlife+$E58),(Input!$G$103*(1+rvanilla)^0.5)-SUM($G58:K58),(Input!$G$103*(1+rvanilla)^0.5)/A1stdlife))</f>
        <v>0</v>
      </c>
      <c r="M58" s="40">
        <f>IF(A1stdlife="n/a","n/a",IF(M$3&gt;(A1stdlife+$E58),(Input!$G$103*(1+rvanilla)^0.5)-SUM($G58:L58),(Input!$G$103*(1+rvanilla)^0.5)/A1stdlife))</f>
        <v>0</v>
      </c>
      <c r="N58" s="40">
        <f>IF(A1stdlife="n/a","n/a",IF(N$3&gt;(A1stdlife+$E58),(Input!$G$103*(1+rvanilla)^0.5)-SUM($G58:M58),(Input!$G$103*(1+rvanilla)^0.5)/A1stdlife))</f>
        <v>0</v>
      </c>
      <c r="O58" s="40">
        <f>IF(A1stdlife="n/a","n/a",IF(O$3&gt;(A1stdlife+$E58),(Input!$G$103*(1+rvanilla)^0.5)-SUM($G58:N58),(Input!$G$103*(1+rvanilla)^0.5)/A1stdlife))</f>
        <v>0</v>
      </c>
      <c r="P58" s="40">
        <f>IF(A1stdlife="n/a","n/a",IF(P$3&gt;(A1stdlife+$E58),(Input!$G$103*(1+rvanilla)^0.5)-SUM($G58:O58),(Input!$G$103*(1+rvanilla)^0.5)/A1stdlife))</f>
        <v>0</v>
      </c>
      <c r="Q58" s="40">
        <f>IF(A1stdlife="n/a","n/a",IF(Q$3&gt;(A1stdlife+$E58),(Input!$G$103*(1+rvanilla)^0.5)-SUM($G58:P58),(Input!$G$103*(1+rvanilla)^0.5)/A1stdlife))</f>
        <v>0</v>
      </c>
      <c r="R58" s="40">
        <f>IF(A1stdlife="n/a","n/a",IF(R$3&gt;(A1stdlife+$E58),(Input!$G$103*(1+rvanilla)^0.5)-SUM($G58:Q58),(Input!$G$103*(1+rvanilla)^0.5)/A1stdlife))</f>
        <v>0</v>
      </c>
      <c r="S58" s="40">
        <f>IF(A1stdlife="n/a","n/a",IF(S$3&gt;(A1stdlife+$E58),(Input!$G$103*(1+rvanilla)^0.5)-SUM($G58:R58),(Input!$G$103*(1+rvanilla)^0.5)/A1stdlife))</f>
        <v>0</v>
      </c>
      <c r="T58" s="40">
        <f>IF(A1stdlife="n/a","n/a",IF(T$3&gt;(A1stdlife+$E58),(Input!$G$103*(1+rvanilla)^0.5)-SUM($G58:S58),(Input!$G$103*(1+rvanilla)^0.5)/A1stdlife))</f>
        <v>0</v>
      </c>
      <c r="U58" s="40">
        <f>IF(A1stdlife="n/a","n/a",IF(U$3&gt;(A1stdlife+$E58),(Input!$G$103*(1+rvanilla)^0.5)-SUM($G58:T58),(Input!$G$103*(1+rvanilla)^0.5)/A1stdlife))</f>
        <v>0</v>
      </c>
      <c r="V58" s="40">
        <f>IF(A1stdlife="n/a","n/a",IF(V$3&gt;(A1stdlife+$E58),(Input!$G$103*(1+rvanilla)^0.5)-SUM($G58:U58),(Input!$G$103*(1+rvanilla)^0.5)/A1stdlife))</f>
        <v>0</v>
      </c>
      <c r="W58" s="40">
        <f>IF(A1stdlife="n/a","n/a",IF(W$3&gt;(A1stdlife+$E58),(Input!$G$103*(1+rvanilla)^0.5)-SUM($G58:V58),(Input!$G$103*(1+rvanilla)^0.5)/A1stdlife))</f>
        <v>0</v>
      </c>
      <c r="X58" s="40">
        <f>IF(A1stdlife="n/a","n/a",IF(X$3&gt;(A1stdlife+$E58),(Input!$G$103*(1+rvanilla)^0.5)-SUM($G58:W58),(Input!$G$103*(1+rvanilla)^0.5)/A1stdlife))</f>
        <v>0</v>
      </c>
      <c r="Y58" s="40">
        <f>IF(A1stdlife="n/a","n/a",IF(Y$3&gt;(A1stdlife+$E58),(Input!$G$103*(1+rvanilla)^0.5)-SUM($G58:X58),(Input!$G$103*(1+rvanilla)^0.5)/A1stdlife))</f>
        <v>0</v>
      </c>
      <c r="Z58" s="40">
        <f>IF(A1stdlife="n/a","n/a",IF(Z$3&gt;(A1stdlife+$E58),(Input!$G$103*(1+rvanilla)^0.5)-SUM($G58:Y58),(Input!$G$103*(1+rvanilla)^0.5)/A1stdlife))</f>
        <v>0</v>
      </c>
      <c r="AA58" s="40">
        <f>IF(A1stdlife="n/a","n/a",IF(AA$3&gt;(A1stdlife+$E58),(Input!$G$103*(1+rvanilla)^0.5)-SUM($G58:Z58),(Input!$G$103*(1+rvanilla)^0.5)/A1stdlife))</f>
        <v>0</v>
      </c>
      <c r="AB58" s="40">
        <f>IF(A1stdlife="n/a","n/a",IF(AB$3&gt;(A1stdlife+$E58),(Input!$G$103*(1+rvanilla)^0.5)-SUM($G58:AA58),(Input!$G$103*(1+rvanilla)^0.5)/A1stdlife))</f>
        <v>0</v>
      </c>
      <c r="AC58" s="330">
        <f>IF(A1stdlife="n/a","n/a",IF(AC$3&gt;(A1stdlife+$E58),(Input!$G$103*(1+rvanilla)^0.5)-SUM($G58:AB58),(Input!$G$103*(1+rvanilla)^0.5)/A1stdlife))</f>
        <v>0</v>
      </c>
      <c r="AD58" s="40">
        <f>IF(A1stdlife="n/a","n/a",IF(AD$3&gt;(A1stdlife+$E58),(Input!$G$103*(1+rvanilla)^0.5)-SUM($G58:AC58),(Input!$G$103*(1+rvanilla)^0.5)/A1stdlife))</f>
        <v>0</v>
      </c>
      <c r="AE58" s="40">
        <f>IF(A1stdlife="n/a","n/a",IF(AE$3&gt;(A1stdlife+$E58),(Input!$G$103*(1+rvanilla)^0.5)-SUM($G58:AD58),(Input!$G$103*(1+rvanilla)^0.5)/A1stdlife))</f>
        <v>0</v>
      </c>
      <c r="AF58" s="40">
        <f>IF(A1stdlife="n/a","n/a",IF(AF$3&gt;(A1stdlife+$E58),(Input!$G$103*(1+rvanilla)^0.5)-SUM($G58:AE58),(Input!$G$103*(1+rvanilla)^0.5)/A1stdlife))</f>
        <v>0</v>
      </c>
      <c r="AG58" s="40">
        <f>IF(A1stdlife="n/a","n/a",IF(AG$3&gt;(A1stdlife+$E58),(Input!$G$103*(1+rvanilla)^0.5)-SUM($G58:AF58),(Input!$G$103*(1+rvanilla)^0.5)/A1stdlife))</f>
        <v>0</v>
      </c>
      <c r="AH58" s="40">
        <f>IF(A1stdlife="n/a","n/a",IF(AH$3&gt;(A1stdlife+$E58),(Input!$G$103*(1+rvanilla)^0.5)-SUM($G58:AG58),(Input!$G$103*(1+rvanilla)^0.5)/A1stdlife))</f>
        <v>0</v>
      </c>
      <c r="AI58" s="40">
        <f>IF(A1stdlife="n/a","n/a",IF(AI$3&gt;(A1stdlife+$E58),(Input!$G$103*(1+rvanilla)^0.5)-SUM($G58:AH58),(Input!$G$103*(1+rvanilla)^0.5)/A1stdlife))</f>
        <v>0</v>
      </c>
      <c r="AJ58" s="40">
        <f>IF(A1stdlife="n/a","n/a",IF(AJ$3&gt;(A1stdlife+$E58),(Input!$G$103*(1+rvanilla)^0.5)-SUM($G58:AI58),(Input!$G$103*(1+rvanilla)^0.5)/A1stdlife))</f>
        <v>0</v>
      </c>
      <c r="AK58" s="40">
        <f>IF(A1stdlife="n/a","n/a",IF(AK$3&gt;(A1stdlife+$E58),(Input!$G$103*(1+rvanilla)^0.5)-SUM($G58:AJ58),(Input!$G$103*(1+rvanilla)^0.5)/A1stdlife))</f>
        <v>0</v>
      </c>
      <c r="AL58" s="40">
        <f>IF(A1stdlife="n/a","n/a",IF(AL$3&gt;(A1stdlife+$E58),(Input!$G$103*(1+rvanilla)^0.5)-SUM($G58:AK58),(Input!$G$103*(1+rvanilla)^0.5)/A1stdlife))</f>
        <v>0</v>
      </c>
      <c r="AM58" s="40">
        <f>IF(A1stdlife="n/a","n/a",IF(AM$3&gt;(A1stdlife+$E58),(Input!$G$103*(1+rvanilla)^0.5)-SUM($G58:AL58),(Input!$G$103*(1+rvanilla)^0.5)/A1stdlife))</f>
        <v>0</v>
      </c>
      <c r="AN58" s="40">
        <f>IF(A1stdlife="n/a","n/a",IF(AN$3&gt;(A1stdlife+$E58),(Input!$G$103*(1+rvanilla)^0.5)-SUM($G58:AM58),(Input!$G$103*(1+rvanilla)^0.5)/A1stdlife))</f>
        <v>0</v>
      </c>
      <c r="AO58" s="40">
        <f>IF(A1stdlife="n/a","n/a",IF(AO$3&gt;(A1stdlife+$E58),(Input!$G$103*(1+rvanilla)^0.5)-SUM($G58:AN58),(Input!$G$103*(1+rvanilla)^0.5)/A1stdlife))</f>
        <v>0</v>
      </c>
      <c r="AP58" s="40">
        <f>IF(A1stdlife="n/a","n/a",IF(AP$3&gt;(A1stdlife+$E58),(Input!$G$103*(1+rvanilla)^0.5)-SUM($G58:AO58),(Input!$G$103*(1+rvanilla)^0.5)/A1stdlife))</f>
        <v>0</v>
      </c>
      <c r="AQ58" s="40">
        <f>IF(A1stdlife="n/a","n/a",IF(AQ$3&gt;(A1stdlife+$E58),(Input!$G$103*(1+rvanilla)^0.5)-SUM($G58:AP58),(Input!$G$103*(1+rvanilla)^0.5)/A1stdlife))</f>
        <v>0</v>
      </c>
      <c r="AR58" s="40">
        <f>IF(A1stdlife="n/a","n/a",IF(AR$3&gt;(A1stdlife+$E58),(Input!$G$103*(1+rvanilla)^0.5)-SUM($G58:AQ58),(Input!$G$103*(1+rvanilla)^0.5)/A1stdlife))</f>
        <v>0</v>
      </c>
      <c r="AS58" s="40">
        <f>IF(A1stdlife="n/a","n/a",IF(AS$3&gt;(A1stdlife+$E58),(Input!$G$103*(1+rvanilla)^0.5)-SUM($G58:AR58),(Input!$G$103*(1+rvanilla)^0.5)/A1stdlife))</f>
        <v>0</v>
      </c>
      <c r="AT58" s="40">
        <f>IF(A1stdlife="n/a","n/a",IF(AT$3&gt;(A1stdlife+$E58),(Input!$G$103*(1+rvanilla)^0.5)-SUM($G58:AS58),(Input!$G$103*(1+rvanilla)^0.5)/A1stdlife))</f>
        <v>0</v>
      </c>
      <c r="AU58" s="40">
        <f>IF(A1stdlife="n/a","n/a",IF(AU$3&gt;(A1stdlife+$E58),(Input!$G$103*(1+rvanilla)^0.5)-SUM($G58:AT58),(Input!$G$103*(1+rvanilla)^0.5)/A1stdlife))</f>
        <v>0</v>
      </c>
      <c r="AV58" s="40">
        <f>IF(A1stdlife="n/a","n/a",IF(AV$3&gt;(A1stdlife+$E58),(Input!$G$103*(1+rvanilla)^0.5)-SUM($G58:AU58),(Input!$G$103*(1+rvanilla)^0.5)/A1stdlife))</f>
        <v>0</v>
      </c>
      <c r="AW58" s="40">
        <f>IF(A1stdlife="n/a","n/a",IF(AW$3&gt;(A1stdlife+$E58),(Input!$G$103*(1+rvanilla)^0.5)-SUM($G58:AV58),(Input!$G$103*(1+rvanilla)^0.5)/A1stdlife))</f>
        <v>0</v>
      </c>
      <c r="AX58" s="40">
        <f>IF(A1stdlife="n/a","n/a",IF(AX$3&gt;(A1stdlife+$E58),(Input!$G$103*(1+rvanilla)^0.5)-SUM($G58:AW58),(Input!$G$103*(1+rvanilla)^0.5)/A1stdlife))</f>
        <v>0</v>
      </c>
      <c r="AY58" s="40">
        <f>IF(A1stdlife="n/a","n/a",IF(AY$3&gt;(A1stdlife+$E58),(Input!$G$103*(1+rvanilla)^0.5)-SUM($G58:AX58),(Input!$G$103*(1+rvanilla)^0.5)/A1stdlife))</f>
        <v>0</v>
      </c>
      <c r="AZ58" s="40">
        <f>IF(A1stdlife="n/a","n/a",IF(AZ$3&gt;(A1stdlife+$E58),(Input!$G$103*(1+rvanilla)^0.5)-SUM($G58:AY58),(Input!$G$103*(1+rvanilla)^0.5)/A1stdlife))</f>
        <v>0</v>
      </c>
      <c r="BA58" s="40">
        <f>IF(A1stdlife="n/a","n/a",IF(BA$3&gt;(A1stdlife+$E58),(Input!$G$103*(1+rvanilla)^0.5)-SUM($G58:AZ58),(Input!$G$103*(1+rvanilla)^0.5)/A1stdlife))</f>
        <v>0</v>
      </c>
      <c r="BB58" s="40">
        <f>IF(A1stdlife="n/a","n/a",IF(BB$3&gt;(A1stdlife+$E58),(Input!$G$103*(1+rvanilla)^0.5)-SUM($G58:BA58),(Input!$G$103*(1+rvanilla)^0.5)/A1stdlife))</f>
        <v>0</v>
      </c>
      <c r="BC58" s="40">
        <f>IF(A1stdlife="n/a","n/a",IF(BC$3&gt;(A1stdlife+$E58),(Input!$G$103*(1+rvanilla)^0.5)-SUM($G58:BB58),(Input!$G$103*(1+rvanilla)^0.5)/A1stdlife))</f>
        <v>0</v>
      </c>
      <c r="BD58" s="40">
        <f>IF(A1stdlife="n/a","n/a",IF(BD$3&gt;(A1stdlife+$E58),(Input!$G$103*(1+rvanilla)^0.5)-SUM($G58:BC58),(Input!$G$103*(1+rvanilla)^0.5)/A1stdlife))</f>
        <v>0</v>
      </c>
      <c r="BE58" s="40">
        <f>IF(A1stdlife="n/a","n/a",IF(BE$3&gt;(A1stdlife+$E58),(Input!$G$103*(1+rvanilla)^0.5)-SUM($G58:BD58),(Input!$G$103*(1+rvanilla)^0.5)/A1stdlife))</f>
        <v>0</v>
      </c>
      <c r="BF58" s="40">
        <f>IF(A1stdlife="n/a","n/a",IF(BF$3&gt;(A1stdlife+$E58),(Input!$G$103*(1+rvanilla)^0.5)-SUM($G58:BE58),(Input!$G$103*(1+rvanilla)^0.5)/A1stdlife))</f>
        <v>0</v>
      </c>
      <c r="BG58" s="40">
        <f>IF(A1stdlife="n/a","n/a",IF(BG$3&gt;(A1stdlife+$E58),(Input!$G$103*(1+rvanilla)^0.5)-SUM($G58:BF58),(Input!$G$103*(1+rvanilla)^0.5)/A1stdlife))</f>
        <v>0</v>
      </c>
      <c r="BH58" s="40">
        <f>IF(A1stdlife="n/a","n/a",IF(BH$3&gt;(A1stdlife+$E58),(Input!$G$103*(1+rvanilla)^0.5)-SUM($G58:BG58),(Input!$G$103*(1+rvanilla)^0.5)/A1stdlife))</f>
        <v>0</v>
      </c>
      <c r="BI58" s="40">
        <f>IF(A1stdlife="n/a","n/a",IF(BI$3&gt;(A1stdlife+$E58),(Input!$G$103*(1+rvanilla)^0.5)-SUM($G58:BH58),(Input!$G$103*(1+rvanilla)^0.5)/A1stdlife))</f>
        <v>0</v>
      </c>
      <c r="BJ58" s="16"/>
      <c r="BK58" s="16"/>
      <c r="BL58" s="325"/>
      <c r="BM58" s="325"/>
      <c r="BN58" s="325"/>
      <c r="BO58" s="325"/>
      <c r="BP58" s="325"/>
      <c r="BQ58" s="325"/>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2" customFormat="1" hidden="1" outlineLevel="2">
      <c r="A59" s="16"/>
      <c r="B59" s="35"/>
      <c r="C59" s="34"/>
      <c r="D59" s="546"/>
      <c r="E59" s="293">
        <v>2</v>
      </c>
      <c r="F59" s="37"/>
      <c r="G59" s="314"/>
      <c r="H59" s="315"/>
      <c r="I59" s="40">
        <f>IF(A1stdlife="n/a","n/a",IF(I$3&gt;(A1stdlife+$E59),(Input!$H$103*(1+rvanilla)^0.5)-SUM($H59:H59),(Input!$H$103*(1+rvanilla)^0.5)/A1stdlife))</f>
        <v>0</v>
      </c>
      <c r="J59" s="40">
        <f>IF(A1stdlife="n/a","n/a",IF(J$3&gt;(A1stdlife+$E59),(Input!$H$103*(1+rvanilla)^0.5)-SUM($H59:I59),(Input!$H$103*(1+rvanilla)^0.5)/A1stdlife))</f>
        <v>0</v>
      </c>
      <c r="K59" s="40">
        <f>IF(A1stdlife="n/a","n/a",IF(K$3&gt;(A1stdlife+$E59),(Input!$H$103*(1+rvanilla)^0.5)-SUM($H59:J59),(Input!$H$103*(1+rvanilla)^0.5)/A1stdlife))</f>
        <v>0</v>
      </c>
      <c r="L59" s="40">
        <f>IF(A1stdlife="n/a","n/a",IF(L$3&gt;(A1stdlife+$E59),(Input!$H$103*(1+rvanilla)^0.5)-SUM($H59:K59),(Input!$H$103*(1+rvanilla)^0.5)/A1stdlife))</f>
        <v>0</v>
      </c>
      <c r="M59" s="40">
        <f>IF(A1stdlife="n/a","n/a",IF(M$3&gt;(A1stdlife+$E59),(Input!$H$103*(1+rvanilla)^0.5)-SUM($H59:L59),(Input!$H$103*(1+rvanilla)^0.5)/A1stdlife))</f>
        <v>0</v>
      </c>
      <c r="N59" s="40">
        <f>IF(A1stdlife="n/a","n/a",IF(N$3&gt;(A1stdlife+$E59),(Input!$H$103*(1+rvanilla)^0.5)-SUM($H59:M59),(Input!$H$103*(1+rvanilla)^0.5)/A1stdlife))</f>
        <v>0</v>
      </c>
      <c r="O59" s="40">
        <f>IF(A1stdlife="n/a","n/a",IF(O$3&gt;(A1stdlife+$E59),(Input!$H$103*(1+rvanilla)^0.5)-SUM($H59:N59),(Input!$H$103*(1+rvanilla)^0.5)/A1stdlife))</f>
        <v>0</v>
      </c>
      <c r="P59" s="40">
        <f>IF(A1stdlife="n/a","n/a",IF(P$3&gt;(A1stdlife+$E59),(Input!$H$103*(1+rvanilla)^0.5)-SUM($H59:O59),(Input!$H$103*(1+rvanilla)^0.5)/A1stdlife))</f>
        <v>0</v>
      </c>
      <c r="Q59" s="40">
        <f>IF(A1stdlife="n/a","n/a",IF(Q$3&gt;(A1stdlife+$E59),(Input!$H$103*(1+rvanilla)^0.5)-SUM($H59:P59),(Input!$H$103*(1+rvanilla)^0.5)/A1stdlife))</f>
        <v>0</v>
      </c>
      <c r="R59" s="40">
        <f>IF(A1stdlife="n/a","n/a",IF(R$3&gt;(A1stdlife+$E59),(Input!$H$103*(1+rvanilla)^0.5)-SUM($H59:Q59),(Input!$H$103*(1+rvanilla)^0.5)/A1stdlife))</f>
        <v>0</v>
      </c>
      <c r="S59" s="40">
        <f>IF(A1stdlife="n/a","n/a",IF(S$3&gt;(A1stdlife+$E59),(Input!$H$103*(1+rvanilla)^0.5)-SUM($H59:R59),(Input!$H$103*(1+rvanilla)^0.5)/A1stdlife))</f>
        <v>0</v>
      </c>
      <c r="T59" s="40">
        <f>IF(A1stdlife="n/a","n/a",IF(T$3&gt;(A1stdlife+$E59),(Input!$H$103*(1+rvanilla)^0.5)-SUM($H59:S59),(Input!$H$103*(1+rvanilla)^0.5)/A1stdlife))</f>
        <v>0</v>
      </c>
      <c r="U59" s="40">
        <f>IF(A1stdlife="n/a","n/a",IF(U$3&gt;(A1stdlife+$E59),(Input!$H$103*(1+rvanilla)^0.5)-SUM($H59:T59),(Input!$H$103*(1+rvanilla)^0.5)/A1stdlife))</f>
        <v>0</v>
      </c>
      <c r="V59" s="40">
        <f>IF(A1stdlife="n/a","n/a",IF(V$3&gt;(A1stdlife+$E59),(Input!$H$103*(1+rvanilla)^0.5)-SUM($H59:U59),(Input!$H$103*(1+rvanilla)^0.5)/A1stdlife))</f>
        <v>0</v>
      </c>
      <c r="W59" s="40">
        <f>IF(A1stdlife="n/a","n/a",IF(W$3&gt;(A1stdlife+$E59),(Input!$H$103*(1+rvanilla)^0.5)-SUM($H59:V59),(Input!$H$103*(1+rvanilla)^0.5)/A1stdlife))</f>
        <v>0</v>
      </c>
      <c r="X59" s="40">
        <f>IF(A1stdlife="n/a","n/a",IF(X$3&gt;(A1stdlife+$E59),(Input!$H$103*(1+rvanilla)^0.5)-SUM($H59:W59),(Input!$H$103*(1+rvanilla)^0.5)/A1stdlife))</f>
        <v>0</v>
      </c>
      <c r="Y59" s="40">
        <f>IF(A1stdlife="n/a","n/a",IF(Y$3&gt;(A1stdlife+$E59),(Input!$H$103*(1+rvanilla)^0.5)-SUM($H59:X59),(Input!$H$103*(1+rvanilla)^0.5)/A1stdlife))</f>
        <v>0</v>
      </c>
      <c r="Z59" s="40">
        <f>IF(A1stdlife="n/a","n/a",IF(Z$3&gt;(A1stdlife+$E59),(Input!$H$103*(1+rvanilla)^0.5)-SUM($H59:Y59),(Input!$H$103*(1+rvanilla)^0.5)/A1stdlife))</f>
        <v>0</v>
      </c>
      <c r="AA59" s="40">
        <f>IF(A1stdlife="n/a","n/a",IF(AA$3&gt;(A1stdlife+$E59),(Input!$H$103*(1+rvanilla)^0.5)-SUM($H59:Z59),(Input!$H$103*(1+rvanilla)^0.5)/A1stdlife))</f>
        <v>0</v>
      </c>
      <c r="AB59" s="40">
        <f>IF(A1stdlife="n/a","n/a",IF(AB$3&gt;(A1stdlife+$E59),(Input!$H$103*(1+rvanilla)^0.5)-SUM($H59:AA59),(Input!$H$103*(1+rvanilla)^0.5)/A1stdlife))</f>
        <v>0</v>
      </c>
      <c r="AC59" s="40">
        <f>IF(A1stdlife="n/a","n/a",IF(AC$3&gt;(A1stdlife+$E59),(Input!$H$103*(1+rvanilla)^0.5)-SUM($H59:AB59),(Input!$H$103*(1+rvanilla)^0.5)/A1stdlife))</f>
        <v>0</v>
      </c>
      <c r="AD59" s="40">
        <f>IF(A1stdlife="n/a","n/a",IF(AD$3&gt;(A1stdlife+$E59),(Input!$H$103*(1+rvanilla)^0.5)-SUM($H59:AC59),(Input!$H$103*(1+rvanilla)^0.5)/A1stdlife))</f>
        <v>0</v>
      </c>
      <c r="AE59" s="40">
        <f>IF(A1stdlife="n/a","n/a",IF(AE$3&gt;(A1stdlife+$E59),(Input!$H$103*(1+rvanilla)^0.5)-SUM($H59:AD59),(Input!$H$103*(1+rvanilla)^0.5)/A1stdlife))</f>
        <v>0</v>
      </c>
      <c r="AF59" s="40">
        <f>IF(A1stdlife="n/a","n/a",IF(AF$3&gt;(A1stdlife+$E59),(Input!$H$103*(1+rvanilla)^0.5)-SUM($H59:AE59),(Input!$H$103*(1+rvanilla)^0.5)/A1stdlife))</f>
        <v>0</v>
      </c>
      <c r="AG59" s="40">
        <f>IF(A1stdlife="n/a","n/a",IF(AG$3&gt;(A1stdlife+$E59),(Input!$H$103*(1+rvanilla)^0.5)-SUM($H59:AF59),(Input!$H$103*(1+rvanilla)^0.5)/A1stdlife))</f>
        <v>0</v>
      </c>
      <c r="AH59" s="40">
        <f>IF(A1stdlife="n/a","n/a",IF(AH$3&gt;(A1stdlife+$E59),(Input!$H$103*(1+rvanilla)^0.5)-SUM($H59:AG59),(Input!$H$103*(1+rvanilla)^0.5)/A1stdlife))</f>
        <v>0</v>
      </c>
      <c r="AI59" s="40">
        <f>IF(A1stdlife="n/a","n/a",IF(AI$3&gt;(A1stdlife+$E59),(Input!$H$103*(1+rvanilla)^0.5)-SUM($H59:AH59),(Input!$H$103*(1+rvanilla)^0.5)/A1stdlife))</f>
        <v>0</v>
      </c>
      <c r="AJ59" s="40">
        <f>IF(A1stdlife="n/a","n/a",IF(AJ$3&gt;(A1stdlife+$E59),(Input!$H$103*(1+rvanilla)^0.5)-SUM($H59:AI59),(Input!$H$103*(1+rvanilla)^0.5)/A1stdlife))</f>
        <v>0</v>
      </c>
      <c r="AK59" s="40">
        <f>IF(A1stdlife="n/a","n/a",IF(AK$3&gt;(A1stdlife+$E59),(Input!$H$103*(1+rvanilla)^0.5)-SUM($H59:AJ59),(Input!$H$103*(1+rvanilla)^0.5)/A1stdlife))</f>
        <v>0</v>
      </c>
      <c r="AL59" s="40">
        <f>IF(A1stdlife="n/a","n/a",IF(AL$3&gt;(A1stdlife+$E59),(Input!$H$103*(1+rvanilla)^0.5)-SUM($H59:AK59),(Input!$H$103*(1+rvanilla)^0.5)/A1stdlife))</f>
        <v>0</v>
      </c>
      <c r="AM59" s="40">
        <f>IF(A1stdlife="n/a","n/a",IF(AM$3&gt;(A1stdlife+$E59),(Input!$H$103*(1+rvanilla)^0.5)-SUM($H59:AL59),(Input!$H$103*(1+rvanilla)^0.5)/A1stdlife))</f>
        <v>0</v>
      </c>
      <c r="AN59" s="40">
        <f>IF(A1stdlife="n/a","n/a",IF(AN$3&gt;(A1stdlife+$E59),(Input!$H$103*(1+rvanilla)^0.5)-SUM($H59:AM59),(Input!$H$103*(1+rvanilla)^0.5)/A1stdlife))</f>
        <v>0</v>
      </c>
      <c r="AO59" s="40">
        <f>IF(A1stdlife="n/a","n/a",IF(AO$3&gt;(A1stdlife+$E59),(Input!$H$103*(1+rvanilla)^0.5)-SUM($H59:AN59),(Input!$H$103*(1+rvanilla)^0.5)/A1stdlife))</f>
        <v>0</v>
      </c>
      <c r="AP59" s="40">
        <f>IF(A1stdlife="n/a","n/a",IF(AP$3&gt;(A1stdlife+$E59),(Input!$H$103*(1+rvanilla)^0.5)-SUM($H59:AO59),(Input!$H$103*(1+rvanilla)^0.5)/A1stdlife))</f>
        <v>0</v>
      </c>
      <c r="AQ59" s="40">
        <f>IF(A1stdlife="n/a","n/a",IF(AQ$3&gt;(A1stdlife+$E59),(Input!$H$103*(1+rvanilla)^0.5)-SUM($H59:AP59),(Input!$H$103*(1+rvanilla)^0.5)/A1stdlife))</f>
        <v>0</v>
      </c>
      <c r="AR59" s="40">
        <f>IF(A1stdlife="n/a","n/a",IF(AR$3&gt;(A1stdlife+$E59),(Input!$H$103*(1+rvanilla)^0.5)-SUM($H59:AQ59),(Input!$H$103*(1+rvanilla)^0.5)/A1stdlife))</f>
        <v>0</v>
      </c>
      <c r="AS59" s="40">
        <f>IF(A1stdlife="n/a","n/a",IF(AS$3&gt;(A1stdlife+$E59),(Input!$H$103*(1+rvanilla)^0.5)-SUM($H59:AR59),(Input!$H$103*(1+rvanilla)^0.5)/A1stdlife))</f>
        <v>0</v>
      </c>
      <c r="AT59" s="40">
        <f>IF(A1stdlife="n/a","n/a",IF(AT$3&gt;(A1stdlife+$E59),(Input!$H$103*(1+rvanilla)^0.5)-SUM($H59:AS59),(Input!$H$103*(1+rvanilla)^0.5)/A1stdlife))</f>
        <v>0</v>
      </c>
      <c r="AU59" s="40">
        <f>IF(A1stdlife="n/a","n/a",IF(AU$3&gt;(A1stdlife+$E59),(Input!$H$103*(1+rvanilla)^0.5)-SUM($H59:AT59),(Input!$H$103*(1+rvanilla)^0.5)/A1stdlife))</f>
        <v>0</v>
      </c>
      <c r="AV59" s="40">
        <f>IF(A1stdlife="n/a","n/a",IF(AV$3&gt;(A1stdlife+$E59),(Input!$H$103*(1+rvanilla)^0.5)-SUM($H59:AU59),(Input!$H$103*(1+rvanilla)^0.5)/A1stdlife))</f>
        <v>0</v>
      </c>
      <c r="AW59" s="40">
        <f>IF(A1stdlife="n/a","n/a",IF(AW$3&gt;(A1stdlife+$E59),(Input!$H$103*(1+rvanilla)^0.5)-SUM($H59:AV59),(Input!$H$103*(1+rvanilla)^0.5)/A1stdlife))</f>
        <v>0</v>
      </c>
      <c r="AX59" s="40">
        <f>IF(A1stdlife="n/a","n/a",IF(AX$3&gt;(A1stdlife+$E59),(Input!$H$103*(1+rvanilla)^0.5)-SUM($H59:AW59),(Input!$H$103*(1+rvanilla)^0.5)/A1stdlife))</f>
        <v>0</v>
      </c>
      <c r="AY59" s="40">
        <f>IF(A1stdlife="n/a","n/a",IF(AY$3&gt;(A1stdlife+$E59),(Input!$H$103*(1+rvanilla)^0.5)-SUM($H59:AX59),(Input!$H$103*(1+rvanilla)^0.5)/A1stdlife))</f>
        <v>0</v>
      </c>
      <c r="AZ59" s="40">
        <f>IF(A1stdlife="n/a","n/a",IF(AZ$3&gt;(A1stdlife+$E59),(Input!$H$103*(1+rvanilla)^0.5)-SUM($H59:AY59),(Input!$H$103*(1+rvanilla)^0.5)/A1stdlife))</f>
        <v>0</v>
      </c>
      <c r="BA59" s="40">
        <f>IF(A1stdlife="n/a","n/a",IF(BA$3&gt;(A1stdlife+$E59),(Input!$H$103*(1+rvanilla)^0.5)-SUM($H59:AZ59),(Input!$H$103*(1+rvanilla)^0.5)/A1stdlife))</f>
        <v>0</v>
      </c>
      <c r="BB59" s="40">
        <f>IF(A1stdlife="n/a","n/a",IF(BB$3&gt;(A1stdlife+$E59),(Input!$H$103*(1+rvanilla)^0.5)-SUM($H59:BA59),(Input!$H$103*(1+rvanilla)^0.5)/A1stdlife))</f>
        <v>0</v>
      </c>
      <c r="BC59" s="40">
        <f>IF(A1stdlife="n/a","n/a",IF(BC$3&gt;(A1stdlife+$E59),(Input!$H$103*(1+rvanilla)^0.5)-SUM($H59:BB59),(Input!$H$103*(1+rvanilla)^0.5)/A1stdlife))</f>
        <v>0</v>
      </c>
      <c r="BD59" s="40">
        <f>IF(A1stdlife="n/a","n/a",IF(BD$3&gt;(A1stdlife+$E59),(Input!$H$103*(1+rvanilla)^0.5)-SUM($H59:BC59),(Input!$H$103*(1+rvanilla)^0.5)/A1stdlife))</f>
        <v>0</v>
      </c>
      <c r="BE59" s="40">
        <f>IF(A1stdlife="n/a","n/a",IF(BE$3&gt;(A1stdlife+$E59),(Input!$H$103*(1+rvanilla)^0.5)-SUM($H59:BD59),(Input!$H$103*(1+rvanilla)^0.5)/A1stdlife))</f>
        <v>0</v>
      </c>
      <c r="BF59" s="40">
        <f>IF(A1stdlife="n/a","n/a",IF(BF$3&gt;(A1stdlife+$E59),(Input!$H$103*(1+rvanilla)^0.5)-SUM($H59:BE59),(Input!$H$103*(1+rvanilla)^0.5)/A1stdlife))</f>
        <v>0</v>
      </c>
      <c r="BG59" s="40">
        <f>IF(A1stdlife="n/a","n/a",IF(BG$3&gt;(A1stdlife+$E59),(Input!$H$103*(1+rvanilla)^0.5)-SUM($H59:BF59),(Input!$H$103*(1+rvanilla)^0.5)/A1stdlife))</f>
        <v>0</v>
      </c>
      <c r="BH59" s="40">
        <f>IF(A1stdlife="n/a","n/a",IF(BH$3&gt;(A1stdlife+$E59),(Input!$H$103*(1+rvanilla)^0.5)-SUM($H59:BG59),(Input!$H$103*(1+rvanilla)^0.5)/A1stdlife))</f>
        <v>0</v>
      </c>
      <c r="BI59" s="40">
        <f>IF(A1stdlife="n/a","n/a",IF(BI$3&gt;(A1stdlife+$E59),(Input!$H$103*(1+rvanilla)^0.5)-SUM($H59:BH59),(Input!$H$103*(1+rvanilla)^0.5)/A1stdlife))</f>
        <v>0</v>
      </c>
      <c r="BJ59" s="16"/>
      <c r="BK59" s="16"/>
      <c r="BL59" s="325"/>
      <c r="BM59" s="325"/>
      <c r="BN59" s="325"/>
      <c r="BO59" s="325"/>
      <c r="BP59" s="325"/>
      <c r="BQ59" s="325"/>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2" customFormat="1" hidden="1" outlineLevel="2">
      <c r="A60" s="16"/>
      <c r="B60" s="35"/>
      <c r="C60" s="34"/>
      <c r="D60" s="546"/>
      <c r="E60" s="293">
        <v>3</v>
      </c>
      <c r="F60" s="37"/>
      <c r="G60" s="314"/>
      <c r="H60" s="316"/>
      <c r="I60" s="315"/>
      <c r="J60" s="40">
        <f>IF(A1stdlife="n/a","n/a",IF(J$3&gt;(A1stdlife+$E60),(Input!$I$103*(1+rvanilla)^0.5)-SUM($I60:I60),(Input!$I$103*(1+rvanilla)^0.5)/A1stdlife))</f>
        <v>0</v>
      </c>
      <c r="K60" s="40">
        <f>IF(A1stdlife="n/a","n/a",IF(K$3&gt;(A1stdlife+$E60),(Input!$I$103*(1+rvanilla)^0.5)-SUM($I60:J60),(Input!$I$103*(1+rvanilla)^0.5)/A1stdlife))</f>
        <v>0</v>
      </c>
      <c r="L60" s="40">
        <f>IF(A1stdlife="n/a","n/a",IF(L$3&gt;(A1stdlife+$E60),(Input!$I$103*(1+rvanilla)^0.5)-SUM($I60:K60),(Input!$I$103*(1+rvanilla)^0.5)/A1stdlife))</f>
        <v>0</v>
      </c>
      <c r="M60" s="40">
        <f>IF(A1stdlife="n/a","n/a",IF(M$3&gt;(A1stdlife+$E60),(Input!$I$103*(1+rvanilla)^0.5)-SUM($I60:L60),(Input!$I$103*(1+rvanilla)^0.5)/A1stdlife))</f>
        <v>0</v>
      </c>
      <c r="N60" s="40">
        <f>IF(A1stdlife="n/a","n/a",IF(N$3&gt;(A1stdlife+$E60),(Input!$I$103*(1+rvanilla)^0.5)-SUM($I60:M60),(Input!$I$103*(1+rvanilla)^0.5)/A1stdlife))</f>
        <v>0</v>
      </c>
      <c r="O60" s="40">
        <f>IF(A1stdlife="n/a","n/a",IF(O$3&gt;(A1stdlife+$E60),(Input!$I$103*(1+rvanilla)^0.5)-SUM($I60:N60),(Input!$I$103*(1+rvanilla)^0.5)/A1stdlife))</f>
        <v>0</v>
      </c>
      <c r="P60" s="40">
        <f>IF(A1stdlife="n/a","n/a",IF(P$3&gt;(A1stdlife+$E60),(Input!$I$103*(1+rvanilla)^0.5)-SUM($I60:O60),(Input!$I$103*(1+rvanilla)^0.5)/A1stdlife))</f>
        <v>0</v>
      </c>
      <c r="Q60" s="40">
        <f>IF(A1stdlife="n/a","n/a",IF(Q$3&gt;(A1stdlife+$E60),(Input!$I$103*(1+rvanilla)^0.5)-SUM($I60:P60),(Input!$I$103*(1+rvanilla)^0.5)/A1stdlife))</f>
        <v>0</v>
      </c>
      <c r="R60" s="40">
        <f>IF(A1stdlife="n/a","n/a",IF(R$3&gt;(A1stdlife+$E60),(Input!$I$103*(1+rvanilla)^0.5)-SUM($I60:Q60),(Input!$I$103*(1+rvanilla)^0.5)/A1stdlife))</f>
        <v>0</v>
      </c>
      <c r="S60" s="40">
        <f>IF(A1stdlife="n/a","n/a",IF(S$3&gt;(A1stdlife+$E60),(Input!$I$103*(1+rvanilla)^0.5)-SUM($I60:R60),(Input!$I$103*(1+rvanilla)^0.5)/A1stdlife))</f>
        <v>0</v>
      </c>
      <c r="T60" s="40">
        <f>IF(A1stdlife="n/a","n/a",IF(T$3&gt;(A1stdlife+$E60),(Input!$I$103*(1+rvanilla)^0.5)-SUM($I60:S60),(Input!$I$103*(1+rvanilla)^0.5)/A1stdlife))</f>
        <v>0</v>
      </c>
      <c r="U60" s="40">
        <f>IF(A1stdlife="n/a","n/a",IF(U$3&gt;(A1stdlife+$E60),(Input!$I$103*(1+rvanilla)^0.5)-SUM($I60:T60),(Input!$I$103*(1+rvanilla)^0.5)/A1stdlife))</f>
        <v>0</v>
      </c>
      <c r="V60" s="40">
        <f>IF(A1stdlife="n/a","n/a",IF(V$3&gt;(A1stdlife+$E60),(Input!$I$103*(1+rvanilla)^0.5)-SUM($I60:U60),(Input!$I$103*(1+rvanilla)^0.5)/A1stdlife))</f>
        <v>0</v>
      </c>
      <c r="W60" s="40">
        <f>IF(A1stdlife="n/a","n/a",IF(W$3&gt;(A1stdlife+$E60),(Input!$I$103*(1+rvanilla)^0.5)-SUM($I60:V60),(Input!$I$103*(1+rvanilla)^0.5)/A1stdlife))</f>
        <v>0</v>
      </c>
      <c r="X60" s="40">
        <f>IF(A1stdlife="n/a","n/a",IF(X$3&gt;(A1stdlife+$E60),(Input!$I$103*(1+rvanilla)^0.5)-SUM($I60:W60),(Input!$I$103*(1+rvanilla)^0.5)/A1stdlife))</f>
        <v>0</v>
      </c>
      <c r="Y60" s="40">
        <f>IF(A1stdlife="n/a","n/a",IF(Y$3&gt;(A1stdlife+$E60),(Input!$I$103*(1+rvanilla)^0.5)-SUM($I60:X60),(Input!$I$103*(1+rvanilla)^0.5)/A1stdlife))</f>
        <v>0</v>
      </c>
      <c r="Z60" s="40">
        <f>IF(A1stdlife="n/a","n/a",IF(Z$3&gt;(A1stdlife+$E60),(Input!$I$103*(1+rvanilla)^0.5)-SUM($I60:Y60),(Input!$I$103*(1+rvanilla)^0.5)/A1stdlife))</f>
        <v>0</v>
      </c>
      <c r="AA60" s="40">
        <f>IF(A1stdlife="n/a","n/a",IF(AA$3&gt;(A1stdlife+$E60),(Input!$I$103*(1+rvanilla)^0.5)-SUM($I60:Z60),(Input!$I$103*(1+rvanilla)^0.5)/A1stdlife))</f>
        <v>0</v>
      </c>
      <c r="AB60" s="40">
        <f>IF(A1stdlife="n/a","n/a",IF(AB$3&gt;(A1stdlife+$E60),(Input!$I$103*(1+rvanilla)^0.5)-SUM($I60:AA60),(Input!$I$103*(1+rvanilla)^0.5)/A1stdlife))</f>
        <v>0</v>
      </c>
      <c r="AC60" s="40">
        <f>IF(A1stdlife="n/a","n/a",IF(AC$3&gt;(A1stdlife+$E60),(Input!$I$103*(1+rvanilla)^0.5)-SUM($I60:AB60),(Input!$I$103*(1+rvanilla)^0.5)/A1stdlife))</f>
        <v>0</v>
      </c>
      <c r="AD60" s="40">
        <f>IF(A1stdlife="n/a","n/a",IF(AD$3&gt;(A1stdlife+$E60),(Input!$I$103*(1+rvanilla)^0.5)-SUM($I60:AC60),(Input!$I$103*(1+rvanilla)^0.5)/A1stdlife))</f>
        <v>0</v>
      </c>
      <c r="AE60" s="40">
        <f>IF(A1stdlife="n/a","n/a",IF(AE$3&gt;(A1stdlife+$E60),(Input!$I$103*(1+rvanilla)^0.5)-SUM($I60:AD60),(Input!$I$103*(1+rvanilla)^0.5)/A1stdlife))</f>
        <v>0</v>
      </c>
      <c r="AF60" s="40">
        <f>IF(A1stdlife="n/a","n/a",IF(AF$3&gt;(A1stdlife+$E60),(Input!$I$103*(1+rvanilla)^0.5)-SUM($I60:AE60),(Input!$I$103*(1+rvanilla)^0.5)/A1stdlife))</f>
        <v>0</v>
      </c>
      <c r="AG60" s="40">
        <f>IF(A1stdlife="n/a","n/a",IF(AG$3&gt;(A1stdlife+$E60),(Input!$I$103*(1+rvanilla)^0.5)-SUM($I60:AF60),(Input!$I$103*(1+rvanilla)^0.5)/A1stdlife))</f>
        <v>0</v>
      </c>
      <c r="AH60" s="40">
        <f>IF(A1stdlife="n/a","n/a",IF(AH$3&gt;(A1stdlife+$E60),(Input!$I$103*(1+rvanilla)^0.5)-SUM($I60:AG60),(Input!$I$103*(1+rvanilla)^0.5)/A1stdlife))</f>
        <v>0</v>
      </c>
      <c r="AI60" s="40">
        <f>IF(A1stdlife="n/a","n/a",IF(AI$3&gt;(A1stdlife+$E60),(Input!$I$103*(1+rvanilla)^0.5)-SUM($I60:AH60),(Input!$I$103*(1+rvanilla)^0.5)/A1stdlife))</f>
        <v>0</v>
      </c>
      <c r="AJ60" s="40">
        <f>IF(A1stdlife="n/a","n/a",IF(AJ$3&gt;(A1stdlife+$E60),(Input!$I$103*(1+rvanilla)^0.5)-SUM($I60:AI60),(Input!$I$103*(1+rvanilla)^0.5)/A1stdlife))</f>
        <v>0</v>
      </c>
      <c r="AK60" s="40">
        <f>IF(A1stdlife="n/a","n/a",IF(AK$3&gt;(A1stdlife+$E60),(Input!$I$103*(1+rvanilla)^0.5)-SUM($I60:AJ60),(Input!$I$103*(1+rvanilla)^0.5)/A1stdlife))</f>
        <v>0</v>
      </c>
      <c r="AL60" s="40">
        <f>IF(A1stdlife="n/a","n/a",IF(AL$3&gt;(A1stdlife+$E60),(Input!$I$103*(1+rvanilla)^0.5)-SUM($I60:AK60),(Input!$I$103*(1+rvanilla)^0.5)/A1stdlife))</f>
        <v>0</v>
      </c>
      <c r="AM60" s="40">
        <f>IF(A1stdlife="n/a","n/a",IF(AM$3&gt;(A1stdlife+$E60),(Input!$I$103*(1+rvanilla)^0.5)-SUM($I60:AL60),(Input!$I$103*(1+rvanilla)^0.5)/A1stdlife))</f>
        <v>0</v>
      </c>
      <c r="AN60" s="40">
        <f>IF(A1stdlife="n/a","n/a",IF(AN$3&gt;(A1stdlife+$E60),(Input!$I$103*(1+rvanilla)^0.5)-SUM($I60:AM60),(Input!$I$103*(1+rvanilla)^0.5)/A1stdlife))</f>
        <v>0</v>
      </c>
      <c r="AO60" s="40">
        <f>IF(A1stdlife="n/a","n/a",IF(AO$3&gt;(A1stdlife+$E60),(Input!$I$103*(1+rvanilla)^0.5)-SUM($I60:AN60),(Input!$I$103*(1+rvanilla)^0.5)/A1stdlife))</f>
        <v>0</v>
      </c>
      <c r="AP60" s="40">
        <f>IF(A1stdlife="n/a","n/a",IF(AP$3&gt;(A1stdlife+$E60),(Input!$I$103*(1+rvanilla)^0.5)-SUM($I60:AO60),(Input!$I$103*(1+rvanilla)^0.5)/A1stdlife))</f>
        <v>0</v>
      </c>
      <c r="AQ60" s="40">
        <f>IF(A1stdlife="n/a","n/a",IF(AQ$3&gt;(A1stdlife+$E60),(Input!$I$103*(1+rvanilla)^0.5)-SUM($I60:AP60),(Input!$I$103*(1+rvanilla)^0.5)/A1stdlife))</f>
        <v>0</v>
      </c>
      <c r="AR60" s="40">
        <f>IF(A1stdlife="n/a","n/a",IF(AR$3&gt;(A1stdlife+$E60),(Input!$I$103*(1+rvanilla)^0.5)-SUM($I60:AQ60),(Input!$I$103*(1+rvanilla)^0.5)/A1stdlife))</f>
        <v>0</v>
      </c>
      <c r="AS60" s="40">
        <f>IF(A1stdlife="n/a","n/a",IF(AS$3&gt;(A1stdlife+$E60),(Input!$I$103*(1+rvanilla)^0.5)-SUM($I60:AR60),(Input!$I$103*(1+rvanilla)^0.5)/A1stdlife))</f>
        <v>0</v>
      </c>
      <c r="AT60" s="40">
        <f>IF(A1stdlife="n/a","n/a",IF(AT$3&gt;(A1stdlife+$E60),(Input!$I$103*(1+rvanilla)^0.5)-SUM($I60:AS60),(Input!$I$103*(1+rvanilla)^0.5)/A1stdlife))</f>
        <v>0</v>
      </c>
      <c r="AU60" s="40">
        <f>IF(A1stdlife="n/a","n/a",IF(AU$3&gt;(A1stdlife+$E60),(Input!$I$103*(1+rvanilla)^0.5)-SUM($I60:AT60),(Input!$I$103*(1+rvanilla)^0.5)/A1stdlife))</f>
        <v>0</v>
      </c>
      <c r="AV60" s="40">
        <f>IF(A1stdlife="n/a","n/a",IF(AV$3&gt;(A1stdlife+$E60),(Input!$I$103*(1+rvanilla)^0.5)-SUM($I60:AU60),(Input!$I$103*(1+rvanilla)^0.5)/A1stdlife))</f>
        <v>0</v>
      </c>
      <c r="AW60" s="40">
        <f>IF(A1stdlife="n/a","n/a",IF(AW$3&gt;(A1stdlife+$E60),(Input!$I$103*(1+rvanilla)^0.5)-SUM($I60:AV60),(Input!$I$103*(1+rvanilla)^0.5)/A1stdlife))</f>
        <v>0</v>
      </c>
      <c r="AX60" s="40">
        <f>IF(A1stdlife="n/a","n/a",IF(AX$3&gt;(A1stdlife+$E60),(Input!$I$103*(1+rvanilla)^0.5)-SUM($I60:AW60),(Input!$I$103*(1+rvanilla)^0.5)/A1stdlife))</f>
        <v>0</v>
      </c>
      <c r="AY60" s="40">
        <f>IF(A1stdlife="n/a","n/a",IF(AY$3&gt;(A1stdlife+$E60),(Input!$I$103*(1+rvanilla)^0.5)-SUM($I60:AX60),(Input!$I$103*(1+rvanilla)^0.5)/A1stdlife))</f>
        <v>0</v>
      </c>
      <c r="AZ60" s="40">
        <f>IF(A1stdlife="n/a","n/a",IF(AZ$3&gt;(A1stdlife+$E60),(Input!$I$103*(1+rvanilla)^0.5)-SUM($I60:AY60),(Input!$I$103*(1+rvanilla)^0.5)/A1stdlife))</f>
        <v>0</v>
      </c>
      <c r="BA60" s="40">
        <f>IF(A1stdlife="n/a","n/a",IF(BA$3&gt;(A1stdlife+$E60),(Input!$I$103*(1+rvanilla)^0.5)-SUM($I60:AZ60),(Input!$I$103*(1+rvanilla)^0.5)/A1stdlife))</f>
        <v>0</v>
      </c>
      <c r="BB60" s="40">
        <f>IF(A1stdlife="n/a","n/a",IF(BB$3&gt;(A1stdlife+$E60),(Input!$I$103*(1+rvanilla)^0.5)-SUM($I60:BA60),(Input!$I$103*(1+rvanilla)^0.5)/A1stdlife))</f>
        <v>0</v>
      </c>
      <c r="BC60" s="40">
        <f>IF(A1stdlife="n/a","n/a",IF(BC$3&gt;(A1stdlife+$E60),(Input!$I$103*(1+rvanilla)^0.5)-SUM($I60:BB60),(Input!$I$103*(1+rvanilla)^0.5)/A1stdlife))</f>
        <v>0</v>
      </c>
      <c r="BD60" s="40">
        <f>IF(A1stdlife="n/a","n/a",IF(BD$3&gt;(A1stdlife+$E60),(Input!$I$103*(1+rvanilla)^0.5)-SUM($I60:BC60),(Input!$I$103*(1+rvanilla)^0.5)/A1stdlife))</f>
        <v>0</v>
      </c>
      <c r="BE60" s="40">
        <f>IF(A1stdlife="n/a","n/a",IF(BE$3&gt;(A1stdlife+$E60),(Input!$I$103*(1+rvanilla)^0.5)-SUM($I60:BD60),(Input!$I$103*(1+rvanilla)^0.5)/A1stdlife))</f>
        <v>0</v>
      </c>
      <c r="BF60" s="40">
        <f>IF(A1stdlife="n/a","n/a",IF(BF$3&gt;(A1stdlife+$E60),(Input!$I$103*(1+rvanilla)^0.5)-SUM($I60:BE60),(Input!$I$103*(1+rvanilla)^0.5)/A1stdlife))</f>
        <v>0</v>
      </c>
      <c r="BG60" s="40">
        <f>IF(A1stdlife="n/a","n/a",IF(BG$3&gt;(A1stdlife+$E60),(Input!$I$103*(1+rvanilla)^0.5)-SUM($I60:BF60),(Input!$I$103*(1+rvanilla)^0.5)/A1stdlife))</f>
        <v>0</v>
      </c>
      <c r="BH60" s="40">
        <f>IF(A1stdlife="n/a","n/a",IF(BH$3&gt;(A1stdlife+$E60),(Input!$I$103*(1+rvanilla)^0.5)-SUM($I60:BG60),(Input!$I$103*(1+rvanilla)^0.5)/A1stdlife))</f>
        <v>0</v>
      </c>
      <c r="BI60" s="40">
        <f>IF(A1stdlife="n/a","n/a",IF(BI$3&gt;(A1stdlife+$E60),(Input!$I$103*(1+rvanilla)^0.5)-SUM($I60:BH60),(Input!$I$103*(1+rvanilla)^0.5)/A1stdlife))</f>
        <v>0</v>
      </c>
      <c r="BJ60" s="16"/>
      <c r="BK60" s="16"/>
      <c r="BL60" s="325"/>
      <c r="BM60" s="325"/>
      <c r="BN60" s="325"/>
      <c r="BO60" s="325"/>
      <c r="BP60" s="325"/>
      <c r="BQ60" s="325"/>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2" customFormat="1" hidden="1" outlineLevel="2">
      <c r="A61" s="16"/>
      <c r="B61" s="35"/>
      <c r="C61" s="34"/>
      <c r="D61" s="546"/>
      <c r="E61" s="293">
        <v>4</v>
      </c>
      <c r="F61" s="37"/>
      <c r="G61" s="314"/>
      <c r="H61" s="316"/>
      <c r="I61" s="316"/>
      <c r="J61" s="315"/>
      <c r="K61" s="40">
        <f>IF(A1stdlife="n/a","n/a",IF(K$3&gt;(A1stdlife+$E61),(Input!$J$103*(1+rvanilla)^0.5)-SUM($J61:J61),(Input!$J$103*(1+rvanilla)^0.5)/A1stdlife))</f>
        <v>0</v>
      </c>
      <c r="L61" s="40">
        <f>IF(A1stdlife="n/a","n/a",IF(L$3&gt;(A1stdlife+$E61),(Input!$J$103*(1+rvanilla)^0.5)-SUM($J61:K61),(Input!$J$103*(1+rvanilla)^0.5)/A1stdlife))</f>
        <v>0</v>
      </c>
      <c r="M61" s="40">
        <f>IF(A1stdlife="n/a","n/a",IF(M$3&gt;(A1stdlife+$E61),(Input!$J$103*(1+rvanilla)^0.5)-SUM($J61:L61),(Input!$J$103*(1+rvanilla)^0.5)/A1stdlife))</f>
        <v>0</v>
      </c>
      <c r="N61" s="40">
        <f>IF(A1stdlife="n/a","n/a",IF(N$3&gt;(A1stdlife+$E61),(Input!$J$103*(1+rvanilla)^0.5)-SUM($J61:M61),(Input!$J$103*(1+rvanilla)^0.5)/A1stdlife))</f>
        <v>0</v>
      </c>
      <c r="O61" s="40">
        <f>IF(A1stdlife="n/a","n/a",IF(O$3&gt;(A1stdlife+$E61),(Input!$J$103*(1+rvanilla)^0.5)-SUM($J61:N61),(Input!$J$103*(1+rvanilla)^0.5)/A1stdlife))</f>
        <v>0</v>
      </c>
      <c r="P61" s="40">
        <f>IF(A1stdlife="n/a","n/a",IF(P$3&gt;(A1stdlife+$E61),(Input!$J$103*(1+rvanilla)^0.5)-SUM($J61:O61),(Input!$J$103*(1+rvanilla)^0.5)/A1stdlife))</f>
        <v>0</v>
      </c>
      <c r="Q61" s="40">
        <f>IF(A1stdlife="n/a","n/a",IF(Q$3&gt;(A1stdlife+$E61),(Input!$J$103*(1+rvanilla)^0.5)-SUM($J61:P61),(Input!$J$103*(1+rvanilla)^0.5)/A1stdlife))</f>
        <v>0</v>
      </c>
      <c r="R61" s="40">
        <f>IF(A1stdlife="n/a","n/a",IF(R$3&gt;(A1stdlife+$E61),(Input!$J$103*(1+rvanilla)^0.5)-SUM($J61:Q61),(Input!$J$103*(1+rvanilla)^0.5)/A1stdlife))</f>
        <v>0</v>
      </c>
      <c r="S61" s="40">
        <f>IF(A1stdlife="n/a","n/a",IF(S$3&gt;(A1stdlife+$E61),(Input!$J$103*(1+rvanilla)^0.5)-SUM($J61:R61),(Input!$J$103*(1+rvanilla)^0.5)/A1stdlife))</f>
        <v>0</v>
      </c>
      <c r="T61" s="40">
        <f>IF(A1stdlife="n/a","n/a",IF(T$3&gt;(A1stdlife+$E61),(Input!$J$103*(1+rvanilla)^0.5)-SUM($J61:S61),(Input!$J$103*(1+rvanilla)^0.5)/A1stdlife))</f>
        <v>0</v>
      </c>
      <c r="U61" s="40">
        <f>IF(A1stdlife="n/a","n/a",IF(U$3&gt;(A1stdlife+$E61),(Input!$J$103*(1+rvanilla)^0.5)-SUM($J61:T61),(Input!$J$103*(1+rvanilla)^0.5)/A1stdlife))</f>
        <v>0</v>
      </c>
      <c r="V61" s="40">
        <f>IF(A1stdlife="n/a","n/a",IF(V$3&gt;(A1stdlife+$E61),(Input!$J$103*(1+rvanilla)^0.5)-SUM($J61:U61),(Input!$J$103*(1+rvanilla)^0.5)/A1stdlife))</f>
        <v>0</v>
      </c>
      <c r="W61" s="40">
        <f>IF(A1stdlife="n/a","n/a",IF(W$3&gt;(A1stdlife+$E61),(Input!$J$103*(1+rvanilla)^0.5)-SUM($J61:V61),(Input!$J$103*(1+rvanilla)^0.5)/A1stdlife))</f>
        <v>0</v>
      </c>
      <c r="X61" s="40">
        <f>IF(A1stdlife="n/a","n/a",IF(X$3&gt;(A1stdlife+$E61),(Input!$J$103*(1+rvanilla)^0.5)-SUM($J61:W61),(Input!$J$103*(1+rvanilla)^0.5)/A1stdlife))</f>
        <v>0</v>
      </c>
      <c r="Y61" s="40">
        <f>IF(A1stdlife="n/a","n/a",IF(Y$3&gt;(A1stdlife+$E61),(Input!$J$103*(1+rvanilla)^0.5)-SUM($J61:X61),(Input!$J$103*(1+rvanilla)^0.5)/A1stdlife))</f>
        <v>0</v>
      </c>
      <c r="Z61" s="40">
        <f>IF(A1stdlife="n/a","n/a",IF(Z$3&gt;(A1stdlife+$E61),(Input!$J$103*(1+rvanilla)^0.5)-SUM($J61:Y61),(Input!$J$103*(1+rvanilla)^0.5)/A1stdlife))</f>
        <v>0</v>
      </c>
      <c r="AA61" s="40">
        <f>IF(A1stdlife="n/a","n/a",IF(AA$3&gt;(A1stdlife+$E61),(Input!$J$103*(1+rvanilla)^0.5)-SUM($J61:Z61),(Input!$J$103*(1+rvanilla)^0.5)/A1stdlife))</f>
        <v>0</v>
      </c>
      <c r="AB61" s="40">
        <f>IF(A1stdlife="n/a","n/a",IF(AB$3&gt;(A1stdlife+$E61),(Input!$J$103*(1+rvanilla)^0.5)-SUM($J61:AA61),(Input!$J$103*(1+rvanilla)^0.5)/A1stdlife))</f>
        <v>0</v>
      </c>
      <c r="AC61" s="40">
        <f>IF(A1stdlife="n/a","n/a",IF(AC$3&gt;(A1stdlife+$E61),(Input!$J$103*(1+rvanilla)^0.5)-SUM($J61:AB61),(Input!$J$103*(1+rvanilla)^0.5)/A1stdlife))</f>
        <v>0</v>
      </c>
      <c r="AD61" s="40">
        <f>IF(A1stdlife="n/a","n/a",IF(AD$3&gt;(A1stdlife+$E61),(Input!$J$103*(1+rvanilla)^0.5)-SUM($J61:AC61),(Input!$J$103*(1+rvanilla)^0.5)/A1stdlife))</f>
        <v>0</v>
      </c>
      <c r="AE61" s="40">
        <f>IF(A1stdlife="n/a","n/a",IF(AE$3&gt;(A1stdlife+$E61),(Input!$J$103*(1+rvanilla)^0.5)-SUM($J61:AD61),(Input!$J$103*(1+rvanilla)^0.5)/A1stdlife))</f>
        <v>0</v>
      </c>
      <c r="AF61" s="40">
        <f>IF(A1stdlife="n/a","n/a",IF(AF$3&gt;(A1stdlife+$E61),(Input!$J$103*(1+rvanilla)^0.5)-SUM($J61:AE61),(Input!$J$103*(1+rvanilla)^0.5)/A1stdlife))</f>
        <v>0</v>
      </c>
      <c r="AG61" s="40">
        <f>IF(A1stdlife="n/a","n/a",IF(AG$3&gt;(A1stdlife+$E61),(Input!$J$103*(1+rvanilla)^0.5)-SUM($J61:AF61),(Input!$J$103*(1+rvanilla)^0.5)/A1stdlife))</f>
        <v>0</v>
      </c>
      <c r="AH61" s="40">
        <f>IF(A1stdlife="n/a","n/a",IF(AH$3&gt;(A1stdlife+$E61),(Input!$J$103*(1+rvanilla)^0.5)-SUM($J61:AG61),(Input!$J$103*(1+rvanilla)^0.5)/A1stdlife))</f>
        <v>0</v>
      </c>
      <c r="AI61" s="40">
        <f>IF(A1stdlife="n/a","n/a",IF(AI$3&gt;(A1stdlife+$E61),(Input!$J$103*(1+rvanilla)^0.5)-SUM($J61:AH61),(Input!$J$103*(1+rvanilla)^0.5)/A1stdlife))</f>
        <v>0</v>
      </c>
      <c r="AJ61" s="40">
        <f>IF(A1stdlife="n/a","n/a",IF(AJ$3&gt;(A1stdlife+$E61),(Input!$J$103*(1+rvanilla)^0.5)-SUM($J61:AI61),(Input!$J$103*(1+rvanilla)^0.5)/A1stdlife))</f>
        <v>0</v>
      </c>
      <c r="AK61" s="40">
        <f>IF(A1stdlife="n/a","n/a",IF(AK$3&gt;(A1stdlife+$E61),(Input!$J$103*(1+rvanilla)^0.5)-SUM($J61:AJ61),(Input!$J$103*(1+rvanilla)^0.5)/A1stdlife))</f>
        <v>0</v>
      </c>
      <c r="AL61" s="40">
        <f>IF(A1stdlife="n/a","n/a",IF(AL$3&gt;(A1stdlife+$E61),(Input!$J$103*(1+rvanilla)^0.5)-SUM($J61:AK61),(Input!$J$103*(1+rvanilla)^0.5)/A1stdlife))</f>
        <v>0</v>
      </c>
      <c r="AM61" s="40">
        <f>IF(A1stdlife="n/a","n/a",IF(AM$3&gt;(A1stdlife+$E61),(Input!$J$103*(1+rvanilla)^0.5)-SUM($J61:AL61),(Input!$J$103*(1+rvanilla)^0.5)/A1stdlife))</f>
        <v>0</v>
      </c>
      <c r="AN61" s="40">
        <f>IF(A1stdlife="n/a","n/a",IF(AN$3&gt;(A1stdlife+$E61),(Input!$J$103*(1+rvanilla)^0.5)-SUM($J61:AM61),(Input!$J$103*(1+rvanilla)^0.5)/A1stdlife))</f>
        <v>0</v>
      </c>
      <c r="AO61" s="40">
        <f>IF(A1stdlife="n/a","n/a",IF(AO$3&gt;(A1stdlife+$E61),(Input!$J$103*(1+rvanilla)^0.5)-SUM($J61:AN61),(Input!$J$103*(1+rvanilla)^0.5)/A1stdlife))</f>
        <v>0</v>
      </c>
      <c r="AP61" s="40">
        <f>IF(A1stdlife="n/a","n/a",IF(AP$3&gt;(A1stdlife+$E61),(Input!$J$103*(1+rvanilla)^0.5)-SUM($J61:AO61),(Input!$J$103*(1+rvanilla)^0.5)/A1stdlife))</f>
        <v>0</v>
      </c>
      <c r="AQ61" s="40">
        <f>IF(A1stdlife="n/a","n/a",IF(AQ$3&gt;(A1stdlife+$E61),(Input!$J$103*(1+rvanilla)^0.5)-SUM($J61:AP61),(Input!$J$103*(1+rvanilla)^0.5)/A1stdlife))</f>
        <v>0</v>
      </c>
      <c r="AR61" s="40">
        <f>IF(A1stdlife="n/a","n/a",IF(AR$3&gt;(A1stdlife+$E61),(Input!$J$103*(1+rvanilla)^0.5)-SUM($J61:AQ61),(Input!$J$103*(1+rvanilla)^0.5)/A1stdlife))</f>
        <v>0</v>
      </c>
      <c r="AS61" s="40">
        <f>IF(A1stdlife="n/a","n/a",IF(AS$3&gt;(A1stdlife+$E61),(Input!$J$103*(1+rvanilla)^0.5)-SUM($J61:AR61),(Input!$J$103*(1+rvanilla)^0.5)/A1stdlife))</f>
        <v>0</v>
      </c>
      <c r="AT61" s="40">
        <f>IF(A1stdlife="n/a","n/a",IF(AT$3&gt;(A1stdlife+$E61),(Input!$J$103*(1+rvanilla)^0.5)-SUM($J61:AS61),(Input!$J$103*(1+rvanilla)^0.5)/A1stdlife))</f>
        <v>0</v>
      </c>
      <c r="AU61" s="40">
        <f>IF(A1stdlife="n/a","n/a",IF(AU$3&gt;(A1stdlife+$E61),(Input!$J$103*(1+rvanilla)^0.5)-SUM($J61:AT61),(Input!$J$103*(1+rvanilla)^0.5)/A1stdlife))</f>
        <v>0</v>
      </c>
      <c r="AV61" s="40">
        <f>IF(A1stdlife="n/a","n/a",IF(AV$3&gt;(A1stdlife+$E61),(Input!$J$103*(1+rvanilla)^0.5)-SUM($J61:AU61),(Input!$J$103*(1+rvanilla)^0.5)/A1stdlife))</f>
        <v>0</v>
      </c>
      <c r="AW61" s="40">
        <f>IF(A1stdlife="n/a","n/a",IF(AW$3&gt;(A1stdlife+$E61),(Input!$J$103*(1+rvanilla)^0.5)-SUM($J61:AV61),(Input!$J$103*(1+rvanilla)^0.5)/A1stdlife))</f>
        <v>0</v>
      </c>
      <c r="AX61" s="40">
        <f>IF(A1stdlife="n/a","n/a",IF(AX$3&gt;(A1stdlife+$E61),(Input!$J$103*(1+rvanilla)^0.5)-SUM($J61:AW61),(Input!$J$103*(1+rvanilla)^0.5)/A1stdlife))</f>
        <v>0</v>
      </c>
      <c r="AY61" s="40">
        <f>IF(A1stdlife="n/a","n/a",IF(AY$3&gt;(A1stdlife+$E61),(Input!$J$103*(1+rvanilla)^0.5)-SUM($J61:AX61),(Input!$J$103*(1+rvanilla)^0.5)/A1stdlife))</f>
        <v>0</v>
      </c>
      <c r="AZ61" s="40">
        <f>IF(A1stdlife="n/a","n/a",IF(AZ$3&gt;(A1stdlife+$E61),(Input!$J$103*(1+rvanilla)^0.5)-SUM($J61:AY61),(Input!$J$103*(1+rvanilla)^0.5)/A1stdlife))</f>
        <v>0</v>
      </c>
      <c r="BA61" s="40">
        <f>IF(A1stdlife="n/a","n/a",IF(BA$3&gt;(A1stdlife+$E61),(Input!$J$103*(1+rvanilla)^0.5)-SUM($J61:AZ61),(Input!$J$103*(1+rvanilla)^0.5)/A1stdlife))</f>
        <v>0</v>
      </c>
      <c r="BB61" s="40">
        <f>IF(A1stdlife="n/a","n/a",IF(BB$3&gt;(A1stdlife+$E61),(Input!$J$103*(1+rvanilla)^0.5)-SUM($J61:BA61),(Input!$J$103*(1+rvanilla)^0.5)/A1stdlife))</f>
        <v>0</v>
      </c>
      <c r="BC61" s="40">
        <f>IF(A1stdlife="n/a","n/a",IF(BC$3&gt;(A1stdlife+$E61),(Input!$J$103*(1+rvanilla)^0.5)-SUM($J61:BB61),(Input!$J$103*(1+rvanilla)^0.5)/A1stdlife))</f>
        <v>0</v>
      </c>
      <c r="BD61" s="40">
        <f>IF(A1stdlife="n/a","n/a",IF(BD$3&gt;(A1stdlife+$E61),(Input!$J$103*(1+rvanilla)^0.5)-SUM($J61:BC61),(Input!$J$103*(1+rvanilla)^0.5)/A1stdlife))</f>
        <v>0</v>
      </c>
      <c r="BE61" s="40">
        <f>IF(A1stdlife="n/a","n/a",IF(BE$3&gt;(A1stdlife+$E61),(Input!$J$103*(1+rvanilla)^0.5)-SUM($J61:BD61),(Input!$J$103*(1+rvanilla)^0.5)/A1stdlife))</f>
        <v>0</v>
      </c>
      <c r="BF61" s="40">
        <f>IF(A1stdlife="n/a","n/a",IF(BF$3&gt;(A1stdlife+$E61),(Input!$J$103*(1+rvanilla)^0.5)-SUM($J61:BE61),(Input!$J$103*(1+rvanilla)^0.5)/A1stdlife))</f>
        <v>0</v>
      </c>
      <c r="BG61" s="40">
        <f>IF(A1stdlife="n/a","n/a",IF(BG$3&gt;(A1stdlife+$E61),(Input!$J$103*(1+rvanilla)^0.5)-SUM($J61:BF61),(Input!$J$103*(1+rvanilla)^0.5)/A1stdlife))</f>
        <v>0</v>
      </c>
      <c r="BH61" s="40">
        <f>IF(A1stdlife="n/a","n/a",IF(BH$3&gt;(A1stdlife+$E61),(Input!$J$103*(1+rvanilla)^0.5)-SUM($J61:BG61),(Input!$J$103*(1+rvanilla)^0.5)/A1stdlife))</f>
        <v>0</v>
      </c>
      <c r="BI61" s="40">
        <f>IF(A1stdlife="n/a","n/a",IF(BI$3&gt;(A1stdlife+$E61),(Input!$J$103*(1+rvanilla)^0.5)-SUM($J61:BH61),(Input!$J$103*(1+rvanilla)^0.5)/A1stdlife))</f>
        <v>0</v>
      </c>
      <c r="BJ61" s="16"/>
      <c r="BK61" s="16"/>
      <c r="BL61" s="325"/>
      <c r="BM61" s="325"/>
      <c r="BN61" s="325"/>
      <c r="BO61" s="325"/>
      <c r="BP61" s="325"/>
      <c r="BQ61" s="325"/>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2" customFormat="1" hidden="1" outlineLevel="2">
      <c r="A62" s="16"/>
      <c r="B62" s="35"/>
      <c r="C62" s="34"/>
      <c r="D62" s="546"/>
      <c r="E62" s="293">
        <v>5</v>
      </c>
      <c r="F62" s="37"/>
      <c r="G62" s="314"/>
      <c r="H62" s="316"/>
      <c r="I62" s="316"/>
      <c r="J62" s="316"/>
      <c r="K62" s="315"/>
      <c r="L62" s="40">
        <f>IF(A1stdlife="n/a","n/a",IF(L$3&gt;(A1stdlife+$E62),(Input!$K$103*(1+rvanilla)^0.5)-SUM($K62:K62),(Input!$K$103*(1+rvanilla)^0.5)/A1stdlife))</f>
        <v>0</v>
      </c>
      <c r="M62" s="40">
        <f>IF(A1stdlife="n/a","n/a",IF(M$3&gt;(A1stdlife+$E62),(Input!$K$103*(1+rvanilla)^0.5)-SUM($K62:L62),(Input!$K$103*(1+rvanilla)^0.5)/A1stdlife))</f>
        <v>0</v>
      </c>
      <c r="N62" s="40">
        <f>IF(A1stdlife="n/a","n/a",IF(N$3&gt;(A1stdlife+$E62),(Input!$K$103*(1+rvanilla)^0.5)-SUM($K62:M62),(Input!$K$103*(1+rvanilla)^0.5)/A1stdlife))</f>
        <v>0</v>
      </c>
      <c r="O62" s="40">
        <f>IF(A1stdlife="n/a","n/a",IF(O$3&gt;(A1stdlife+$E62),(Input!$K$103*(1+rvanilla)^0.5)-SUM($K62:N62),(Input!$K$103*(1+rvanilla)^0.5)/A1stdlife))</f>
        <v>0</v>
      </c>
      <c r="P62" s="40">
        <f>IF(A1stdlife="n/a","n/a",IF(P$3&gt;(A1stdlife+$E62),(Input!$K$103*(1+rvanilla)^0.5)-SUM($K62:O62),(Input!$K$103*(1+rvanilla)^0.5)/A1stdlife))</f>
        <v>0</v>
      </c>
      <c r="Q62" s="40">
        <f>IF(A1stdlife="n/a","n/a",IF(Q$3&gt;(A1stdlife+$E62),(Input!$K$103*(1+rvanilla)^0.5)-SUM($K62:P62),(Input!$K$103*(1+rvanilla)^0.5)/A1stdlife))</f>
        <v>0</v>
      </c>
      <c r="R62" s="40">
        <f>IF(A1stdlife="n/a","n/a",IF(R$3&gt;(A1stdlife+$E62),(Input!$K$103*(1+rvanilla)^0.5)-SUM($K62:Q62),(Input!$K$103*(1+rvanilla)^0.5)/A1stdlife))</f>
        <v>0</v>
      </c>
      <c r="S62" s="40">
        <f>IF(A1stdlife="n/a","n/a",IF(S$3&gt;(A1stdlife+$E62),(Input!$K$103*(1+rvanilla)^0.5)-SUM($K62:R62),(Input!$K$103*(1+rvanilla)^0.5)/A1stdlife))</f>
        <v>0</v>
      </c>
      <c r="T62" s="40">
        <f>IF(A1stdlife="n/a","n/a",IF(T$3&gt;(A1stdlife+$E62),(Input!$K$103*(1+rvanilla)^0.5)-SUM($K62:S62),(Input!$K$103*(1+rvanilla)^0.5)/A1stdlife))</f>
        <v>0</v>
      </c>
      <c r="U62" s="40">
        <f>IF(A1stdlife="n/a","n/a",IF(U$3&gt;(A1stdlife+$E62),(Input!$K$103*(1+rvanilla)^0.5)-SUM($K62:T62),(Input!$K$103*(1+rvanilla)^0.5)/A1stdlife))</f>
        <v>0</v>
      </c>
      <c r="V62" s="40">
        <f>IF(A1stdlife="n/a","n/a",IF(V$3&gt;(A1stdlife+$E62),(Input!$K$103*(1+rvanilla)^0.5)-SUM($K62:U62),(Input!$K$103*(1+rvanilla)^0.5)/A1stdlife))</f>
        <v>0</v>
      </c>
      <c r="W62" s="40">
        <f>IF(A1stdlife="n/a","n/a",IF(W$3&gt;(A1stdlife+$E62),(Input!$K$103*(1+rvanilla)^0.5)-SUM($K62:V62),(Input!$K$103*(1+rvanilla)^0.5)/A1stdlife))</f>
        <v>0</v>
      </c>
      <c r="X62" s="40">
        <f>IF(A1stdlife="n/a","n/a",IF(X$3&gt;(A1stdlife+$E62),(Input!$K$103*(1+rvanilla)^0.5)-SUM($K62:W62),(Input!$K$103*(1+rvanilla)^0.5)/A1stdlife))</f>
        <v>0</v>
      </c>
      <c r="Y62" s="40">
        <f>IF(A1stdlife="n/a","n/a",IF(Y$3&gt;(A1stdlife+$E62),(Input!$K$103*(1+rvanilla)^0.5)-SUM($K62:X62),(Input!$K$103*(1+rvanilla)^0.5)/A1stdlife))</f>
        <v>0</v>
      </c>
      <c r="Z62" s="40">
        <f>IF(A1stdlife="n/a","n/a",IF(Z$3&gt;(A1stdlife+$E62),(Input!$K$103*(1+rvanilla)^0.5)-SUM($K62:Y62),(Input!$K$103*(1+rvanilla)^0.5)/A1stdlife))</f>
        <v>0</v>
      </c>
      <c r="AA62" s="40">
        <f>IF(A1stdlife="n/a","n/a",IF(AA$3&gt;(A1stdlife+$E62),(Input!$K$103*(1+rvanilla)^0.5)-SUM($K62:Z62),(Input!$K$103*(1+rvanilla)^0.5)/A1stdlife))</f>
        <v>0</v>
      </c>
      <c r="AB62" s="40">
        <f>IF(A1stdlife="n/a","n/a",IF(AB$3&gt;(A1stdlife+$E62),(Input!$K$103*(1+rvanilla)^0.5)-SUM($K62:AA62),(Input!$K$103*(1+rvanilla)^0.5)/A1stdlife))</f>
        <v>0</v>
      </c>
      <c r="AC62" s="40">
        <f>IF(A1stdlife="n/a","n/a",IF(AC$3&gt;(A1stdlife+$E62),(Input!$K$103*(1+rvanilla)^0.5)-SUM($K62:AB62),(Input!$K$103*(1+rvanilla)^0.5)/A1stdlife))</f>
        <v>0</v>
      </c>
      <c r="AD62" s="40">
        <f>IF(A1stdlife="n/a","n/a",IF(AD$3&gt;(A1stdlife+$E62),(Input!$K$103*(1+rvanilla)^0.5)-SUM($K62:AC62),(Input!$K$103*(1+rvanilla)^0.5)/A1stdlife))</f>
        <v>0</v>
      </c>
      <c r="AE62" s="40">
        <f>IF(A1stdlife="n/a","n/a",IF(AE$3&gt;(A1stdlife+$E62),(Input!$K$103*(1+rvanilla)^0.5)-SUM($K62:AD62),(Input!$K$103*(1+rvanilla)^0.5)/A1stdlife))</f>
        <v>0</v>
      </c>
      <c r="AF62" s="40">
        <f>IF(A1stdlife="n/a","n/a",IF(AF$3&gt;(A1stdlife+$E62),(Input!$K$103*(1+rvanilla)^0.5)-SUM($K62:AE62),(Input!$K$103*(1+rvanilla)^0.5)/A1stdlife))</f>
        <v>0</v>
      </c>
      <c r="AG62" s="40">
        <f>IF(A1stdlife="n/a","n/a",IF(AG$3&gt;(A1stdlife+$E62),(Input!$K$103*(1+rvanilla)^0.5)-SUM($K62:AF62),(Input!$K$103*(1+rvanilla)^0.5)/A1stdlife))</f>
        <v>0</v>
      </c>
      <c r="AH62" s="40">
        <f>IF(A1stdlife="n/a","n/a",IF(AH$3&gt;(A1stdlife+$E62),(Input!$K$103*(1+rvanilla)^0.5)-SUM($K62:AG62),(Input!$K$103*(1+rvanilla)^0.5)/A1stdlife))</f>
        <v>0</v>
      </c>
      <c r="AI62" s="40">
        <f>IF(A1stdlife="n/a","n/a",IF(AI$3&gt;(A1stdlife+$E62),(Input!$K$103*(1+rvanilla)^0.5)-SUM($K62:AH62),(Input!$K$103*(1+rvanilla)^0.5)/A1stdlife))</f>
        <v>0</v>
      </c>
      <c r="AJ62" s="40">
        <f>IF(A1stdlife="n/a","n/a",IF(AJ$3&gt;(A1stdlife+$E62),(Input!$K$103*(1+rvanilla)^0.5)-SUM($K62:AI62),(Input!$K$103*(1+rvanilla)^0.5)/A1stdlife))</f>
        <v>0</v>
      </c>
      <c r="AK62" s="40">
        <f>IF(A1stdlife="n/a","n/a",IF(AK$3&gt;(A1stdlife+$E62),(Input!$K$103*(1+rvanilla)^0.5)-SUM($K62:AJ62),(Input!$K$103*(1+rvanilla)^0.5)/A1stdlife))</f>
        <v>0</v>
      </c>
      <c r="AL62" s="40">
        <f>IF(A1stdlife="n/a","n/a",IF(AL$3&gt;(A1stdlife+$E62),(Input!$K$103*(1+rvanilla)^0.5)-SUM($K62:AK62),(Input!$K$103*(1+rvanilla)^0.5)/A1stdlife))</f>
        <v>0</v>
      </c>
      <c r="AM62" s="40">
        <f>IF(A1stdlife="n/a","n/a",IF(AM$3&gt;(A1stdlife+$E62),(Input!$K$103*(1+rvanilla)^0.5)-SUM($K62:AL62),(Input!$K$103*(1+rvanilla)^0.5)/A1stdlife))</f>
        <v>0</v>
      </c>
      <c r="AN62" s="40">
        <f>IF(A1stdlife="n/a","n/a",IF(AN$3&gt;(A1stdlife+$E62),(Input!$K$103*(1+rvanilla)^0.5)-SUM($K62:AM62),(Input!$K$103*(1+rvanilla)^0.5)/A1stdlife))</f>
        <v>0</v>
      </c>
      <c r="AO62" s="40">
        <f>IF(A1stdlife="n/a","n/a",IF(AO$3&gt;(A1stdlife+$E62),(Input!$K$103*(1+rvanilla)^0.5)-SUM($K62:AN62),(Input!$K$103*(1+rvanilla)^0.5)/A1stdlife))</f>
        <v>0</v>
      </c>
      <c r="AP62" s="40">
        <f>IF(A1stdlife="n/a","n/a",IF(AP$3&gt;(A1stdlife+$E62),(Input!$K$103*(1+rvanilla)^0.5)-SUM($K62:AO62),(Input!$K$103*(1+rvanilla)^0.5)/A1stdlife))</f>
        <v>0</v>
      </c>
      <c r="AQ62" s="40">
        <f>IF(A1stdlife="n/a","n/a",IF(AQ$3&gt;(A1stdlife+$E62),(Input!$K$103*(1+rvanilla)^0.5)-SUM($K62:AP62),(Input!$K$103*(1+rvanilla)^0.5)/A1stdlife))</f>
        <v>0</v>
      </c>
      <c r="AR62" s="40">
        <f>IF(A1stdlife="n/a","n/a",IF(AR$3&gt;(A1stdlife+$E62),(Input!$K$103*(1+rvanilla)^0.5)-SUM($K62:AQ62),(Input!$K$103*(1+rvanilla)^0.5)/A1stdlife))</f>
        <v>0</v>
      </c>
      <c r="AS62" s="40">
        <f>IF(A1stdlife="n/a","n/a",IF(AS$3&gt;(A1stdlife+$E62),(Input!$K$103*(1+rvanilla)^0.5)-SUM($K62:AR62),(Input!$K$103*(1+rvanilla)^0.5)/A1stdlife))</f>
        <v>0</v>
      </c>
      <c r="AT62" s="40">
        <f>IF(A1stdlife="n/a","n/a",IF(AT$3&gt;(A1stdlife+$E62),(Input!$K$103*(1+rvanilla)^0.5)-SUM($K62:AS62),(Input!$K$103*(1+rvanilla)^0.5)/A1stdlife))</f>
        <v>0</v>
      </c>
      <c r="AU62" s="40">
        <f>IF(A1stdlife="n/a","n/a",IF(AU$3&gt;(A1stdlife+$E62),(Input!$K$103*(1+rvanilla)^0.5)-SUM($K62:AT62),(Input!$K$103*(1+rvanilla)^0.5)/A1stdlife))</f>
        <v>0</v>
      </c>
      <c r="AV62" s="40">
        <f>IF(A1stdlife="n/a","n/a",IF(AV$3&gt;(A1stdlife+$E62),(Input!$K$103*(1+rvanilla)^0.5)-SUM($K62:AU62),(Input!$K$103*(1+rvanilla)^0.5)/A1stdlife))</f>
        <v>0</v>
      </c>
      <c r="AW62" s="40">
        <f>IF(A1stdlife="n/a","n/a",IF(AW$3&gt;(A1stdlife+$E62),(Input!$K$103*(1+rvanilla)^0.5)-SUM($K62:AV62),(Input!$K$103*(1+rvanilla)^0.5)/A1stdlife))</f>
        <v>0</v>
      </c>
      <c r="AX62" s="40">
        <f>IF(A1stdlife="n/a","n/a",IF(AX$3&gt;(A1stdlife+$E62),(Input!$K$103*(1+rvanilla)^0.5)-SUM($K62:AW62),(Input!$K$103*(1+rvanilla)^0.5)/A1stdlife))</f>
        <v>0</v>
      </c>
      <c r="AY62" s="40">
        <f>IF(A1stdlife="n/a","n/a",IF(AY$3&gt;(A1stdlife+$E62),(Input!$K$103*(1+rvanilla)^0.5)-SUM($K62:AX62),(Input!$K$103*(1+rvanilla)^0.5)/A1stdlife))</f>
        <v>0</v>
      </c>
      <c r="AZ62" s="40">
        <f>IF(A1stdlife="n/a","n/a",IF(AZ$3&gt;(A1stdlife+$E62),(Input!$K$103*(1+rvanilla)^0.5)-SUM($K62:AY62),(Input!$K$103*(1+rvanilla)^0.5)/A1stdlife))</f>
        <v>0</v>
      </c>
      <c r="BA62" s="40">
        <f>IF(A1stdlife="n/a","n/a",IF(BA$3&gt;(A1stdlife+$E62),(Input!$K$103*(1+rvanilla)^0.5)-SUM($K62:AZ62),(Input!$K$103*(1+rvanilla)^0.5)/A1stdlife))</f>
        <v>0</v>
      </c>
      <c r="BB62" s="40">
        <f>IF(A1stdlife="n/a","n/a",IF(BB$3&gt;(A1stdlife+$E62),(Input!$K$103*(1+rvanilla)^0.5)-SUM($K62:BA62),(Input!$K$103*(1+rvanilla)^0.5)/A1stdlife))</f>
        <v>0</v>
      </c>
      <c r="BC62" s="40">
        <f>IF(A1stdlife="n/a","n/a",IF(BC$3&gt;(A1stdlife+$E62),(Input!$K$103*(1+rvanilla)^0.5)-SUM($K62:BB62),(Input!$K$103*(1+rvanilla)^0.5)/A1stdlife))</f>
        <v>0</v>
      </c>
      <c r="BD62" s="40">
        <f>IF(A1stdlife="n/a","n/a",IF(BD$3&gt;(A1stdlife+$E62),(Input!$K$103*(1+rvanilla)^0.5)-SUM($K62:BC62),(Input!$K$103*(1+rvanilla)^0.5)/A1stdlife))</f>
        <v>0</v>
      </c>
      <c r="BE62" s="40">
        <f>IF(A1stdlife="n/a","n/a",IF(BE$3&gt;(A1stdlife+$E62),(Input!$K$103*(1+rvanilla)^0.5)-SUM($K62:BD62),(Input!$K$103*(1+rvanilla)^0.5)/A1stdlife))</f>
        <v>0</v>
      </c>
      <c r="BF62" s="40">
        <f>IF(A1stdlife="n/a","n/a",IF(BF$3&gt;(A1stdlife+$E62),(Input!$K$103*(1+rvanilla)^0.5)-SUM($K62:BE62),(Input!$K$103*(1+rvanilla)^0.5)/A1stdlife))</f>
        <v>0</v>
      </c>
      <c r="BG62" s="40">
        <f>IF(A1stdlife="n/a","n/a",IF(BG$3&gt;(A1stdlife+$E62),(Input!$K$103*(1+rvanilla)^0.5)-SUM($K62:BF62),(Input!$K$103*(1+rvanilla)^0.5)/A1stdlife))</f>
        <v>0</v>
      </c>
      <c r="BH62" s="40">
        <f>IF(A1stdlife="n/a","n/a",IF(BH$3&gt;(A1stdlife+$E62),(Input!$K$103*(1+rvanilla)^0.5)-SUM($K62:BG62),(Input!$K$103*(1+rvanilla)^0.5)/A1stdlife))</f>
        <v>0</v>
      </c>
      <c r="BI62" s="40">
        <f>IF(A1stdlife="n/a","n/a",IF(BI$3&gt;(A1stdlife+$E62),(Input!$K$103*(1+rvanilla)^0.5)-SUM($K62:BH62),(Input!$K$103*(1+rvanilla)^0.5)/A1stdlife))</f>
        <v>0</v>
      </c>
      <c r="BJ62" s="16"/>
      <c r="BK62" s="16"/>
      <c r="BL62" s="325"/>
      <c r="BM62" s="325"/>
      <c r="BN62" s="325"/>
      <c r="BO62" s="325"/>
      <c r="BP62" s="325"/>
      <c r="BQ62" s="325"/>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2" customFormat="1" hidden="1" outlineLevel="2">
      <c r="A63" s="16"/>
      <c r="B63" s="35"/>
      <c r="C63" s="34"/>
      <c r="D63" s="546"/>
      <c r="E63" s="293">
        <v>6</v>
      </c>
      <c r="F63" s="37"/>
      <c r="G63" s="314"/>
      <c r="H63" s="316"/>
      <c r="I63" s="316"/>
      <c r="J63" s="316"/>
      <c r="K63" s="316"/>
      <c r="L63" s="315"/>
      <c r="M63" s="40">
        <f>IF(A1stdlife="n/a","n/a",IF(M$3&gt;(A1stdlife+$E63),(Input!$L$103*(1+rvanilla)^0.5)-SUM($L63:L63),(Input!$L$103*(1+rvanilla)^0.5)/A1stdlife))</f>
        <v>0</v>
      </c>
      <c r="N63" s="40">
        <f>IF(A1stdlife="n/a","n/a",IF(N$3&gt;(A1stdlife+$E63),(Input!$L$103*(1+rvanilla)^0.5)-SUM($L63:M63),(Input!$L$103*(1+rvanilla)^0.5)/A1stdlife))</f>
        <v>0</v>
      </c>
      <c r="O63" s="40">
        <f>IF(A1stdlife="n/a","n/a",IF(O$3&gt;(A1stdlife+$E63),(Input!$L$103*(1+rvanilla)^0.5)-SUM($L63:N63),(Input!$L$103*(1+rvanilla)^0.5)/A1stdlife))</f>
        <v>0</v>
      </c>
      <c r="P63" s="40">
        <f>IF(A1stdlife="n/a","n/a",IF(P$3&gt;(A1stdlife+$E63),(Input!$L$103*(1+rvanilla)^0.5)-SUM($L63:O63),(Input!$L$103*(1+rvanilla)^0.5)/A1stdlife))</f>
        <v>0</v>
      </c>
      <c r="Q63" s="40">
        <f>IF(A1stdlife="n/a","n/a",IF(Q$3&gt;(A1stdlife+$E63),(Input!$L$103*(1+rvanilla)^0.5)-SUM($L63:P63),(Input!$L$103*(1+rvanilla)^0.5)/A1stdlife))</f>
        <v>0</v>
      </c>
      <c r="R63" s="40">
        <f>IF(A1stdlife="n/a","n/a",IF(R$3&gt;(A1stdlife+$E63),(Input!$L$103*(1+rvanilla)^0.5)-SUM($L63:Q63),(Input!$L$103*(1+rvanilla)^0.5)/A1stdlife))</f>
        <v>0</v>
      </c>
      <c r="S63" s="40">
        <f>IF(A1stdlife="n/a","n/a",IF(S$3&gt;(A1stdlife+$E63),(Input!$L$103*(1+rvanilla)^0.5)-SUM($L63:R63),(Input!$L$103*(1+rvanilla)^0.5)/A1stdlife))</f>
        <v>0</v>
      </c>
      <c r="T63" s="40">
        <f>IF(A1stdlife="n/a","n/a",IF(T$3&gt;(A1stdlife+$E63),(Input!$L$103*(1+rvanilla)^0.5)-SUM($L63:S63),(Input!$L$103*(1+rvanilla)^0.5)/A1stdlife))</f>
        <v>0</v>
      </c>
      <c r="U63" s="40">
        <f>IF(A1stdlife="n/a","n/a",IF(U$3&gt;(A1stdlife+$E63),(Input!$L$103*(1+rvanilla)^0.5)-SUM($L63:T63),(Input!$L$103*(1+rvanilla)^0.5)/A1stdlife))</f>
        <v>0</v>
      </c>
      <c r="V63" s="40">
        <f>IF(A1stdlife="n/a","n/a",IF(V$3&gt;(A1stdlife+$E63),(Input!$L$103*(1+rvanilla)^0.5)-SUM($L63:U63),(Input!$L$103*(1+rvanilla)^0.5)/A1stdlife))</f>
        <v>0</v>
      </c>
      <c r="W63" s="40">
        <f>IF(A1stdlife="n/a","n/a",IF(W$3&gt;(A1stdlife+$E63),(Input!$L$103*(1+rvanilla)^0.5)-SUM($L63:V63),(Input!$L$103*(1+rvanilla)^0.5)/A1stdlife))</f>
        <v>0</v>
      </c>
      <c r="X63" s="40">
        <f>IF(A1stdlife="n/a","n/a",IF(X$3&gt;(A1stdlife+$E63),(Input!$L$103*(1+rvanilla)^0.5)-SUM($L63:W63),(Input!$L$103*(1+rvanilla)^0.5)/A1stdlife))</f>
        <v>0</v>
      </c>
      <c r="Y63" s="40">
        <f>IF(A1stdlife="n/a","n/a",IF(Y$3&gt;(A1stdlife+$E63),(Input!$L$103*(1+rvanilla)^0.5)-SUM($L63:X63),(Input!$L$103*(1+rvanilla)^0.5)/A1stdlife))</f>
        <v>0</v>
      </c>
      <c r="Z63" s="40">
        <f>IF(A1stdlife="n/a","n/a",IF(Z$3&gt;(A1stdlife+$E63),(Input!$L$103*(1+rvanilla)^0.5)-SUM($L63:Y63),(Input!$L$103*(1+rvanilla)^0.5)/A1stdlife))</f>
        <v>0</v>
      </c>
      <c r="AA63" s="40">
        <f>IF(A1stdlife="n/a","n/a",IF(AA$3&gt;(A1stdlife+$E63),(Input!$L$103*(1+rvanilla)^0.5)-SUM($L63:Z63),(Input!$L$103*(1+rvanilla)^0.5)/A1stdlife))</f>
        <v>0</v>
      </c>
      <c r="AB63" s="40">
        <f>IF(A1stdlife="n/a","n/a",IF(AB$3&gt;(A1stdlife+$E63),(Input!$L$103*(1+rvanilla)^0.5)-SUM($L63:AA63),(Input!$L$103*(1+rvanilla)^0.5)/A1stdlife))</f>
        <v>0</v>
      </c>
      <c r="AC63" s="40">
        <f>IF(A1stdlife="n/a","n/a",IF(AC$3&gt;(A1stdlife+$E63),(Input!$L$103*(1+rvanilla)^0.5)-SUM($L63:AB63),(Input!$L$103*(1+rvanilla)^0.5)/A1stdlife))</f>
        <v>0</v>
      </c>
      <c r="AD63" s="40">
        <f>IF(A1stdlife="n/a","n/a",IF(AD$3&gt;(A1stdlife+$E63),(Input!$L$103*(1+rvanilla)^0.5)-SUM($L63:AC63),(Input!$L$103*(1+rvanilla)^0.5)/A1stdlife))</f>
        <v>0</v>
      </c>
      <c r="AE63" s="40">
        <f>IF(A1stdlife="n/a","n/a",IF(AE$3&gt;(A1stdlife+$E63),(Input!$L$103*(1+rvanilla)^0.5)-SUM($L63:AD63),(Input!$L$103*(1+rvanilla)^0.5)/A1stdlife))</f>
        <v>0</v>
      </c>
      <c r="AF63" s="40">
        <f>IF(A1stdlife="n/a","n/a",IF(AF$3&gt;(A1stdlife+$E63),(Input!$L$103*(1+rvanilla)^0.5)-SUM($L63:AE63),(Input!$L$103*(1+rvanilla)^0.5)/A1stdlife))</f>
        <v>0</v>
      </c>
      <c r="AG63" s="40">
        <f>IF(A1stdlife="n/a","n/a",IF(AG$3&gt;(A1stdlife+$E63),(Input!$L$103*(1+rvanilla)^0.5)-SUM($L63:AF63),(Input!$L$103*(1+rvanilla)^0.5)/A1stdlife))</f>
        <v>0</v>
      </c>
      <c r="AH63" s="40">
        <f>IF(A1stdlife="n/a","n/a",IF(AH$3&gt;(A1stdlife+$E63),(Input!$L$103*(1+rvanilla)^0.5)-SUM($L63:AG63),(Input!$L$103*(1+rvanilla)^0.5)/A1stdlife))</f>
        <v>0</v>
      </c>
      <c r="AI63" s="40">
        <f>IF(A1stdlife="n/a","n/a",IF(AI$3&gt;(A1stdlife+$E63),(Input!$L$103*(1+rvanilla)^0.5)-SUM($L63:AH63),(Input!$L$103*(1+rvanilla)^0.5)/A1stdlife))</f>
        <v>0</v>
      </c>
      <c r="AJ63" s="40">
        <f>IF(A1stdlife="n/a","n/a",IF(AJ$3&gt;(A1stdlife+$E63),(Input!$L$103*(1+rvanilla)^0.5)-SUM($L63:AI63),(Input!$L$103*(1+rvanilla)^0.5)/A1stdlife))</f>
        <v>0</v>
      </c>
      <c r="AK63" s="40">
        <f>IF(A1stdlife="n/a","n/a",IF(AK$3&gt;(A1stdlife+$E63),(Input!$L$103*(1+rvanilla)^0.5)-SUM($L63:AJ63),(Input!$L$103*(1+rvanilla)^0.5)/A1stdlife))</f>
        <v>0</v>
      </c>
      <c r="AL63" s="40">
        <f>IF(A1stdlife="n/a","n/a",IF(AL$3&gt;(A1stdlife+$E63),(Input!$L$103*(1+rvanilla)^0.5)-SUM($L63:AK63),(Input!$L$103*(1+rvanilla)^0.5)/A1stdlife))</f>
        <v>0</v>
      </c>
      <c r="AM63" s="40">
        <f>IF(A1stdlife="n/a","n/a",IF(AM$3&gt;(A1stdlife+$E63),(Input!$L$103*(1+rvanilla)^0.5)-SUM($L63:AL63),(Input!$L$103*(1+rvanilla)^0.5)/A1stdlife))</f>
        <v>0</v>
      </c>
      <c r="AN63" s="40">
        <f>IF(A1stdlife="n/a","n/a",IF(AN$3&gt;(A1stdlife+$E63),(Input!$L$103*(1+rvanilla)^0.5)-SUM($L63:AM63),(Input!$L$103*(1+rvanilla)^0.5)/A1stdlife))</f>
        <v>0</v>
      </c>
      <c r="AO63" s="40">
        <f>IF(A1stdlife="n/a","n/a",IF(AO$3&gt;(A1stdlife+$E63),(Input!$L$103*(1+rvanilla)^0.5)-SUM($L63:AN63),(Input!$L$103*(1+rvanilla)^0.5)/A1stdlife))</f>
        <v>0</v>
      </c>
      <c r="AP63" s="40">
        <f>IF(A1stdlife="n/a","n/a",IF(AP$3&gt;(A1stdlife+$E63),(Input!$L$103*(1+rvanilla)^0.5)-SUM($L63:AO63),(Input!$L$103*(1+rvanilla)^0.5)/A1stdlife))</f>
        <v>0</v>
      </c>
      <c r="AQ63" s="40">
        <f>IF(A1stdlife="n/a","n/a",IF(AQ$3&gt;(A1stdlife+$E63),(Input!$L$103*(1+rvanilla)^0.5)-SUM($L63:AP63),(Input!$L$103*(1+rvanilla)^0.5)/A1stdlife))</f>
        <v>0</v>
      </c>
      <c r="AR63" s="40">
        <f>IF(A1stdlife="n/a","n/a",IF(AR$3&gt;(A1stdlife+$E63),(Input!$L$103*(1+rvanilla)^0.5)-SUM($L63:AQ63),(Input!$L$103*(1+rvanilla)^0.5)/A1stdlife))</f>
        <v>0</v>
      </c>
      <c r="AS63" s="40">
        <f>IF(A1stdlife="n/a","n/a",IF(AS$3&gt;(A1stdlife+$E63),(Input!$L$103*(1+rvanilla)^0.5)-SUM($L63:AR63),(Input!$L$103*(1+rvanilla)^0.5)/A1stdlife))</f>
        <v>0</v>
      </c>
      <c r="AT63" s="40">
        <f>IF(A1stdlife="n/a","n/a",IF(AT$3&gt;(A1stdlife+$E63),(Input!$L$103*(1+rvanilla)^0.5)-SUM($L63:AS63),(Input!$L$103*(1+rvanilla)^0.5)/A1stdlife))</f>
        <v>0</v>
      </c>
      <c r="AU63" s="40">
        <f>IF(A1stdlife="n/a","n/a",IF(AU$3&gt;(A1stdlife+$E63),(Input!$L$103*(1+rvanilla)^0.5)-SUM($L63:AT63),(Input!$L$103*(1+rvanilla)^0.5)/A1stdlife))</f>
        <v>0</v>
      </c>
      <c r="AV63" s="40">
        <f>IF(A1stdlife="n/a","n/a",IF(AV$3&gt;(A1stdlife+$E63),(Input!$L$103*(1+rvanilla)^0.5)-SUM($L63:AU63),(Input!$L$103*(1+rvanilla)^0.5)/A1stdlife))</f>
        <v>0</v>
      </c>
      <c r="AW63" s="40">
        <f>IF(A1stdlife="n/a","n/a",IF(AW$3&gt;(A1stdlife+$E63),(Input!$L$103*(1+rvanilla)^0.5)-SUM($L63:AV63),(Input!$L$103*(1+rvanilla)^0.5)/A1stdlife))</f>
        <v>0</v>
      </c>
      <c r="AX63" s="40">
        <f>IF(A1stdlife="n/a","n/a",IF(AX$3&gt;(A1stdlife+$E63),(Input!$L$103*(1+rvanilla)^0.5)-SUM($L63:AW63),(Input!$L$103*(1+rvanilla)^0.5)/A1stdlife))</f>
        <v>0</v>
      </c>
      <c r="AY63" s="40">
        <f>IF(A1stdlife="n/a","n/a",IF(AY$3&gt;(A1stdlife+$E63),(Input!$L$103*(1+rvanilla)^0.5)-SUM($L63:AX63),(Input!$L$103*(1+rvanilla)^0.5)/A1stdlife))</f>
        <v>0</v>
      </c>
      <c r="AZ63" s="40">
        <f>IF(A1stdlife="n/a","n/a",IF(AZ$3&gt;(A1stdlife+$E63),(Input!$L$103*(1+rvanilla)^0.5)-SUM($L63:AY63),(Input!$L$103*(1+rvanilla)^0.5)/A1stdlife))</f>
        <v>0</v>
      </c>
      <c r="BA63" s="40">
        <f>IF(A1stdlife="n/a","n/a",IF(BA$3&gt;(A1stdlife+$E63),(Input!$L$103*(1+rvanilla)^0.5)-SUM($L63:AZ63),(Input!$L$103*(1+rvanilla)^0.5)/A1stdlife))</f>
        <v>0</v>
      </c>
      <c r="BB63" s="40">
        <f>IF(A1stdlife="n/a","n/a",IF(BB$3&gt;(A1stdlife+$E63),(Input!$L$103*(1+rvanilla)^0.5)-SUM($L63:BA63),(Input!$L$103*(1+rvanilla)^0.5)/A1stdlife))</f>
        <v>0</v>
      </c>
      <c r="BC63" s="40">
        <f>IF(A1stdlife="n/a","n/a",IF(BC$3&gt;(A1stdlife+$E63),(Input!$L$103*(1+rvanilla)^0.5)-SUM($L63:BB63),(Input!$L$103*(1+rvanilla)^0.5)/A1stdlife))</f>
        <v>0</v>
      </c>
      <c r="BD63" s="40">
        <f>IF(A1stdlife="n/a","n/a",IF(BD$3&gt;(A1stdlife+$E63),(Input!$L$103*(1+rvanilla)^0.5)-SUM($L63:BC63),(Input!$L$103*(1+rvanilla)^0.5)/A1stdlife))</f>
        <v>0</v>
      </c>
      <c r="BE63" s="40">
        <f>IF(A1stdlife="n/a","n/a",IF(BE$3&gt;(A1stdlife+$E63),(Input!$L$103*(1+rvanilla)^0.5)-SUM($L63:BD63),(Input!$L$103*(1+rvanilla)^0.5)/A1stdlife))</f>
        <v>0</v>
      </c>
      <c r="BF63" s="40">
        <f>IF(A1stdlife="n/a","n/a",IF(BF$3&gt;(A1stdlife+$E63),(Input!$L$103*(1+rvanilla)^0.5)-SUM($L63:BE63),(Input!$L$103*(1+rvanilla)^0.5)/A1stdlife))</f>
        <v>0</v>
      </c>
      <c r="BG63" s="40">
        <f>IF(A1stdlife="n/a","n/a",IF(BG$3&gt;(A1stdlife+$E63),(Input!$L$103*(1+rvanilla)^0.5)-SUM($L63:BF63),(Input!$L$103*(1+rvanilla)^0.5)/A1stdlife))</f>
        <v>0</v>
      </c>
      <c r="BH63" s="40">
        <f>IF(A1stdlife="n/a","n/a",IF(BH$3&gt;(A1stdlife+$E63),(Input!$L$103*(1+rvanilla)^0.5)-SUM($L63:BG63),(Input!$L$103*(1+rvanilla)^0.5)/A1stdlife))</f>
        <v>0</v>
      </c>
      <c r="BI63" s="40">
        <f>IF(A1stdlife="n/a","n/a",IF(BI$3&gt;(A1stdlife+$E63),(Input!$L$103*(1+rvanilla)^0.5)-SUM($L63:BH63),(Input!$L$103*(1+rvanilla)^0.5)/A1stdlife))</f>
        <v>0</v>
      </c>
      <c r="BJ63" s="16"/>
      <c r="BK63" s="16"/>
      <c r="BL63" s="325"/>
      <c r="BM63" s="325"/>
      <c r="BN63" s="325"/>
      <c r="BO63" s="325"/>
      <c r="BP63" s="325"/>
      <c r="BQ63" s="325"/>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2" customFormat="1" hidden="1" outlineLevel="2">
      <c r="A64" s="16"/>
      <c r="B64" s="35"/>
      <c r="C64" s="34"/>
      <c r="D64" s="546"/>
      <c r="E64" s="293">
        <v>7</v>
      </c>
      <c r="F64" s="37"/>
      <c r="G64" s="314"/>
      <c r="H64" s="316"/>
      <c r="I64" s="316"/>
      <c r="J64" s="316"/>
      <c r="K64" s="316"/>
      <c r="L64" s="316"/>
      <c r="M64" s="315"/>
      <c r="N64" s="40">
        <f>IF(A1stdlife="n/a","n/a",IF(N$3&gt;(A1stdlife+$E64),(Input!$M$103*(1+rvanilla)^0.5)-SUM($M64:M64),(Input!$M$103*(1+rvanilla)^0.5)/A1stdlife))</f>
        <v>0</v>
      </c>
      <c r="O64" s="40">
        <f>IF(A1stdlife="n/a","n/a",IF(O$3&gt;(A1stdlife+$E64),(Input!$M$103*(1+rvanilla)^0.5)-SUM($M64:N64),(Input!$M$103*(1+rvanilla)^0.5)/A1stdlife))</f>
        <v>0</v>
      </c>
      <c r="P64" s="40">
        <f>IF(A1stdlife="n/a","n/a",IF(P$3&gt;(A1stdlife+$E64),(Input!$M$103*(1+rvanilla)^0.5)-SUM($M64:O64),(Input!$M$103*(1+rvanilla)^0.5)/A1stdlife))</f>
        <v>0</v>
      </c>
      <c r="Q64" s="40">
        <f>IF(A1stdlife="n/a","n/a",IF(Q$3&gt;(A1stdlife+$E64),(Input!$M$103*(1+rvanilla)^0.5)-SUM($M64:P64),(Input!$M$103*(1+rvanilla)^0.5)/A1stdlife))</f>
        <v>0</v>
      </c>
      <c r="R64" s="40">
        <f>IF(A1stdlife="n/a","n/a",IF(R$3&gt;(A1stdlife+$E64),(Input!$M$103*(1+rvanilla)^0.5)-SUM($M64:Q64),(Input!$M$103*(1+rvanilla)^0.5)/A1stdlife))</f>
        <v>0</v>
      </c>
      <c r="S64" s="40">
        <f>IF(A1stdlife="n/a","n/a",IF(S$3&gt;(A1stdlife+$E64),(Input!$M$103*(1+rvanilla)^0.5)-SUM($M64:R64),(Input!$M$103*(1+rvanilla)^0.5)/A1stdlife))</f>
        <v>0</v>
      </c>
      <c r="T64" s="40">
        <f>IF(A1stdlife="n/a","n/a",IF(T$3&gt;(A1stdlife+$E64),(Input!$M$103*(1+rvanilla)^0.5)-SUM($M64:S64),(Input!$M$103*(1+rvanilla)^0.5)/A1stdlife))</f>
        <v>0</v>
      </c>
      <c r="U64" s="40">
        <f>IF(A1stdlife="n/a","n/a",IF(U$3&gt;(A1stdlife+$E64),(Input!$M$103*(1+rvanilla)^0.5)-SUM($M64:T64),(Input!$M$103*(1+rvanilla)^0.5)/A1stdlife))</f>
        <v>0</v>
      </c>
      <c r="V64" s="40">
        <f>IF(A1stdlife="n/a","n/a",IF(V$3&gt;(A1stdlife+$E64),(Input!$M$103*(1+rvanilla)^0.5)-SUM($M64:U64),(Input!$M$103*(1+rvanilla)^0.5)/A1stdlife))</f>
        <v>0</v>
      </c>
      <c r="W64" s="40">
        <f>IF(A1stdlife="n/a","n/a",IF(W$3&gt;(A1stdlife+$E64),(Input!$M$103*(1+rvanilla)^0.5)-SUM($M64:V64),(Input!$M$103*(1+rvanilla)^0.5)/A1stdlife))</f>
        <v>0</v>
      </c>
      <c r="X64" s="40">
        <f>IF(A1stdlife="n/a","n/a",IF(X$3&gt;(A1stdlife+$E64),(Input!$M$103*(1+rvanilla)^0.5)-SUM($M64:W64),(Input!$M$103*(1+rvanilla)^0.5)/A1stdlife))</f>
        <v>0</v>
      </c>
      <c r="Y64" s="40">
        <f>IF(A1stdlife="n/a","n/a",IF(Y$3&gt;(A1stdlife+$E64),(Input!$M$103*(1+rvanilla)^0.5)-SUM($M64:X64),(Input!$M$103*(1+rvanilla)^0.5)/A1stdlife))</f>
        <v>0</v>
      </c>
      <c r="Z64" s="40">
        <f>IF(A1stdlife="n/a","n/a",IF(Z$3&gt;(A1stdlife+$E64),(Input!$M$103*(1+rvanilla)^0.5)-SUM($M64:Y64),(Input!$M$103*(1+rvanilla)^0.5)/A1stdlife))</f>
        <v>0</v>
      </c>
      <c r="AA64" s="40">
        <f>IF(A1stdlife="n/a","n/a",IF(AA$3&gt;(A1stdlife+$E64),(Input!$M$103*(1+rvanilla)^0.5)-SUM($M64:Z64),(Input!$M$103*(1+rvanilla)^0.5)/A1stdlife))</f>
        <v>0</v>
      </c>
      <c r="AB64" s="40">
        <f>IF(A1stdlife="n/a","n/a",IF(AB$3&gt;(A1stdlife+$E64),(Input!$M$103*(1+rvanilla)^0.5)-SUM($M64:AA64),(Input!$M$103*(1+rvanilla)^0.5)/A1stdlife))</f>
        <v>0</v>
      </c>
      <c r="AC64" s="40">
        <f>IF(A1stdlife="n/a","n/a",IF(AC$3&gt;(A1stdlife+$E64),(Input!$M$103*(1+rvanilla)^0.5)-SUM($M64:AB64),(Input!$M$103*(1+rvanilla)^0.5)/A1stdlife))</f>
        <v>0</v>
      </c>
      <c r="AD64" s="40">
        <f>IF(A1stdlife="n/a","n/a",IF(AD$3&gt;(A1stdlife+$E64),(Input!$M$103*(1+rvanilla)^0.5)-SUM($M64:AC64),(Input!$M$103*(1+rvanilla)^0.5)/A1stdlife))</f>
        <v>0</v>
      </c>
      <c r="AE64" s="40">
        <f>IF(A1stdlife="n/a","n/a",IF(AE$3&gt;(A1stdlife+$E64),(Input!$M$103*(1+rvanilla)^0.5)-SUM($M64:AD64),(Input!$M$103*(1+rvanilla)^0.5)/A1stdlife))</f>
        <v>0</v>
      </c>
      <c r="AF64" s="40">
        <f>IF(A1stdlife="n/a","n/a",IF(AF$3&gt;(A1stdlife+$E64),(Input!$M$103*(1+rvanilla)^0.5)-SUM($M64:AE64),(Input!$M$103*(1+rvanilla)^0.5)/A1stdlife))</f>
        <v>0</v>
      </c>
      <c r="AG64" s="40">
        <f>IF(A1stdlife="n/a","n/a",IF(AG$3&gt;(A1stdlife+$E64),(Input!$M$103*(1+rvanilla)^0.5)-SUM($M64:AF64),(Input!$M$103*(1+rvanilla)^0.5)/A1stdlife))</f>
        <v>0</v>
      </c>
      <c r="AH64" s="40">
        <f>IF(A1stdlife="n/a","n/a",IF(AH$3&gt;(A1stdlife+$E64),(Input!$M$103*(1+rvanilla)^0.5)-SUM($M64:AG64),(Input!$M$103*(1+rvanilla)^0.5)/A1stdlife))</f>
        <v>0</v>
      </c>
      <c r="AI64" s="40">
        <f>IF(A1stdlife="n/a","n/a",IF(AI$3&gt;(A1stdlife+$E64),(Input!$M$103*(1+rvanilla)^0.5)-SUM($M64:AH64),(Input!$M$103*(1+rvanilla)^0.5)/A1stdlife))</f>
        <v>0</v>
      </c>
      <c r="AJ64" s="40">
        <f>IF(A1stdlife="n/a","n/a",IF(AJ$3&gt;(A1stdlife+$E64),(Input!$M$103*(1+rvanilla)^0.5)-SUM($M64:AI64),(Input!$M$103*(1+rvanilla)^0.5)/A1stdlife))</f>
        <v>0</v>
      </c>
      <c r="AK64" s="40">
        <f>IF(A1stdlife="n/a","n/a",IF(AK$3&gt;(A1stdlife+$E64),(Input!$M$103*(1+rvanilla)^0.5)-SUM($M64:AJ64),(Input!$M$103*(1+rvanilla)^0.5)/A1stdlife))</f>
        <v>0</v>
      </c>
      <c r="AL64" s="40">
        <f>IF(A1stdlife="n/a","n/a",IF(AL$3&gt;(A1stdlife+$E64),(Input!$M$103*(1+rvanilla)^0.5)-SUM($M64:AK64),(Input!$M$103*(1+rvanilla)^0.5)/A1stdlife))</f>
        <v>0</v>
      </c>
      <c r="AM64" s="40">
        <f>IF(A1stdlife="n/a","n/a",IF(AM$3&gt;(A1stdlife+$E64),(Input!$M$103*(1+rvanilla)^0.5)-SUM($M64:AL64),(Input!$M$103*(1+rvanilla)^0.5)/A1stdlife))</f>
        <v>0</v>
      </c>
      <c r="AN64" s="40">
        <f>IF(A1stdlife="n/a","n/a",IF(AN$3&gt;(A1stdlife+$E64),(Input!$M$103*(1+rvanilla)^0.5)-SUM($M64:AM64),(Input!$M$103*(1+rvanilla)^0.5)/A1stdlife))</f>
        <v>0</v>
      </c>
      <c r="AO64" s="40">
        <f>IF(A1stdlife="n/a","n/a",IF(AO$3&gt;(A1stdlife+$E64),(Input!$M$103*(1+rvanilla)^0.5)-SUM($M64:AN64),(Input!$M$103*(1+rvanilla)^0.5)/A1stdlife))</f>
        <v>0</v>
      </c>
      <c r="AP64" s="40">
        <f>IF(A1stdlife="n/a","n/a",IF(AP$3&gt;(A1stdlife+$E64),(Input!$M$103*(1+rvanilla)^0.5)-SUM($M64:AO64),(Input!$M$103*(1+rvanilla)^0.5)/A1stdlife))</f>
        <v>0</v>
      </c>
      <c r="AQ64" s="40">
        <f>IF(A1stdlife="n/a","n/a",IF(AQ$3&gt;(A1stdlife+$E64),(Input!$M$103*(1+rvanilla)^0.5)-SUM($M64:AP64),(Input!$M$103*(1+rvanilla)^0.5)/A1stdlife))</f>
        <v>0</v>
      </c>
      <c r="AR64" s="40">
        <f>IF(A1stdlife="n/a","n/a",IF(AR$3&gt;(A1stdlife+$E64),(Input!$M$103*(1+rvanilla)^0.5)-SUM($M64:AQ64),(Input!$M$103*(1+rvanilla)^0.5)/A1stdlife))</f>
        <v>0</v>
      </c>
      <c r="AS64" s="40">
        <f>IF(A1stdlife="n/a","n/a",IF(AS$3&gt;(A1stdlife+$E64),(Input!$M$103*(1+rvanilla)^0.5)-SUM($M64:AR64),(Input!$M$103*(1+rvanilla)^0.5)/A1stdlife))</f>
        <v>0</v>
      </c>
      <c r="AT64" s="40">
        <f>IF(A1stdlife="n/a","n/a",IF(AT$3&gt;(A1stdlife+$E64),(Input!$M$103*(1+rvanilla)^0.5)-SUM($M64:AS64),(Input!$M$103*(1+rvanilla)^0.5)/A1stdlife))</f>
        <v>0</v>
      </c>
      <c r="AU64" s="40">
        <f>IF(A1stdlife="n/a","n/a",IF(AU$3&gt;(A1stdlife+$E64),(Input!$M$103*(1+rvanilla)^0.5)-SUM($M64:AT64),(Input!$M$103*(1+rvanilla)^0.5)/A1stdlife))</f>
        <v>0</v>
      </c>
      <c r="AV64" s="40">
        <f>IF(A1stdlife="n/a","n/a",IF(AV$3&gt;(A1stdlife+$E64),(Input!$M$103*(1+rvanilla)^0.5)-SUM($M64:AU64),(Input!$M$103*(1+rvanilla)^0.5)/A1stdlife))</f>
        <v>0</v>
      </c>
      <c r="AW64" s="40">
        <f>IF(A1stdlife="n/a","n/a",IF(AW$3&gt;(A1stdlife+$E64),(Input!$M$103*(1+rvanilla)^0.5)-SUM($M64:AV64),(Input!$M$103*(1+rvanilla)^0.5)/A1stdlife))</f>
        <v>0</v>
      </c>
      <c r="AX64" s="40">
        <f>IF(A1stdlife="n/a","n/a",IF(AX$3&gt;(A1stdlife+$E64),(Input!$M$103*(1+rvanilla)^0.5)-SUM($M64:AW64),(Input!$M$103*(1+rvanilla)^0.5)/A1stdlife))</f>
        <v>0</v>
      </c>
      <c r="AY64" s="40">
        <f>IF(A1stdlife="n/a","n/a",IF(AY$3&gt;(A1stdlife+$E64),(Input!$M$103*(1+rvanilla)^0.5)-SUM($M64:AX64),(Input!$M$103*(1+rvanilla)^0.5)/A1stdlife))</f>
        <v>0</v>
      </c>
      <c r="AZ64" s="40">
        <f>IF(A1stdlife="n/a","n/a",IF(AZ$3&gt;(A1stdlife+$E64),(Input!$M$103*(1+rvanilla)^0.5)-SUM($M64:AY64),(Input!$M$103*(1+rvanilla)^0.5)/A1stdlife))</f>
        <v>0</v>
      </c>
      <c r="BA64" s="40">
        <f>IF(A1stdlife="n/a","n/a",IF(BA$3&gt;(A1stdlife+$E64),(Input!$M$103*(1+rvanilla)^0.5)-SUM($M64:AZ64),(Input!$M$103*(1+rvanilla)^0.5)/A1stdlife))</f>
        <v>0</v>
      </c>
      <c r="BB64" s="40">
        <f>IF(A1stdlife="n/a","n/a",IF(BB$3&gt;(A1stdlife+$E64),(Input!$M$103*(1+rvanilla)^0.5)-SUM($M64:BA64),(Input!$M$103*(1+rvanilla)^0.5)/A1stdlife))</f>
        <v>0</v>
      </c>
      <c r="BC64" s="40">
        <f>IF(A1stdlife="n/a","n/a",IF(BC$3&gt;(A1stdlife+$E64),(Input!$M$103*(1+rvanilla)^0.5)-SUM($M64:BB64),(Input!$M$103*(1+rvanilla)^0.5)/A1stdlife))</f>
        <v>0</v>
      </c>
      <c r="BD64" s="40">
        <f>IF(A1stdlife="n/a","n/a",IF(BD$3&gt;(A1stdlife+$E64),(Input!$M$103*(1+rvanilla)^0.5)-SUM($M64:BC64),(Input!$M$103*(1+rvanilla)^0.5)/A1stdlife))</f>
        <v>0</v>
      </c>
      <c r="BE64" s="40">
        <f>IF(A1stdlife="n/a","n/a",IF(BE$3&gt;(A1stdlife+$E64),(Input!$M$103*(1+rvanilla)^0.5)-SUM($M64:BD64),(Input!$M$103*(1+rvanilla)^0.5)/A1stdlife))</f>
        <v>0</v>
      </c>
      <c r="BF64" s="40">
        <f>IF(A1stdlife="n/a","n/a",IF(BF$3&gt;(A1stdlife+$E64),(Input!$M$103*(1+rvanilla)^0.5)-SUM($M64:BE64),(Input!$M$103*(1+rvanilla)^0.5)/A1stdlife))</f>
        <v>0</v>
      </c>
      <c r="BG64" s="40">
        <f>IF(A1stdlife="n/a","n/a",IF(BG$3&gt;(A1stdlife+$E64),(Input!$M$103*(1+rvanilla)^0.5)-SUM($M64:BF64),(Input!$M$103*(1+rvanilla)^0.5)/A1stdlife))</f>
        <v>0</v>
      </c>
      <c r="BH64" s="40">
        <f>IF(A1stdlife="n/a","n/a",IF(BH$3&gt;(A1stdlife+$E64),(Input!$M$103*(1+rvanilla)^0.5)-SUM($M64:BG64),(Input!$M$103*(1+rvanilla)^0.5)/A1stdlife))</f>
        <v>0</v>
      </c>
      <c r="BI64" s="40">
        <f>IF(A1stdlife="n/a","n/a",IF(BI$3&gt;(A1stdlife+$E64),(Input!$M$103*(1+rvanilla)^0.5)-SUM($M64:BH64),(Input!$M$103*(1+rvanilla)^0.5)/A1stdlife))</f>
        <v>0</v>
      </c>
      <c r="BJ64" s="40"/>
      <c r="BK64" s="16"/>
      <c r="BL64" s="325"/>
      <c r="BM64" s="325"/>
      <c r="BN64" s="325"/>
      <c r="BO64" s="325"/>
      <c r="BP64" s="325"/>
      <c r="BQ64" s="325"/>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2" customFormat="1" hidden="1" outlineLevel="2">
      <c r="A65" s="16"/>
      <c r="B65" s="35"/>
      <c r="C65" s="34"/>
      <c r="D65" s="546"/>
      <c r="E65" s="293">
        <v>8</v>
      </c>
      <c r="F65" s="37"/>
      <c r="G65" s="314"/>
      <c r="H65" s="316"/>
      <c r="I65" s="316"/>
      <c r="J65" s="316"/>
      <c r="K65" s="316"/>
      <c r="L65" s="316"/>
      <c r="M65" s="316"/>
      <c r="N65" s="315"/>
      <c r="O65" s="40">
        <f>IF(A1stdlife="n/a","n/a",IF(O$3&gt;(A1stdlife+$E65),(Input!$N$103*(1+rvanilla)^0.5)-SUM($N65:N65),(Input!$N$103*(1+rvanilla)^0.5)/A1stdlife))</f>
        <v>0</v>
      </c>
      <c r="P65" s="40">
        <f>IF(A1stdlife="n/a","n/a",IF(P$3&gt;(A1stdlife+$E65),(Input!$N$103*(1+rvanilla)^0.5)-SUM($N65:O65),(Input!$N$103*(1+rvanilla)^0.5)/A1stdlife))</f>
        <v>0</v>
      </c>
      <c r="Q65" s="40">
        <f>IF(A1stdlife="n/a","n/a",IF(Q$3&gt;(A1stdlife+$E65),(Input!$N$103*(1+rvanilla)^0.5)-SUM($N65:P65),(Input!$N$103*(1+rvanilla)^0.5)/A1stdlife))</f>
        <v>0</v>
      </c>
      <c r="R65" s="40">
        <f>IF(A1stdlife="n/a","n/a",IF(R$3&gt;(A1stdlife+$E65),(Input!$N$103*(1+rvanilla)^0.5)-SUM($N65:Q65),(Input!$N$103*(1+rvanilla)^0.5)/A1stdlife))</f>
        <v>0</v>
      </c>
      <c r="S65" s="40">
        <f>IF(A1stdlife="n/a","n/a",IF(S$3&gt;(A1stdlife+$E65),(Input!$N$103*(1+rvanilla)^0.5)-SUM($N65:R65),(Input!$N$103*(1+rvanilla)^0.5)/A1stdlife))</f>
        <v>0</v>
      </c>
      <c r="T65" s="40">
        <f>IF(A1stdlife="n/a","n/a",IF(T$3&gt;(A1stdlife+$E65),(Input!$N$103*(1+rvanilla)^0.5)-SUM($N65:S65),(Input!$N$103*(1+rvanilla)^0.5)/A1stdlife))</f>
        <v>0</v>
      </c>
      <c r="U65" s="40">
        <f>IF(A1stdlife="n/a","n/a",IF(U$3&gt;(A1stdlife+$E65),(Input!$N$103*(1+rvanilla)^0.5)-SUM($N65:T65),(Input!$N$103*(1+rvanilla)^0.5)/A1stdlife))</f>
        <v>0</v>
      </c>
      <c r="V65" s="40">
        <f>IF(A1stdlife="n/a","n/a",IF(V$3&gt;(A1stdlife+$E65),(Input!$N$103*(1+rvanilla)^0.5)-SUM($N65:U65),(Input!$N$103*(1+rvanilla)^0.5)/A1stdlife))</f>
        <v>0</v>
      </c>
      <c r="W65" s="40">
        <f>IF(A1stdlife="n/a","n/a",IF(W$3&gt;(A1stdlife+$E65),(Input!$N$103*(1+rvanilla)^0.5)-SUM($N65:V65),(Input!$N$103*(1+rvanilla)^0.5)/A1stdlife))</f>
        <v>0</v>
      </c>
      <c r="X65" s="40">
        <f>IF(A1stdlife="n/a","n/a",IF(X$3&gt;(A1stdlife+$E65),(Input!$N$103*(1+rvanilla)^0.5)-SUM($N65:W65),(Input!$N$103*(1+rvanilla)^0.5)/A1stdlife))</f>
        <v>0</v>
      </c>
      <c r="Y65" s="40">
        <f>IF(A1stdlife="n/a","n/a",IF(Y$3&gt;(A1stdlife+$E65),(Input!$N$103*(1+rvanilla)^0.5)-SUM($N65:X65),(Input!$N$103*(1+rvanilla)^0.5)/A1stdlife))</f>
        <v>0</v>
      </c>
      <c r="Z65" s="40">
        <f>IF(A1stdlife="n/a","n/a",IF(Z$3&gt;(A1stdlife+$E65),(Input!$N$103*(1+rvanilla)^0.5)-SUM($N65:Y65),(Input!$N$103*(1+rvanilla)^0.5)/A1stdlife))</f>
        <v>0</v>
      </c>
      <c r="AA65" s="40">
        <f>IF(A1stdlife="n/a","n/a",IF(AA$3&gt;(A1stdlife+$E65),(Input!$N$103*(1+rvanilla)^0.5)-SUM($N65:Z65),(Input!$N$103*(1+rvanilla)^0.5)/A1stdlife))</f>
        <v>0</v>
      </c>
      <c r="AB65" s="40">
        <f>IF(A1stdlife="n/a","n/a",IF(AB$3&gt;(A1stdlife+$E65),(Input!$N$103*(1+rvanilla)^0.5)-SUM($N65:AA65),(Input!$N$103*(1+rvanilla)^0.5)/A1stdlife))</f>
        <v>0</v>
      </c>
      <c r="AC65" s="40">
        <f>IF(A1stdlife="n/a","n/a",IF(AC$3&gt;(A1stdlife+$E65),(Input!$N$103*(1+rvanilla)^0.5)-SUM($N65:AB65),(Input!$N$103*(1+rvanilla)^0.5)/A1stdlife))</f>
        <v>0</v>
      </c>
      <c r="AD65" s="40">
        <f>IF(A1stdlife="n/a","n/a",IF(AD$3&gt;(A1stdlife+$E65),(Input!$N$103*(1+rvanilla)^0.5)-SUM($N65:AC65),(Input!$N$103*(1+rvanilla)^0.5)/A1stdlife))</f>
        <v>0</v>
      </c>
      <c r="AE65" s="40">
        <f>IF(A1stdlife="n/a","n/a",IF(AE$3&gt;(A1stdlife+$E65),(Input!$N$103*(1+rvanilla)^0.5)-SUM($N65:AD65),(Input!$N$103*(1+rvanilla)^0.5)/A1stdlife))</f>
        <v>0</v>
      </c>
      <c r="AF65" s="40">
        <f>IF(A1stdlife="n/a","n/a",IF(AF$3&gt;(A1stdlife+$E65),(Input!$N$103*(1+rvanilla)^0.5)-SUM($N65:AE65),(Input!$N$103*(1+rvanilla)^0.5)/A1stdlife))</f>
        <v>0</v>
      </c>
      <c r="AG65" s="40">
        <f>IF(A1stdlife="n/a","n/a",IF(AG$3&gt;(A1stdlife+$E65),(Input!$N$103*(1+rvanilla)^0.5)-SUM($N65:AF65),(Input!$N$103*(1+rvanilla)^0.5)/A1stdlife))</f>
        <v>0</v>
      </c>
      <c r="AH65" s="40">
        <f>IF(A1stdlife="n/a","n/a",IF(AH$3&gt;(A1stdlife+$E65),(Input!$N$103*(1+rvanilla)^0.5)-SUM($N65:AG65),(Input!$N$103*(1+rvanilla)^0.5)/A1stdlife))</f>
        <v>0</v>
      </c>
      <c r="AI65" s="40">
        <f>IF(A1stdlife="n/a","n/a",IF(AI$3&gt;(A1stdlife+$E65),(Input!$N$103*(1+rvanilla)^0.5)-SUM($N65:AH65),(Input!$N$103*(1+rvanilla)^0.5)/A1stdlife))</f>
        <v>0</v>
      </c>
      <c r="AJ65" s="40">
        <f>IF(A1stdlife="n/a","n/a",IF(AJ$3&gt;(A1stdlife+$E65),(Input!$N$103*(1+rvanilla)^0.5)-SUM($N65:AI65),(Input!$N$103*(1+rvanilla)^0.5)/A1stdlife))</f>
        <v>0</v>
      </c>
      <c r="AK65" s="40">
        <f>IF(A1stdlife="n/a","n/a",IF(AK$3&gt;(A1stdlife+$E65),(Input!$N$103*(1+rvanilla)^0.5)-SUM($N65:AJ65),(Input!$N$103*(1+rvanilla)^0.5)/A1stdlife))</f>
        <v>0</v>
      </c>
      <c r="AL65" s="40">
        <f>IF(A1stdlife="n/a","n/a",IF(AL$3&gt;(A1stdlife+$E65),(Input!$N$103*(1+rvanilla)^0.5)-SUM($N65:AK65),(Input!$N$103*(1+rvanilla)^0.5)/A1stdlife))</f>
        <v>0</v>
      </c>
      <c r="AM65" s="40">
        <f>IF(A1stdlife="n/a","n/a",IF(AM$3&gt;(A1stdlife+$E65),(Input!$N$103*(1+rvanilla)^0.5)-SUM($N65:AL65),(Input!$N$103*(1+rvanilla)^0.5)/A1stdlife))</f>
        <v>0</v>
      </c>
      <c r="AN65" s="40">
        <f>IF(A1stdlife="n/a","n/a",IF(AN$3&gt;(A1stdlife+$E65),(Input!$N$103*(1+rvanilla)^0.5)-SUM($N65:AM65),(Input!$N$103*(1+rvanilla)^0.5)/A1stdlife))</f>
        <v>0</v>
      </c>
      <c r="AO65" s="40">
        <f>IF(A1stdlife="n/a","n/a",IF(AO$3&gt;(A1stdlife+$E65),(Input!$N$103*(1+rvanilla)^0.5)-SUM($N65:AN65),(Input!$N$103*(1+rvanilla)^0.5)/A1stdlife))</f>
        <v>0</v>
      </c>
      <c r="AP65" s="40">
        <f>IF(A1stdlife="n/a","n/a",IF(AP$3&gt;(A1stdlife+$E65),(Input!$N$103*(1+rvanilla)^0.5)-SUM($N65:AO65),(Input!$N$103*(1+rvanilla)^0.5)/A1stdlife))</f>
        <v>0</v>
      </c>
      <c r="AQ65" s="40">
        <f>IF(A1stdlife="n/a","n/a",IF(AQ$3&gt;(A1stdlife+$E65),(Input!$N$103*(1+rvanilla)^0.5)-SUM($N65:AP65),(Input!$N$103*(1+rvanilla)^0.5)/A1stdlife))</f>
        <v>0</v>
      </c>
      <c r="AR65" s="40">
        <f>IF(A1stdlife="n/a","n/a",IF(AR$3&gt;(A1stdlife+$E65),(Input!$N$103*(1+rvanilla)^0.5)-SUM($N65:AQ65),(Input!$N$103*(1+rvanilla)^0.5)/A1stdlife))</f>
        <v>0</v>
      </c>
      <c r="AS65" s="40">
        <f>IF(A1stdlife="n/a","n/a",IF(AS$3&gt;(A1stdlife+$E65),(Input!$N$103*(1+rvanilla)^0.5)-SUM($N65:AR65),(Input!$N$103*(1+rvanilla)^0.5)/A1stdlife))</f>
        <v>0</v>
      </c>
      <c r="AT65" s="40">
        <f>IF(A1stdlife="n/a","n/a",IF(AT$3&gt;(A1stdlife+$E65),(Input!$N$103*(1+rvanilla)^0.5)-SUM($N65:AS65),(Input!$N$103*(1+rvanilla)^0.5)/A1stdlife))</f>
        <v>0</v>
      </c>
      <c r="AU65" s="40">
        <f>IF(A1stdlife="n/a","n/a",IF(AU$3&gt;(A1stdlife+$E65),(Input!$N$103*(1+rvanilla)^0.5)-SUM($N65:AT65),(Input!$N$103*(1+rvanilla)^0.5)/A1stdlife))</f>
        <v>0</v>
      </c>
      <c r="AV65" s="40">
        <f>IF(A1stdlife="n/a","n/a",IF(AV$3&gt;(A1stdlife+$E65),(Input!$N$103*(1+rvanilla)^0.5)-SUM($N65:AU65),(Input!$N$103*(1+rvanilla)^0.5)/A1stdlife))</f>
        <v>0</v>
      </c>
      <c r="AW65" s="40">
        <f>IF(A1stdlife="n/a","n/a",IF(AW$3&gt;(A1stdlife+$E65),(Input!$N$103*(1+rvanilla)^0.5)-SUM($N65:AV65),(Input!$N$103*(1+rvanilla)^0.5)/A1stdlife))</f>
        <v>0</v>
      </c>
      <c r="AX65" s="40">
        <f>IF(A1stdlife="n/a","n/a",IF(AX$3&gt;(A1stdlife+$E65),(Input!$N$103*(1+rvanilla)^0.5)-SUM($N65:AW65),(Input!$N$103*(1+rvanilla)^0.5)/A1stdlife))</f>
        <v>0</v>
      </c>
      <c r="AY65" s="40">
        <f>IF(A1stdlife="n/a","n/a",IF(AY$3&gt;(A1stdlife+$E65),(Input!$N$103*(1+rvanilla)^0.5)-SUM($N65:AX65),(Input!$N$103*(1+rvanilla)^0.5)/A1stdlife))</f>
        <v>0</v>
      </c>
      <c r="AZ65" s="40">
        <f>IF(A1stdlife="n/a","n/a",IF(AZ$3&gt;(A1stdlife+$E65),(Input!$N$103*(1+rvanilla)^0.5)-SUM($N65:AY65),(Input!$N$103*(1+rvanilla)^0.5)/A1stdlife))</f>
        <v>0</v>
      </c>
      <c r="BA65" s="40">
        <f>IF(A1stdlife="n/a","n/a",IF(BA$3&gt;(A1stdlife+$E65),(Input!$N$103*(1+rvanilla)^0.5)-SUM($N65:AZ65),(Input!$N$103*(1+rvanilla)^0.5)/A1stdlife))</f>
        <v>0</v>
      </c>
      <c r="BB65" s="40">
        <f>IF(A1stdlife="n/a","n/a",IF(BB$3&gt;(A1stdlife+$E65),(Input!$N$103*(1+rvanilla)^0.5)-SUM($N65:BA65),(Input!$N$103*(1+rvanilla)^0.5)/A1stdlife))</f>
        <v>0</v>
      </c>
      <c r="BC65" s="40">
        <f>IF(A1stdlife="n/a","n/a",IF(BC$3&gt;(A1stdlife+$E65),(Input!$N$103*(1+rvanilla)^0.5)-SUM($N65:BB65),(Input!$N$103*(1+rvanilla)^0.5)/A1stdlife))</f>
        <v>0</v>
      </c>
      <c r="BD65" s="40">
        <f>IF(A1stdlife="n/a","n/a",IF(BD$3&gt;(A1stdlife+$E65),(Input!$N$103*(1+rvanilla)^0.5)-SUM($N65:BC65),(Input!$N$103*(1+rvanilla)^0.5)/A1stdlife))</f>
        <v>0</v>
      </c>
      <c r="BE65" s="40">
        <f>IF(A1stdlife="n/a","n/a",IF(BE$3&gt;(A1stdlife+$E65),(Input!$N$103*(1+rvanilla)^0.5)-SUM($N65:BD65),(Input!$N$103*(1+rvanilla)^0.5)/A1stdlife))</f>
        <v>0</v>
      </c>
      <c r="BF65" s="40">
        <f>IF(A1stdlife="n/a","n/a",IF(BF$3&gt;(A1stdlife+$E65),(Input!$N$103*(1+rvanilla)^0.5)-SUM($N65:BE65),(Input!$N$103*(1+rvanilla)^0.5)/A1stdlife))</f>
        <v>0</v>
      </c>
      <c r="BG65" s="40">
        <f>IF(A1stdlife="n/a","n/a",IF(BG$3&gt;(A1stdlife+$E65),(Input!$N$103*(1+rvanilla)^0.5)-SUM($N65:BF65),(Input!$N$103*(1+rvanilla)^0.5)/A1stdlife))</f>
        <v>0</v>
      </c>
      <c r="BH65" s="40">
        <f>IF(A1stdlife="n/a","n/a",IF(BH$3&gt;(A1stdlife+$E65),(Input!$N$103*(1+rvanilla)^0.5)-SUM($N65:BG65),(Input!$N$103*(1+rvanilla)^0.5)/A1stdlife))</f>
        <v>0</v>
      </c>
      <c r="BI65" s="40">
        <f>IF(A1stdlife="n/a","n/a",IF(BI$3&gt;(A1stdlife+$E65),(Input!$N$103*(1+rvanilla)^0.5)-SUM($N65:BH65),(Input!$N$103*(1+rvanilla)^0.5)/A1stdlife))</f>
        <v>0</v>
      </c>
      <c r="BJ65" s="16"/>
      <c r="BK65" s="16"/>
      <c r="BL65" s="325"/>
      <c r="BM65" s="325"/>
      <c r="BN65" s="325"/>
      <c r="BO65" s="325"/>
      <c r="BP65" s="325"/>
      <c r="BQ65" s="32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2" customFormat="1" hidden="1" outlineLevel="2">
      <c r="A66" s="16"/>
      <c r="B66" s="35"/>
      <c r="C66" s="34"/>
      <c r="D66" s="546"/>
      <c r="E66" s="293">
        <v>9</v>
      </c>
      <c r="F66" s="37"/>
      <c r="G66" s="314"/>
      <c r="H66" s="316"/>
      <c r="I66" s="316"/>
      <c r="J66" s="316"/>
      <c r="K66" s="316"/>
      <c r="L66" s="316"/>
      <c r="M66" s="316"/>
      <c r="N66" s="316"/>
      <c r="O66" s="315"/>
      <c r="P66" s="40">
        <f>IF(A1stdlife="n/a","n/a",IF(P$3&gt;(A1stdlife+$E66),(Input!$O$103*(1+rvanilla)^0.5)-SUM($O66:O66),(Input!$O$103*(1+rvanilla)^0.5)/A1stdlife))</f>
        <v>0</v>
      </c>
      <c r="Q66" s="40">
        <f>IF(A1stdlife="n/a","n/a",IF(Q$3&gt;(A1stdlife+$E66),(Input!$O$103*(1+rvanilla)^0.5)-SUM($O66:P66),(Input!$O$103*(1+rvanilla)^0.5)/A1stdlife))</f>
        <v>0</v>
      </c>
      <c r="R66" s="40">
        <f>IF(A1stdlife="n/a","n/a",IF(R$3&gt;(A1stdlife+$E66),(Input!$O$103*(1+rvanilla)^0.5)-SUM($O66:Q66),(Input!$O$103*(1+rvanilla)^0.5)/A1stdlife))</f>
        <v>0</v>
      </c>
      <c r="S66" s="40">
        <f>IF(A1stdlife="n/a","n/a",IF(S$3&gt;(A1stdlife+$E66),(Input!$O$103*(1+rvanilla)^0.5)-SUM($O66:R66),(Input!$O$103*(1+rvanilla)^0.5)/A1stdlife))</f>
        <v>0</v>
      </c>
      <c r="T66" s="40">
        <f>IF(A1stdlife="n/a","n/a",IF(T$3&gt;(A1stdlife+$E66),(Input!$O$103*(1+rvanilla)^0.5)-SUM($O66:S66),(Input!$O$103*(1+rvanilla)^0.5)/A1stdlife))</f>
        <v>0</v>
      </c>
      <c r="U66" s="40">
        <f>IF(A1stdlife="n/a","n/a",IF(U$3&gt;(A1stdlife+$E66),(Input!$O$103*(1+rvanilla)^0.5)-SUM($O66:T66),(Input!$O$103*(1+rvanilla)^0.5)/A1stdlife))</f>
        <v>0</v>
      </c>
      <c r="V66" s="40">
        <f>IF(A1stdlife="n/a","n/a",IF(V$3&gt;(A1stdlife+$E66),(Input!$O$103*(1+rvanilla)^0.5)-SUM($O66:U66),(Input!$O$103*(1+rvanilla)^0.5)/A1stdlife))</f>
        <v>0</v>
      </c>
      <c r="W66" s="40">
        <f>IF(A1stdlife="n/a","n/a",IF(W$3&gt;(A1stdlife+$E66),(Input!$O$103*(1+rvanilla)^0.5)-SUM($O66:V66),(Input!$O$103*(1+rvanilla)^0.5)/A1stdlife))</f>
        <v>0</v>
      </c>
      <c r="X66" s="40">
        <f>IF(A1stdlife="n/a","n/a",IF(X$3&gt;(A1stdlife+$E66),(Input!$O$103*(1+rvanilla)^0.5)-SUM($O66:W66),(Input!$O$103*(1+rvanilla)^0.5)/A1stdlife))</f>
        <v>0</v>
      </c>
      <c r="Y66" s="40">
        <f>IF(A1stdlife="n/a","n/a",IF(Y$3&gt;(A1stdlife+$E66),(Input!$O$103*(1+rvanilla)^0.5)-SUM($O66:X66),(Input!$O$103*(1+rvanilla)^0.5)/A1stdlife))</f>
        <v>0</v>
      </c>
      <c r="Z66" s="40">
        <f>IF(A1stdlife="n/a","n/a",IF(Z$3&gt;(A1stdlife+$E66),(Input!$O$103*(1+rvanilla)^0.5)-SUM($O66:Y66),(Input!$O$103*(1+rvanilla)^0.5)/A1stdlife))</f>
        <v>0</v>
      </c>
      <c r="AA66" s="40">
        <f>IF(A1stdlife="n/a","n/a",IF(AA$3&gt;(A1stdlife+$E66),(Input!$O$103*(1+rvanilla)^0.5)-SUM($O66:Z66),(Input!$O$103*(1+rvanilla)^0.5)/A1stdlife))</f>
        <v>0</v>
      </c>
      <c r="AB66" s="40">
        <f>IF(A1stdlife="n/a","n/a",IF(AB$3&gt;(A1stdlife+$E66),(Input!$O$103*(1+rvanilla)^0.5)-SUM($O66:AA66),(Input!$O$103*(1+rvanilla)^0.5)/A1stdlife))</f>
        <v>0</v>
      </c>
      <c r="AC66" s="40">
        <f>IF(A1stdlife="n/a","n/a",IF(AC$3&gt;(A1stdlife+$E66),(Input!$O$103*(1+rvanilla)^0.5)-SUM($O66:AB66),(Input!$O$103*(1+rvanilla)^0.5)/A1stdlife))</f>
        <v>0</v>
      </c>
      <c r="AD66" s="40">
        <f>IF(A1stdlife="n/a","n/a",IF(AD$3&gt;(A1stdlife+$E66),(Input!$O$103*(1+rvanilla)^0.5)-SUM($O66:AC66),(Input!$O$103*(1+rvanilla)^0.5)/A1stdlife))</f>
        <v>0</v>
      </c>
      <c r="AE66" s="40">
        <f>IF(A1stdlife="n/a","n/a",IF(AE$3&gt;(A1stdlife+$E66),(Input!$O$103*(1+rvanilla)^0.5)-SUM($O66:AD66),(Input!$O$103*(1+rvanilla)^0.5)/A1stdlife))</f>
        <v>0</v>
      </c>
      <c r="AF66" s="40">
        <f>IF(A1stdlife="n/a","n/a",IF(AF$3&gt;(A1stdlife+$E66),(Input!$O$103*(1+rvanilla)^0.5)-SUM($O66:AE66),(Input!$O$103*(1+rvanilla)^0.5)/A1stdlife))</f>
        <v>0</v>
      </c>
      <c r="AG66" s="40">
        <f>IF(A1stdlife="n/a","n/a",IF(AG$3&gt;(A1stdlife+$E66),(Input!$O$103*(1+rvanilla)^0.5)-SUM($O66:AF66),(Input!$O$103*(1+rvanilla)^0.5)/A1stdlife))</f>
        <v>0</v>
      </c>
      <c r="AH66" s="40">
        <f>IF(A1stdlife="n/a","n/a",IF(AH$3&gt;(A1stdlife+$E66),(Input!$O$103*(1+rvanilla)^0.5)-SUM($O66:AG66),(Input!$O$103*(1+rvanilla)^0.5)/A1stdlife))</f>
        <v>0</v>
      </c>
      <c r="AI66" s="40">
        <f>IF(A1stdlife="n/a","n/a",IF(AI$3&gt;(A1stdlife+$E66),(Input!$O$103*(1+rvanilla)^0.5)-SUM($O66:AH66),(Input!$O$103*(1+rvanilla)^0.5)/A1stdlife))</f>
        <v>0</v>
      </c>
      <c r="AJ66" s="40">
        <f>IF(A1stdlife="n/a","n/a",IF(AJ$3&gt;(A1stdlife+$E66),(Input!$O$103*(1+rvanilla)^0.5)-SUM($O66:AI66),(Input!$O$103*(1+rvanilla)^0.5)/A1stdlife))</f>
        <v>0</v>
      </c>
      <c r="AK66" s="40">
        <f>IF(A1stdlife="n/a","n/a",IF(AK$3&gt;(A1stdlife+$E66),(Input!$O$103*(1+rvanilla)^0.5)-SUM($O66:AJ66),(Input!$O$103*(1+rvanilla)^0.5)/A1stdlife))</f>
        <v>0</v>
      </c>
      <c r="AL66" s="40">
        <f>IF(A1stdlife="n/a","n/a",IF(AL$3&gt;(A1stdlife+$E66),(Input!$O$103*(1+rvanilla)^0.5)-SUM($O66:AK66),(Input!$O$103*(1+rvanilla)^0.5)/A1stdlife))</f>
        <v>0</v>
      </c>
      <c r="AM66" s="40">
        <f>IF(A1stdlife="n/a","n/a",IF(AM$3&gt;(A1stdlife+$E66),(Input!$O$103*(1+rvanilla)^0.5)-SUM($O66:AL66),(Input!$O$103*(1+rvanilla)^0.5)/A1stdlife))</f>
        <v>0</v>
      </c>
      <c r="AN66" s="40">
        <f>IF(A1stdlife="n/a","n/a",IF(AN$3&gt;(A1stdlife+$E66),(Input!$O$103*(1+rvanilla)^0.5)-SUM($O66:AM66),(Input!$O$103*(1+rvanilla)^0.5)/A1stdlife))</f>
        <v>0</v>
      </c>
      <c r="AO66" s="40">
        <f>IF(A1stdlife="n/a","n/a",IF(AO$3&gt;(A1stdlife+$E66),(Input!$O$103*(1+rvanilla)^0.5)-SUM($O66:AN66),(Input!$O$103*(1+rvanilla)^0.5)/A1stdlife))</f>
        <v>0</v>
      </c>
      <c r="AP66" s="40">
        <f>IF(A1stdlife="n/a","n/a",IF(AP$3&gt;(A1stdlife+$E66),(Input!$O$103*(1+rvanilla)^0.5)-SUM($O66:AO66),(Input!$O$103*(1+rvanilla)^0.5)/A1stdlife))</f>
        <v>0</v>
      </c>
      <c r="AQ66" s="40">
        <f>IF(A1stdlife="n/a","n/a",IF(AQ$3&gt;(A1stdlife+$E66),(Input!$O$103*(1+rvanilla)^0.5)-SUM($O66:AP66),(Input!$O$103*(1+rvanilla)^0.5)/A1stdlife))</f>
        <v>0</v>
      </c>
      <c r="AR66" s="40">
        <f>IF(A1stdlife="n/a","n/a",IF(AR$3&gt;(A1stdlife+$E66),(Input!$O$103*(1+rvanilla)^0.5)-SUM($O66:AQ66),(Input!$O$103*(1+rvanilla)^0.5)/A1stdlife))</f>
        <v>0</v>
      </c>
      <c r="AS66" s="40">
        <f>IF(A1stdlife="n/a","n/a",IF(AS$3&gt;(A1stdlife+$E66),(Input!$O$103*(1+rvanilla)^0.5)-SUM($O66:AR66),(Input!$O$103*(1+rvanilla)^0.5)/A1stdlife))</f>
        <v>0</v>
      </c>
      <c r="AT66" s="40">
        <f>IF(A1stdlife="n/a","n/a",IF(AT$3&gt;(A1stdlife+$E66),(Input!$O$103*(1+rvanilla)^0.5)-SUM($O66:AS66),(Input!$O$103*(1+rvanilla)^0.5)/A1stdlife))</f>
        <v>0</v>
      </c>
      <c r="AU66" s="40">
        <f>IF(A1stdlife="n/a","n/a",IF(AU$3&gt;(A1stdlife+$E66),(Input!$O$103*(1+rvanilla)^0.5)-SUM($O66:AT66),(Input!$O$103*(1+rvanilla)^0.5)/A1stdlife))</f>
        <v>0</v>
      </c>
      <c r="AV66" s="40">
        <f>IF(A1stdlife="n/a","n/a",IF(AV$3&gt;(A1stdlife+$E66),(Input!$O$103*(1+rvanilla)^0.5)-SUM($O66:AU66),(Input!$O$103*(1+rvanilla)^0.5)/A1stdlife))</f>
        <v>0</v>
      </c>
      <c r="AW66" s="40">
        <f>IF(A1stdlife="n/a","n/a",IF(AW$3&gt;(A1stdlife+$E66),(Input!$O$103*(1+rvanilla)^0.5)-SUM($O66:AV66),(Input!$O$103*(1+rvanilla)^0.5)/A1stdlife))</f>
        <v>0</v>
      </c>
      <c r="AX66" s="40">
        <f>IF(A1stdlife="n/a","n/a",IF(AX$3&gt;(A1stdlife+$E66),(Input!$O$103*(1+rvanilla)^0.5)-SUM($O66:AW66),(Input!$O$103*(1+rvanilla)^0.5)/A1stdlife))</f>
        <v>0</v>
      </c>
      <c r="AY66" s="40">
        <f>IF(A1stdlife="n/a","n/a",IF(AY$3&gt;(A1stdlife+$E66),(Input!$O$103*(1+rvanilla)^0.5)-SUM($O66:AX66),(Input!$O$103*(1+rvanilla)^0.5)/A1stdlife))</f>
        <v>0</v>
      </c>
      <c r="AZ66" s="40">
        <f>IF(A1stdlife="n/a","n/a",IF(AZ$3&gt;(A1stdlife+$E66),(Input!$O$103*(1+rvanilla)^0.5)-SUM($O66:AY66),(Input!$O$103*(1+rvanilla)^0.5)/A1stdlife))</f>
        <v>0</v>
      </c>
      <c r="BA66" s="40">
        <f>IF(A1stdlife="n/a","n/a",IF(BA$3&gt;(A1stdlife+$E66),(Input!$O$103*(1+rvanilla)^0.5)-SUM($O66:AZ66),(Input!$O$103*(1+rvanilla)^0.5)/A1stdlife))</f>
        <v>0</v>
      </c>
      <c r="BB66" s="40">
        <f>IF(A1stdlife="n/a","n/a",IF(BB$3&gt;(A1stdlife+$E66),(Input!$O$103*(1+rvanilla)^0.5)-SUM($O66:BA66),(Input!$O$103*(1+rvanilla)^0.5)/A1stdlife))</f>
        <v>0</v>
      </c>
      <c r="BC66" s="40">
        <f>IF(A1stdlife="n/a","n/a",IF(BC$3&gt;(A1stdlife+$E66),(Input!$O$103*(1+rvanilla)^0.5)-SUM($O66:BB66),(Input!$O$103*(1+rvanilla)^0.5)/A1stdlife))</f>
        <v>0</v>
      </c>
      <c r="BD66" s="40">
        <f>IF(A1stdlife="n/a","n/a",IF(BD$3&gt;(A1stdlife+$E66),(Input!$O$103*(1+rvanilla)^0.5)-SUM($O66:BC66),(Input!$O$103*(1+rvanilla)^0.5)/A1stdlife))</f>
        <v>0</v>
      </c>
      <c r="BE66" s="40">
        <f>IF(A1stdlife="n/a","n/a",IF(BE$3&gt;(A1stdlife+$E66),(Input!$O$103*(1+rvanilla)^0.5)-SUM($O66:BD66),(Input!$O$103*(1+rvanilla)^0.5)/A1stdlife))</f>
        <v>0</v>
      </c>
      <c r="BF66" s="40">
        <f>IF(A1stdlife="n/a","n/a",IF(BF$3&gt;(A1stdlife+$E66),(Input!$O$103*(1+rvanilla)^0.5)-SUM($O66:BE66),(Input!$O$103*(1+rvanilla)^0.5)/A1stdlife))</f>
        <v>0</v>
      </c>
      <c r="BG66" s="40">
        <f>IF(A1stdlife="n/a","n/a",IF(BG$3&gt;(A1stdlife+$E66),(Input!$O$103*(1+rvanilla)^0.5)-SUM($O66:BF66),(Input!$O$103*(1+rvanilla)^0.5)/A1stdlife))</f>
        <v>0</v>
      </c>
      <c r="BH66" s="40">
        <f>IF(A1stdlife="n/a","n/a",IF(BH$3&gt;(A1stdlife+$E66),(Input!$O$103*(1+rvanilla)^0.5)-SUM($O66:BG66),(Input!$O$103*(1+rvanilla)^0.5)/A1stdlife))</f>
        <v>0</v>
      </c>
      <c r="BI66" s="40">
        <f>IF(A1stdlife="n/a","n/a",IF(BI$3&gt;(A1stdlife+$E66),(Input!$O$103*(1+rvanilla)^0.5)-SUM($O66:BH66),(Input!$O$103*(1+rvanilla)^0.5)/A1stdlife))</f>
        <v>0</v>
      </c>
      <c r="BJ66" s="16"/>
      <c r="BK66" s="16"/>
      <c r="BL66" s="325"/>
      <c r="BM66" s="325"/>
      <c r="BN66" s="325"/>
      <c r="BO66" s="325"/>
      <c r="BP66" s="325"/>
      <c r="BQ66" s="325"/>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2" customFormat="1" hidden="1" outlineLevel="2">
      <c r="A67" s="16"/>
      <c r="B67" s="35"/>
      <c r="C67" s="34"/>
      <c r="D67" s="546"/>
      <c r="E67" s="294">
        <v>10</v>
      </c>
      <c r="F67" s="37"/>
      <c r="G67" s="314"/>
      <c r="H67" s="316"/>
      <c r="I67" s="316"/>
      <c r="J67" s="316"/>
      <c r="K67" s="316"/>
      <c r="L67" s="316"/>
      <c r="M67" s="316"/>
      <c r="N67" s="316"/>
      <c r="O67" s="316"/>
      <c r="P67" s="315"/>
      <c r="Q67" s="40">
        <f>IF(A1stdlife="n/a","n/a",IF(Q$3&gt;(A1stdlife+$E67),(Input!$P$103*(1+rvanilla)^0.5)-SUM($P67:P67),(Input!$P$103*(1+rvanilla)^0.5)/A1stdlife))</f>
        <v>0</v>
      </c>
      <c r="R67" s="40">
        <f>IF(A1stdlife="n/a","n/a",IF(R$3&gt;(A1stdlife+$E67),(Input!$P$103*(1+rvanilla)^0.5)-SUM($P67:Q67),(Input!$P$103*(1+rvanilla)^0.5)/A1stdlife))</f>
        <v>0</v>
      </c>
      <c r="S67" s="40">
        <f>IF(A1stdlife="n/a","n/a",IF(S$3&gt;(A1stdlife+$E67),(Input!$P$103*(1+rvanilla)^0.5)-SUM($P67:R67),(Input!$P$103*(1+rvanilla)^0.5)/A1stdlife))</f>
        <v>0</v>
      </c>
      <c r="T67" s="40">
        <f>IF(A1stdlife="n/a","n/a",IF(T$3&gt;(A1stdlife+$E67),(Input!$P$103*(1+rvanilla)^0.5)-SUM($P67:S67),(Input!$P$103*(1+rvanilla)^0.5)/A1stdlife))</f>
        <v>0</v>
      </c>
      <c r="U67" s="40">
        <f>IF(A1stdlife="n/a","n/a",IF(U$3&gt;(A1stdlife+$E67),(Input!$P$103*(1+rvanilla)^0.5)-SUM($P67:T67),(Input!$P$103*(1+rvanilla)^0.5)/A1stdlife))</f>
        <v>0</v>
      </c>
      <c r="V67" s="40">
        <f>IF(A1stdlife="n/a","n/a",IF(V$3&gt;(A1stdlife+$E67),(Input!$P$103*(1+rvanilla)^0.5)-SUM($P67:U67),(Input!$P$103*(1+rvanilla)^0.5)/A1stdlife))</f>
        <v>0</v>
      </c>
      <c r="W67" s="40">
        <f>IF(A1stdlife="n/a","n/a",IF(W$3&gt;(A1stdlife+$E67),(Input!$P$103*(1+rvanilla)^0.5)-SUM($P67:V67),(Input!$P$103*(1+rvanilla)^0.5)/A1stdlife))</f>
        <v>0</v>
      </c>
      <c r="X67" s="40">
        <f>IF(A1stdlife="n/a","n/a",IF(X$3&gt;(A1stdlife+$E67),(Input!$P$103*(1+rvanilla)^0.5)-SUM($P67:W67),(Input!$P$103*(1+rvanilla)^0.5)/A1stdlife))</f>
        <v>0</v>
      </c>
      <c r="Y67" s="40">
        <f>IF(A1stdlife="n/a","n/a",IF(Y$3&gt;(A1stdlife+$E67),(Input!$P$103*(1+rvanilla)^0.5)-SUM($P67:X67),(Input!$P$103*(1+rvanilla)^0.5)/A1stdlife))</f>
        <v>0</v>
      </c>
      <c r="Z67" s="40">
        <f>IF(A1stdlife="n/a","n/a",IF(Z$3&gt;(A1stdlife+$E67),(Input!$P$103*(1+rvanilla)^0.5)-SUM($P67:Y67),(Input!$P$103*(1+rvanilla)^0.5)/A1stdlife))</f>
        <v>0</v>
      </c>
      <c r="AA67" s="40">
        <f>IF(A1stdlife="n/a","n/a",IF(AA$3&gt;(A1stdlife+$E67),(Input!$P$103*(1+rvanilla)^0.5)-SUM($P67:Z67),(Input!$P$103*(1+rvanilla)^0.5)/A1stdlife))</f>
        <v>0</v>
      </c>
      <c r="AB67" s="40">
        <f>IF(A1stdlife="n/a","n/a",IF(AB$3&gt;(A1stdlife+$E67),(Input!$P$103*(1+rvanilla)^0.5)-SUM($P67:AA67),(Input!$P$103*(1+rvanilla)^0.5)/A1stdlife))</f>
        <v>0</v>
      </c>
      <c r="AC67" s="40">
        <f>IF(A1stdlife="n/a","n/a",IF(AC$3&gt;(A1stdlife+$E67),(Input!$P$103*(1+rvanilla)^0.5)-SUM($P67:AB67),(Input!$P$103*(1+rvanilla)^0.5)/A1stdlife))</f>
        <v>0</v>
      </c>
      <c r="AD67" s="40">
        <f>IF(A1stdlife="n/a","n/a",IF(AD$3&gt;(A1stdlife+$E67),(Input!$P$103*(1+rvanilla)^0.5)-SUM($P67:AC67),(Input!$P$103*(1+rvanilla)^0.5)/A1stdlife))</f>
        <v>0</v>
      </c>
      <c r="AE67" s="40">
        <f>IF(A1stdlife="n/a","n/a",IF(AE$3&gt;(A1stdlife+$E67),(Input!$P$103*(1+rvanilla)^0.5)-SUM($P67:AD67),(Input!$P$103*(1+rvanilla)^0.5)/A1stdlife))</f>
        <v>0</v>
      </c>
      <c r="AF67" s="40">
        <f>IF(A1stdlife="n/a","n/a",IF(AF$3&gt;(A1stdlife+$E67),(Input!$P$103*(1+rvanilla)^0.5)-SUM($P67:AE67),(Input!$P$103*(1+rvanilla)^0.5)/A1stdlife))</f>
        <v>0</v>
      </c>
      <c r="AG67" s="40">
        <f>IF(A1stdlife="n/a","n/a",IF(AG$3&gt;(A1stdlife+$E67),(Input!$P$103*(1+rvanilla)^0.5)-SUM($P67:AF67),(Input!$P$103*(1+rvanilla)^0.5)/A1stdlife))</f>
        <v>0</v>
      </c>
      <c r="AH67" s="40">
        <f>IF(A1stdlife="n/a","n/a",IF(AH$3&gt;(A1stdlife+$E67),(Input!$P$103*(1+rvanilla)^0.5)-SUM($P67:AG67),(Input!$P$103*(1+rvanilla)^0.5)/A1stdlife))</f>
        <v>0</v>
      </c>
      <c r="AI67" s="40">
        <f>IF(A1stdlife="n/a","n/a",IF(AI$3&gt;(A1stdlife+$E67),(Input!$P$103*(1+rvanilla)^0.5)-SUM($P67:AH67),(Input!$P$103*(1+rvanilla)^0.5)/A1stdlife))</f>
        <v>0</v>
      </c>
      <c r="AJ67" s="40">
        <f>IF(A1stdlife="n/a","n/a",IF(AJ$3&gt;(A1stdlife+$E67),(Input!$P$103*(1+rvanilla)^0.5)-SUM($P67:AI67),(Input!$P$103*(1+rvanilla)^0.5)/A1stdlife))</f>
        <v>0</v>
      </c>
      <c r="AK67" s="40">
        <f>IF(A1stdlife="n/a","n/a",IF(AK$3&gt;(A1stdlife+$E67),(Input!$P$103*(1+rvanilla)^0.5)-SUM($P67:AJ67),(Input!$P$103*(1+rvanilla)^0.5)/A1stdlife))</f>
        <v>0</v>
      </c>
      <c r="AL67" s="40">
        <f>IF(A1stdlife="n/a","n/a",IF(AL$3&gt;(A1stdlife+$E67),(Input!$P$103*(1+rvanilla)^0.5)-SUM($P67:AK67),(Input!$P$103*(1+rvanilla)^0.5)/A1stdlife))</f>
        <v>0</v>
      </c>
      <c r="AM67" s="40">
        <f>IF(A1stdlife="n/a","n/a",IF(AM$3&gt;(A1stdlife+$E67),(Input!$P$103*(1+rvanilla)^0.5)-SUM($P67:AL67),(Input!$P$103*(1+rvanilla)^0.5)/A1stdlife))</f>
        <v>0</v>
      </c>
      <c r="AN67" s="40">
        <f>IF(A1stdlife="n/a","n/a",IF(AN$3&gt;(A1stdlife+$E67),(Input!$P$103*(1+rvanilla)^0.5)-SUM($P67:AM67),(Input!$P$103*(1+rvanilla)^0.5)/A1stdlife))</f>
        <v>0</v>
      </c>
      <c r="AO67" s="40">
        <f>IF(A1stdlife="n/a","n/a",IF(AO$3&gt;(A1stdlife+$E67),(Input!$P$103*(1+rvanilla)^0.5)-SUM($P67:AN67),(Input!$P$103*(1+rvanilla)^0.5)/A1stdlife))</f>
        <v>0</v>
      </c>
      <c r="AP67" s="40">
        <f>IF(A1stdlife="n/a","n/a",IF(AP$3&gt;(A1stdlife+$E67),(Input!$P$103*(1+rvanilla)^0.5)-SUM($P67:AO67),(Input!$P$103*(1+rvanilla)^0.5)/A1stdlife))</f>
        <v>0</v>
      </c>
      <c r="AQ67" s="40">
        <f>IF(A1stdlife="n/a","n/a",IF(AQ$3&gt;(A1stdlife+$E67),(Input!$P$103*(1+rvanilla)^0.5)-SUM($P67:AP67),(Input!$P$103*(1+rvanilla)^0.5)/A1stdlife))</f>
        <v>0</v>
      </c>
      <c r="AR67" s="40">
        <f>IF(A1stdlife="n/a","n/a",IF(AR$3&gt;(A1stdlife+$E67),(Input!$P$103*(1+rvanilla)^0.5)-SUM($P67:AQ67),(Input!$P$103*(1+rvanilla)^0.5)/A1stdlife))</f>
        <v>0</v>
      </c>
      <c r="AS67" s="40">
        <f>IF(A1stdlife="n/a","n/a",IF(AS$3&gt;(A1stdlife+$E67),(Input!$P$103*(1+rvanilla)^0.5)-SUM($P67:AR67),(Input!$P$103*(1+rvanilla)^0.5)/A1stdlife))</f>
        <v>0</v>
      </c>
      <c r="AT67" s="40">
        <f>IF(A1stdlife="n/a","n/a",IF(AT$3&gt;(A1stdlife+$E67),(Input!$P$103*(1+rvanilla)^0.5)-SUM($P67:AS67),(Input!$P$103*(1+rvanilla)^0.5)/A1stdlife))</f>
        <v>0</v>
      </c>
      <c r="AU67" s="40">
        <f>IF(A1stdlife="n/a","n/a",IF(AU$3&gt;(A1stdlife+$E67),(Input!$P$103*(1+rvanilla)^0.5)-SUM($P67:AT67),(Input!$P$103*(1+rvanilla)^0.5)/A1stdlife))</f>
        <v>0</v>
      </c>
      <c r="AV67" s="40">
        <f>IF(A1stdlife="n/a","n/a",IF(AV$3&gt;(A1stdlife+$E67),(Input!$P$103*(1+rvanilla)^0.5)-SUM($P67:AU67),(Input!$P$103*(1+rvanilla)^0.5)/A1stdlife))</f>
        <v>0</v>
      </c>
      <c r="AW67" s="40">
        <f>IF(A1stdlife="n/a","n/a",IF(AW$3&gt;(A1stdlife+$E67),(Input!$P$103*(1+rvanilla)^0.5)-SUM($P67:AV67),(Input!$P$103*(1+rvanilla)^0.5)/A1stdlife))</f>
        <v>0</v>
      </c>
      <c r="AX67" s="40">
        <f>IF(A1stdlife="n/a","n/a",IF(AX$3&gt;(A1stdlife+$E67),(Input!$P$103*(1+rvanilla)^0.5)-SUM($P67:AW67),(Input!$P$103*(1+rvanilla)^0.5)/A1stdlife))</f>
        <v>0</v>
      </c>
      <c r="AY67" s="40">
        <f>IF(A1stdlife="n/a","n/a",IF(AY$3&gt;(A1stdlife+$E67),(Input!$P$103*(1+rvanilla)^0.5)-SUM($P67:AX67),(Input!$P$103*(1+rvanilla)^0.5)/A1stdlife))</f>
        <v>0</v>
      </c>
      <c r="AZ67" s="40">
        <f>IF(A1stdlife="n/a","n/a",IF(AZ$3&gt;(A1stdlife+$E67),(Input!$P$103*(1+rvanilla)^0.5)-SUM($P67:AY67),(Input!$P$103*(1+rvanilla)^0.5)/A1stdlife))</f>
        <v>0</v>
      </c>
      <c r="BA67" s="40">
        <f>IF(A1stdlife="n/a","n/a",IF(BA$3&gt;(A1stdlife+$E67),(Input!$P$103*(1+rvanilla)^0.5)-SUM($P67:AZ67),(Input!$P$103*(1+rvanilla)^0.5)/A1stdlife))</f>
        <v>0</v>
      </c>
      <c r="BB67" s="40">
        <f>IF(A1stdlife="n/a","n/a",IF(BB$3&gt;(A1stdlife+$E67),(Input!$P$103*(1+rvanilla)^0.5)-SUM($P67:BA67),(Input!$P$103*(1+rvanilla)^0.5)/A1stdlife))</f>
        <v>0</v>
      </c>
      <c r="BC67" s="40">
        <f>IF(A1stdlife="n/a","n/a",IF(BC$3&gt;(A1stdlife+$E67),(Input!$P$103*(1+rvanilla)^0.5)-SUM($P67:BB67),(Input!$P$103*(1+rvanilla)^0.5)/A1stdlife))</f>
        <v>0</v>
      </c>
      <c r="BD67" s="40">
        <f>IF(A1stdlife="n/a","n/a",IF(BD$3&gt;(A1stdlife+$E67),(Input!$P$103*(1+rvanilla)^0.5)-SUM($P67:BC67),(Input!$P$103*(1+rvanilla)^0.5)/A1stdlife))</f>
        <v>0</v>
      </c>
      <c r="BE67" s="40">
        <f>IF(A1stdlife="n/a","n/a",IF(BE$3&gt;(A1stdlife+$E67),(Input!$P$103*(1+rvanilla)^0.5)-SUM($P67:BD67),(Input!$P$103*(1+rvanilla)^0.5)/A1stdlife))</f>
        <v>0</v>
      </c>
      <c r="BF67" s="40">
        <f>IF(A1stdlife="n/a","n/a",IF(BF$3&gt;(A1stdlife+$E67),(Input!$P$103*(1+rvanilla)^0.5)-SUM($P67:BE67),(Input!$P$103*(1+rvanilla)^0.5)/A1stdlife))</f>
        <v>0</v>
      </c>
      <c r="BG67" s="40">
        <f>IF(A1stdlife="n/a","n/a",IF(BG$3&gt;(A1stdlife+$E67),(Input!$P$103*(1+rvanilla)^0.5)-SUM($P67:BF67),(Input!$P$103*(1+rvanilla)^0.5)/A1stdlife))</f>
        <v>0</v>
      </c>
      <c r="BH67" s="40">
        <f>IF(A1stdlife="n/a","n/a",IF(BH$3&gt;(A1stdlife+$E67),(Input!$P$103*(1+rvanilla)^0.5)-SUM($P67:BG67),(Input!$P$103*(1+rvanilla)^0.5)/A1stdlife))</f>
        <v>0</v>
      </c>
      <c r="BI67" s="40">
        <f>IF(A1stdlife="n/a","n/a",IF(BI$3&gt;(A1stdlife+$E67),(Input!$P$103*(1+rvanilla)^0.5)-SUM($P67:BH67),(Input!$P$103*(1+rvanilla)^0.5)/A1stdlife))</f>
        <v>0</v>
      </c>
      <c r="BJ67" s="16"/>
      <c r="BK67" s="16"/>
      <c r="BL67" s="325"/>
      <c r="BM67" s="325"/>
      <c r="BN67" s="325"/>
      <c r="BO67" s="325"/>
      <c r="BP67" s="325"/>
      <c r="BQ67" s="325"/>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2" customFormat="1" hidden="1" outlineLevel="1">
      <c r="A68" s="16"/>
      <c r="B68" s="16"/>
      <c r="C68" s="35" t="str">
        <f>Asset1</f>
        <v>Opening Distribution Assets</v>
      </c>
      <c r="D68" s="16"/>
      <c r="E68" s="16"/>
      <c r="F68" s="32"/>
      <c r="G68" s="167">
        <f>SUM(G56:G67)</f>
        <v>29.327229403770097</v>
      </c>
      <c r="H68" s="167">
        <f>SUM(H56:H67)</f>
        <v>29.327229403770097</v>
      </c>
      <c r="I68" s="167">
        <f t="shared" ref="I68:BI68" si="12">SUM(I56:I67)</f>
        <v>29.327229403770097</v>
      </c>
      <c r="J68" s="167">
        <f>SUM(J56:J67)</f>
        <v>29.327229403770097</v>
      </c>
      <c r="K68" s="167">
        <f t="shared" si="12"/>
        <v>29.327229403770097</v>
      </c>
      <c r="L68" s="167">
        <f t="shared" si="12"/>
        <v>29.327229403770097</v>
      </c>
      <c r="M68" s="167">
        <f t="shared" si="12"/>
        <v>29.327229403770097</v>
      </c>
      <c r="N68" s="167">
        <f t="shared" si="12"/>
        <v>29.327229403770097</v>
      </c>
      <c r="O68" s="167">
        <f t="shared" si="12"/>
        <v>29.327229403770097</v>
      </c>
      <c r="P68" s="167">
        <f t="shared" si="12"/>
        <v>29.327229403770097</v>
      </c>
      <c r="Q68" s="167">
        <f t="shared" si="12"/>
        <v>29.327229403770097</v>
      </c>
      <c r="R68" s="167">
        <f t="shared" si="12"/>
        <v>29.327229403770097</v>
      </c>
      <c r="S68" s="167">
        <f t="shared" si="12"/>
        <v>29.327229403770097</v>
      </c>
      <c r="T68" s="167">
        <f t="shared" si="12"/>
        <v>29.327229403770097</v>
      </c>
      <c r="U68" s="167">
        <f t="shared" si="12"/>
        <v>29.327229403770097</v>
      </c>
      <c r="V68" s="167">
        <f t="shared" si="12"/>
        <v>29.327229403770097</v>
      </c>
      <c r="W68" s="167">
        <f t="shared" si="12"/>
        <v>29.327229403770097</v>
      </c>
      <c r="X68" s="167">
        <f t="shared" si="12"/>
        <v>29.327229403770097</v>
      </c>
      <c r="Y68" s="167">
        <f t="shared" si="12"/>
        <v>29.327229403770097</v>
      </c>
      <c r="Z68" s="167">
        <f t="shared" si="12"/>
        <v>29.327229403770097</v>
      </c>
      <c r="AA68" s="167">
        <f t="shared" si="12"/>
        <v>12.175243793630329</v>
      </c>
      <c r="AB68" s="167">
        <f t="shared" si="12"/>
        <v>0</v>
      </c>
      <c r="AC68" s="167">
        <f t="shared" si="12"/>
        <v>0</v>
      </c>
      <c r="AD68" s="167">
        <f t="shared" si="12"/>
        <v>0</v>
      </c>
      <c r="AE68" s="167">
        <f t="shared" si="12"/>
        <v>0</v>
      </c>
      <c r="AF68" s="167">
        <f t="shared" si="12"/>
        <v>0</v>
      </c>
      <c r="AG68" s="167">
        <f t="shared" si="12"/>
        <v>0</v>
      </c>
      <c r="AH68" s="167">
        <f t="shared" si="12"/>
        <v>0</v>
      </c>
      <c r="AI68" s="167">
        <f t="shared" si="12"/>
        <v>0</v>
      </c>
      <c r="AJ68" s="167">
        <f t="shared" si="12"/>
        <v>0</v>
      </c>
      <c r="AK68" s="167">
        <f t="shared" si="12"/>
        <v>0</v>
      </c>
      <c r="AL68" s="167">
        <f t="shared" si="12"/>
        <v>0</v>
      </c>
      <c r="AM68" s="167">
        <f t="shared" si="12"/>
        <v>0</v>
      </c>
      <c r="AN68" s="167">
        <f t="shared" si="12"/>
        <v>0</v>
      </c>
      <c r="AO68" s="167">
        <f t="shared" si="12"/>
        <v>0</v>
      </c>
      <c r="AP68" s="167">
        <f t="shared" si="12"/>
        <v>0</v>
      </c>
      <c r="AQ68" s="167">
        <f t="shared" si="12"/>
        <v>0</v>
      </c>
      <c r="AR68" s="167">
        <f t="shared" si="12"/>
        <v>0</v>
      </c>
      <c r="AS68" s="167">
        <f t="shared" si="12"/>
        <v>0</v>
      </c>
      <c r="AT68" s="167">
        <f t="shared" si="12"/>
        <v>0</v>
      </c>
      <c r="AU68" s="167">
        <f t="shared" si="12"/>
        <v>0</v>
      </c>
      <c r="AV68" s="167">
        <f t="shared" si="12"/>
        <v>0</v>
      </c>
      <c r="AW68" s="167">
        <f t="shared" si="12"/>
        <v>0</v>
      </c>
      <c r="AX68" s="167">
        <f t="shared" si="12"/>
        <v>0</v>
      </c>
      <c r="AY68" s="167">
        <f t="shared" si="12"/>
        <v>0</v>
      </c>
      <c r="AZ68" s="167">
        <f t="shared" si="12"/>
        <v>0</v>
      </c>
      <c r="BA68" s="167">
        <f t="shared" si="12"/>
        <v>0</v>
      </c>
      <c r="BB68" s="167">
        <f t="shared" si="12"/>
        <v>0</v>
      </c>
      <c r="BC68" s="167">
        <f t="shared" si="12"/>
        <v>0</v>
      </c>
      <c r="BD68" s="167">
        <f t="shared" si="12"/>
        <v>0</v>
      </c>
      <c r="BE68" s="167">
        <f t="shared" si="12"/>
        <v>0</v>
      </c>
      <c r="BF68" s="167">
        <f t="shared" si="12"/>
        <v>0</v>
      </c>
      <c r="BG68" s="167">
        <f t="shared" si="12"/>
        <v>0</v>
      </c>
      <c r="BH68" s="167">
        <f t="shared" si="12"/>
        <v>0</v>
      </c>
      <c r="BI68" s="167">
        <f t="shared" si="12"/>
        <v>0</v>
      </c>
      <c r="BJ68" s="16"/>
      <c r="BK68" s="16"/>
      <c r="BL68" s="325"/>
      <c r="BM68" s="325"/>
      <c r="BN68" s="325"/>
      <c r="BO68" s="325"/>
      <c r="BP68" s="325"/>
      <c r="BQ68" s="325"/>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2" customFormat="1" hidden="1" outlineLevel="2">
      <c r="A69" s="16"/>
      <c r="B69" s="42" t="str">
        <f>C81</f>
        <v>Sub-transmission Overhead</v>
      </c>
      <c r="C69" s="43"/>
      <c r="D69" s="44" t="s">
        <v>72</v>
      </c>
      <c r="E69" s="43"/>
      <c r="F69" s="45"/>
      <c r="G69" s="171" t="str">
        <f>IF(G$3&gt;A2remlife,A2value-SUM($F69:F69),IF(A2remlife="N/A","n/a",A2value/A2remlife))</f>
        <v>n/a</v>
      </c>
      <c r="H69" s="171" t="str">
        <f>IF(H$3&gt;A2remlife,A2value-SUM($F69:G69),IF(A2remlife="N/A","n/a",A2value/A2remlife))</f>
        <v>n/a</v>
      </c>
      <c r="I69" s="171" t="str">
        <f>IF(I$3&gt;A2remlife,A2value-SUM($F69:H69),IF(A2remlife="N/A","n/a",A2value/A2remlife))</f>
        <v>n/a</v>
      </c>
      <c r="J69" s="171" t="str">
        <f>IF(J$3&gt;A2remlife,A2value-SUM($F69:I69),IF(A2remlife="N/A","n/a",A2value/A2remlife))</f>
        <v>n/a</v>
      </c>
      <c r="K69" s="171" t="str">
        <f>IF(K$3&gt;A2remlife,A2value-SUM($F69:J69),IF(A2remlife="N/A","n/a",A2value/A2remlife))</f>
        <v>n/a</v>
      </c>
      <c r="L69" s="171" t="str">
        <f>IF(L$3&gt;A2remlife,A2value-SUM($F69:K69),IF(A2remlife="N/A","n/a",A2value/A2remlife))</f>
        <v>n/a</v>
      </c>
      <c r="M69" s="171" t="str">
        <f>IF(M$3&gt;A2remlife,A2value-SUM($F69:L69),IF(A2remlife="N/A","n/a",A2value/A2remlife))</f>
        <v>n/a</v>
      </c>
      <c r="N69" s="171" t="str">
        <f>IF(N$3&gt;A2remlife,A2value-SUM($F69:M69),IF(A2remlife="N/A","n/a",A2value/A2remlife))</f>
        <v>n/a</v>
      </c>
      <c r="O69" s="171" t="str">
        <f>IF(O$3&gt;A2remlife,A2value-SUM($F69:N69),IF(A2remlife="N/A","n/a",A2value/A2remlife))</f>
        <v>n/a</v>
      </c>
      <c r="P69" s="171" t="str">
        <f>IF(P$3&gt;A2remlife,A2value-SUM($F69:O69),IF(A2remlife="N/A","n/a",A2value/A2remlife))</f>
        <v>n/a</v>
      </c>
      <c r="Q69" s="171" t="str">
        <f>IF(Q$3&gt;A2remlife,A2value-SUM($F69:P69),IF(A2remlife="N/A","n/a",A2value/A2remlife))</f>
        <v>n/a</v>
      </c>
      <c r="R69" s="171" t="str">
        <f>IF(R$3&gt;A2remlife,A2value-SUM($F69:Q69),IF(A2remlife="N/A","n/a",A2value/A2remlife))</f>
        <v>n/a</v>
      </c>
      <c r="S69" s="171" t="str">
        <f>IF(S$3&gt;A2remlife,A2value-SUM($F69:R69),IF(A2remlife="N/A","n/a",A2value/A2remlife))</f>
        <v>n/a</v>
      </c>
      <c r="T69" s="171" t="str">
        <f>IF(T$3&gt;A2remlife,A2value-SUM($F69:S69),IF(A2remlife="N/A","n/a",A2value/A2remlife))</f>
        <v>n/a</v>
      </c>
      <c r="U69" s="171" t="str">
        <f>IF(U$3&gt;A2remlife,A2value-SUM($F69:T69),IF(A2remlife="N/A","n/a",A2value/A2remlife))</f>
        <v>n/a</v>
      </c>
      <c r="V69" s="171" t="str">
        <f>IF(V$3&gt;A2remlife,A2value-SUM($F69:U69),IF(A2remlife="N/A","n/a",A2value/A2remlife))</f>
        <v>n/a</v>
      </c>
      <c r="W69" s="171" t="str">
        <f>IF(W$3&gt;A2remlife,A2value-SUM($F69:V69),IF(A2remlife="N/A","n/a",A2value/A2remlife))</f>
        <v>n/a</v>
      </c>
      <c r="X69" s="171" t="str">
        <f>IF(X$3&gt;A2remlife,A2value-SUM($F69:W69),IF(A2remlife="N/A","n/a",A2value/A2remlife))</f>
        <v>n/a</v>
      </c>
      <c r="Y69" s="171" t="str">
        <f>IF(Y$3&gt;A2remlife,A2value-SUM($F69:X69),IF(A2remlife="N/A","n/a",A2value/A2remlife))</f>
        <v>n/a</v>
      </c>
      <c r="Z69" s="171" t="str">
        <f>IF(Z$3&gt;A2remlife,A2value-SUM($F69:Y69),IF(A2remlife="N/A","n/a",A2value/A2remlife))</f>
        <v>n/a</v>
      </c>
      <c r="AA69" s="171" t="str">
        <f>IF(AA$3&gt;A2remlife,A2value-SUM($F69:Z69),IF(A2remlife="N/A","n/a",A2value/A2remlife))</f>
        <v>n/a</v>
      </c>
      <c r="AB69" s="171" t="str">
        <f>IF(AB$3&gt;A2remlife,A2value-SUM($F69:AA69),IF(A2remlife="N/A","n/a",A2value/A2remlife))</f>
        <v>n/a</v>
      </c>
      <c r="AC69" s="171" t="str">
        <f>IF(AC$3&gt;A2remlife,A2value-SUM($F69:AB69),IF(A2remlife="N/A","n/a",A2value/A2remlife))</f>
        <v>n/a</v>
      </c>
      <c r="AD69" s="171" t="str">
        <f>IF(AD$3&gt;A2remlife,A2value-SUM($F69:AC69),IF(A2remlife="N/A","n/a",A2value/A2remlife))</f>
        <v>n/a</v>
      </c>
      <c r="AE69" s="171" t="str">
        <f>IF(AE$3&gt;A2remlife,A2value-SUM($F69:AD69),IF(A2remlife="N/A","n/a",A2value/A2remlife))</f>
        <v>n/a</v>
      </c>
      <c r="AF69" s="171" t="str">
        <f>IF(AF$3&gt;A2remlife,A2value-SUM($F69:AE69),IF(A2remlife="N/A","n/a",A2value/A2remlife))</f>
        <v>n/a</v>
      </c>
      <c r="AG69" s="171" t="str">
        <f>IF(AG$3&gt;A2remlife,A2value-SUM($F69:AF69),IF(A2remlife="N/A","n/a",A2value/A2remlife))</f>
        <v>n/a</v>
      </c>
      <c r="AH69" s="171" t="str">
        <f>IF(AH$3&gt;A2remlife,A2value-SUM($F69:AG69),IF(A2remlife="N/A","n/a",A2value/A2remlife))</f>
        <v>n/a</v>
      </c>
      <c r="AI69" s="171" t="str">
        <f>IF(AI$3&gt;A2remlife,A2value-SUM($F69:AH69),IF(A2remlife="N/A","n/a",A2value/A2remlife))</f>
        <v>n/a</v>
      </c>
      <c r="AJ69" s="171" t="str">
        <f>IF(AJ$3&gt;A2remlife,A2value-SUM($F69:AI69),IF(A2remlife="N/A","n/a",A2value/A2remlife))</f>
        <v>n/a</v>
      </c>
      <c r="AK69" s="171" t="str">
        <f>IF(AK$3&gt;A2remlife,A2value-SUM($F69:AJ69),IF(A2remlife="N/A","n/a",A2value/A2remlife))</f>
        <v>n/a</v>
      </c>
      <c r="AL69" s="171" t="str">
        <f>IF(AL$3&gt;A2remlife,A2value-SUM($F69:AK69),IF(A2remlife="N/A","n/a",A2value/A2remlife))</f>
        <v>n/a</v>
      </c>
      <c r="AM69" s="171" t="str">
        <f>IF(AM$3&gt;A2remlife,A2value-SUM($F69:AL69),IF(A2remlife="N/A","n/a",A2value/A2remlife))</f>
        <v>n/a</v>
      </c>
      <c r="AN69" s="171" t="str">
        <f>IF(AN$3&gt;A2remlife,A2value-SUM($F69:AM69),IF(A2remlife="N/A","n/a",A2value/A2remlife))</f>
        <v>n/a</v>
      </c>
      <c r="AO69" s="171" t="str">
        <f>IF(AO$3&gt;A2remlife,A2value-SUM($F69:AN69),IF(A2remlife="N/A","n/a",A2value/A2remlife))</f>
        <v>n/a</v>
      </c>
      <c r="AP69" s="171" t="str">
        <f>IF(AP$3&gt;A2remlife,A2value-SUM($F69:AO69),IF(A2remlife="N/A","n/a",A2value/A2remlife))</f>
        <v>n/a</v>
      </c>
      <c r="AQ69" s="171" t="str">
        <f>IF(AQ$3&gt;A2remlife,A2value-SUM($F69:AP69),IF(A2remlife="N/A","n/a",A2value/A2remlife))</f>
        <v>n/a</v>
      </c>
      <c r="AR69" s="171" t="str">
        <f>IF(AR$3&gt;A2remlife,A2value-SUM($F69:AQ69),IF(A2remlife="N/A","n/a",A2value/A2remlife))</f>
        <v>n/a</v>
      </c>
      <c r="AS69" s="171" t="str">
        <f>IF(AS$3&gt;A2remlife,A2value-SUM($F69:AR69),IF(A2remlife="N/A","n/a",A2value/A2remlife))</f>
        <v>n/a</v>
      </c>
      <c r="AT69" s="171" t="str">
        <f>IF(AT$3&gt;A2remlife,A2value-SUM($F69:AS69),IF(A2remlife="N/A","n/a",A2value/A2remlife))</f>
        <v>n/a</v>
      </c>
      <c r="AU69" s="171" t="str">
        <f>IF(AU$3&gt;A2remlife,A2value-SUM($F69:AT69),IF(A2remlife="N/A","n/a",A2value/A2remlife))</f>
        <v>n/a</v>
      </c>
      <c r="AV69" s="171" t="str">
        <f>IF(AV$3&gt;A2remlife,A2value-SUM($F69:AU69),IF(A2remlife="N/A","n/a",A2value/A2remlife))</f>
        <v>n/a</v>
      </c>
      <c r="AW69" s="171" t="str">
        <f>IF(AW$3&gt;A2remlife,A2value-SUM($F69:AV69),IF(A2remlife="N/A","n/a",A2value/A2remlife))</f>
        <v>n/a</v>
      </c>
      <c r="AX69" s="171" t="str">
        <f>IF(AX$3&gt;A2remlife,A2value-SUM($F69:AW69),IF(A2remlife="N/A","n/a",A2value/A2remlife))</f>
        <v>n/a</v>
      </c>
      <c r="AY69" s="171" t="str">
        <f>IF(AY$3&gt;A2remlife,A2value-SUM($F69:AX69),IF(A2remlife="N/A","n/a",A2value/A2remlife))</f>
        <v>n/a</v>
      </c>
      <c r="AZ69" s="171" t="str">
        <f>IF(AZ$3&gt;A2remlife,A2value-SUM($F69:AY69),IF(A2remlife="N/A","n/a",A2value/A2remlife))</f>
        <v>n/a</v>
      </c>
      <c r="BA69" s="171" t="str">
        <f>IF(BA$3&gt;A2remlife,A2value-SUM($F69:AZ69),IF(A2remlife="N/A","n/a",A2value/A2remlife))</f>
        <v>n/a</v>
      </c>
      <c r="BB69" s="171" t="str">
        <f>IF(BB$3&gt;A2remlife,A2value-SUM($F69:BA69),IF(A2remlife="N/A","n/a",A2value/A2remlife))</f>
        <v>n/a</v>
      </c>
      <c r="BC69" s="171" t="str">
        <f>IF(BC$3&gt;A2remlife,A2value-SUM($F69:BB69),IF(A2remlife="N/A","n/a",A2value/A2remlife))</f>
        <v>n/a</v>
      </c>
      <c r="BD69" s="171" t="str">
        <f>IF(BD$3&gt;A2remlife,A2value-SUM($F69:BC69),IF(A2remlife="N/A","n/a",A2value/A2remlife))</f>
        <v>n/a</v>
      </c>
      <c r="BE69" s="171" t="str">
        <f>IF(BE$3&gt;A2remlife,A2value-SUM($F69:BD69),IF(A2remlife="N/A","n/a",A2value/A2remlife))</f>
        <v>n/a</v>
      </c>
      <c r="BF69" s="171" t="str">
        <f>IF(BF$3&gt;A2remlife,A2value-SUM($F69:BE69),IF(A2remlife="N/A","n/a",A2value/A2remlife))</f>
        <v>n/a</v>
      </c>
      <c r="BG69" s="171" t="str">
        <f>IF(BG$3&gt;A2remlife,A2value-SUM($F69:BF69),IF(A2remlife="N/A","n/a",A2value/A2remlife))</f>
        <v>n/a</v>
      </c>
      <c r="BH69" s="171" t="str">
        <f>IF(BH$3&gt;A2remlife,A2value-SUM($F69:BG69),IF(A2remlife="N/A","n/a",A2value/A2remlife))</f>
        <v>n/a</v>
      </c>
      <c r="BI69" s="171" t="str">
        <f>IF(BI$3&gt;A2remlife,A2value-SUM($F69:BH69),IF(A2remlife="N/A","n/a",A2value/A2remlife))</f>
        <v>n/a</v>
      </c>
      <c r="BJ69" s="16"/>
      <c r="BK69" s="16"/>
      <c r="BL69" s="325"/>
      <c r="BM69" s="325"/>
      <c r="BN69" s="325"/>
      <c r="BO69" s="325"/>
      <c r="BP69" s="325"/>
      <c r="BQ69" s="325"/>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2" customFormat="1" hidden="1" outlineLevel="2">
      <c r="A70" s="16"/>
      <c r="B70" s="16"/>
      <c r="C70" s="35"/>
      <c r="D70" s="546" t="s">
        <v>71</v>
      </c>
      <c r="E70" s="293">
        <v>0</v>
      </c>
      <c r="F70" s="37"/>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6"/>
      <c r="BK70" s="16"/>
      <c r="BL70" s="325"/>
      <c r="BM70" s="325"/>
      <c r="BN70" s="325"/>
      <c r="BO70" s="325"/>
      <c r="BP70" s="325"/>
      <c r="BQ70" s="325"/>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2" customFormat="1" hidden="1" outlineLevel="2">
      <c r="A71" s="16"/>
      <c r="B71" s="16"/>
      <c r="C71" s="35"/>
      <c r="D71" s="546"/>
      <c r="E71" s="293">
        <v>1</v>
      </c>
      <c r="F71" s="37"/>
      <c r="G71" s="317"/>
      <c r="H71" s="172">
        <f>IF(A2stdlife="n/a","n/a",IF(H$3&gt;(A2stdlife+$E71),(Input!$G$104*(1+rvanilla)^0.5)-SUM($G71:G71),(Input!$G$104*(1+rvanilla)^0.5)/A2stdlife))</f>
        <v>0.33649908200378947</v>
      </c>
      <c r="I71" s="172">
        <f>IF(A2stdlife="n/a","n/a",IF(I$3&gt;(A2stdlife+$E71),(Input!$G$104*(1+rvanilla)^0.5)-SUM($G71:H71),(Input!$G$104*(1+rvanilla)^0.5)/A2stdlife))</f>
        <v>0.33649908200378947</v>
      </c>
      <c r="J71" s="172">
        <f>IF(A2stdlife="n/a","n/a",IF(J$3&gt;(A2stdlife+$E71),(Input!$G$104*(1+rvanilla)^0.5)-SUM($G71:I71),(Input!$G$104*(1+rvanilla)^0.5)/A2stdlife))</f>
        <v>0.33649908200378947</v>
      </c>
      <c r="K71" s="172">
        <f>IF(A2stdlife="n/a","n/a",IF(K$3&gt;(A2stdlife+$E71),(Input!$G$104*(1+rvanilla)^0.5)-SUM($G71:J71),(Input!$G$104*(1+rvanilla)^0.5)/A2stdlife))</f>
        <v>0.33649908200378947</v>
      </c>
      <c r="L71" s="172">
        <f>IF(A2stdlife="n/a","n/a",IF(L$3&gt;(A2stdlife+$E71),(Input!$G$104*(1+rvanilla)^0.5)-SUM($G71:K71),(Input!$G$104*(1+rvanilla)^0.5)/A2stdlife))</f>
        <v>0.33649908200378947</v>
      </c>
      <c r="M71" s="172">
        <f>IF(A2stdlife="n/a","n/a",IF(M$3&gt;(A2stdlife+$E71),(Input!$G$104*(1+rvanilla)^0.5)-SUM($G71:L71),(Input!$G$104*(1+rvanilla)^0.5)/A2stdlife))</f>
        <v>0.33649908200378947</v>
      </c>
      <c r="N71" s="172">
        <f>IF(A2stdlife="n/a","n/a",IF(N$3&gt;(A2stdlife+$E71),(Input!$G$104*(1+rvanilla)^0.5)-SUM($G71:M71),(Input!$G$104*(1+rvanilla)^0.5)/A2stdlife))</f>
        <v>0.33649908200378947</v>
      </c>
      <c r="O71" s="172">
        <f>IF(A2stdlife="n/a","n/a",IF(O$3&gt;(A2stdlife+$E71),(Input!$G$104*(1+rvanilla)^0.5)-SUM($G71:N71),(Input!$G$104*(1+rvanilla)^0.5)/A2stdlife))</f>
        <v>0.33649908200378947</v>
      </c>
      <c r="P71" s="172">
        <f>IF(A2stdlife="n/a","n/a",IF(P$3&gt;(A2stdlife+$E71),(Input!$G$104*(1+rvanilla)^0.5)-SUM($G71:O71),(Input!$G$104*(1+rvanilla)^0.5)/A2stdlife))</f>
        <v>0.33649908200378947</v>
      </c>
      <c r="Q71" s="172">
        <f>IF(A2stdlife="n/a","n/a",IF(Q$3&gt;(A2stdlife+$E71),(Input!$G$104*(1+rvanilla)^0.5)-SUM($G71:P71),(Input!$G$104*(1+rvanilla)^0.5)/A2stdlife))</f>
        <v>0.33649908200378947</v>
      </c>
      <c r="R71" s="172">
        <f>IF(A2stdlife="n/a","n/a",IF(R$3&gt;(A2stdlife+$E71),(Input!$G$104*(1+rvanilla)^0.5)-SUM($G71:Q71),(Input!$G$104*(1+rvanilla)^0.5)/A2stdlife))</f>
        <v>0.33649908200378947</v>
      </c>
      <c r="S71" s="172">
        <f>IF(A2stdlife="n/a","n/a",IF(S$3&gt;(A2stdlife+$E71),(Input!$G$104*(1+rvanilla)^0.5)-SUM($G71:R71),(Input!$G$104*(1+rvanilla)^0.5)/A2stdlife))</f>
        <v>0.33649908200378947</v>
      </c>
      <c r="T71" s="172">
        <f>IF(A2stdlife="n/a","n/a",IF(T$3&gt;(A2stdlife+$E71),(Input!$G$104*(1+rvanilla)^0.5)-SUM($G71:S71),(Input!$G$104*(1+rvanilla)^0.5)/A2stdlife))</f>
        <v>0.33649908200378947</v>
      </c>
      <c r="U71" s="172">
        <f>IF(A2stdlife="n/a","n/a",IF(U$3&gt;(A2stdlife+$E71),(Input!$G$104*(1+rvanilla)^0.5)-SUM($G71:T71),(Input!$G$104*(1+rvanilla)^0.5)/A2stdlife))</f>
        <v>0.33649908200378947</v>
      </c>
      <c r="V71" s="172">
        <f>IF(A2stdlife="n/a","n/a",IF(V$3&gt;(A2stdlife+$E71),(Input!$G$104*(1+rvanilla)^0.5)-SUM($G71:U71),(Input!$G$104*(1+rvanilla)^0.5)/A2stdlife))</f>
        <v>0.33649908200378947</v>
      </c>
      <c r="W71" s="172">
        <f>IF(A2stdlife="n/a","n/a",IF(W$3&gt;(A2stdlife+$E71),(Input!$G$104*(1+rvanilla)^0.5)-SUM($G71:V71),(Input!$G$104*(1+rvanilla)^0.5)/A2stdlife))</f>
        <v>0.33649908200378947</v>
      </c>
      <c r="X71" s="172">
        <f>IF(A2stdlife="n/a","n/a",IF(X$3&gt;(A2stdlife+$E71),(Input!$G$104*(1+rvanilla)^0.5)-SUM($G71:W71),(Input!$G$104*(1+rvanilla)^0.5)/A2stdlife))</f>
        <v>0.33649908200378947</v>
      </c>
      <c r="Y71" s="172">
        <f>IF(A2stdlife="n/a","n/a",IF(Y$3&gt;(A2stdlife+$E71),(Input!$G$104*(1+rvanilla)^0.5)-SUM($G71:X71),(Input!$G$104*(1+rvanilla)^0.5)/A2stdlife))</f>
        <v>0.33649908200378947</v>
      </c>
      <c r="Z71" s="172">
        <f>IF(A2stdlife="n/a","n/a",IF(Z$3&gt;(A2stdlife+$E71),(Input!$G$104*(1+rvanilla)^0.5)-SUM($G71:Y71),(Input!$G$104*(1+rvanilla)^0.5)/A2stdlife))</f>
        <v>0.33649908200378947</v>
      </c>
      <c r="AA71" s="172">
        <f>IF(A2stdlife="n/a","n/a",IF(AA$3&gt;(A2stdlife+$E71),(Input!$G$104*(1+rvanilla)^0.5)-SUM($G71:Z71),(Input!$G$104*(1+rvanilla)^0.5)/A2stdlife))</f>
        <v>0.33649908200378947</v>
      </c>
      <c r="AB71" s="172">
        <f>IF(A2stdlife="n/a","n/a",IF(AB$3&gt;(A2stdlife+$E71),(Input!$G$104*(1+rvanilla)^0.5)-SUM($G71:AA71),(Input!$G$104*(1+rvanilla)^0.5)/A2stdlife))</f>
        <v>0.33649908200378947</v>
      </c>
      <c r="AC71" s="172">
        <f>IF(A2stdlife="n/a","n/a",IF(AC$3&gt;(A2stdlife+$E71),(Input!$G$104*(1+rvanilla)^0.5)-SUM($G71:AB71),(Input!$G$104*(1+rvanilla)^0.5)/A2stdlife))</f>
        <v>0.33649908200378947</v>
      </c>
      <c r="AD71" s="172">
        <f>IF(A2stdlife="n/a","n/a",IF(AD$3&gt;(A2stdlife+$E71),(Input!$G$104*(1+rvanilla)^0.5)-SUM($G71:AC71),(Input!$G$104*(1+rvanilla)^0.5)/A2stdlife))</f>
        <v>0.33649908200378947</v>
      </c>
      <c r="AE71" s="172">
        <f>IF(A2stdlife="n/a","n/a",IF(AE$3&gt;(A2stdlife+$E71),(Input!$G$104*(1+rvanilla)^0.5)-SUM($G71:AD71),(Input!$G$104*(1+rvanilla)^0.5)/A2stdlife))</f>
        <v>0.33649908200378947</v>
      </c>
      <c r="AF71" s="172">
        <f>IF(A2stdlife="n/a","n/a",IF(AF$3&gt;(A2stdlife+$E71),(Input!$G$104*(1+rvanilla)^0.5)-SUM($G71:AE71),(Input!$G$104*(1+rvanilla)^0.5)/A2stdlife))</f>
        <v>0.33649908200378947</v>
      </c>
      <c r="AG71" s="172">
        <f>IF(A2stdlife="n/a","n/a",IF(AG$3&gt;(A2stdlife+$E71),(Input!$G$104*(1+rvanilla)^0.5)-SUM($G71:AF71),(Input!$G$104*(1+rvanilla)^0.5)/A2stdlife))</f>
        <v>0.33649908200378947</v>
      </c>
      <c r="AH71" s="172">
        <f>IF(A2stdlife="n/a","n/a",IF(AH$3&gt;(A2stdlife+$E71),(Input!$G$104*(1+rvanilla)^0.5)-SUM($G71:AG71),(Input!$G$104*(1+rvanilla)^0.5)/A2stdlife))</f>
        <v>0.33649908200378947</v>
      </c>
      <c r="AI71" s="172">
        <f>IF(A2stdlife="n/a","n/a",IF(AI$3&gt;(A2stdlife+$E71),(Input!$G$104*(1+rvanilla)^0.5)-SUM($G71:AH71),(Input!$G$104*(1+rvanilla)^0.5)/A2stdlife))</f>
        <v>0.33649908200378947</v>
      </c>
      <c r="AJ71" s="172">
        <f>IF(A2stdlife="n/a","n/a",IF(AJ$3&gt;(A2stdlife+$E71),(Input!$G$104*(1+rvanilla)^0.5)-SUM($G71:AI71),(Input!$G$104*(1+rvanilla)^0.5)/A2stdlife))</f>
        <v>0.33649908200378947</v>
      </c>
      <c r="AK71" s="172">
        <f>IF(A2stdlife="n/a","n/a",IF(AK$3&gt;(A2stdlife+$E71),(Input!$G$104*(1+rvanilla)^0.5)-SUM($G71:AJ71),(Input!$G$104*(1+rvanilla)^0.5)/A2stdlife))</f>
        <v>0.33649908200378947</v>
      </c>
      <c r="AL71" s="172">
        <f>IF(A2stdlife="n/a","n/a",IF(AL$3&gt;(A2stdlife+$E71),(Input!$G$104*(1+rvanilla)^0.5)-SUM($G71:AK71),(Input!$G$104*(1+rvanilla)^0.5)/A2stdlife))</f>
        <v>0.33649908200378947</v>
      </c>
      <c r="AM71" s="172">
        <f>IF(A2stdlife="n/a","n/a",IF(AM$3&gt;(A2stdlife+$E71),(Input!$G$104*(1+rvanilla)^0.5)-SUM($G71:AL71),(Input!$G$104*(1+rvanilla)^0.5)/A2stdlife))</f>
        <v>0.33649908200378947</v>
      </c>
      <c r="AN71" s="172">
        <f>IF(A2stdlife="n/a","n/a",IF(AN$3&gt;(A2stdlife+$E71),(Input!$G$104*(1+rvanilla)^0.5)-SUM($G71:AM71),(Input!$G$104*(1+rvanilla)^0.5)/A2stdlife))</f>
        <v>0.33649908200378947</v>
      </c>
      <c r="AO71" s="172">
        <f>IF(A2stdlife="n/a","n/a",IF(AO$3&gt;(A2stdlife+$E71),(Input!$G$104*(1+rvanilla)^0.5)-SUM($G71:AN71),(Input!$G$104*(1+rvanilla)^0.5)/A2stdlife))</f>
        <v>0.33649908200378947</v>
      </c>
      <c r="AP71" s="172">
        <f>IF(A2stdlife="n/a","n/a",IF(AP$3&gt;(A2stdlife+$E71),(Input!$G$104*(1+rvanilla)^0.5)-SUM($G71:AO71),(Input!$G$104*(1+rvanilla)^0.5)/A2stdlife))</f>
        <v>0.33649908200378947</v>
      </c>
      <c r="AQ71" s="172">
        <f>IF(A2stdlife="n/a","n/a",IF(AQ$3&gt;(A2stdlife+$E71),(Input!$G$104*(1+rvanilla)^0.5)-SUM($G71:AP71),(Input!$G$104*(1+rvanilla)^0.5)/A2stdlife))</f>
        <v>0.33649908200378947</v>
      </c>
      <c r="AR71" s="172">
        <f>IF(A2stdlife="n/a","n/a",IF(AR$3&gt;(A2stdlife+$E71),(Input!$G$104*(1+rvanilla)^0.5)-SUM($G71:AQ71),(Input!$G$104*(1+rvanilla)^0.5)/A2stdlife))</f>
        <v>0.33649908200378947</v>
      </c>
      <c r="AS71" s="172">
        <f>IF(A2stdlife="n/a","n/a",IF(AS$3&gt;(A2stdlife+$E71),(Input!$G$104*(1+rvanilla)^0.5)-SUM($G71:AR71),(Input!$G$104*(1+rvanilla)^0.5)/A2stdlife))</f>
        <v>0.33649908200378947</v>
      </c>
      <c r="AT71" s="172">
        <f>IF(A2stdlife="n/a","n/a",IF(AT$3&gt;(A2stdlife+$E71),(Input!$G$104*(1+rvanilla)^0.5)-SUM($G71:AS71),(Input!$G$104*(1+rvanilla)^0.5)/A2stdlife))</f>
        <v>0.33649908200378947</v>
      </c>
      <c r="AU71" s="172">
        <f>IF(A2stdlife="n/a","n/a",IF(AU$3&gt;(A2stdlife+$E71),(Input!$G$104*(1+rvanilla)^0.5)-SUM($G71:AT71),(Input!$G$104*(1+rvanilla)^0.5)/A2stdlife))</f>
        <v>0.33649908200378947</v>
      </c>
      <c r="AV71" s="172">
        <f>IF(A2stdlife="n/a","n/a",IF(AV$3&gt;(A2stdlife+$E71),(Input!$G$104*(1+rvanilla)^0.5)-SUM($G71:AU71),(Input!$G$104*(1+rvanilla)^0.5)/A2stdlife))</f>
        <v>-1.4210854715202004E-14</v>
      </c>
      <c r="AW71" s="172">
        <f>IF(A2stdlife="n/a","n/a",IF(AW$3&gt;(A2stdlife+$E71),(Input!$G$104*(1+rvanilla)^0.5)-SUM($G71:AV71),(Input!$G$104*(1+rvanilla)^0.5)/A2stdlife))</f>
        <v>0</v>
      </c>
      <c r="AX71" s="172">
        <f>IF(A2stdlife="n/a","n/a",IF(AX$3&gt;(A2stdlife+$E71),(Input!$G$104*(1+rvanilla)^0.5)-SUM($G71:AW71),(Input!$G$104*(1+rvanilla)^0.5)/A2stdlife))</f>
        <v>0</v>
      </c>
      <c r="AY71" s="172">
        <f>IF(A2stdlife="n/a","n/a",IF(AY$3&gt;(A2stdlife+$E71),(Input!$G$104*(1+rvanilla)^0.5)-SUM($G71:AX71),(Input!$G$104*(1+rvanilla)^0.5)/A2stdlife))</f>
        <v>0</v>
      </c>
      <c r="AZ71" s="172">
        <f>IF(A2stdlife="n/a","n/a",IF(AZ$3&gt;(A2stdlife+$E71),(Input!$G$104*(1+rvanilla)^0.5)-SUM($G71:AY71),(Input!$G$104*(1+rvanilla)^0.5)/A2stdlife))</f>
        <v>0</v>
      </c>
      <c r="BA71" s="172">
        <f>IF(A2stdlife="n/a","n/a",IF(BA$3&gt;(A2stdlife+$E71),(Input!$G$104*(1+rvanilla)^0.5)-SUM($G71:AZ71),(Input!$G$104*(1+rvanilla)^0.5)/A2stdlife))</f>
        <v>0</v>
      </c>
      <c r="BB71" s="172">
        <f>IF(A2stdlife="n/a","n/a",IF(BB$3&gt;(A2stdlife+$E71),(Input!$G$104*(1+rvanilla)^0.5)-SUM($G71:BA71),(Input!$G$104*(1+rvanilla)^0.5)/A2stdlife))</f>
        <v>0</v>
      </c>
      <c r="BC71" s="172">
        <f>IF(A2stdlife="n/a","n/a",IF(BC$3&gt;(A2stdlife+$E71),(Input!$G$104*(1+rvanilla)^0.5)-SUM($G71:BB71),(Input!$G$104*(1+rvanilla)^0.5)/A2stdlife))</f>
        <v>0</v>
      </c>
      <c r="BD71" s="172">
        <f>IF(A2stdlife="n/a","n/a",IF(BD$3&gt;(A2stdlife+$E71),(Input!$G$104*(1+rvanilla)^0.5)-SUM($G71:BC71),(Input!$G$104*(1+rvanilla)^0.5)/A2stdlife))</f>
        <v>0</v>
      </c>
      <c r="BE71" s="172">
        <f>IF(A2stdlife="n/a","n/a",IF(BE$3&gt;(A2stdlife+$E71),(Input!$G$104*(1+rvanilla)^0.5)-SUM($G71:BD71),(Input!$G$104*(1+rvanilla)^0.5)/A2stdlife))</f>
        <v>0</v>
      </c>
      <c r="BF71" s="172">
        <f>IF(A2stdlife="n/a","n/a",IF(BF$3&gt;(A2stdlife+$E71),(Input!$G$104*(1+rvanilla)^0.5)-SUM($G71:BE71),(Input!$G$104*(1+rvanilla)^0.5)/A2stdlife))</f>
        <v>0</v>
      </c>
      <c r="BG71" s="172">
        <f>IF(A2stdlife="n/a","n/a",IF(BG$3&gt;(A2stdlife+$E71),(Input!$G$104*(1+rvanilla)^0.5)-SUM($G71:BF71),(Input!$G$104*(1+rvanilla)^0.5)/A2stdlife))</f>
        <v>0</v>
      </c>
      <c r="BH71" s="172">
        <f>IF(A2stdlife="n/a","n/a",IF(BH$3&gt;(A2stdlife+$E71),(Input!$G$104*(1+rvanilla)^0.5)-SUM($G71:BG71),(Input!$G$104*(1+rvanilla)^0.5)/A2stdlife))</f>
        <v>0</v>
      </c>
      <c r="BI71" s="172">
        <f>IF(A2stdlife="n/a","n/a",IF(BI$3&gt;(A2stdlife+$E71),(Input!$G$104*(1+rvanilla)^0.5)-SUM($G71:BH71),(Input!$G$104*(1+rvanilla)^0.5)/A2stdlife))</f>
        <v>0</v>
      </c>
      <c r="BJ71" s="16"/>
      <c r="BK71" s="16"/>
      <c r="BL71" s="325"/>
      <c r="BM71" s="325"/>
      <c r="BN71" s="325"/>
      <c r="BO71" s="325"/>
      <c r="BP71" s="325"/>
      <c r="BQ71" s="325"/>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2" customFormat="1" hidden="1" outlineLevel="2">
      <c r="A72" s="16"/>
      <c r="B72" s="16"/>
      <c r="C72" s="35"/>
      <c r="D72" s="546"/>
      <c r="E72" s="293">
        <v>2</v>
      </c>
      <c r="F72" s="37"/>
      <c r="G72" s="318"/>
      <c r="H72" s="319"/>
      <c r="I72" s="172">
        <f>IF(A2stdlife="n/a","n/a",IF(I$3&gt;(A2stdlife+$E72),(Input!$H$104*(1+rvanilla)^0.5)-SUM($H72:H72),(Input!$H$104*(1+rvanilla)^0.5)/A2stdlife))</f>
        <v>5.134195172948558E-2</v>
      </c>
      <c r="J72" s="172">
        <f>IF(A2stdlife="n/a","n/a",IF(J$3&gt;(A2stdlife+$E72),(Input!$H$104*(1+rvanilla)^0.5)-SUM($H72:I72),(Input!$H$104*(1+rvanilla)^0.5)/A2stdlife))</f>
        <v>5.134195172948558E-2</v>
      </c>
      <c r="K72" s="172">
        <f>IF(A2stdlife="n/a","n/a",IF(K$3&gt;(A2stdlife+$E72),(Input!$H$104*(1+rvanilla)^0.5)-SUM($H72:J72),(Input!$H$104*(1+rvanilla)^0.5)/A2stdlife))</f>
        <v>5.134195172948558E-2</v>
      </c>
      <c r="L72" s="172">
        <f>IF(A2stdlife="n/a","n/a",IF(L$3&gt;(A2stdlife+$E72),(Input!$H$104*(1+rvanilla)^0.5)-SUM($H72:K72),(Input!$H$104*(1+rvanilla)^0.5)/A2stdlife))</f>
        <v>5.134195172948558E-2</v>
      </c>
      <c r="M72" s="172">
        <f>IF(A2stdlife="n/a","n/a",IF(M$3&gt;(A2stdlife+$E72),(Input!$H$104*(1+rvanilla)^0.5)-SUM($H72:L72),(Input!$H$104*(1+rvanilla)^0.5)/A2stdlife))</f>
        <v>5.134195172948558E-2</v>
      </c>
      <c r="N72" s="172">
        <f>IF(A2stdlife="n/a","n/a",IF(N$3&gt;(A2stdlife+$E72),(Input!$H$104*(1+rvanilla)^0.5)-SUM($H72:M72),(Input!$H$104*(1+rvanilla)^0.5)/A2stdlife))</f>
        <v>5.134195172948558E-2</v>
      </c>
      <c r="O72" s="172">
        <f>IF(A2stdlife="n/a","n/a",IF(O$3&gt;(A2stdlife+$E72),(Input!$H$104*(1+rvanilla)^0.5)-SUM($H72:N72),(Input!$H$104*(1+rvanilla)^0.5)/A2stdlife))</f>
        <v>5.134195172948558E-2</v>
      </c>
      <c r="P72" s="172">
        <f>IF(A2stdlife="n/a","n/a",IF(P$3&gt;(A2stdlife+$E72),(Input!$H$104*(1+rvanilla)^0.5)-SUM($H72:O72),(Input!$H$104*(1+rvanilla)^0.5)/A2stdlife))</f>
        <v>5.134195172948558E-2</v>
      </c>
      <c r="Q72" s="172">
        <f>IF(A2stdlife="n/a","n/a",IF(Q$3&gt;(A2stdlife+$E72),(Input!$H$104*(1+rvanilla)^0.5)-SUM($H72:P72),(Input!$H$104*(1+rvanilla)^0.5)/A2stdlife))</f>
        <v>5.134195172948558E-2</v>
      </c>
      <c r="R72" s="172">
        <f>IF(A2stdlife="n/a","n/a",IF(R$3&gt;(A2stdlife+$E72),(Input!$H$104*(1+rvanilla)^0.5)-SUM($H72:Q72),(Input!$H$104*(1+rvanilla)^0.5)/A2stdlife))</f>
        <v>5.134195172948558E-2</v>
      </c>
      <c r="S72" s="172">
        <f>IF(A2stdlife="n/a","n/a",IF(S$3&gt;(A2stdlife+$E72),(Input!$H$104*(1+rvanilla)^0.5)-SUM($H72:R72),(Input!$H$104*(1+rvanilla)^0.5)/A2stdlife))</f>
        <v>5.134195172948558E-2</v>
      </c>
      <c r="T72" s="172">
        <f>IF(A2stdlife="n/a","n/a",IF(T$3&gt;(A2stdlife+$E72),(Input!$H$104*(1+rvanilla)^0.5)-SUM($H72:S72),(Input!$H$104*(1+rvanilla)^0.5)/A2stdlife))</f>
        <v>5.134195172948558E-2</v>
      </c>
      <c r="U72" s="172">
        <f>IF(A2stdlife="n/a","n/a",IF(U$3&gt;(A2stdlife+$E72),(Input!$H$104*(1+rvanilla)^0.5)-SUM($H72:T72),(Input!$H$104*(1+rvanilla)^0.5)/A2stdlife))</f>
        <v>5.134195172948558E-2</v>
      </c>
      <c r="V72" s="172">
        <f>IF(A2stdlife="n/a","n/a",IF(V$3&gt;(A2stdlife+$E72),(Input!$H$104*(1+rvanilla)^0.5)-SUM($H72:U72),(Input!$H$104*(1+rvanilla)^0.5)/A2stdlife))</f>
        <v>5.134195172948558E-2</v>
      </c>
      <c r="W72" s="172">
        <f>IF(A2stdlife="n/a","n/a",IF(W$3&gt;(A2stdlife+$E72),(Input!$H$104*(1+rvanilla)^0.5)-SUM($H72:V72),(Input!$H$104*(1+rvanilla)^0.5)/A2stdlife))</f>
        <v>5.134195172948558E-2</v>
      </c>
      <c r="X72" s="172">
        <f>IF(A2stdlife="n/a","n/a",IF(X$3&gt;(A2stdlife+$E72),(Input!$H$104*(1+rvanilla)^0.5)-SUM($H72:W72),(Input!$H$104*(1+rvanilla)^0.5)/A2stdlife))</f>
        <v>5.134195172948558E-2</v>
      </c>
      <c r="Y72" s="172">
        <f>IF(A2stdlife="n/a","n/a",IF(Y$3&gt;(A2stdlife+$E72),(Input!$H$104*(1+rvanilla)^0.5)-SUM($H72:X72),(Input!$H$104*(1+rvanilla)^0.5)/A2stdlife))</f>
        <v>5.134195172948558E-2</v>
      </c>
      <c r="Z72" s="172">
        <f>IF(A2stdlife="n/a","n/a",IF(Z$3&gt;(A2stdlife+$E72),(Input!$H$104*(1+rvanilla)^0.5)-SUM($H72:Y72),(Input!$H$104*(1+rvanilla)^0.5)/A2stdlife))</f>
        <v>5.134195172948558E-2</v>
      </c>
      <c r="AA72" s="172">
        <f>IF(A2stdlife="n/a","n/a",IF(AA$3&gt;(A2stdlife+$E72),(Input!$H$104*(1+rvanilla)^0.5)-SUM($H72:Z72),(Input!$H$104*(1+rvanilla)^0.5)/A2stdlife))</f>
        <v>5.134195172948558E-2</v>
      </c>
      <c r="AB72" s="172">
        <f>IF(A2stdlife="n/a","n/a",IF(AB$3&gt;(A2stdlife+$E72),(Input!$H$104*(1+rvanilla)^0.5)-SUM($H72:AA72),(Input!$H$104*(1+rvanilla)^0.5)/A2stdlife))</f>
        <v>5.134195172948558E-2</v>
      </c>
      <c r="AC72" s="172">
        <f>IF(A2stdlife="n/a","n/a",IF(AC$3&gt;(A2stdlife+$E72),(Input!$H$104*(1+rvanilla)^0.5)-SUM($H72:AB72),(Input!$H$104*(1+rvanilla)^0.5)/A2stdlife))</f>
        <v>5.134195172948558E-2</v>
      </c>
      <c r="AD72" s="172">
        <f>IF(A2stdlife="n/a","n/a",IF(AD$3&gt;(A2stdlife+$E72),(Input!$H$104*(1+rvanilla)^0.5)-SUM($H72:AC72),(Input!$H$104*(1+rvanilla)^0.5)/A2stdlife))</f>
        <v>5.134195172948558E-2</v>
      </c>
      <c r="AE72" s="172">
        <f>IF(A2stdlife="n/a","n/a",IF(AE$3&gt;(A2stdlife+$E72),(Input!$H$104*(1+rvanilla)^0.5)-SUM($H72:AD72),(Input!$H$104*(1+rvanilla)^0.5)/A2stdlife))</f>
        <v>5.134195172948558E-2</v>
      </c>
      <c r="AF72" s="172">
        <f>IF(A2stdlife="n/a","n/a",IF(AF$3&gt;(A2stdlife+$E72),(Input!$H$104*(1+rvanilla)^0.5)-SUM($H72:AE72),(Input!$H$104*(1+rvanilla)^0.5)/A2stdlife))</f>
        <v>5.134195172948558E-2</v>
      </c>
      <c r="AG72" s="172">
        <f>IF(A2stdlife="n/a","n/a",IF(AG$3&gt;(A2stdlife+$E72),(Input!$H$104*(1+rvanilla)^0.5)-SUM($H72:AF72),(Input!$H$104*(1+rvanilla)^0.5)/A2stdlife))</f>
        <v>5.134195172948558E-2</v>
      </c>
      <c r="AH72" s="172">
        <f>IF(A2stdlife="n/a","n/a",IF(AH$3&gt;(A2stdlife+$E72),(Input!$H$104*(1+rvanilla)^0.5)-SUM($H72:AG72),(Input!$H$104*(1+rvanilla)^0.5)/A2stdlife))</f>
        <v>5.134195172948558E-2</v>
      </c>
      <c r="AI72" s="172">
        <f>IF(A2stdlife="n/a","n/a",IF(AI$3&gt;(A2stdlife+$E72),(Input!$H$104*(1+rvanilla)^0.5)-SUM($H72:AH72),(Input!$H$104*(1+rvanilla)^0.5)/A2stdlife))</f>
        <v>5.134195172948558E-2</v>
      </c>
      <c r="AJ72" s="172">
        <f>IF(A2stdlife="n/a","n/a",IF(AJ$3&gt;(A2stdlife+$E72),(Input!$H$104*(1+rvanilla)^0.5)-SUM($H72:AI72),(Input!$H$104*(1+rvanilla)^0.5)/A2stdlife))</f>
        <v>5.134195172948558E-2</v>
      </c>
      <c r="AK72" s="172">
        <f>IF(A2stdlife="n/a","n/a",IF(AK$3&gt;(A2stdlife+$E72),(Input!$H$104*(1+rvanilla)^0.5)-SUM($H72:AJ72),(Input!$H$104*(1+rvanilla)^0.5)/A2stdlife))</f>
        <v>5.134195172948558E-2</v>
      </c>
      <c r="AL72" s="172">
        <f>IF(A2stdlife="n/a","n/a",IF(AL$3&gt;(A2stdlife+$E72),(Input!$H$104*(1+rvanilla)^0.5)-SUM($H72:AK72),(Input!$H$104*(1+rvanilla)^0.5)/A2stdlife))</f>
        <v>5.134195172948558E-2</v>
      </c>
      <c r="AM72" s="172">
        <f>IF(A2stdlife="n/a","n/a",IF(AM$3&gt;(A2stdlife+$E72),(Input!$H$104*(1+rvanilla)^0.5)-SUM($H72:AL72),(Input!$H$104*(1+rvanilla)^0.5)/A2stdlife))</f>
        <v>5.134195172948558E-2</v>
      </c>
      <c r="AN72" s="172">
        <f>IF(A2stdlife="n/a","n/a",IF(AN$3&gt;(A2stdlife+$E72),(Input!$H$104*(1+rvanilla)^0.5)-SUM($H72:AM72),(Input!$H$104*(1+rvanilla)^0.5)/A2stdlife))</f>
        <v>5.134195172948558E-2</v>
      </c>
      <c r="AO72" s="172">
        <f>IF(A2stdlife="n/a","n/a",IF(AO$3&gt;(A2stdlife+$E72),(Input!$H$104*(1+rvanilla)^0.5)-SUM($H72:AN72),(Input!$H$104*(1+rvanilla)^0.5)/A2stdlife))</f>
        <v>5.134195172948558E-2</v>
      </c>
      <c r="AP72" s="172">
        <f>IF(A2stdlife="n/a","n/a",IF(AP$3&gt;(A2stdlife+$E72),(Input!$H$104*(1+rvanilla)^0.5)-SUM($H72:AO72),(Input!$H$104*(1+rvanilla)^0.5)/A2stdlife))</f>
        <v>5.134195172948558E-2</v>
      </c>
      <c r="AQ72" s="172">
        <f>IF(A2stdlife="n/a","n/a",IF(AQ$3&gt;(A2stdlife+$E72),(Input!$H$104*(1+rvanilla)^0.5)-SUM($H72:AP72),(Input!$H$104*(1+rvanilla)^0.5)/A2stdlife))</f>
        <v>5.134195172948558E-2</v>
      </c>
      <c r="AR72" s="172">
        <f>IF(A2stdlife="n/a","n/a",IF(AR$3&gt;(A2stdlife+$E72),(Input!$H$104*(1+rvanilla)^0.5)-SUM($H72:AQ72),(Input!$H$104*(1+rvanilla)^0.5)/A2stdlife))</f>
        <v>5.134195172948558E-2</v>
      </c>
      <c r="AS72" s="172">
        <f>IF(A2stdlife="n/a","n/a",IF(AS$3&gt;(A2stdlife+$E72),(Input!$H$104*(1+rvanilla)^0.5)-SUM($H72:AR72),(Input!$H$104*(1+rvanilla)^0.5)/A2stdlife))</f>
        <v>5.134195172948558E-2</v>
      </c>
      <c r="AT72" s="172">
        <f>IF(A2stdlife="n/a","n/a",IF(AT$3&gt;(A2stdlife+$E72),(Input!$H$104*(1+rvanilla)^0.5)-SUM($H72:AS72),(Input!$H$104*(1+rvanilla)^0.5)/A2stdlife))</f>
        <v>5.134195172948558E-2</v>
      </c>
      <c r="AU72" s="172">
        <f>IF(A2stdlife="n/a","n/a",IF(AU$3&gt;(A2stdlife+$E72),(Input!$H$104*(1+rvanilla)^0.5)-SUM($H72:AT72),(Input!$H$104*(1+rvanilla)^0.5)/A2stdlife))</f>
        <v>5.134195172948558E-2</v>
      </c>
      <c r="AV72" s="172">
        <f>IF(A2stdlife="n/a","n/a",IF(AV$3&gt;(A2stdlife+$E72),(Input!$H$104*(1+rvanilla)^0.5)-SUM($H72:AU72),(Input!$H$104*(1+rvanilla)^0.5)/A2stdlife))</f>
        <v>5.134195172948558E-2</v>
      </c>
      <c r="AW72" s="172">
        <f>IF(A2stdlife="n/a","n/a",IF(AW$3&gt;(A2stdlife+$E72),(Input!$H$104*(1+rvanilla)^0.5)-SUM($H72:AV72),(Input!$H$104*(1+rvanilla)^0.5)/A2stdlife))</f>
        <v>1.3322676295501878E-15</v>
      </c>
      <c r="AX72" s="172">
        <f>IF(A2stdlife="n/a","n/a",IF(AX$3&gt;(A2stdlife+$E72),(Input!$H$104*(1+rvanilla)^0.5)-SUM($H72:AW72),(Input!$H$104*(1+rvanilla)^0.5)/A2stdlife))</f>
        <v>0</v>
      </c>
      <c r="AY72" s="172">
        <f>IF(A2stdlife="n/a","n/a",IF(AY$3&gt;(A2stdlife+$E72),(Input!$H$104*(1+rvanilla)^0.5)-SUM($H72:AX72),(Input!$H$104*(1+rvanilla)^0.5)/A2stdlife))</f>
        <v>0</v>
      </c>
      <c r="AZ72" s="172">
        <f>IF(A2stdlife="n/a","n/a",IF(AZ$3&gt;(A2stdlife+$E72),(Input!$H$104*(1+rvanilla)^0.5)-SUM($H72:AY72),(Input!$H$104*(1+rvanilla)^0.5)/A2stdlife))</f>
        <v>0</v>
      </c>
      <c r="BA72" s="172">
        <f>IF(A2stdlife="n/a","n/a",IF(BA$3&gt;(A2stdlife+$E72),(Input!$H$104*(1+rvanilla)^0.5)-SUM($H72:AZ72),(Input!$H$104*(1+rvanilla)^0.5)/A2stdlife))</f>
        <v>0</v>
      </c>
      <c r="BB72" s="172">
        <f>IF(A2stdlife="n/a","n/a",IF(BB$3&gt;(A2stdlife+$E72),(Input!$H$104*(1+rvanilla)^0.5)-SUM($H72:BA72),(Input!$H$104*(1+rvanilla)^0.5)/A2stdlife))</f>
        <v>0</v>
      </c>
      <c r="BC72" s="172">
        <f>IF(A2stdlife="n/a","n/a",IF(BC$3&gt;(A2stdlife+$E72),(Input!$H$104*(1+rvanilla)^0.5)-SUM($H72:BB72),(Input!$H$104*(1+rvanilla)^0.5)/A2stdlife))</f>
        <v>0</v>
      </c>
      <c r="BD72" s="172">
        <f>IF(A2stdlife="n/a","n/a",IF(BD$3&gt;(A2stdlife+$E72),(Input!$H$104*(1+rvanilla)^0.5)-SUM($H72:BC72),(Input!$H$104*(1+rvanilla)^0.5)/A2stdlife))</f>
        <v>0</v>
      </c>
      <c r="BE72" s="172">
        <f>IF(A2stdlife="n/a","n/a",IF(BE$3&gt;(A2stdlife+$E72),(Input!$H$104*(1+rvanilla)^0.5)-SUM($H72:BD72),(Input!$H$104*(1+rvanilla)^0.5)/A2stdlife))</f>
        <v>0</v>
      </c>
      <c r="BF72" s="172">
        <f>IF(A2stdlife="n/a","n/a",IF(BF$3&gt;(A2stdlife+$E72),(Input!$H$104*(1+rvanilla)^0.5)-SUM($H72:BE72),(Input!$H$104*(1+rvanilla)^0.5)/A2stdlife))</f>
        <v>0</v>
      </c>
      <c r="BG72" s="172">
        <f>IF(A2stdlife="n/a","n/a",IF(BG$3&gt;(A2stdlife+$E72),(Input!$H$104*(1+rvanilla)^0.5)-SUM($H72:BF72),(Input!$H$104*(1+rvanilla)^0.5)/A2stdlife))</f>
        <v>0</v>
      </c>
      <c r="BH72" s="172">
        <f>IF(A2stdlife="n/a","n/a",IF(BH$3&gt;(A2stdlife+$E72),(Input!$H$104*(1+rvanilla)^0.5)-SUM($H72:BG72),(Input!$H$104*(1+rvanilla)^0.5)/A2stdlife))</f>
        <v>0</v>
      </c>
      <c r="BI72" s="172">
        <f>IF(A2stdlife="n/a","n/a",IF(BI$3&gt;(A2stdlife+$E72),(Input!$H$104*(1+rvanilla)^0.5)-SUM($H72:BH72),(Input!$H$104*(1+rvanilla)^0.5)/A2stdlife))</f>
        <v>0</v>
      </c>
      <c r="BJ72" s="16"/>
      <c r="BK72" s="16"/>
      <c r="BL72" s="325"/>
      <c r="BM72" s="325"/>
      <c r="BN72" s="325"/>
      <c r="BO72" s="325"/>
      <c r="BP72" s="325"/>
      <c r="BQ72" s="325"/>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2" customFormat="1" hidden="1" outlineLevel="2">
      <c r="A73" s="16"/>
      <c r="B73" s="16"/>
      <c r="C73" s="35"/>
      <c r="D73" s="546"/>
      <c r="E73" s="293">
        <v>3</v>
      </c>
      <c r="F73" s="37"/>
      <c r="G73" s="318"/>
      <c r="H73" s="320"/>
      <c r="I73" s="319"/>
      <c r="J73" s="172">
        <f>IF(A2stdlife="n/a","n/a",IF(J$3&gt;(A2stdlife+$E73),(Input!$I$104*(1+rvanilla)^0.5)-SUM($I73:I73),(Input!$I$104*(1+rvanilla)^0.5)/A2stdlife))</f>
        <v>0.14542831318170038</v>
      </c>
      <c r="K73" s="172">
        <f>IF(A2stdlife="n/a","n/a",IF(K$3&gt;(A2stdlife+$E73),(Input!$I$104*(1+rvanilla)^0.5)-SUM($I73:J73),(Input!$I$104*(1+rvanilla)^0.5)/A2stdlife))</f>
        <v>0.14542831318170038</v>
      </c>
      <c r="L73" s="172">
        <f>IF(A2stdlife="n/a","n/a",IF(L$3&gt;(A2stdlife+$E73),(Input!$I$104*(1+rvanilla)^0.5)-SUM($I73:K73),(Input!$I$104*(1+rvanilla)^0.5)/A2stdlife))</f>
        <v>0.14542831318170038</v>
      </c>
      <c r="M73" s="172">
        <f>IF(A2stdlife="n/a","n/a",IF(M$3&gt;(A2stdlife+$E73),(Input!$I$104*(1+rvanilla)^0.5)-SUM($I73:L73),(Input!$I$104*(1+rvanilla)^0.5)/A2stdlife))</f>
        <v>0.14542831318170038</v>
      </c>
      <c r="N73" s="172">
        <f>IF(A2stdlife="n/a","n/a",IF(N$3&gt;(A2stdlife+$E73),(Input!$I$104*(1+rvanilla)^0.5)-SUM($I73:M73),(Input!$I$104*(1+rvanilla)^0.5)/A2stdlife))</f>
        <v>0.14542831318170038</v>
      </c>
      <c r="O73" s="172">
        <f>IF(A2stdlife="n/a","n/a",IF(O$3&gt;(A2stdlife+$E73),(Input!$I$104*(1+rvanilla)^0.5)-SUM($I73:N73),(Input!$I$104*(1+rvanilla)^0.5)/A2stdlife))</f>
        <v>0.14542831318170038</v>
      </c>
      <c r="P73" s="172">
        <f>IF(A2stdlife="n/a","n/a",IF(P$3&gt;(A2stdlife+$E73),(Input!$I$104*(1+rvanilla)^0.5)-SUM($I73:O73),(Input!$I$104*(1+rvanilla)^0.5)/A2stdlife))</f>
        <v>0.14542831318170038</v>
      </c>
      <c r="Q73" s="172">
        <f>IF(A2stdlife="n/a","n/a",IF(Q$3&gt;(A2stdlife+$E73),(Input!$I$104*(1+rvanilla)^0.5)-SUM($I73:P73),(Input!$I$104*(1+rvanilla)^0.5)/A2stdlife))</f>
        <v>0.14542831318170038</v>
      </c>
      <c r="R73" s="172">
        <f>IF(A2stdlife="n/a","n/a",IF(R$3&gt;(A2stdlife+$E73),(Input!$I$104*(1+rvanilla)^0.5)-SUM($I73:Q73),(Input!$I$104*(1+rvanilla)^0.5)/A2stdlife))</f>
        <v>0.14542831318170038</v>
      </c>
      <c r="S73" s="172">
        <f>IF(A2stdlife="n/a","n/a",IF(S$3&gt;(A2stdlife+$E73),(Input!$I$104*(1+rvanilla)^0.5)-SUM($I73:R73),(Input!$I$104*(1+rvanilla)^0.5)/A2stdlife))</f>
        <v>0.14542831318170038</v>
      </c>
      <c r="T73" s="172">
        <f>IF(A2stdlife="n/a","n/a",IF(T$3&gt;(A2stdlife+$E73),(Input!$I$104*(1+rvanilla)^0.5)-SUM($I73:S73),(Input!$I$104*(1+rvanilla)^0.5)/A2stdlife))</f>
        <v>0.14542831318170038</v>
      </c>
      <c r="U73" s="172">
        <f>IF(A2stdlife="n/a","n/a",IF(U$3&gt;(A2stdlife+$E73),(Input!$I$104*(1+rvanilla)^0.5)-SUM($I73:T73),(Input!$I$104*(1+rvanilla)^0.5)/A2stdlife))</f>
        <v>0.14542831318170038</v>
      </c>
      <c r="V73" s="172">
        <f>IF(A2stdlife="n/a","n/a",IF(V$3&gt;(A2stdlife+$E73),(Input!$I$104*(1+rvanilla)^0.5)-SUM($I73:U73),(Input!$I$104*(1+rvanilla)^0.5)/A2stdlife))</f>
        <v>0.14542831318170038</v>
      </c>
      <c r="W73" s="172">
        <f>IF(A2stdlife="n/a","n/a",IF(W$3&gt;(A2stdlife+$E73),(Input!$I$104*(1+rvanilla)^0.5)-SUM($I73:V73),(Input!$I$104*(1+rvanilla)^0.5)/A2stdlife))</f>
        <v>0.14542831318170038</v>
      </c>
      <c r="X73" s="172">
        <f>IF(A2stdlife="n/a","n/a",IF(X$3&gt;(A2stdlife+$E73),(Input!$I$104*(1+rvanilla)^0.5)-SUM($I73:W73),(Input!$I$104*(1+rvanilla)^0.5)/A2stdlife))</f>
        <v>0.14542831318170038</v>
      </c>
      <c r="Y73" s="172">
        <f>IF(A2stdlife="n/a","n/a",IF(Y$3&gt;(A2stdlife+$E73),(Input!$I$104*(1+rvanilla)^0.5)-SUM($I73:X73),(Input!$I$104*(1+rvanilla)^0.5)/A2stdlife))</f>
        <v>0.14542831318170038</v>
      </c>
      <c r="Z73" s="172">
        <f>IF(A2stdlife="n/a","n/a",IF(Z$3&gt;(A2stdlife+$E73),(Input!$I$104*(1+rvanilla)^0.5)-SUM($I73:Y73),(Input!$I$104*(1+rvanilla)^0.5)/A2stdlife))</f>
        <v>0.14542831318170038</v>
      </c>
      <c r="AA73" s="172">
        <f>IF(A2stdlife="n/a","n/a",IF(AA$3&gt;(A2stdlife+$E73),(Input!$I$104*(1+rvanilla)^0.5)-SUM($I73:Z73),(Input!$I$104*(1+rvanilla)^0.5)/A2stdlife))</f>
        <v>0.14542831318170038</v>
      </c>
      <c r="AB73" s="172">
        <f>IF(A2stdlife="n/a","n/a",IF(AB$3&gt;(A2stdlife+$E73),(Input!$I$104*(1+rvanilla)^0.5)-SUM($I73:AA73),(Input!$I$104*(1+rvanilla)^0.5)/A2stdlife))</f>
        <v>0.14542831318170038</v>
      </c>
      <c r="AC73" s="172">
        <f>IF(A2stdlife="n/a","n/a",IF(AC$3&gt;(A2stdlife+$E73),(Input!$I$104*(1+rvanilla)^0.5)-SUM($I73:AB73),(Input!$I$104*(1+rvanilla)^0.5)/A2stdlife))</f>
        <v>0.14542831318170038</v>
      </c>
      <c r="AD73" s="172">
        <f>IF(A2stdlife="n/a","n/a",IF(AD$3&gt;(A2stdlife+$E73),(Input!$I$104*(1+rvanilla)^0.5)-SUM($I73:AC73),(Input!$I$104*(1+rvanilla)^0.5)/A2stdlife))</f>
        <v>0.14542831318170038</v>
      </c>
      <c r="AE73" s="172">
        <f>IF(A2stdlife="n/a","n/a",IF(AE$3&gt;(A2stdlife+$E73),(Input!$I$104*(1+rvanilla)^0.5)-SUM($I73:AD73),(Input!$I$104*(1+rvanilla)^0.5)/A2stdlife))</f>
        <v>0.14542831318170038</v>
      </c>
      <c r="AF73" s="172">
        <f>IF(A2stdlife="n/a","n/a",IF(AF$3&gt;(A2stdlife+$E73),(Input!$I$104*(1+rvanilla)^0.5)-SUM($I73:AE73),(Input!$I$104*(1+rvanilla)^0.5)/A2stdlife))</f>
        <v>0.14542831318170038</v>
      </c>
      <c r="AG73" s="172">
        <f>IF(A2stdlife="n/a","n/a",IF(AG$3&gt;(A2stdlife+$E73),(Input!$I$104*(1+rvanilla)^0.5)-SUM($I73:AF73),(Input!$I$104*(1+rvanilla)^0.5)/A2stdlife))</f>
        <v>0.14542831318170038</v>
      </c>
      <c r="AH73" s="172">
        <f>IF(A2stdlife="n/a","n/a",IF(AH$3&gt;(A2stdlife+$E73),(Input!$I$104*(1+rvanilla)^0.5)-SUM($I73:AG73),(Input!$I$104*(1+rvanilla)^0.5)/A2stdlife))</f>
        <v>0.14542831318170038</v>
      </c>
      <c r="AI73" s="172">
        <f>IF(A2stdlife="n/a","n/a",IF(AI$3&gt;(A2stdlife+$E73),(Input!$I$104*(1+rvanilla)^0.5)-SUM($I73:AH73),(Input!$I$104*(1+rvanilla)^0.5)/A2stdlife))</f>
        <v>0.14542831318170038</v>
      </c>
      <c r="AJ73" s="172">
        <f>IF(A2stdlife="n/a","n/a",IF(AJ$3&gt;(A2stdlife+$E73),(Input!$I$104*(1+rvanilla)^0.5)-SUM($I73:AI73),(Input!$I$104*(1+rvanilla)^0.5)/A2stdlife))</f>
        <v>0.14542831318170038</v>
      </c>
      <c r="AK73" s="172">
        <f>IF(A2stdlife="n/a","n/a",IF(AK$3&gt;(A2stdlife+$E73),(Input!$I$104*(1+rvanilla)^0.5)-SUM($I73:AJ73),(Input!$I$104*(1+rvanilla)^0.5)/A2stdlife))</f>
        <v>0.14542831318170038</v>
      </c>
      <c r="AL73" s="172">
        <f>IF(A2stdlife="n/a","n/a",IF(AL$3&gt;(A2stdlife+$E73),(Input!$I$104*(1+rvanilla)^0.5)-SUM($I73:AK73),(Input!$I$104*(1+rvanilla)^0.5)/A2stdlife))</f>
        <v>0.14542831318170038</v>
      </c>
      <c r="AM73" s="172">
        <f>IF(A2stdlife="n/a","n/a",IF(AM$3&gt;(A2stdlife+$E73),(Input!$I$104*(1+rvanilla)^0.5)-SUM($I73:AL73),(Input!$I$104*(1+rvanilla)^0.5)/A2stdlife))</f>
        <v>0.14542831318170038</v>
      </c>
      <c r="AN73" s="172">
        <f>IF(A2stdlife="n/a","n/a",IF(AN$3&gt;(A2stdlife+$E73),(Input!$I$104*(1+rvanilla)^0.5)-SUM($I73:AM73),(Input!$I$104*(1+rvanilla)^0.5)/A2stdlife))</f>
        <v>0.14542831318170038</v>
      </c>
      <c r="AO73" s="172">
        <f>IF(A2stdlife="n/a","n/a",IF(AO$3&gt;(A2stdlife+$E73),(Input!$I$104*(1+rvanilla)^0.5)-SUM($I73:AN73),(Input!$I$104*(1+rvanilla)^0.5)/A2stdlife))</f>
        <v>0.14542831318170038</v>
      </c>
      <c r="AP73" s="172">
        <f>IF(A2stdlife="n/a","n/a",IF(AP$3&gt;(A2stdlife+$E73),(Input!$I$104*(1+rvanilla)^0.5)-SUM($I73:AO73),(Input!$I$104*(1+rvanilla)^0.5)/A2stdlife))</f>
        <v>0.14542831318170038</v>
      </c>
      <c r="AQ73" s="172">
        <f>IF(A2stdlife="n/a","n/a",IF(AQ$3&gt;(A2stdlife+$E73),(Input!$I$104*(1+rvanilla)^0.5)-SUM($I73:AP73),(Input!$I$104*(1+rvanilla)^0.5)/A2stdlife))</f>
        <v>0.14542831318170038</v>
      </c>
      <c r="AR73" s="172">
        <f>IF(A2stdlife="n/a","n/a",IF(AR$3&gt;(A2stdlife+$E73),(Input!$I$104*(1+rvanilla)^0.5)-SUM($I73:AQ73),(Input!$I$104*(1+rvanilla)^0.5)/A2stdlife))</f>
        <v>0.14542831318170038</v>
      </c>
      <c r="AS73" s="172">
        <f>IF(A2stdlife="n/a","n/a",IF(AS$3&gt;(A2stdlife+$E73),(Input!$I$104*(1+rvanilla)^0.5)-SUM($I73:AR73),(Input!$I$104*(1+rvanilla)^0.5)/A2stdlife))</f>
        <v>0.14542831318170038</v>
      </c>
      <c r="AT73" s="172">
        <f>IF(A2stdlife="n/a","n/a",IF(AT$3&gt;(A2stdlife+$E73),(Input!$I$104*(1+rvanilla)^0.5)-SUM($I73:AS73),(Input!$I$104*(1+rvanilla)^0.5)/A2stdlife))</f>
        <v>0.14542831318170038</v>
      </c>
      <c r="AU73" s="172">
        <f>IF(A2stdlife="n/a","n/a",IF(AU$3&gt;(A2stdlife+$E73),(Input!$I$104*(1+rvanilla)^0.5)-SUM($I73:AT73),(Input!$I$104*(1+rvanilla)^0.5)/A2stdlife))</f>
        <v>0.14542831318170038</v>
      </c>
      <c r="AV73" s="172">
        <f>IF(A2stdlife="n/a","n/a",IF(AV$3&gt;(A2stdlife+$E73),(Input!$I$104*(1+rvanilla)^0.5)-SUM($I73:AU73),(Input!$I$104*(1+rvanilla)^0.5)/A2stdlife))</f>
        <v>0.14542831318170038</v>
      </c>
      <c r="AW73" s="172">
        <f>IF(A2stdlife="n/a","n/a",IF(AW$3&gt;(A2stdlife+$E73),(Input!$I$104*(1+rvanilla)^0.5)-SUM($I73:AV73),(Input!$I$104*(1+rvanilla)^0.5)/A2stdlife))</f>
        <v>0.14542831318170038</v>
      </c>
      <c r="AX73" s="172">
        <f>IF(A2stdlife="n/a","n/a",IF(AX$3&gt;(A2stdlife+$E73),(Input!$I$104*(1+rvanilla)^0.5)-SUM($I73:AW73),(Input!$I$104*(1+rvanilla)^0.5)/A2stdlife))</f>
        <v>2.6645352591003757E-15</v>
      </c>
      <c r="AY73" s="172">
        <f>IF(A2stdlife="n/a","n/a",IF(AY$3&gt;(A2stdlife+$E73),(Input!$I$104*(1+rvanilla)^0.5)-SUM($I73:AX73),(Input!$I$104*(1+rvanilla)^0.5)/A2stdlife))</f>
        <v>0</v>
      </c>
      <c r="AZ73" s="172">
        <f>IF(A2stdlife="n/a","n/a",IF(AZ$3&gt;(A2stdlife+$E73),(Input!$I$104*(1+rvanilla)^0.5)-SUM($I73:AY73),(Input!$I$104*(1+rvanilla)^0.5)/A2stdlife))</f>
        <v>0</v>
      </c>
      <c r="BA73" s="172">
        <f>IF(A2stdlife="n/a","n/a",IF(BA$3&gt;(A2stdlife+$E73),(Input!$I$104*(1+rvanilla)^0.5)-SUM($I73:AZ73),(Input!$I$104*(1+rvanilla)^0.5)/A2stdlife))</f>
        <v>0</v>
      </c>
      <c r="BB73" s="172">
        <f>IF(A2stdlife="n/a","n/a",IF(BB$3&gt;(A2stdlife+$E73),(Input!$I$104*(1+rvanilla)^0.5)-SUM($I73:BA73),(Input!$I$104*(1+rvanilla)^0.5)/A2stdlife))</f>
        <v>0</v>
      </c>
      <c r="BC73" s="172">
        <f>IF(A2stdlife="n/a","n/a",IF(BC$3&gt;(A2stdlife+$E73),(Input!$I$104*(1+rvanilla)^0.5)-SUM($I73:BB73),(Input!$I$104*(1+rvanilla)^0.5)/A2stdlife))</f>
        <v>0</v>
      </c>
      <c r="BD73" s="172">
        <f>IF(A2stdlife="n/a","n/a",IF(BD$3&gt;(A2stdlife+$E73),(Input!$I$104*(1+rvanilla)^0.5)-SUM($I73:BC73),(Input!$I$104*(1+rvanilla)^0.5)/A2stdlife))</f>
        <v>0</v>
      </c>
      <c r="BE73" s="172">
        <f>IF(A2stdlife="n/a","n/a",IF(BE$3&gt;(A2stdlife+$E73),(Input!$I$104*(1+rvanilla)^0.5)-SUM($I73:BD73),(Input!$I$104*(1+rvanilla)^0.5)/A2stdlife))</f>
        <v>0</v>
      </c>
      <c r="BF73" s="172">
        <f>IF(A2stdlife="n/a","n/a",IF(BF$3&gt;(A2stdlife+$E73),(Input!$I$104*(1+rvanilla)^0.5)-SUM($I73:BE73),(Input!$I$104*(1+rvanilla)^0.5)/A2stdlife))</f>
        <v>0</v>
      </c>
      <c r="BG73" s="172">
        <f>IF(A2stdlife="n/a","n/a",IF(BG$3&gt;(A2stdlife+$E73),(Input!$I$104*(1+rvanilla)^0.5)-SUM($I73:BF73),(Input!$I$104*(1+rvanilla)^0.5)/A2stdlife))</f>
        <v>0</v>
      </c>
      <c r="BH73" s="172">
        <f>IF(A2stdlife="n/a","n/a",IF(BH$3&gt;(A2stdlife+$E73),(Input!$I$104*(1+rvanilla)^0.5)-SUM($I73:BG73),(Input!$I$104*(1+rvanilla)^0.5)/A2stdlife))</f>
        <v>0</v>
      </c>
      <c r="BI73" s="172">
        <f>IF(A2stdlife="n/a","n/a",IF(BI$3&gt;(A2stdlife+$E73),(Input!$I$104*(1+rvanilla)^0.5)-SUM($I73:BH73),(Input!$I$104*(1+rvanilla)^0.5)/A2stdlife))</f>
        <v>0</v>
      </c>
      <c r="BJ73" s="16"/>
      <c r="BK73" s="16"/>
      <c r="BL73" s="325"/>
      <c r="BM73" s="325"/>
      <c r="BN73" s="325"/>
      <c r="BO73" s="325"/>
      <c r="BP73" s="325"/>
      <c r="BQ73" s="325"/>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2" customFormat="1" hidden="1" outlineLevel="2">
      <c r="A74" s="16"/>
      <c r="B74" s="16"/>
      <c r="C74" s="35"/>
      <c r="D74" s="546"/>
      <c r="E74" s="293">
        <v>4</v>
      </c>
      <c r="F74" s="37"/>
      <c r="G74" s="318"/>
      <c r="H74" s="320"/>
      <c r="I74" s="320"/>
      <c r="J74" s="319"/>
      <c r="K74" s="172">
        <f>IF(A2stdlife="n/a","n/a",IF(K$3&gt;(A2stdlife+$E74),(Input!$J$104*(1+rvanilla)^0.5)-SUM($J74:J74),(Input!$J$104*(1+rvanilla)^0.5)/A2stdlife))</f>
        <v>0.14164649619416583</v>
      </c>
      <c r="L74" s="172">
        <f>IF(A2stdlife="n/a","n/a",IF(L$3&gt;(A2stdlife+$E74),(Input!$J$104*(1+rvanilla)^0.5)-SUM($J74:K74),(Input!$J$104*(1+rvanilla)^0.5)/A2stdlife))</f>
        <v>0.14164649619416583</v>
      </c>
      <c r="M74" s="172">
        <f>IF(A2stdlife="n/a","n/a",IF(M$3&gt;(A2stdlife+$E74),(Input!$J$104*(1+rvanilla)^0.5)-SUM($J74:L74),(Input!$J$104*(1+rvanilla)^0.5)/A2stdlife))</f>
        <v>0.14164649619416583</v>
      </c>
      <c r="N74" s="172">
        <f>IF(A2stdlife="n/a","n/a",IF(N$3&gt;(A2stdlife+$E74),(Input!$J$104*(1+rvanilla)^0.5)-SUM($J74:M74),(Input!$J$104*(1+rvanilla)^0.5)/A2stdlife))</f>
        <v>0.14164649619416583</v>
      </c>
      <c r="O74" s="172">
        <f>IF(A2stdlife="n/a","n/a",IF(O$3&gt;(A2stdlife+$E74),(Input!$J$104*(1+rvanilla)^0.5)-SUM($J74:N74),(Input!$J$104*(1+rvanilla)^0.5)/A2stdlife))</f>
        <v>0.14164649619416583</v>
      </c>
      <c r="P74" s="172">
        <f>IF(A2stdlife="n/a","n/a",IF(P$3&gt;(A2stdlife+$E74),(Input!$J$104*(1+rvanilla)^0.5)-SUM($J74:O74),(Input!$J$104*(1+rvanilla)^0.5)/A2stdlife))</f>
        <v>0.14164649619416583</v>
      </c>
      <c r="Q74" s="172">
        <f>IF(A2stdlife="n/a","n/a",IF(Q$3&gt;(A2stdlife+$E74),(Input!$J$104*(1+rvanilla)^0.5)-SUM($J74:P74),(Input!$J$104*(1+rvanilla)^0.5)/A2stdlife))</f>
        <v>0.14164649619416583</v>
      </c>
      <c r="R74" s="172">
        <f>IF(A2stdlife="n/a","n/a",IF(R$3&gt;(A2stdlife+$E74),(Input!$J$104*(1+rvanilla)^0.5)-SUM($J74:Q74),(Input!$J$104*(1+rvanilla)^0.5)/A2stdlife))</f>
        <v>0.14164649619416583</v>
      </c>
      <c r="S74" s="172">
        <f>IF(A2stdlife="n/a","n/a",IF(S$3&gt;(A2stdlife+$E74),(Input!$J$104*(1+rvanilla)^0.5)-SUM($J74:R74),(Input!$J$104*(1+rvanilla)^0.5)/A2stdlife))</f>
        <v>0.14164649619416583</v>
      </c>
      <c r="T74" s="172">
        <f>IF(A2stdlife="n/a","n/a",IF(T$3&gt;(A2stdlife+$E74),(Input!$J$104*(1+rvanilla)^0.5)-SUM($J74:S74),(Input!$J$104*(1+rvanilla)^0.5)/A2stdlife))</f>
        <v>0.14164649619416583</v>
      </c>
      <c r="U74" s="172">
        <f>IF(A2stdlife="n/a","n/a",IF(U$3&gt;(A2stdlife+$E74),(Input!$J$104*(1+rvanilla)^0.5)-SUM($J74:T74),(Input!$J$104*(1+rvanilla)^0.5)/A2stdlife))</f>
        <v>0.14164649619416583</v>
      </c>
      <c r="V74" s="172">
        <f>IF(A2stdlife="n/a","n/a",IF(V$3&gt;(A2stdlife+$E74),(Input!$J$104*(1+rvanilla)^0.5)-SUM($J74:U74),(Input!$J$104*(1+rvanilla)^0.5)/A2stdlife))</f>
        <v>0.14164649619416583</v>
      </c>
      <c r="W74" s="172">
        <f>IF(A2stdlife="n/a","n/a",IF(W$3&gt;(A2stdlife+$E74),(Input!$J$104*(1+rvanilla)^0.5)-SUM($J74:V74),(Input!$J$104*(1+rvanilla)^0.5)/A2stdlife))</f>
        <v>0.14164649619416583</v>
      </c>
      <c r="X74" s="172">
        <f>IF(A2stdlife="n/a","n/a",IF(X$3&gt;(A2stdlife+$E74),(Input!$J$104*(1+rvanilla)^0.5)-SUM($J74:W74),(Input!$J$104*(1+rvanilla)^0.5)/A2stdlife))</f>
        <v>0.14164649619416583</v>
      </c>
      <c r="Y74" s="172">
        <f>IF(A2stdlife="n/a","n/a",IF(Y$3&gt;(A2stdlife+$E74),(Input!$J$104*(1+rvanilla)^0.5)-SUM($J74:X74),(Input!$J$104*(1+rvanilla)^0.5)/A2stdlife))</f>
        <v>0.14164649619416583</v>
      </c>
      <c r="Z74" s="172">
        <f>IF(A2stdlife="n/a","n/a",IF(Z$3&gt;(A2stdlife+$E74),(Input!$J$104*(1+rvanilla)^0.5)-SUM($J74:Y74),(Input!$J$104*(1+rvanilla)^0.5)/A2stdlife))</f>
        <v>0.14164649619416583</v>
      </c>
      <c r="AA74" s="172">
        <f>IF(A2stdlife="n/a","n/a",IF(AA$3&gt;(A2stdlife+$E74),(Input!$J$104*(1+rvanilla)^0.5)-SUM($J74:Z74),(Input!$J$104*(1+rvanilla)^0.5)/A2stdlife))</f>
        <v>0.14164649619416583</v>
      </c>
      <c r="AB74" s="172">
        <f>IF(A2stdlife="n/a","n/a",IF(AB$3&gt;(A2stdlife+$E74),(Input!$J$104*(1+rvanilla)^0.5)-SUM($J74:AA74),(Input!$J$104*(1+rvanilla)^0.5)/A2stdlife))</f>
        <v>0.14164649619416583</v>
      </c>
      <c r="AC74" s="172">
        <f>IF(A2stdlife="n/a","n/a",IF(AC$3&gt;(A2stdlife+$E74),(Input!$J$104*(1+rvanilla)^0.5)-SUM($J74:AB74),(Input!$J$104*(1+rvanilla)^0.5)/A2stdlife))</f>
        <v>0.14164649619416583</v>
      </c>
      <c r="AD74" s="172">
        <f>IF(A2stdlife="n/a","n/a",IF(AD$3&gt;(A2stdlife+$E74),(Input!$J$104*(1+rvanilla)^0.5)-SUM($J74:AC74),(Input!$J$104*(1+rvanilla)^0.5)/A2stdlife))</f>
        <v>0.14164649619416583</v>
      </c>
      <c r="AE74" s="172">
        <f>IF(A2stdlife="n/a","n/a",IF(AE$3&gt;(A2stdlife+$E74),(Input!$J$104*(1+rvanilla)^0.5)-SUM($J74:AD74),(Input!$J$104*(1+rvanilla)^0.5)/A2stdlife))</f>
        <v>0.14164649619416583</v>
      </c>
      <c r="AF74" s="172">
        <f>IF(A2stdlife="n/a","n/a",IF(AF$3&gt;(A2stdlife+$E74),(Input!$J$104*(1+rvanilla)^0.5)-SUM($J74:AE74),(Input!$J$104*(1+rvanilla)^0.5)/A2stdlife))</f>
        <v>0.14164649619416583</v>
      </c>
      <c r="AG74" s="172">
        <f>IF(A2stdlife="n/a","n/a",IF(AG$3&gt;(A2stdlife+$E74),(Input!$J$104*(1+rvanilla)^0.5)-SUM($J74:AF74),(Input!$J$104*(1+rvanilla)^0.5)/A2stdlife))</f>
        <v>0.14164649619416583</v>
      </c>
      <c r="AH74" s="172">
        <f>IF(A2stdlife="n/a","n/a",IF(AH$3&gt;(A2stdlife+$E74),(Input!$J$104*(1+rvanilla)^0.5)-SUM($J74:AG74),(Input!$J$104*(1+rvanilla)^0.5)/A2stdlife))</f>
        <v>0.14164649619416583</v>
      </c>
      <c r="AI74" s="172">
        <f>IF(A2stdlife="n/a","n/a",IF(AI$3&gt;(A2stdlife+$E74),(Input!$J$104*(1+rvanilla)^0.5)-SUM($J74:AH74),(Input!$J$104*(1+rvanilla)^0.5)/A2stdlife))</f>
        <v>0.14164649619416583</v>
      </c>
      <c r="AJ74" s="172">
        <f>IF(A2stdlife="n/a","n/a",IF(AJ$3&gt;(A2stdlife+$E74),(Input!$J$104*(1+rvanilla)^0.5)-SUM($J74:AI74),(Input!$J$104*(1+rvanilla)^0.5)/A2stdlife))</f>
        <v>0.14164649619416583</v>
      </c>
      <c r="AK74" s="172">
        <f>IF(A2stdlife="n/a","n/a",IF(AK$3&gt;(A2stdlife+$E74),(Input!$J$104*(1+rvanilla)^0.5)-SUM($J74:AJ74),(Input!$J$104*(1+rvanilla)^0.5)/A2stdlife))</f>
        <v>0.14164649619416583</v>
      </c>
      <c r="AL74" s="172">
        <f>IF(A2stdlife="n/a","n/a",IF(AL$3&gt;(A2stdlife+$E74),(Input!$J$104*(1+rvanilla)^0.5)-SUM($J74:AK74),(Input!$J$104*(1+rvanilla)^0.5)/A2stdlife))</f>
        <v>0.14164649619416583</v>
      </c>
      <c r="AM74" s="172">
        <f>IF(A2stdlife="n/a","n/a",IF(AM$3&gt;(A2stdlife+$E74),(Input!$J$104*(1+rvanilla)^0.5)-SUM($J74:AL74),(Input!$J$104*(1+rvanilla)^0.5)/A2stdlife))</f>
        <v>0.14164649619416583</v>
      </c>
      <c r="AN74" s="172">
        <f>IF(A2stdlife="n/a","n/a",IF(AN$3&gt;(A2stdlife+$E74),(Input!$J$104*(1+rvanilla)^0.5)-SUM($J74:AM74),(Input!$J$104*(1+rvanilla)^0.5)/A2stdlife))</f>
        <v>0.14164649619416583</v>
      </c>
      <c r="AO74" s="172">
        <f>IF(A2stdlife="n/a","n/a",IF(AO$3&gt;(A2stdlife+$E74),(Input!$J$104*(1+rvanilla)^0.5)-SUM($J74:AN74),(Input!$J$104*(1+rvanilla)^0.5)/A2stdlife))</f>
        <v>0.14164649619416583</v>
      </c>
      <c r="AP74" s="172">
        <f>IF(A2stdlife="n/a","n/a",IF(AP$3&gt;(A2stdlife+$E74),(Input!$J$104*(1+rvanilla)^0.5)-SUM($J74:AO74),(Input!$J$104*(1+rvanilla)^0.5)/A2stdlife))</f>
        <v>0.14164649619416583</v>
      </c>
      <c r="AQ74" s="172">
        <f>IF(A2stdlife="n/a","n/a",IF(AQ$3&gt;(A2stdlife+$E74),(Input!$J$104*(1+rvanilla)^0.5)-SUM($J74:AP74),(Input!$J$104*(1+rvanilla)^0.5)/A2stdlife))</f>
        <v>0.14164649619416583</v>
      </c>
      <c r="AR74" s="172">
        <f>IF(A2stdlife="n/a","n/a",IF(AR$3&gt;(A2stdlife+$E74),(Input!$J$104*(1+rvanilla)^0.5)-SUM($J74:AQ74),(Input!$J$104*(1+rvanilla)^0.5)/A2stdlife))</f>
        <v>0.14164649619416583</v>
      </c>
      <c r="AS74" s="172">
        <f>IF(A2stdlife="n/a","n/a",IF(AS$3&gt;(A2stdlife+$E74),(Input!$J$104*(1+rvanilla)^0.5)-SUM($J74:AR74),(Input!$J$104*(1+rvanilla)^0.5)/A2stdlife))</f>
        <v>0.14164649619416583</v>
      </c>
      <c r="AT74" s="172">
        <f>IF(A2stdlife="n/a","n/a",IF(AT$3&gt;(A2stdlife+$E74),(Input!$J$104*(1+rvanilla)^0.5)-SUM($J74:AS74),(Input!$J$104*(1+rvanilla)^0.5)/A2stdlife))</f>
        <v>0.14164649619416583</v>
      </c>
      <c r="AU74" s="172">
        <f>IF(A2stdlife="n/a","n/a",IF(AU$3&gt;(A2stdlife+$E74),(Input!$J$104*(1+rvanilla)^0.5)-SUM($J74:AT74),(Input!$J$104*(1+rvanilla)^0.5)/A2stdlife))</f>
        <v>0.14164649619416583</v>
      </c>
      <c r="AV74" s="172">
        <f>IF(A2stdlife="n/a","n/a",IF(AV$3&gt;(A2stdlife+$E74),(Input!$J$104*(1+rvanilla)^0.5)-SUM($J74:AU74),(Input!$J$104*(1+rvanilla)^0.5)/A2stdlife))</f>
        <v>0.14164649619416583</v>
      </c>
      <c r="AW74" s="172">
        <f>IF(A2stdlife="n/a","n/a",IF(AW$3&gt;(A2stdlife+$E74),(Input!$J$104*(1+rvanilla)^0.5)-SUM($J74:AV74),(Input!$J$104*(1+rvanilla)^0.5)/A2stdlife))</f>
        <v>0.14164649619416583</v>
      </c>
      <c r="AX74" s="172">
        <f>IF(A2stdlife="n/a","n/a",IF(AX$3&gt;(A2stdlife+$E74),(Input!$J$104*(1+rvanilla)^0.5)-SUM($J74:AW74),(Input!$J$104*(1+rvanilla)^0.5)/A2stdlife))</f>
        <v>0.14164649619416583</v>
      </c>
      <c r="AY74" s="172">
        <f>IF(A2stdlife="n/a","n/a",IF(AY$3&gt;(A2stdlife+$E74),(Input!$J$104*(1+rvanilla)^0.5)-SUM($J74:AX74),(Input!$J$104*(1+rvanilla)^0.5)/A2stdlife))</f>
        <v>2.6645352591003757E-15</v>
      </c>
      <c r="AZ74" s="172">
        <f>IF(A2stdlife="n/a","n/a",IF(AZ$3&gt;(A2stdlife+$E74),(Input!$J$104*(1+rvanilla)^0.5)-SUM($J74:AY74),(Input!$J$104*(1+rvanilla)^0.5)/A2stdlife))</f>
        <v>0</v>
      </c>
      <c r="BA74" s="172">
        <f>IF(A2stdlife="n/a","n/a",IF(BA$3&gt;(A2stdlife+$E74),(Input!$J$104*(1+rvanilla)^0.5)-SUM($J74:AZ74),(Input!$J$104*(1+rvanilla)^0.5)/A2stdlife))</f>
        <v>0</v>
      </c>
      <c r="BB74" s="172">
        <f>IF(A2stdlife="n/a","n/a",IF(BB$3&gt;(A2stdlife+$E74),(Input!$J$104*(1+rvanilla)^0.5)-SUM($J74:BA74),(Input!$J$104*(1+rvanilla)^0.5)/A2stdlife))</f>
        <v>0</v>
      </c>
      <c r="BC74" s="172">
        <f>IF(A2stdlife="n/a","n/a",IF(BC$3&gt;(A2stdlife+$E74),(Input!$J$104*(1+rvanilla)^0.5)-SUM($J74:BB74),(Input!$J$104*(1+rvanilla)^0.5)/A2stdlife))</f>
        <v>0</v>
      </c>
      <c r="BD74" s="172">
        <f>IF(A2stdlife="n/a","n/a",IF(BD$3&gt;(A2stdlife+$E74),(Input!$J$104*(1+rvanilla)^0.5)-SUM($J74:BC74),(Input!$J$104*(1+rvanilla)^0.5)/A2stdlife))</f>
        <v>0</v>
      </c>
      <c r="BE74" s="172">
        <f>IF(A2stdlife="n/a","n/a",IF(BE$3&gt;(A2stdlife+$E74),(Input!$J$104*(1+rvanilla)^0.5)-SUM($J74:BD74),(Input!$J$104*(1+rvanilla)^0.5)/A2stdlife))</f>
        <v>0</v>
      </c>
      <c r="BF74" s="172">
        <f>IF(A2stdlife="n/a","n/a",IF(BF$3&gt;(A2stdlife+$E74),(Input!$J$104*(1+rvanilla)^0.5)-SUM($J74:BE74),(Input!$J$104*(1+rvanilla)^0.5)/A2stdlife))</f>
        <v>0</v>
      </c>
      <c r="BG74" s="172">
        <f>IF(A2stdlife="n/a","n/a",IF(BG$3&gt;(A2stdlife+$E74),(Input!$J$104*(1+rvanilla)^0.5)-SUM($J74:BF74),(Input!$J$104*(1+rvanilla)^0.5)/A2stdlife))</f>
        <v>0</v>
      </c>
      <c r="BH74" s="172">
        <f>IF(A2stdlife="n/a","n/a",IF(BH$3&gt;(A2stdlife+$E74),(Input!$J$104*(1+rvanilla)^0.5)-SUM($J74:BG74),(Input!$J$104*(1+rvanilla)^0.5)/A2stdlife))</f>
        <v>0</v>
      </c>
      <c r="BI74" s="172">
        <f>IF(A2stdlife="n/a","n/a",IF(BI$3&gt;(A2stdlife+$E74),(Input!$J$104*(1+rvanilla)^0.5)-SUM($J74:BH74),(Input!$J$104*(1+rvanilla)^0.5)/A2stdlife))</f>
        <v>0</v>
      </c>
      <c r="BJ74" s="16"/>
      <c r="BK74" s="16"/>
      <c r="BL74" s="325"/>
      <c r="BM74" s="325"/>
      <c r="BN74" s="325"/>
      <c r="BO74" s="325"/>
      <c r="BP74" s="325"/>
      <c r="BQ74" s="325"/>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2" customFormat="1" hidden="1" outlineLevel="2">
      <c r="A75" s="16"/>
      <c r="B75" s="16"/>
      <c r="C75" s="35"/>
      <c r="D75" s="546"/>
      <c r="E75" s="293">
        <v>5</v>
      </c>
      <c r="F75" s="37"/>
      <c r="G75" s="318"/>
      <c r="H75" s="320"/>
      <c r="I75" s="320"/>
      <c r="J75" s="320"/>
      <c r="K75" s="319"/>
      <c r="L75" s="172">
        <f>IF(A2stdlife="n/a","n/a",IF(L$3&gt;(A2stdlife+$E75),(Input!$K$104*(1+rvanilla)^0.5)-SUM($K75:K75),(Input!$K$104*(1+rvanilla)^0.5)/A2stdlife))</f>
        <v>3.1153720288467072E-2</v>
      </c>
      <c r="M75" s="172">
        <f>IF(A2stdlife="n/a","n/a",IF(M$3&gt;(A2stdlife+$E75),(Input!$K$104*(1+rvanilla)^0.5)-SUM($K75:L75),(Input!$K$104*(1+rvanilla)^0.5)/A2stdlife))</f>
        <v>3.1153720288467072E-2</v>
      </c>
      <c r="N75" s="172">
        <f>IF(A2stdlife="n/a","n/a",IF(N$3&gt;(A2stdlife+$E75),(Input!$K$104*(1+rvanilla)^0.5)-SUM($K75:M75),(Input!$K$104*(1+rvanilla)^0.5)/A2stdlife))</f>
        <v>3.1153720288467072E-2</v>
      </c>
      <c r="O75" s="172">
        <f>IF(A2stdlife="n/a","n/a",IF(O$3&gt;(A2stdlife+$E75),(Input!$K$104*(1+rvanilla)^0.5)-SUM($K75:N75),(Input!$K$104*(1+rvanilla)^0.5)/A2stdlife))</f>
        <v>3.1153720288467072E-2</v>
      </c>
      <c r="P75" s="172">
        <f>IF(A2stdlife="n/a","n/a",IF(P$3&gt;(A2stdlife+$E75),(Input!$K$104*(1+rvanilla)^0.5)-SUM($K75:O75),(Input!$K$104*(1+rvanilla)^0.5)/A2stdlife))</f>
        <v>3.1153720288467072E-2</v>
      </c>
      <c r="Q75" s="172">
        <f>IF(A2stdlife="n/a","n/a",IF(Q$3&gt;(A2stdlife+$E75),(Input!$K$104*(1+rvanilla)^0.5)-SUM($K75:P75),(Input!$K$104*(1+rvanilla)^0.5)/A2stdlife))</f>
        <v>3.1153720288467072E-2</v>
      </c>
      <c r="R75" s="172">
        <f>IF(A2stdlife="n/a","n/a",IF(R$3&gt;(A2stdlife+$E75),(Input!$K$104*(1+rvanilla)^0.5)-SUM($K75:Q75),(Input!$K$104*(1+rvanilla)^0.5)/A2stdlife))</f>
        <v>3.1153720288467072E-2</v>
      </c>
      <c r="S75" s="172">
        <f>IF(A2stdlife="n/a","n/a",IF(S$3&gt;(A2stdlife+$E75),(Input!$K$104*(1+rvanilla)^0.5)-SUM($K75:R75),(Input!$K$104*(1+rvanilla)^0.5)/A2stdlife))</f>
        <v>3.1153720288467072E-2</v>
      </c>
      <c r="T75" s="172">
        <f>IF(A2stdlife="n/a","n/a",IF(T$3&gt;(A2stdlife+$E75),(Input!$K$104*(1+rvanilla)^0.5)-SUM($K75:S75),(Input!$K$104*(1+rvanilla)^0.5)/A2stdlife))</f>
        <v>3.1153720288467072E-2</v>
      </c>
      <c r="U75" s="172">
        <f>IF(A2stdlife="n/a","n/a",IF(U$3&gt;(A2stdlife+$E75),(Input!$K$104*(1+rvanilla)^0.5)-SUM($K75:T75),(Input!$K$104*(1+rvanilla)^0.5)/A2stdlife))</f>
        <v>3.1153720288467072E-2</v>
      </c>
      <c r="V75" s="172">
        <f>IF(A2stdlife="n/a","n/a",IF(V$3&gt;(A2stdlife+$E75),(Input!$K$104*(1+rvanilla)^0.5)-SUM($K75:U75),(Input!$K$104*(1+rvanilla)^0.5)/A2stdlife))</f>
        <v>3.1153720288467072E-2</v>
      </c>
      <c r="W75" s="172">
        <f>IF(A2stdlife="n/a","n/a",IF(W$3&gt;(A2stdlife+$E75),(Input!$K$104*(1+rvanilla)^0.5)-SUM($K75:V75),(Input!$K$104*(1+rvanilla)^0.5)/A2stdlife))</f>
        <v>3.1153720288467072E-2</v>
      </c>
      <c r="X75" s="172">
        <f>IF(A2stdlife="n/a","n/a",IF(X$3&gt;(A2stdlife+$E75),(Input!$K$104*(1+rvanilla)^0.5)-SUM($K75:W75),(Input!$K$104*(1+rvanilla)^0.5)/A2stdlife))</f>
        <v>3.1153720288467072E-2</v>
      </c>
      <c r="Y75" s="172">
        <f>IF(A2stdlife="n/a","n/a",IF(Y$3&gt;(A2stdlife+$E75),(Input!$K$104*(1+rvanilla)^0.5)-SUM($K75:X75),(Input!$K$104*(1+rvanilla)^0.5)/A2stdlife))</f>
        <v>3.1153720288467072E-2</v>
      </c>
      <c r="Z75" s="172">
        <f>IF(A2stdlife="n/a","n/a",IF(Z$3&gt;(A2stdlife+$E75),(Input!$K$104*(1+rvanilla)^0.5)-SUM($K75:Y75),(Input!$K$104*(1+rvanilla)^0.5)/A2stdlife))</f>
        <v>3.1153720288467072E-2</v>
      </c>
      <c r="AA75" s="172">
        <f>IF(A2stdlife="n/a","n/a",IF(AA$3&gt;(A2stdlife+$E75),(Input!$K$104*(1+rvanilla)^0.5)-SUM($K75:Z75),(Input!$K$104*(1+rvanilla)^0.5)/A2stdlife))</f>
        <v>3.1153720288467072E-2</v>
      </c>
      <c r="AB75" s="172">
        <f>IF(A2stdlife="n/a","n/a",IF(AB$3&gt;(A2stdlife+$E75),(Input!$K$104*(1+rvanilla)^0.5)-SUM($K75:AA75),(Input!$K$104*(1+rvanilla)^0.5)/A2stdlife))</f>
        <v>3.1153720288467072E-2</v>
      </c>
      <c r="AC75" s="172">
        <f>IF(A2stdlife="n/a","n/a",IF(AC$3&gt;(A2stdlife+$E75),(Input!$K$104*(1+rvanilla)^0.5)-SUM($K75:AB75),(Input!$K$104*(1+rvanilla)^0.5)/A2stdlife))</f>
        <v>3.1153720288467072E-2</v>
      </c>
      <c r="AD75" s="172">
        <f>IF(A2stdlife="n/a","n/a",IF(AD$3&gt;(A2stdlife+$E75),(Input!$K$104*(1+rvanilla)^0.5)-SUM($K75:AC75),(Input!$K$104*(1+rvanilla)^0.5)/A2stdlife))</f>
        <v>3.1153720288467072E-2</v>
      </c>
      <c r="AE75" s="172">
        <f>IF(A2stdlife="n/a","n/a",IF(AE$3&gt;(A2stdlife+$E75),(Input!$K$104*(1+rvanilla)^0.5)-SUM($K75:AD75),(Input!$K$104*(1+rvanilla)^0.5)/A2stdlife))</f>
        <v>3.1153720288467072E-2</v>
      </c>
      <c r="AF75" s="172">
        <f>IF(A2stdlife="n/a","n/a",IF(AF$3&gt;(A2stdlife+$E75),(Input!$K$104*(1+rvanilla)^0.5)-SUM($K75:AE75),(Input!$K$104*(1+rvanilla)^0.5)/A2stdlife))</f>
        <v>3.1153720288467072E-2</v>
      </c>
      <c r="AG75" s="172">
        <f>IF(A2stdlife="n/a","n/a",IF(AG$3&gt;(A2stdlife+$E75),(Input!$K$104*(1+rvanilla)^0.5)-SUM($K75:AF75),(Input!$K$104*(1+rvanilla)^0.5)/A2stdlife))</f>
        <v>3.1153720288467072E-2</v>
      </c>
      <c r="AH75" s="172">
        <f>IF(A2stdlife="n/a","n/a",IF(AH$3&gt;(A2stdlife+$E75),(Input!$K$104*(1+rvanilla)^0.5)-SUM($K75:AG75),(Input!$K$104*(1+rvanilla)^0.5)/A2stdlife))</f>
        <v>3.1153720288467072E-2</v>
      </c>
      <c r="AI75" s="172">
        <f>IF(A2stdlife="n/a","n/a",IF(AI$3&gt;(A2stdlife+$E75),(Input!$K$104*(1+rvanilla)^0.5)-SUM($K75:AH75),(Input!$K$104*(1+rvanilla)^0.5)/A2stdlife))</f>
        <v>3.1153720288467072E-2</v>
      </c>
      <c r="AJ75" s="172">
        <f>IF(A2stdlife="n/a","n/a",IF(AJ$3&gt;(A2stdlife+$E75),(Input!$K$104*(1+rvanilla)^0.5)-SUM($K75:AI75),(Input!$K$104*(1+rvanilla)^0.5)/A2stdlife))</f>
        <v>3.1153720288467072E-2</v>
      </c>
      <c r="AK75" s="172">
        <f>IF(A2stdlife="n/a","n/a",IF(AK$3&gt;(A2stdlife+$E75),(Input!$K$104*(1+rvanilla)^0.5)-SUM($K75:AJ75),(Input!$K$104*(1+rvanilla)^0.5)/A2stdlife))</f>
        <v>3.1153720288467072E-2</v>
      </c>
      <c r="AL75" s="172">
        <f>IF(A2stdlife="n/a","n/a",IF(AL$3&gt;(A2stdlife+$E75),(Input!$K$104*(1+rvanilla)^0.5)-SUM($K75:AK75),(Input!$K$104*(1+rvanilla)^0.5)/A2stdlife))</f>
        <v>3.1153720288467072E-2</v>
      </c>
      <c r="AM75" s="172">
        <f>IF(A2stdlife="n/a","n/a",IF(AM$3&gt;(A2stdlife+$E75),(Input!$K$104*(1+rvanilla)^0.5)-SUM($K75:AL75),(Input!$K$104*(1+rvanilla)^0.5)/A2stdlife))</f>
        <v>3.1153720288467072E-2</v>
      </c>
      <c r="AN75" s="172">
        <f>IF(A2stdlife="n/a","n/a",IF(AN$3&gt;(A2stdlife+$E75),(Input!$K$104*(1+rvanilla)^0.5)-SUM($K75:AM75),(Input!$K$104*(1+rvanilla)^0.5)/A2stdlife))</f>
        <v>3.1153720288467072E-2</v>
      </c>
      <c r="AO75" s="172">
        <f>IF(A2stdlife="n/a","n/a",IF(AO$3&gt;(A2stdlife+$E75),(Input!$K$104*(1+rvanilla)^0.5)-SUM($K75:AN75),(Input!$K$104*(1+rvanilla)^0.5)/A2stdlife))</f>
        <v>3.1153720288467072E-2</v>
      </c>
      <c r="AP75" s="172">
        <f>IF(A2stdlife="n/a","n/a",IF(AP$3&gt;(A2stdlife+$E75),(Input!$K$104*(1+rvanilla)^0.5)-SUM($K75:AO75),(Input!$K$104*(1+rvanilla)^0.5)/A2stdlife))</f>
        <v>3.1153720288467072E-2</v>
      </c>
      <c r="AQ75" s="172">
        <f>IF(A2stdlife="n/a","n/a",IF(AQ$3&gt;(A2stdlife+$E75),(Input!$K$104*(1+rvanilla)^0.5)-SUM($K75:AP75),(Input!$K$104*(1+rvanilla)^0.5)/A2stdlife))</f>
        <v>3.1153720288467072E-2</v>
      </c>
      <c r="AR75" s="172">
        <f>IF(A2stdlife="n/a","n/a",IF(AR$3&gt;(A2stdlife+$E75),(Input!$K$104*(1+rvanilla)^0.5)-SUM($K75:AQ75),(Input!$K$104*(1+rvanilla)^0.5)/A2stdlife))</f>
        <v>3.1153720288467072E-2</v>
      </c>
      <c r="AS75" s="172">
        <f>IF(A2stdlife="n/a","n/a",IF(AS$3&gt;(A2stdlife+$E75),(Input!$K$104*(1+rvanilla)^0.5)-SUM($K75:AR75),(Input!$K$104*(1+rvanilla)^0.5)/A2stdlife))</f>
        <v>3.1153720288467072E-2</v>
      </c>
      <c r="AT75" s="172">
        <f>IF(A2stdlife="n/a","n/a",IF(AT$3&gt;(A2stdlife+$E75),(Input!$K$104*(1+rvanilla)^0.5)-SUM($K75:AS75),(Input!$K$104*(1+rvanilla)^0.5)/A2stdlife))</f>
        <v>3.1153720288467072E-2</v>
      </c>
      <c r="AU75" s="172">
        <f>IF(A2stdlife="n/a","n/a",IF(AU$3&gt;(A2stdlife+$E75),(Input!$K$104*(1+rvanilla)^0.5)-SUM($K75:AT75),(Input!$K$104*(1+rvanilla)^0.5)/A2stdlife))</f>
        <v>3.1153720288467072E-2</v>
      </c>
      <c r="AV75" s="172">
        <f>IF(A2stdlife="n/a","n/a",IF(AV$3&gt;(A2stdlife+$E75),(Input!$K$104*(1+rvanilla)^0.5)-SUM($K75:AU75),(Input!$K$104*(1+rvanilla)^0.5)/A2stdlife))</f>
        <v>3.1153720288467072E-2</v>
      </c>
      <c r="AW75" s="172">
        <f>IF(A2stdlife="n/a","n/a",IF(AW$3&gt;(A2stdlife+$E75),(Input!$K$104*(1+rvanilla)^0.5)-SUM($K75:AV75),(Input!$K$104*(1+rvanilla)^0.5)/A2stdlife))</f>
        <v>3.1153720288467072E-2</v>
      </c>
      <c r="AX75" s="172">
        <f>IF(A2stdlife="n/a","n/a",IF(AX$3&gt;(A2stdlife+$E75),(Input!$K$104*(1+rvanilla)^0.5)-SUM($K75:AW75),(Input!$K$104*(1+rvanilla)^0.5)/A2stdlife))</f>
        <v>3.1153720288467072E-2</v>
      </c>
      <c r="AY75" s="172">
        <f>IF(A2stdlife="n/a","n/a",IF(AY$3&gt;(A2stdlife+$E75),(Input!$K$104*(1+rvanilla)^0.5)-SUM($K75:AX75),(Input!$K$104*(1+rvanilla)^0.5)/A2stdlife))</f>
        <v>3.1153720288467072E-2</v>
      </c>
      <c r="AZ75" s="172">
        <f>IF(A2stdlife="n/a","n/a",IF(AZ$3&gt;(A2stdlife+$E75),(Input!$K$104*(1+rvanilla)^0.5)-SUM($K75:AY75),(Input!$K$104*(1+rvanilla)^0.5)/A2stdlife))</f>
        <v>0</v>
      </c>
      <c r="BA75" s="172">
        <f>IF(A2stdlife="n/a","n/a",IF(BA$3&gt;(A2stdlife+$E75),(Input!$K$104*(1+rvanilla)^0.5)-SUM($K75:AZ75),(Input!$K$104*(1+rvanilla)^0.5)/A2stdlife))</f>
        <v>0</v>
      </c>
      <c r="BB75" s="172">
        <f>IF(A2stdlife="n/a","n/a",IF(BB$3&gt;(A2stdlife+$E75),(Input!$K$104*(1+rvanilla)^0.5)-SUM($K75:BA75),(Input!$K$104*(1+rvanilla)^0.5)/A2stdlife))</f>
        <v>0</v>
      </c>
      <c r="BC75" s="172">
        <f>IF(A2stdlife="n/a","n/a",IF(BC$3&gt;(A2stdlife+$E75),(Input!$K$104*(1+rvanilla)^0.5)-SUM($K75:BB75),(Input!$K$104*(1+rvanilla)^0.5)/A2stdlife))</f>
        <v>0</v>
      </c>
      <c r="BD75" s="172">
        <f>IF(A2stdlife="n/a","n/a",IF(BD$3&gt;(A2stdlife+$E75),(Input!$K$104*(1+rvanilla)^0.5)-SUM($K75:BC75),(Input!$K$104*(1+rvanilla)^0.5)/A2stdlife))</f>
        <v>0</v>
      </c>
      <c r="BE75" s="172">
        <f>IF(A2stdlife="n/a","n/a",IF(BE$3&gt;(A2stdlife+$E75),(Input!$K$104*(1+rvanilla)^0.5)-SUM($K75:BD75),(Input!$K$104*(1+rvanilla)^0.5)/A2stdlife))</f>
        <v>0</v>
      </c>
      <c r="BF75" s="172">
        <f>IF(A2stdlife="n/a","n/a",IF(BF$3&gt;(A2stdlife+$E75),(Input!$K$104*(1+rvanilla)^0.5)-SUM($K75:BE75),(Input!$K$104*(1+rvanilla)^0.5)/A2stdlife))</f>
        <v>0</v>
      </c>
      <c r="BG75" s="172">
        <f>IF(A2stdlife="n/a","n/a",IF(BG$3&gt;(A2stdlife+$E75),(Input!$K$104*(1+rvanilla)^0.5)-SUM($K75:BF75),(Input!$K$104*(1+rvanilla)^0.5)/A2stdlife))</f>
        <v>0</v>
      </c>
      <c r="BH75" s="172">
        <f>IF(A2stdlife="n/a","n/a",IF(BH$3&gt;(A2stdlife+$E75),(Input!$K$104*(1+rvanilla)^0.5)-SUM($K75:BG75),(Input!$K$104*(1+rvanilla)^0.5)/A2stdlife))</f>
        <v>0</v>
      </c>
      <c r="BI75" s="172">
        <f>IF(A2stdlife="n/a","n/a",IF(BI$3&gt;(A2stdlife+$E75),(Input!$K$104*(1+rvanilla)^0.5)-SUM($K75:BH75),(Input!$K$104*(1+rvanilla)^0.5)/A2stdlife))</f>
        <v>0</v>
      </c>
      <c r="BJ75" s="16"/>
      <c r="BK75" s="16"/>
      <c r="BL75" s="325"/>
      <c r="BM75" s="325"/>
      <c r="BN75" s="325"/>
      <c r="BO75" s="325"/>
      <c r="BP75" s="325"/>
      <c r="BQ75" s="32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2" customFormat="1" hidden="1" outlineLevel="2">
      <c r="A76" s="16"/>
      <c r="B76" s="16"/>
      <c r="C76" s="35"/>
      <c r="D76" s="546"/>
      <c r="E76" s="293">
        <v>6</v>
      </c>
      <c r="F76" s="37"/>
      <c r="G76" s="318"/>
      <c r="H76" s="320"/>
      <c r="I76" s="320"/>
      <c r="J76" s="320"/>
      <c r="K76" s="320"/>
      <c r="L76" s="319"/>
      <c r="M76" s="172">
        <f>IF(A2stdlife="n/a","n/a",IF(M$3&gt;(A2stdlife+$E76),(Input!$L$104*(1+rvanilla)^0.5)-SUM($L76:L76),(Input!$L$104*(1+rvanilla)^0.5)/A2stdlife))</f>
        <v>0</v>
      </c>
      <c r="N76" s="172">
        <f>IF(A2stdlife="n/a","n/a",IF(N$3&gt;(A2stdlife+$E76),(Input!$L$104*(1+rvanilla)^0.5)-SUM($L76:M76),(Input!$L$104*(1+rvanilla)^0.5)/A2stdlife))</f>
        <v>0</v>
      </c>
      <c r="O76" s="172">
        <f>IF(A2stdlife="n/a","n/a",IF(O$3&gt;(A2stdlife+$E76),(Input!$L$104*(1+rvanilla)^0.5)-SUM($L76:N76),(Input!$L$104*(1+rvanilla)^0.5)/A2stdlife))</f>
        <v>0</v>
      </c>
      <c r="P76" s="172">
        <f>IF(A2stdlife="n/a","n/a",IF(P$3&gt;(A2stdlife+$E76),(Input!$L$104*(1+rvanilla)^0.5)-SUM($L76:O76),(Input!$L$104*(1+rvanilla)^0.5)/A2stdlife))</f>
        <v>0</v>
      </c>
      <c r="Q76" s="172">
        <f>IF(A2stdlife="n/a","n/a",IF(Q$3&gt;(A2stdlife+$E76),(Input!$L$104*(1+rvanilla)^0.5)-SUM($L76:P76),(Input!$L$104*(1+rvanilla)^0.5)/A2stdlife))</f>
        <v>0</v>
      </c>
      <c r="R76" s="172">
        <f>IF(A2stdlife="n/a","n/a",IF(R$3&gt;(A2stdlife+$E76),(Input!$L$104*(1+rvanilla)^0.5)-SUM($L76:Q76),(Input!$L$104*(1+rvanilla)^0.5)/A2stdlife))</f>
        <v>0</v>
      </c>
      <c r="S76" s="172">
        <f>IF(A2stdlife="n/a","n/a",IF(S$3&gt;(A2stdlife+$E76),(Input!$L$104*(1+rvanilla)^0.5)-SUM($L76:R76),(Input!$L$104*(1+rvanilla)^0.5)/A2stdlife))</f>
        <v>0</v>
      </c>
      <c r="T76" s="172">
        <f>IF(A2stdlife="n/a","n/a",IF(T$3&gt;(A2stdlife+$E76),(Input!$L$104*(1+rvanilla)^0.5)-SUM($L76:S76),(Input!$L$104*(1+rvanilla)^0.5)/A2stdlife))</f>
        <v>0</v>
      </c>
      <c r="U76" s="172">
        <f>IF(A2stdlife="n/a","n/a",IF(U$3&gt;(A2stdlife+$E76),(Input!$L$104*(1+rvanilla)^0.5)-SUM($L76:T76),(Input!$L$104*(1+rvanilla)^0.5)/A2stdlife))</f>
        <v>0</v>
      </c>
      <c r="V76" s="172">
        <f>IF(A2stdlife="n/a","n/a",IF(V$3&gt;(A2stdlife+$E76),(Input!$L$104*(1+rvanilla)^0.5)-SUM($L76:U76),(Input!$L$104*(1+rvanilla)^0.5)/A2stdlife))</f>
        <v>0</v>
      </c>
      <c r="W76" s="172">
        <f>IF(A2stdlife="n/a","n/a",IF(W$3&gt;(A2stdlife+$E76),(Input!$L$104*(1+rvanilla)^0.5)-SUM($L76:V76),(Input!$L$104*(1+rvanilla)^0.5)/A2stdlife))</f>
        <v>0</v>
      </c>
      <c r="X76" s="172">
        <f>IF(A2stdlife="n/a","n/a",IF(X$3&gt;(A2stdlife+$E76),(Input!$L$104*(1+rvanilla)^0.5)-SUM($L76:W76),(Input!$L$104*(1+rvanilla)^0.5)/A2stdlife))</f>
        <v>0</v>
      </c>
      <c r="Y76" s="172">
        <f>IF(A2stdlife="n/a","n/a",IF(Y$3&gt;(A2stdlife+$E76),(Input!$L$104*(1+rvanilla)^0.5)-SUM($L76:X76),(Input!$L$104*(1+rvanilla)^0.5)/A2stdlife))</f>
        <v>0</v>
      </c>
      <c r="Z76" s="172">
        <f>IF(A2stdlife="n/a","n/a",IF(Z$3&gt;(A2stdlife+$E76),(Input!$L$104*(1+rvanilla)^0.5)-SUM($L76:Y76),(Input!$L$104*(1+rvanilla)^0.5)/A2stdlife))</f>
        <v>0</v>
      </c>
      <c r="AA76" s="172">
        <f>IF(A2stdlife="n/a","n/a",IF(AA$3&gt;(A2stdlife+$E76),(Input!$L$104*(1+rvanilla)^0.5)-SUM($L76:Z76),(Input!$L$104*(1+rvanilla)^0.5)/A2stdlife))</f>
        <v>0</v>
      </c>
      <c r="AB76" s="172">
        <f>IF(A2stdlife="n/a","n/a",IF(AB$3&gt;(A2stdlife+$E76),(Input!$L$104*(1+rvanilla)^0.5)-SUM($L76:AA76),(Input!$L$104*(1+rvanilla)^0.5)/A2stdlife))</f>
        <v>0</v>
      </c>
      <c r="AC76" s="172">
        <f>IF(A2stdlife="n/a","n/a",IF(AC$3&gt;(A2stdlife+$E76),(Input!$L$104*(1+rvanilla)^0.5)-SUM($L76:AB76),(Input!$L$104*(1+rvanilla)^0.5)/A2stdlife))</f>
        <v>0</v>
      </c>
      <c r="AD76" s="172">
        <f>IF(A2stdlife="n/a","n/a",IF(AD$3&gt;(A2stdlife+$E76),(Input!$L$104*(1+rvanilla)^0.5)-SUM($L76:AC76),(Input!$L$104*(1+rvanilla)^0.5)/A2stdlife))</f>
        <v>0</v>
      </c>
      <c r="AE76" s="172">
        <f>IF(A2stdlife="n/a","n/a",IF(AE$3&gt;(A2stdlife+$E76),(Input!$L$104*(1+rvanilla)^0.5)-SUM($L76:AD76),(Input!$L$104*(1+rvanilla)^0.5)/A2stdlife))</f>
        <v>0</v>
      </c>
      <c r="AF76" s="172">
        <f>IF(A2stdlife="n/a","n/a",IF(AF$3&gt;(A2stdlife+$E76),(Input!$L$104*(1+rvanilla)^0.5)-SUM($L76:AE76),(Input!$L$104*(1+rvanilla)^0.5)/A2stdlife))</f>
        <v>0</v>
      </c>
      <c r="AG76" s="172">
        <f>IF(A2stdlife="n/a","n/a",IF(AG$3&gt;(A2stdlife+$E76),(Input!$L$104*(1+rvanilla)^0.5)-SUM($L76:AF76),(Input!$L$104*(1+rvanilla)^0.5)/A2stdlife))</f>
        <v>0</v>
      </c>
      <c r="AH76" s="172">
        <f>IF(A2stdlife="n/a","n/a",IF(AH$3&gt;(A2stdlife+$E76),(Input!$L$104*(1+rvanilla)^0.5)-SUM($L76:AG76),(Input!$L$104*(1+rvanilla)^0.5)/A2stdlife))</f>
        <v>0</v>
      </c>
      <c r="AI76" s="172">
        <f>IF(A2stdlife="n/a","n/a",IF(AI$3&gt;(A2stdlife+$E76),(Input!$L$104*(1+rvanilla)^0.5)-SUM($L76:AH76),(Input!$L$104*(1+rvanilla)^0.5)/A2stdlife))</f>
        <v>0</v>
      </c>
      <c r="AJ76" s="172">
        <f>IF(A2stdlife="n/a","n/a",IF(AJ$3&gt;(A2stdlife+$E76),(Input!$L$104*(1+rvanilla)^0.5)-SUM($L76:AI76),(Input!$L$104*(1+rvanilla)^0.5)/A2stdlife))</f>
        <v>0</v>
      </c>
      <c r="AK76" s="172">
        <f>IF(A2stdlife="n/a","n/a",IF(AK$3&gt;(A2stdlife+$E76),(Input!$L$104*(1+rvanilla)^0.5)-SUM($L76:AJ76),(Input!$L$104*(1+rvanilla)^0.5)/A2stdlife))</f>
        <v>0</v>
      </c>
      <c r="AL76" s="172">
        <f>IF(A2stdlife="n/a","n/a",IF(AL$3&gt;(A2stdlife+$E76),(Input!$L$104*(1+rvanilla)^0.5)-SUM($L76:AK76),(Input!$L$104*(1+rvanilla)^0.5)/A2stdlife))</f>
        <v>0</v>
      </c>
      <c r="AM76" s="172">
        <f>IF(A2stdlife="n/a","n/a",IF(AM$3&gt;(A2stdlife+$E76),(Input!$L$104*(1+rvanilla)^0.5)-SUM($L76:AL76),(Input!$L$104*(1+rvanilla)^0.5)/A2stdlife))</f>
        <v>0</v>
      </c>
      <c r="AN76" s="172">
        <f>IF(A2stdlife="n/a","n/a",IF(AN$3&gt;(A2stdlife+$E76),(Input!$L$104*(1+rvanilla)^0.5)-SUM($L76:AM76),(Input!$L$104*(1+rvanilla)^0.5)/A2stdlife))</f>
        <v>0</v>
      </c>
      <c r="AO76" s="172">
        <f>IF(A2stdlife="n/a","n/a",IF(AO$3&gt;(A2stdlife+$E76),(Input!$L$104*(1+rvanilla)^0.5)-SUM($L76:AN76),(Input!$L$104*(1+rvanilla)^0.5)/A2stdlife))</f>
        <v>0</v>
      </c>
      <c r="AP76" s="172">
        <f>IF(A2stdlife="n/a","n/a",IF(AP$3&gt;(A2stdlife+$E76),(Input!$L$104*(1+rvanilla)^0.5)-SUM($L76:AO76),(Input!$L$104*(1+rvanilla)^0.5)/A2stdlife))</f>
        <v>0</v>
      </c>
      <c r="AQ76" s="172">
        <f>IF(A2stdlife="n/a","n/a",IF(AQ$3&gt;(A2stdlife+$E76),(Input!$L$104*(1+rvanilla)^0.5)-SUM($L76:AP76),(Input!$L$104*(1+rvanilla)^0.5)/A2stdlife))</f>
        <v>0</v>
      </c>
      <c r="AR76" s="172">
        <f>IF(A2stdlife="n/a","n/a",IF(AR$3&gt;(A2stdlife+$E76),(Input!$L$104*(1+rvanilla)^0.5)-SUM($L76:AQ76),(Input!$L$104*(1+rvanilla)^0.5)/A2stdlife))</f>
        <v>0</v>
      </c>
      <c r="AS76" s="172">
        <f>IF(A2stdlife="n/a","n/a",IF(AS$3&gt;(A2stdlife+$E76),(Input!$L$104*(1+rvanilla)^0.5)-SUM($L76:AR76),(Input!$L$104*(1+rvanilla)^0.5)/A2stdlife))</f>
        <v>0</v>
      </c>
      <c r="AT76" s="172">
        <f>IF(A2stdlife="n/a","n/a",IF(AT$3&gt;(A2stdlife+$E76),(Input!$L$104*(1+rvanilla)^0.5)-SUM($L76:AS76),(Input!$L$104*(1+rvanilla)^0.5)/A2stdlife))</f>
        <v>0</v>
      </c>
      <c r="AU76" s="172">
        <f>IF(A2stdlife="n/a","n/a",IF(AU$3&gt;(A2stdlife+$E76),(Input!$L$104*(1+rvanilla)^0.5)-SUM($L76:AT76),(Input!$L$104*(1+rvanilla)^0.5)/A2stdlife))</f>
        <v>0</v>
      </c>
      <c r="AV76" s="172">
        <f>IF(A2stdlife="n/a","n/a",IF(AV$3&gt;(A2stdlife+$E76),(Input!$L$104*(1+rvanilla)^0.5)-SUM($L76:AU76),(Input!$L$104*(1+rvanilla)^0.5)/A2stdlife))</f>
        <v>0</v>
      </c>
      <c r="AW76" s="172">
        <f>IF(A2stdlife="n/a","n/a",IF(AW$3&gt;(A2stdlife+$E76),(Input!$L$104*(1+rvanilla)^0.5)-SUM($L76:AV76),(Input!$L$104*(1+rvanilla)^0.5)/A2stdlife))</f>
        <v>0</v>
      </c>
      <c r="AX76" s="172">
        <f>IF(A2stdlife="n/a","n/a",IF(AX$3&gt;(A2stdlife+$E76),(Input!$L$104*(1+rvanilla)^0.5)-SUM($L76:AW76),(Input!$L$104*(1+rvanilla)^0.5)/A2stdlife))</f>
        <v>0</v>
      </c>
      <c r="AY76" s="172">
        <f>IF(A2stdlife="n/a","n/a",IF(AY$3&gt;(A2stdlife+$E76),(Input!$L$104*(1+rvanilla)^0.5)-SUM($L76:AX76),(Input!$L$104*(1+rvanilla)^0.5)/A2stdlife))</f>
        <v>0</v>
      </c>
      <c r="AZ76" s="172">
        <f>IF(A2stdlife="n/a","n/a",IF(AZ$3&gt;(A2stdlife+$E76),(Input!$L$104*(1+rvanilla)^0.5)-SUM($L76:AY76),(Input!$L$104*(1+rvanilla)^0.5)/A2stdlife))</f>
        <v>0</v>
      </c>
      <c r="BA76" s="172">
        <f>IF(A2stdlife="n/a","n/a",IF(BA$3&gt;(A2stdlife+$E76),(Input!$L$104*(1+rvanilla)^0.5)-SUM($L76:AZ76),(Input!$L$104*(1+rvanilla)^0.5)/A2stdlife))</f>
        <v>0</v>
      </c>
      <c r="BB76" s="172">
        <f>IF(A2stdlife="n/a","n/a",IF(BB$3&gt;(A2stdlife+$E76),(Input!$L$104*(1+rvanilla)^0.5)-SUM($L76:BA76),(Input!$L$104*(1+rvanilla)^0.5)/A2stdlife))</f>
        <v>0</v>
      </c>
      <c r="BC76" s="172">
        <f>IF(A2stdlife="n/a","n/a",IF(BC$3&gt;(A2stdlife+$E76),(Input!$L$104*(1+rvanilla)^0.5)-SUM($L76:BB76),(Input!$L$104*(1+rvanilla)^0.5)/A2stdlife))</f>
        <v>0</v>
      </c>
      <c r="BD76" s="172">
        <f>IF(A2stdlife="n/a","n/a",IF(BD$3&gt;(A2stdlife+$E76),(Input!$L$104*(1+rvanilla)^0.5)-SUM($L76:BC76),(Input!$L$104*(1+rvanilla)^0.5)/A2stdlife))</f>
        <v>0</v>
      </c>
      <c r="BE76" s="172">
        <f>IF(A2stdlife="n/a","n/a",IF(BE$3&gt;(A2stdlife+$E76),(Input!$L$104*(1+rvanilla)^0.5)-SUM($L76:BD76),(Input!$L$104*(1+rvanilla)^0.5)/A2stdlife))</f>
        <v>0</v>
      </c>
      <c r="BF76" s="172">
        <f>IF(A2stdlife="n/a","n/a",IF(BF$3&gt;(A2stdlife+$E76),(Input!$L$104*(1+rvanilla)^0.5)-SUM($L76:BE76),(Input!$L$104*(1+rvanilla)^0.5)/A2stdlife))</f>
        <v>0</v>
      </c>
      <c r="BG76" s="172">
        <f>IF(A2stdlife="n/a","n/a",IF(BG$3&gt;(A2stdlife+$E76),(Input!$L$104*(1+rvanilla)^0.5)-SUM($L76:BF76),(Input!$L$104*(1+rvanilla)^0.5)/A2stdlife))</f>
        <v>0</v>
      </c>
      <c r="BH76" s="172">
        <f>IF(A2stdlife="n/a","n/a",IF(BH$3&gt;(A2stdlife+$E76),(Input!$L$104*(1+rvanilla)^0.5)-SUM($L76:BG76),(Input!$L$104*(1+rvanilla)^0.5)/A2stdlife))</f>
        <v>0</v>
      </c>
      <c r="BI76" s="172">
        <f>IF(A2stdlife="n/a","n/a",IF(BI$3&gt;(A2stdlife+$E76),(Input!$L$104*(1+rvanilla)^0.5)-SUM($L76:BH76),(Input!$L$104*(1+rvanilla)^0.5)/A2stdlife))</f>
        <v>0</v>
      </c>
      <c r="BJ76" s="16"/>
      <c r="BK76" s="16"/>
      <c r="BL76" s="325"/>
      <c r="BM76" s="325"/>
      <c r="BN76" s="325"/>
      <c r="BO76" s="325"/>
      <c r="BP76" s="325"/>
      <c r="BQ76" s="325"/>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2" customFormat="1" hidden="1" outlineLevel="2">
      <c r="A77" s="16"/>
      <c r="B77" s="16"/>
      <c r="C77" s="35"/>
      <c r="D77" s="546"/>
      <c r="E77" s="293">
        <v>7</v>
      </c>
      <c r="F77" s="37"/>
      <c r="G77" s="318"/>
      <c r="H77" s="320"/>
      <c r="I77" s="320"/>
      <c r="J77" s="320"/>
      <c r="K77" s="320"/>
      <c r="L77" s="320"/>
      <c r="M77" s="319"/>
      <c r="N77" s="172">
        <f>IF(A2stdlife="n/a","n/a",IF(N$3&gt;(A2stdlife+$E77),(Input!$M$104*(1+rvanilla)^0.5)-SUM($M77:M77),(Input!$M$104*(1+rvanilla)^0.5)/A2stdlife))</f>
        <v>0</v>
      </c>
      <c r="O77" s="172">
        <f>IF(A2stdlife="n/a","n/a",IF(O$3&gt;(A2stdlife+$E77),(Input!$M$104*(1+rvanilla)^0.5)-SUM($M77:N77),(Input!$M$104*(1+rvanilla)^0.5)/A2stdlife))</f>
        <v>0</v>
      </c>
      <c r="P77" s="172">
        <f>IF(A2stdlife="n/a","n/a",IF(P$3&gt;(A2stdlife+$E77),(Input!$M$104*(1+rvanilla)^0.5)-SUM($M77:O77),(Input!$M$104*(1+rvanilla)^0.5)/A2stdlife))</f>
        <v>0</v>
      </c>
      <c r="Q77" s="172">
        <f>IF(A2stdlife="n/a","n/a",IF(Q$3&gt;(A2stdlife+$E77),(Input!$M$104*(1+rvanilla)^0.5)-SUM($M77:P77),(Input!$M$104*(1+rvanilla)^0.5)/A2stdlife))</f>
        <v>0</v>
      </c>
      <c r="R77" s="172">
        <f>IF(A2stdlife="n/a","n/a",IF(R$3&gt;(A2stdlife+$E77),(Input!$M$104*(1+rvanilla)^0.5)-SUM($M77:Q77),(Input!$M$104*(1+rvanilla)^0.5)/A2stdlife))</f>
        <v>0</v>
      </c>
      <c r="S77" s="172">
        <f>IF(A2stdlife="n/a","n/a",IF(S$3&gt;(A2stdlife+$E77),(Input!$M$104*(1+rvanilla)^0.5)-SUM($M77:R77),(Input!$M$104*(1+rvanilla)^0.5)/A2stdlife))</f>
        <v>0</v>
      </c>
      <c r="T77" s="172">
        <f>IF(A2stdlife="n/a","n/a",IF(T$3&gt;(A2stdlife+$E77),(Input!$M$104*(1+rvanilla)^0.5)-SUM($M77:S77),(Input!$M$104*(1+rvanilla)^0.5)/A2stdlife))</f>
        <v>0</v>
      </c>
      <c r="U77" s="172">
        <f>IF(A2stdlife="n/a","n/a",IF(U$3&gt;(A2stdlife+$E77),(Input!$M$104*(1+rvanilla)^0.5)-SUM($M77:T77),(Input!$M$104*(1+rvanilla)^0.5)/A2stdlife))</f>
        <v>0</v>
      </c>
      <c r="V77" s="172">
        <f>IF(A2stdlife="n/a","n/a",IF(V$3&gt;(A2stdlife+$E77),(Input!$M$104*(1+rvanilla)^0.5)-SUM($M77:U77),(Input!$M$104*(1+rvanilla)^0.5)/A2stdlife))</f>
        <v>0</v>
      </c>
      <c r="W77" s="172">
        <f>IF(A2stdlife="n/a","n/a",IF(W$3&gt;(A2stdlife+$E77),(Input!$M$104*(1+rvanilla)^0.5)-SUM($M77:V77),(Input!$M$104*(1+rvanilla)^0.5)/A2stdlife))</f>
        <v>0</v>
      </c>
      <c r="X77" s="172">
        <f>IF(A2stdlife="n/a","n/a",IF(X$3&gt;(A2stdlife+$E77),(Input!$M$104*(1+rvanilla)^0.5)-SUM($M77:W77),(Input!$M$104*(1+rvanilla)^0.5)/A2stdlife))</f>
        <v>0</v>
      </c>
      <c r="Y77" s="172">
        <f>IF(A2stdlife="n/a","n/a",IF(Y$3&gt;(A2stdlife+$E77),(Input!$M$104*(1+rvanilla)^0.5)-SUM($M77:X77),(Input!$M$104*(1+rvanilla)^0.5)/A2stdlife))</f>
        <v>0</v>
      </c>
      <c r="Z77" s="172">
        <f>IF(A2stdlife="n/a","n/a",IF(Z$3&gt;(A2stdlife+$E77),(Input!$M$104*(1+rvanilla)^0.5)-SUM($M77:Y77),(Input!$M$104*(1+rvanilla)^0.5)/A2stdlife))</f>
        <v>0</v>
      </c>
      <c r="AA77" s="172">
        <f>IF(A2stdlife="n/a","n/a",IF(AA$3&gt;(A2stdlife+$E77),(Input!$M$104*(1+rvanilla)^0.5)-SUM($M77:Z77),(Input!$M$104*(1+rvanilla)^0.5)/A2stdlife))</f>
        <v>0</v>
      </c>
      <c r="AB77" s="172">
        <f>IF(A2stdlife="n/a","n/a",IF(AB$3&gt;(A2stdlife+$E77),(Input!$M$104*(1+rvanilla)^0.5)-SUM($M77:AA77),(Input!$M$104*(1+rvanilla)^0.5)/A2stdlife))</f>
        <v>0</v>
      </c>
      <c r="AC77" s="172">
        <f>IF(A2stdlife="n/a","n/a",IF(AC$3&gt;(A2stdlife+$E77),(Input!$M$104*(1+rvanilla)^0.5)-SUM($M77:AB77),(Input!$M$104*(1+rvanilla)^0.5)/A2stdlife))</f>
        <v>0</v>
      </c>
      <c r="AD77" s="172">
        <f>IF(A2stdlife="n/a","n/a",IF(AD$3&gt;(A2stdlife+$E77),(Input!$M$104*(1+rvanilla)^0.5)-SUM($M77:AC77),(Input!$M$104*(1+rvanilla)^0.5)/A2stdlife))</f>
        <v>0</v>
      </c>
      <c r="AE77" s="172">
        <f>IF(A2stdlife="n/a","n/a",IF(AE$3&gt;(A2stdlife+$E77),(Input!$M$104*(1+rvanilla)^0.5)-SUM($M77:AD77),(Input!$M$104*(1+rvanilla)^0.5)/A2stdlife))</f>
        <v>0</v>
      </c>
      <c r="AF77" s="172">
        <f>IF(A2stdlife="n/a","n/a",IF(AF$3&gt;(A2stdlife+$E77),(Input!$M$104*(1+rvanilla)^0.5)-SUM($M77:AE77),(Input!$M$104*(1+rvanilla)^0.5)/A2stdlife))</f>
        <v>0</v>
      </c>
      <c r="AG77" s="172">
        <f>IF(A2stdlife="n/a","n/a",IF(AG$3&gt;(A2stdlife+$E77),(Input!$M$104*(1+rvanilla)^0.5)-SUM($M77:AF77),(Input!$M$104*(1+rvanilla)^0.5)/A2stdlife))</f>
        <v>0</v>
      </c>
      <c r="AH77" s="172">
        <f>IF(A2stdlife="n/a","n/a",IF(AH$3&gt;(A2stdlife+$E77),(Input!$M$104*(1+rvanilla)^0.5)-SUM($M77:AG77),(Input!$M$104*(1+rvanilla)^0.5)/A2stdlife))</f>
        <v>0</v>
      </c>
      <c r="AI77" s="172">
        <f>IF(A2stdlife="n/a","n/a",IF(AI$3&gt;(A2stdlife+$E77),(Input!$M$104*(1+rvanilla)^0.5)-SUM($M77:AH77),(Input!$M$104*(1+rvanilla)^0.5)/A2stdlife))</f>
        <v>0</v>
      </c>
      <c r="AJ77" s="172">
        <f>IF(A2stdlife="n/a","n/a",IF(AJ$3&gt;(A2stdlife+$E77),(Input!$M$104*(1+rvanilla)^0.5)-SUM($M77:AI77),(Input!$M$104*(1+rvanilla)^0.5)/A2stdlife))</f>
        <v>0</v>
      </c>
      <c r="AK77" s="172">
        <f>IF(A2stdlife="n/a","n/a",IF(AK$3&gt;(A2stdlife+$E77),(Input!$M$104*(1+rvanilla)^0.5)-SUM($M77:AJ77),(Input!$M$104*(1+rvanilla)^0.5)/A2stdlife))</f>
        <v>0</v>
      </c>
      <c r="AL77" s="172">
        <f>IF(A2stdlife="n/a","n/a",IF(AL$3&gt;(A2stdlife+$E77),(Input!$M$104*(1+rvanilla)^0.5)-SUM($M77:AK77),(Input!$M$104*(1+rvanilla)^0.5)/A2stdlife))</f>
        <v>0</v>
      </c>
      <c r="AM77" s="172">
        <f>IF(A2stdlife="n/a","n/a",IF(AM$3&gt;(A2stdlife+$E77),(Input!$M$104*(1+rvanilla)^0.5)-SUM($M77:AL77),(Input!$M$104*(1+rvanilla)^0.5)/A2stdlife))</f>
        <v>0</v>
      </c>
      <c r="AN77" s="172">
        <f>IF(A2stdlife="n/a","n/a",IF(AN$3&gt;(A2stdlife+$E77),(Input!$M$104*(1+rvanilla)^0.5)-SUM($M77:AM77),(Input!$M$104*(1+rvanilla)^0.5)/A2stdlife))</f>
        <v>0</v>
      </c>
      <c r="AO77" s="172">
        <f>IF(A2stdlife="n/a","n/a",IF(AO$3&gt;(A2stdlife+$E77),(Input!$M$104*(1+rvanilla)^0.5)-SUM($M77:AN77),(Input!$M$104*(1+rvanilla)^0.5)/A2stdlife))</f>
        <v>0</v>
      </c>
      <c r="AP77" s="172">
        <f>IF(A2stdlife="n/a","n/a",IF(AP$3&gt;(A2stdlife+$E77),(Input!$M$104*(1+rvanilla)^0.5)-SUM($M77:AO77),(Input!$M$104*(1+rvanilla)^0.5)/A2stdlife))</f>
        <v>0</v>
      </c>
      <c r="AQ77" s="172">
        <f>IF(A2stdlife="n/a","n/a",IF(AQ$3&gt;(A2stdlife+$E77),(Input!$M$104*(1+rvanilla)^0.5)-SUM($M77:AP77),(Input!$M$104*(1+rvanilla)^0.5)/A2stdlife))</f>
        <v>0</v>
      </c>
      <c r="AR77" s="172">
        <f>IF(A2stdlife="n/a","n/a",IF(AR$3&gt;(A2stdlife+$E77),(Input!$M$104*(1+rvanilla)^0.5)-SUM($M77:AQ77),(Input!$M$104*(1+rvanilla)^0.5)/A2stdlife))</f>
        <v>0</v>
      </c>
      <c r="AS77" s="172">
        <f>IF(A2stdlife="n/a","n/a",IF(AS$3&gt;(A2stdlife+$E77),(Input!$M$104*(1+rvanilla)^0.5)-SUM($M77:AR77),(Input!$M$104*(1+rvanilla)^0.5)/A2stdlife))</f>
        <v>0</v>
      </c>
      <c r="AT77" s="172">
        <f>IF(A2stdlife="n/a","n/a",IF(AT$3&gt;(A2stdlife+$E77),(Input!$M$104*(1+rvanilla)^0.5)-SUM($M77:AS77),(Input!$M$104*(1+rvanilla)^0.5)/A2stdlife))</f>
        <v>0</v>
      </c>
      <c r="AU77" s="172">
        <f>IF(A2stdlife="n/a","n/a",IF(AU$3&gt;(A2stdlife+$E77),(Input!$M$104*(1+rvanilla)^0.5)-SUM($M77:AT77),(Input!$M$104*(1+rvanilla)^0.5)/A2stdlife))</f>
        <v>0</v>
      </c>
      <c r="AV77" s="172">
        <f>IF(A2stdlife="n/a","n/a",IF(AV$3&gt;(A2stdlife+$E77),(Input!$M$104*(1+rvanilla)^0.5)-SUM($M77:AU77),(Input!$M$104*(1+rvanilla)^0.5)/A2stdlife))</f>
        <v>0</v>
      </c>
      <c r="AW77" s="172">
        <f>IF(A2stdlife="n/a","n/a",IF(AW$3&gt;(A2stdlife+$E77),(Input!$M$104*(1+rvanilla)^0.5)-SUM($M77:AV77),(Input!$M$104*(1+rvanilla)^0.5)/A2stdlife))</f>
        <v>0</v>
      </c>
      <c r="AX77" s="172">
        <f>IF(A2stdlife="n/a","n/a",IF(AX$3&gt;(A2stdlife+$E77),(Input!$M$104*(1+rvanilla)^0.5)-SUM($M77:AW77),(Input!$M$104*(1+rvanilla)^0.5)/A2stdlife))</f>
        <v>0</v>
      </c>
      <c r="AY77" s="172">
        <f>IF(A2stdlife="n/a","n/a",IF(AY$3&gt;(A2stdlife+$E77),(Input!$M$104*(1+rvanilla)^0.5)-SUM($M77:AX77),(Input!$M$104*(1+rvanilla)^0.5)/A2stdlife))</f>
        <v>0</v>
      </c>
      <c r="AZ77" s="172">
        <f>IF(A2stdlife="n/a","n/a",IF(AZ$3&gt;(A2stdlife+$E77),(Input!$M$104*(1+rvanilla)^0.5)-SUM($M77:AY77),(Input!$M$104*(1+rvanilla)^0.5)/A2stdlife))</f>
        <v>0</v>
      </c>
      <c r="BA77" s="172">
        <f>IF(A2stdlife="n/a","n/a",IF(BA$3&gt;(A2stdlife+$E77),(Input!$M$104*(1+rvanilla)^0.5)-SUM($M77:AZ77),(Input!$M$104*(1+rvanilla)^0.5)/A2stdlife))</f>
        <v>0</v>
      </c>
      <c r="BB77" s="172">
        <f>IF(A2stdlife="n/a","n/a",IF(BB$3&gt;(A2stdlife+$E77),(Input!$M$104*(1+rvanilla)^0.5)-SUM($M77:BA77),(Input!$M$104*(1+rvanilla)^0.5)/A2stdlife))</f>
        <v>0</v>
      </c>
      <c r="BC77" s="172">
        <f>IF(A2stdlife="n/a","n/a",IF(BC$3&gt;(A2stdlife+$E77),(Input!$M$104*(1+rvanilla)^0.5)-SUM($M77:BB77),(Input!$M$104*(1+rvanilla)^0.5)/A2stdlife))</f>
        <v>0</v>
      </c>
      <c r="BD77" s="172">
        <f>IF(A2stdlife="n/a","n/a",IF(BD$3&gt;(A2stdlife+$E77),(Input!$M$104*(1+rvanilla)^0.5)-SUM($M77:BC77),(Input!$M$104*(1+rvanilla)^0.5)/A2stdlife))</f>
        <v>0</v>
      </c>
      <c r="BE77" s="172">
        <f>IF(A2stdlife="n/a","n/a",IF(BE$3&gt;(A2stdlife+$E77),(Input!$M$104*(1+rvanilla)^0.5)-SUM($M77:BD77),(Input!$M$104*(1+rvanilla)^0.5)/A2stdlife))</f>
        <v>0</v>
      </c>
      <c r="BF77" s="172">
        <f>IF(A2stdlife="n/a","n/a",IF(BF$3&gt;(A2stdlife+$E77),(Input!$M$104*(1+rvanilla)^0.5)-SUM($M77:BE77),(Input!$M$104*(1+rvanilla)^0.5)/A2stdlife))</f>
        <v>0</v>
      </c>
      <c r="BG77" s="172">
        <f>IF(A2stdlife="n/a","n/a",IF(BG$3&gt;(A2stdlife+$E77),(Input!$M$104*(1+rvanilla)^0.5)-SUM($M77:BF77),(Input!$M$104*(1+rvanilla)^0.5)/A2stdlife))</f>
        <v>0</v>
      </c>
      <c r="BH77" s="172">
        <f>IF(A2stdlife="n/a","n/a",IF(BH$3&gt;(A2stdlife+$E77),(Input!$M$104*(1+rvanilla)^0.5)-SUM($M77:BG77),(Input!$M$104*(1+rvanilla)^0.5)/A2stdlife))</f>
        <v>0</v>
      </c>
      <c r="BI77" s="172">
        <f>IF(A2stdlife="n/a","n/a",IF(BI$3&gt;(A2stdlife+$E77),(Input!$M$104*(1+rvanilla)^0.5)-SUM($M77:BH77),(Input!$M$104*(1+rvanilla)^0.5)/A2stdlife))</f>
        <v>0</v>
      </c>
      <c r="BJ77" s="16"/>
      <c r="BK77" s="16"/>
      <c r="BL77" s="325"/>
      <c r="BM77" s="325"/>
      <c r="BN77" s="325"/>
      <c r="BO77" s="325"/>
      <c r="BP77" s="325"/>
      <c r="BQ77" s="325"/>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2" customFormat="1" hidden="1" outlineLevel="2">
      <c r="A78" s="16"/>
      <c r="B78" s="16"/>
      <c r="C78" s="35"/>
      <c r="D78" s="546"/>
      <c r="E78" s="293">
        <v>8</v>
      </c>
      <c r="F78" s="37"/>
      <c r="G78" s="318"/>
      <c r="H78" s="320"/>
      <c r="I78" s="320"/>
      <c r="J78" s="320"/>
      <c r="K78" s="320"/>
      <c r="L78" s="320"/>
      <c r="M78" s="320"/>
      <c r="N78" s="319"/>
      <c r="O78" s="172">
        <f>IF(A2stdlife="n/a","n/a",IF(O$3&gt;(A2stdlife+$E78),(Input!$N$104*(1+rvanilla)^0.5)-SUM($N78:N78),(Input!$N$104*(1+rvanilla)^0.5)/A2stdlife))</f>
        <v>0</v>
      </c>
      <c r="P78" s="172">
        <f>IF(A2stdlife="n/a","n/a",IF(P$3&gt;(A2stdlife+$E78),(Input!$N$104*(1+rvanilla)^0.5)-SUM($N78:O78),(Input!$N$104*(1+rvanilla)^0.5)/A2stdlife))</f>
        <v>0</v>
      </c>
      <c r="Q78" s="172">
        <f>IF(A2stdlife="n/a","n/a",IF(Q$3&gt;(A2stdlife+$E78),(Input!$N$104*(1+rvanilla)^0.5)-SUM($N78:P78),(Input!$N$104*(1+rvanilla)^0.5)/A2stdlife))</f>
        <v>0</v>
      </c>
      <c r="R78" s="172">
        <f>IF(A2stdlife="n/a","n/a",IF(R$3&gt;(A2stdlife+$E78),(Input!$N$104*(1+rvanilla)^0.5)-SUM($N78:Q78),(Input!$N$104*(1+rvanilla)^0.5)/A2stdlife))</f>
        <v>0</v>
      </c>
      <c r="S78" s="172">
        <f>IF(A2stdlife="n/a","n/a",IF(S$3&gt;(A2stdlife+$E78),(Input!$N$104*(1+rvanilla)^0.5)-SUM($N78:R78),(Input!$N$104*(1+rvanilla)^0.5)/A2stdlife))</f>
        <v>0</v>
      </c>
      <c r="T78" s="172">
        <f>IF(A2stdlife="n/a","n/a",IF(T$3&gt;(A2stdlife+$E78),(Input!$N$104*(1+rvanilla)^0.5)-SUM($N78:S78),(Input!$N$104*(1+rvanilla)^0.5)/A2stdlife))</f>
        <v>0</v>
      </c>
      <c r="U78" s="172">
        <f>IF(A2stdlife="n/a","n/a",IF(U$3&gt;(A2stdlife+$E78),(Input!$N$104*(1+rvanilla)^0.5)-SUM($N78:T78),(Input!$N$104*(1+rvanilla)^0.5)/A2stdlife))</f>
        <v>0</v>
      </c>
      <c r="V78" s="172">
        <f>IF(A2stdlife="n/a","n/a",IF(V$3&gt;(A2stdlife+$E78),(Input!$N$104*(1+rvanilla)^0.5)-SUM($N78:U78),(Input!$N$104*(1+rvanilla)^0.5)/A2stdlife))</f>
        <v>0</v>
      </c>
      <c r="W78" s="172">
        <f>IF(A2stdlife="n/a","n/a",IF(W$3&gt;(A2stdlife+$E78),(Input!$N$104*(1+rvanilla)^0.5)-SUM($N78:V78),(Input!$N$104*(1+rvanilla)^0.5)/A2stdlife))</f>
        <v>0</v>
      </c>
      <c r="X78" s="172">
        <f>IF(A2stdlife="n/a","n/a",IF(X$3&gt;(A2stdlife+$E78),(Input!$N$104*(1+rvanilla)^0.5)-SUM($N78:W78),(Input!$N$104*(1+rvanilla)^0.5)/A2stdlife))</f>
        <v>0</v>
      </c>
      <c r="Y78" s="172">
        <f>IF(A2stdlife="n/a","n/a",IF(Y$3&gt;(A2stdlife+$E78),(Input!$N$104*(1+rvanilla)^0.5)-SUM($N78:X78),(Input!$N$104*(1+rvanilla)^0.5)/A2stdlife))</f>
        <v>0</v>
      </c>
      <c r="Z78" s="172">
        <f>IF(A2stdlife="n/a","n/a",IF(Z$3&gt;(A2stdlife+$E78),(Input!$N$104*(1+rvanilla)^0.5)-SUM($N78:Y78),(Input!$N$104*(1+rvanilla)^0.5)/A2stdlife))</f>
        <v>0</v>
      </c>
      <c r="AA78" s="172">
        <f>IF(A2stdlife="n/a","n/a",IF(AA$3&gt;(A2stdlife+$E78),(Input!$N$104*(1+rvanilla)^0.5)-SUM($N78:Z78),(Input!$N$104*(1+rvanilla)^0.5)/A2stdlife))</f>
        <v>0</v>
      </c>
      <c r="AB78" s="172">
        <f>IF(A2stdlife="n/a","n/a",IF(AB$3&gt;(A2stdlife+$E78),(Input!$N$104*(1+rvanilla)^0.5)-SUM($N78:AA78),(Input!$N$104*(1+rvanilla)^0.5)/A2stdlife))</f>
        <v>0</v>
      </c>
      <c r="AC78" s="172">
        <f>IF(A2stdlife="n/a","n/a",IF(AC$3&gt;(A2stdlife+$E78),(Input!$N$104*(1+rvanilla)^0.5)-SUM($N78:AB78),(Input!$N$104*(1+rvanilla)^0.5)/A2stdlife))</f>
        <v>0</v>
      </c>
      <c r="AD78" s="172">
        <f>IF(A2stdlife="n/a","n/a",IF(AD$3&gt;(A2stdlife+$E78),(Input!$N$104*(1+rvanilla)^0.5)-SUM($N78:AC78),(Input!$N$104*(1+rvanilla)^0.5)/A2stdlife))</f>
        <v>0</v>
      </c>
      <c r="AE78" s="172">
        <f>IF(A2stdlife="n/a","n/a",IF(AE$3&gt;(A2stdlife+$E78),(Input!$N$104*(1+rvanilla)^0.5)-SUM($N78:AD78),(Input!$N$104*(1+rvanilla)^0.5)/A2stdlife))</f>
        <v>0</v>
      </c>
      <c r="AF78" s="172">
        <f>IF(A2stdlife="n/a","n/a",IF(AF$3&gt;(A2stdlife+$E78),(Input!$N$104*(1+rvanilla)^0.5)-SUM($N78:AE78),(Input!$N$104*(1+rvanilla)^0.5)/A2stdlife))</f>
        <v>0</v>
      </c>
      <c r="AG78" s="172">
        <f>IF(A2stdlife="n/a","n/a",IF(AG$3&gt;(A2stdlife+$E78),(Input!$N$104*(1+rvanilla)^0.5)-SUM($N78:AF78),(Input!$N$104*(1+rvanilla)^0.5)/A2stdlife))</f>
        <v>0</v>
      </c>
      <c r="AH78" s="172">
        <f>IF(A2stdlife="n/a","n/a",IF(AH$3&gt;(A2stdlife+$E78),(Input!$N$104*(1+rvanilla)^0.5)-SUM($N78:AG78),(Input!$N$104*(1+rvanilla)^0.5)/A2stdlife))</f>
        <v>0</v>
      </c>
      <c r="AI78" s="172">
        <f>IF(A2stdlife="n/a","n/a",IF(AI$3&gt;(A2stdlife+$E78),(Input!$N$104*(1+rvanilla)^0.5)-SUM($N78:AH78),(Input!$N$104*(1+rvanilla)^0.5)/A2stdlife))</f>
        <v>0</v>
      </c>
      <c r="AJ78" s="172">
        <f>IF(A2stdlife="n/a","n/a",IF(AJ$3&gt;(A2stdlife+$E78),(Input!$N$104*(1+rvanilla)^0.5)-SUM($N78:AI78),(Input!$N$104*(1+rvanilla)^0.5)/A2stdlife))</f>
        <v>0</v>
      </c>
      <c r="AK78" s="172">
        <f>IF(A2stdlife="n/a","n/a",IF(AK$3&gt;(A2stdlife+$E78),(Input!$N$104*(1+rvanilla)^0.5)-SUM($N78:AJ78),(Input!$N$104*(1+rvanilla)^0.5)/A2stdlife))</f>
        <v>0</v>
      </c>
      <c r="AL78" s="172">
        <f>IF(A2stdlife="n/a","n/a",IF(AL$3&gt;(A2stdlife+$E78),(Input!$N$104*(1+rvanilla)^0.5)-SUM($N78:AK78),(Input!$N$104*(1+rvanilla)^0.5)/A2stdlife))</f>
        <v>0</v>
      </c>
      <c r="AM78" s="172">
        <f>IF(A2stdlife="n/a","n/a",IF(AM$3&gt;(A2stdlife+$E78),(Input!$N$104*(1+rvanilla)^0.5)-SUM($N78:AL78),(Input!$N$104*(1+rvanilla)^0.5)/A2stdlife))</f>
        <v>0</v>
      </c>
      <c r="AN78" s="172">
        <f>IF(A2stdlife="n/a","n/a",IF(AN$3&gt;(A2stdlife+$E78),(Input!$N$104*(1+rvanilla)^0.5)-SUM($N78:AM78),(Input!$N$104*(1+rvanilla)^0.5)/A2stdlife))</f>
        <v>0</v>
      </c>
      <c r="AO78" s="172">
        <f>IF(A2stdlife="n/a","n/a",IF(AO$3&gt;(A2stdlife+$E78),(Input!$N$104*(1+rvanilla)^0.5)-SUM($N78:AN78),(Input!$N$104*(1+rvanilla)^0.5)/A2stdlife))</f>
        <v>0</v>
      </c>
      <c r="AP78" s="172">
        <f>IF(A2stdlife="n/a","n/a",IF(AP$3&gt;(A2stdlife+$E78),(Input!$N$104*(1+rvanilla)^0.5)-SUM($N78:AO78),(Input!$N$104*(1+rvanilla)^0.5)/A2stdlife))</f>
        <v>0</v>
      </c>
      <c r="AQ78" s="172">
        <f>IF(A2stdlife="n/a","n/a",IF(AQ$3&gt;(A2stdlife+$E78),(Input!$N$104*(1+rvanilla)^0.5)-SUM($N78:AP78),(Input!$N$104*(1+rvanilla)^0.5)/A2stdlife))</f>
        <v>0</v>
      </c>
      <c r="AR78" s="172">
        <f>IF(A2stdlife="n/a","n/a",IF(AR$3&gt;(A2stdlife+$E78),(Input!$N$104*(1+rvanilla)^0.5)-SUM($N78:AQ78),(Input!$N$104*(1+rvanilla)^0.5)/A2stdlife))</f>
        <v>0</v>
      </c>
      <c r="AS78" s="172">
        <f>IF(A2stdlife="n/a","n/a",IF(AS$3&gt;(A2stdlife+$E78),(Input!$N$104*(1+rvanilla)^0.5)-SUM($N78:AR78),(Input!$N$104*(1+rvanilla)^0.5)/A2stdlife))</f>
        <v>0</v>
      </c>
      <c r="AT78" s="172">
        <f>IF(A2stdlife="n/a","n/a",IF(AT$3&gt;(A2stdlife+$E78),(Input!$N$104*(1+rvanilla)^0.5)-SUM($N78:AS78),(Input!$N$104*(1+rvanilla)^0.5)/A2stdlife))</f>
        <v>0</v>
      </c>
      <c r="AU78" s="172">
        <f>IF(A2stdlife="n/a","n/a",IF(AU$3&gt;(A2stdlife+$E78),(Input!$N$104*(1+rvanilla)^0.5)-SUM($N78:AT78),(Input!$N$104*(1+rvanilla)^0.5)/A2stdlife))</f>
        <v>0</v>
      </c>
      <c r="AV78" s="172">
        <f>IF(A2stdlife="n/a","n/a",IF(AV$3&gt;(A2stdlife+$E78),(Input!$N$104*(1+rvanilla)^0.5)-SUM($N78:AU78),(Input!$N$104*(1+rvanilla)^0.5)/A2stdlife))</f>
        <v>0</v>
      </c>
      <c r="AW78" s="172">
        <f>IF(A2stdlife="n/a","n/a",IF(AW$3&gt;(A2stdlife+$E78),(Input!$N$104*(1+rvanilla)^0.5)-SUM($N78:AV78),(Input!$N$104*(1+rvanilla)^0.5)/A2stdlife))</f>
        <v>0</v>
      </c>
      <c r="AX78" s="172">
        <f>IF(A2stdlife="n/a","n/a",IF(AX$3&gt;(A2stdlife+$E78),(Input!$N$104*(1+rvanilla)^0.5)-SUM($N78:AW78),(Input!$N$104*(1+rvanilla)^0.5)/A2stdlife))</f>
        <v>0</v>
      </c>
      <c r="AY78" s="172">
        <f>IF(A2stdlife="n/a","n/a",IF(AY$3&gt;(A2stdlife+$E78),(Input!$N$104*(1+rvanilla)^0.5)-SUM($N78:AX78),(Input!$N$104*(1+rvanilla)^0.5)/A2stdlife))</f>
        <v>0</v>
      </c>
      <c r="AZ78" s="172">
        <f>IF(A2stdlife="n/a","n/a",IF(AZ$3&gt;(A2stdlife+$E78),(Input!$N$104*(1+rvanilla)^0.5)-SUM($N78:AY78),(Input!$N$104*(1+rvanilla)^0.5)/A2stdlife))</f>
        <v>0</v>
      </c>
      <c r="BA78" s="172">
        <f>IF(A2stdlife="n/a","n/a",IF(BA$3&gt;(A2stdlife+$E78),(Input!$N$104*(1+rvanilla)^0.5)-SUM($N78:AZ78),(Input!$N$104*(1+rvanilla)^0.5)/A2stdlife))</f>
        <v>0</v>
      </c>
      <c r="BB78" s="172">
        <f>IF(A2stdlife="n/a","n/a",IF(BB$3&gt;(A2stdlife+$E78),(Input!$N$104*(1+rvanilla)^0.5)-SUM($N78:BA78),(Input!$N$104*(1+rvanilla)^0.5)/A2stdlife))</f>
        <v>0</v>
      </c>
      <c r="BC78" s="172">
        <f>IF(A2stdlife="n/a","n/a",IF(BC$3&gt;(A2stdlife+$E78),(Input!$N$104*(1+rvanilla)^0.5)-SUM($N78:BB78),(Input!$N$104*(1+rvanilla)^0.5)/A2stdlife))</f>
        <v>0</v>
      </c>
      <c r="BD78" s="172">
        <f>IF(A2stdlife="n/a","n/a",IF(BD$3&gt;(A2stdlife+$E78),(Input!$N$104*(1+rvanilla)^0.5)-SUM($N78:BC78),(Input!$N$104*(1+rvanilla)^0.5)/A2stdlife))</f>
        <v>0</v>
      </c>
      <c r="BE78" s="172">
        <f>IF(A2stdlife="n/a","n/a",IF(BE$3&gt;(A2stdlife+$E78),(Input!$N$104*(1+rvanilla)^0.5)-SUM($N78:BD78),(Input!$N$104*(1+rvanilla)^0.5)/A2stdlife))</f>
        <v>0</v>
      </c>
      <c r="BF78" s="172">
        <f>IF(A2stdlife="n/a","n/a",IF(BF$3&gt;(A2stdlife+$E78),(Input!$N$104*(1+rvanilla)^0.5)-SUM($N78:BE78),(Input!$N$104*(1+rvanilla)^0.5)/A2stdlife))</f>
        <v>0</v>
      </c>
      <c r="BG78" s="172">
        <f>IF(A2stdlife="n/a","n/a",IF(BG$3&gt;(A2stdlife+$E78),(Input!$N$104*(1+rvanilla)^0.5)-SUM($N78:BF78),(Input!$N$104*(1+rvanilla)^0.5)/A2stdlife))</f>
        <v>0</v>
      </c>
      <c r="BH78" s="172">
        <f>IF(A2stdlife="n/a","n/a",IF(BH$3&gt;(A2stdlife+$E78),(Input!$N$104*(1+rvanilla)^0.5)-SUM($N78:BG78),(Input!$N$104*(1+rvanilla)^0.5)/A2stdlife))</f>
        <v>0</v>
      </c>
      <c r="BI78" s="172">
        <f>IF(A2stdlife="n/a","n/a",IF(BI$3&gt;(A2stdlife+$E78),(Input!$N$104*(1+rvanilla)^0.5)-SUM($N78:BH78),(Input!$N$104*(1+rvanilla)^0.5)/A2stdlife))</f>
        <v>0</v>
      </c>
      <c r="BJ78" s="16"/>
      <c r="BK78" s="16"/>
      <c r="BL78" s="325"/>
      <c r="BM78" s="325"/>
      <c r="BN78" s="325"/>
      <c r="BO78" s="325"/>
      <c r="BP78" s="325"/>
      <c r="BQ78" s="325"/>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2" customFormat="1" hidden="1" outlineLevel="2">
      <c r="A79" s="16"/>
      <c r="B79" s="16"/>
      <c r="C79" s="35"/>
      <c r="D79" s="546"/>
      <c r="E79" s="293">
        <v>9</v>
      </c>
      <c r="F79" s="37"/>
      <c r="G79" s="318"/>
      <c r="H79" s="320"/>
      <c r="I79" s="320"/>
      <c r="J79" s="320"/>
      <c r="K79" s="320"/>
      <c r="L79" s="320"/>
      <c r="M79" s="320"/>
      <c r="N79" s="320"/>
      <c r="O79" s="319"/>
      <c r="P79" s="172">
        <f>IF(A2stdlife="n/a","n/a",IF(P$3&gt;(A2stdlife+$E79),(Input!$O$104*(1+rvanilla)^0.5)-SUM($O79:O79),(Input!$O$104*(1+rvanilla)^0.5)/A2stdlife))</f>
        <v>0</v>
      </c>
      <c r="Q79" s="172">
        <f>IF(A2stdlife="n/a","n/a",IF(Q$3&gt;(A2stdlife+$E79),(Input!$O$104*(1+rvanilla)^0.5)-SUM($O79:P79),(Input!$O$104*(1+rvanilla)^0.5)/A2stdlife))</f>
        <v>0</v>
      </c>
      <c r="R79" s="172">
        <f>IF(A2stdlife="n/a","n/a",IF(R$3&gt;(A2stdlife+$E79),(Input!$O$104*(1+rvanilla)^0.5)-SUM($O79:Q79),(Input!$O$104*(1+rvanilla)^0.5)/A2stdlife))</f>
        <v>0</v>
      </c>
      <c r="S79" s="172">
        <f>IF(A2stdlife="n/a","n/a",IF(S$3&gt;(A2stdlife+$E79),(Input!$O$104*(1+rvanilla)^0.5)-SUM($O79:R79),(Input!$O$104*(1+rvanilla)^0.5)/A2stdlife))</f>
        <v>0</v>
      </c>
      <c r="T79" s="172">
        <f>IF(A2stdlife="n/a","n/a",IF(T$3&gt;(A2stdlife+$E79),(Input!$O$104*(1+rvanilla)^0.5)-SUM($O79:S79),(Input!$O$104*(1+rvanilla)^0.5)/A2stdlife))</f>
        <v>0</v>
      </c>
      <c r="U79" s="172">
        <f>IF(A2stdlife="n/a","n/a",IF(U$3&gt;(A2stdlife+$E79),(Input!$O$104*(1+rvanilla)^0.5)-SUM($O79:T79),(Input!$O$104*(1+rvanilla)^0.5)/A2stdlife))</f>
        <v>0</v>
      </c>
      <c r="V79" s="172">
        <f>IF(A2stdlife="n/a","n/a",IF(V$3&gt;(A2stdlife+$E79),(Input!$O$104*(1+rvanilla)^0.5)-SUM($O79:U79),(Input!$O$104*(1+rvanilla)^0.5)/A2stdlife))</f>
        <v>0</v>
      </c>
      <c r="W79" s="172">
        <f>IF(A2stdlife="n/a","n/a",IF(W$3&gt;(A2stdlife+$E79),(Input!$O$104*(1+rvanilla)^0.5)-SUM($O79:V79),(Input!$O$104*(1+rvanilla)^0.5)/A2stdlife))</f>
        <v>0</v>
      </c>
      <c r="X79" s="172">
        <f>IF(A2stdlife="n/a","n/a",IF(X$3&gt;(A2stdlife+$E79),(Input!$O$104*(1+rvanilla)^0.5)-SUM($O79:W79),(Input!$O$104*(1+rvanilla)^0.5)/A2stdlife))</f>
        <v>0</v>
      </c>
      <c r="Y79" s="172">
        <f>IF(A2stdlife="n/a","n/a",IF(Y$3&gt;(A2stdlife+$E79),(Input!$O$104*(1+rvanilla)^0.5)-SUM($O79:X79),(Input!$O$104*(1+rvanilla)^0.5)/A2stdlife))</f>
        <v>0</v>
      </c>
      <c r="Z79" s="172">
        <f>IF(A2stdlife="n/a","n/a",IF(Z$3&gt;(A2stdlife+$E79),(Input!$O$104*(1+rvanilla)^0.5)-SUM($O79:Y79),(Input!$O$104*(1+rvanilla)^0.5)/A2stdlife))</f>
        <v>0</v>
      </c>
      <c r="AA79" s="172">
        <f>IF(A2stdlife="n/a","n/a",IF(AA$3&gt;(A2stdlife+$E79),(Input!$O$104*(1+rvanilla)^0.5)-SUM($O79:Z79),(Input!$O$104*(1+rvanilla)^0.5)/A2stdlife))</f>
        <v>0</v>
      </c>
      <c r="AB79" s="172">
        <f>IF(A2stdlife="n/a","n/a",IF(AB$3&gt;(A2stdlife+$E79),(Input!$O$104*(1+rvanilla)^0.5)-SUM($O79:AA79),(Input!$O$104*(1+rvanilla)^0.5)/A2stdlife))</f>
        <v>0</v>
      </c>
      <c r="AC79" s="172">
        <f>IF(A2stdlife="n/a","n/a",IF(AC$3&gt;(A2stdlife+$E79),(Input!$O$104*(1+rvanilla)^0.5)-SUM($O79:AB79),(Input!$O$104*(1+rvanilla)^0.5)/A2stdlife))</f>
        <v>0</v>
      </c>
      <c r="AD79" s="172">
        <f>IF(A2stdlife="n/a","n/a",IF(AD$3&gt;(A2stdlife+$E79),(Input!$O$104*(1+rvanilla)^0.5)-SUM($O79:AC79),(Input!$O$104*(1+rvanilla)^0.5)/A2stdlife))</f>
        <v>0</v>
      </c>
      <c r="AE79" s="172">
        <f>IF(A2stdlife="n/a","n/a",IF(AE$3&gt;(A2stdlife+$E79),(Input!$O$104*(1+rvanilla)^0.5)-SUM($O79:AD79),(Input!$O$104*(1+rvanilla)^0.5)/A2stdlife))</f>
        <v>0</v>
      </c>
      <c r="AF79" s="172">
        <f>IF(A2stdlife="n/a","n/a",IF(AF$3&gt;(A2stdlife+$E79),(Input!$O$104*(1+rvanilla)^0.5)-SUM($O79:AE79),(Input!$O$104*(1+rvanilla)^0.5)/A2stdlife))</f>
        <v>0</v>
      </c>
      <c r="AG79" s="172">
        <f>IF(A2stdlife="n/a","n/a",IF(AG$3&gt;(A2stdlife+$E79),(Input!$O$104*(1+rvanilla)^0.5)-SUM($O79:AF79),(Input!$O$104*(1+rvanilla)^0.5)/A2stdlife))</f>
        <v>0</v>
      </c>
      <c r="AH79" s="172">
        <f>IF(A2stdlife="n/a","n/a",IF(AH$3&gt;(A2stdlife+$E79),(Input!$O$104*(1+rvanilla)^0.5)-SUM($O79:AG79),(Input!$O$104*(1+rvanilla)^0.5)/A2stdlife))</f>
        <v>0</v>
      </c>
      <c r="AI79" s="172">
        <f>IF(A2stdlife="n/a","n/a",IF(AI$3&gt;(A2stdlife+$E79),(Input!$O$104*(1+rvanilla)^0.5)-SUM($O79:AH79),(Input!$O$104*(1+rvanilla)^0.5)/A2stdlife))</f>
        <v>0</v>
      </c>
      <c r="AJ79" s="172">
        <f>IF(A2stdlife="n/a","n/a",IF(AJ$3&gt;(A2stdlife+$E79),(Input!$O$104*(1+rvanilla)^0.5)-SUM($O79:AI79),(Input!$O$104*(1+rvanilla)^0.5)/A2stdlife))</f>
        <v>0</v>
      </c>
      <c r="AK79" s="172">
        <f>IF(A2stdlife="n/a","n/a",IF(AK$3&gt;(A2stdlife+$E79),(Input!$O$104*(1+rvanilla)^0.5)-SUM($O79:AJ79),(Input!$O$104*(1+rvanilla)^0.5)/A2stdlife))</f>
        <v>0</v>
      </c>
      <c r="AL79" s="172">
        <f>IF(A2stdlife="n/a","n/a",IF(AL$3&gt;(A2stdlife+$E79),(Input!$O$104*(1+rvanilla)^0.5)-SUM($O79:AK79),(Input!$O$104*(1+rvanilla)^0.5)/A2stdlife))</f>
        <v>0</v>
      </c>
      <c r="AM79" s="172">
        <f>IF(A2stdlife="n/a","n/a",IF(AM$3&gt;(A2stdlife+$E79),(Input!$O$104*(1+rvanilla)^0.5)-SUM($O79:AL79),(Input!$O$104*(1+rvanilla)^0.5)/A2stdlife))</f>
        <v>0</v>
      </c>
      <c r="AN79" s="172">
        <f>IF(A2stdlife="n/a","n/a",IF(AN$3&gt;(A2stdlife+$E79),(Input!$O$104*(1+rvanilla)^0.5)-SUM($O79:AM79),(Input!$O$104*(1+rvanilla)^0.5)/A2stdlife))</f>
        <v>0</v>
      </c>
      <c r="AO79" s="172">
        <f>IF(A2stdlife="n/a","n/a",IF(AO$3&gt;(A2stdlife+$E79),(Input!$O$104*(1+rvanilla)^0.5)-SUM($O79:AN79),(Input!$O$104*(1+rvanilla)^0.5)/A2stdlife))</f>
        <v>0</v>
      </c>
      <c r="AP79" s="172">
        <f>IF(A2stdlife="n/a","n/a",IF(AP$3&gt;(A2stdlife+$E79),(Input!$O$104*(1+rvanilla)^0.5)-SUM($O79:AO79),(Input!$O$104*(1+rvanilla)^0.5)/A2stdlife))</f>
        <v>0</v>
      </c>
      <c r="AQ79" s="172">
        <f>IF(A2stdlife="n/a","n/a",IF(AQ$3&gt;(A2stdlife+$E79),(Input!$O$104*(1+rvanilla)^0.5)-SUM($O79:AP79),(Input!$O$104*(1+rvanilla)^0.5)/A2stdlife))</f>
        <v>0</v>
      </c>
      <c r="AR79" s="172">
        <f>IF(A2stdlife="n/a","n/a",IF(AR$3&gt;(A2stdlife+$E79),(Input!$O$104*(1+rvanilla)^0.5)-SUM($O79:AQ79),(Input!$O$104*(1+rvanilla)^0.5)/A2stdlife))</f>
        <v>0</v>
      </c>
      <c r="AS79" s="172">
        <f>IF(A2stdlife="n/a","n/a",IF(AS$3&gt;(A2stdlife+$E79),(Input!$O$104*(1+rvanilla)^0.5)-SUM($O79:AR79),(Input!$O$104*(1+rvanilla)^0.5)/A2stdlife))</f>
        <v>0</v>
      </c>
      <c r="AT79" s="172">
        <f>IF(A2stdlife="n/a","n/a",IF(AT$3&gt;(A2stdlife+$E79),(Input!$O$104*(1+rvanilla)^0.5)-SUM($O79:AS79),(Input!$O$104*(1+rvanilla)^0.5)/A2stdlife))</f>
        <v>0</v>
      </c>
      <c r="AU79" s="172">
        <f>IF(A2stdlife="n/a","n/a",IF(AU$3&gt;(A2stdlife+$E79),(Input!$O$104*(1+rvanilla)^0.5)-SUM($O79:AT79),(Input!$O$104*(1+rvanilla)^0.5)/A2stdlife))</f>
        <v>0</v>
      </c>
      <c r="AV79" s="172">
        <f>IF(A2stdlife="n/a","n/a",IF(AV$3&gt;(A2stdlife+$E79),(Input!$O$104*(1+rvanilla)^0.5)-SUM($O79:AU79),(Input!$O$104*(1+rvanilla)^0.5)/A2stdlife))</f>
        <v>0</v>
      </c>
      <c r="AW79" s="172">
        <f>IF(A2stdlife="n/a","n/a",IF(AW$3&gt;(A2stdlife+$E79),(Input!$O$104*(1+rvanilla)^0.5)-SUM($O79:AV79),(Input!$O$104*(1+rvanilla)^0.5)/A2stdlife))</f>
        <v>0</v>
      </c>
      <c r="AX79" s="172">
        <f>IF(A2stdlife="n/a","n/a",IF(AX$3&gt;(A2stdlife+$E79),(Input!$O$104*(1+rvanilla)^0.5)-SUM($O79:AW79),(Input!$O$104*(1+rvanilla)^0.5)/A2stdlife))</f>
        <v>0</v>
      </c>
      <c r="AY79" s="172">
        <f>IF(A2stdlife="n/a","n/a",IF(AY$3&gt;(A2stdlife+$E79),(Input!$O$104*(1+rvanilla)^0.5)-SUM($O79:AX79),(Input!$O$104*(1+rvanilla)^0.5)/A2stdlife))</f>
        <v>0</v>
      </c>
      <c r="AZ79" s="172">
        <f>IF(A2stdlife="n/a","n/a",IF(AZ$3&gt;(A2stdlife+$E79),(Input!$O$104*(1+rvanilla)^0.5)-SUM($O79:AY79),(Input!$O$104*(1+rvanilla)^0.5)/A2stdlife))</f>
        <v>0</v>
      </c>
      <c r="BA79" s="172">
        <f>IF(A2stdlife="n/a","n/a",IF(BA$3&gt;(A2stdlife+$E79),(Input!$O$104*(1+rvanilla)^0.5)-SUM($O79:AZ79),(Input!$O$104*(1+rvanilla)^0.5)/A2stdlife))</f>
        <v>0</v>
      </c>
      <c r="BB79" s="172">
        <f>IF(A2stdlife="n/a","n/a",IF(BB$3&gt;(A2stdlife+$E79),(Input!$O$104*(1+rvanilla)^0.5)-SUM($O79:BA79),(Input!$O$104*(1+rvanilla)^0.5)/A2stdlife))</f>
        <v>0</v>
      </c>
      <c r="BC79" s="172">
        <f>IF(A2stdlife="n/a","n/a",IF(BC$3&gt;(A2stdlife+$E79),(Input!$O$104*(1+rvanilla)^0.5)-SUM($O79:BB79),(Input!$O$104*(1+rvanilla)^0.5)/A2stdlife))</f>
        <v>0</v>
      </c>
      <c r="BD79" s="172">
        <f>IF(A2stdlife="n/a","n/a",IF(BD$3&gt;(A2stdlife+$E79),(Input!$O$104*(1+rvanilla)^0.5)-SUM($O79:BC79),(Input!$O$104*(1+rvanilla)^0.5)/A2stdlife))</f>
        <v>0</v>
      </c>
      <c r="BE79" s="172">
        <f>IF(A2stdlife="n/a","n/a",IF(BE$3&gt;(A2stdlife+$E79),(Input!$O$104*(1+rvanilla)^0.5)-SUM($O79:BD79),(Input!$O$104*(1+rvanilla)^0.5)/A2stdlife))</f>
        <v>0</v>
      </c>
      <c r="BF79" s="172">
        <f>IF(A2stdlife="n/a","n/a",IF(BF$3&gt;(A2stdlife+$E79),(Input!$O$104*(1+rvanilla)^0.5)-SUM($O79:BE79),(Input!$O$104*(1+rvanilla)^0.5)/A2stdlife))</f>
        <v>0</v>
      </c>
      <c r="BG79" s="172">
        <f>IF(A2stdlife="n/a","n/a",IF(BG$3&gt;(A2stdlife+$E79),(Input!$O$104*(1+rvanilla)^0.5)-SUM($O79:BF79),(Input!$O$104*(1+rvanilla)^0.5)/A2stdlife))</f>
        <v>0</v>
      </c>
      <c r="BH79" s="172">
        <f>IF(A2stdlife="n/a","n/a",IF(BH$3&gt;(A2stdlife+$E79),(Input!$O$104*(1+rvanilla)^0.5)-SUM($O79:BG79),(Input!$O$104*(1+rvanilla)^0.5)/A2stdlife))</f>
        <v>0</v>
      </c>
      <c r="BI79" s="172">
        <f>IF(A2stdlife="n/a","n/a",IF(BI$3&gt;(A2stdlife+$E79),(Input!$O$104*(1+rvanilla)^0.5)-SUM($O79:BH79),(Input!$O$104*(1+rvanilla)^0.5)/A2stdlife))</f>
        <v>0</v>
      </c>
      <c r="BJ79" s="16"/>
      <c r="BK79" s="16"/>
      <c r="BL79" s="325"/>
      <c r="BM79" s="325"/>
      <c r="BN79" s="325"/>
      <c r="BO79" s="325"/>
      <c r="BP79" s="325"/>
      <c r="BQ79" s="325"/>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2" customFormat="1" hidden="1" outlineLevel="2">
      <c r="A80" s="16"/>
      <c r="B80" s="16"/>
      <c r="C80" s="35"/>
      <c r="D80" s="546"/>
      <c r="E80" s="294">
        <v>10</v>
      </c>
      <c r="F80" s="37"/>
      <c r="G80" s="318"/>
      <c r="H80" s="320"/>
      <c r="I80" s="320"/>
      <c r="J80" s="320"/>
      <c r="K80" s="320"/>
      <c r="L80" s="320"/>
      <c r="M80" s="320"/>
      <c r="N80" s="320"/>
      <c r="O80" s="320"/>
      <c r="P80" s="319"/>
      <c r="Q80" s="172">
        <f>IF(A2stdlife="n/a","n/a",IF(Q$3&gt;(A2stdlife+$E80),(Input!$P$104*(1+rvanilla)^0.5)-SUM($P80:P80),(Input!$P$104*(1+rvanilla)^0.5)/A2stdlife))</f>
        <v>0</v>
      </c>
      <c r="R80" s="172">
        <f>IF(A2stdlife="n/a","n/a",IF(R$3&gt;(A2stdlife+$E80),(Input!$P$104*(1+rvanilla)^0.5)-SUM($P80:Q80),(Input!$P$104*(1+rvanilla)^0.5)/A2stdlife))</f>
        <v>0</v>
      </c>
      <c r="S80" s="172">
        <f>IF(A2stdlife="n/a","n/a",IF(S$3&gt;(A2stdlife+$E80),(Input!$P$104*(1+rvanilla)^0.5)-SUM($P80:R80),(Input!$P$104*(1+rvanilla)^0.5)/A2stdlife))</f>
        <v>0</v>
      </c>
      <c r="T80" s="172">
        <f>IF(A2stdlife="n/a","n/a",IF(T$3&gt;(A2stdlife+$E80),(Input!$P$104*(1+rvanilla)^0.5)-SUM($P80:S80),(Input!$P$104*(1+rvanilla)^0.5)/A2stdlife))</f>
        <v>0</v>
      </c>
      <c r="U80" s="172">
        <f>IF(A2stdlife="n/a","n/a",IF(U$3&gt;(A2stdlife+$E80),(Input!$P$104*(1+rvanilla)^0.5)-SUM($P80:T80),(Input!$P$104*(1+rvanilla)^0.5)/A2stdlife))</f>
        <v>0</v>
      </c>
      <c r="V80" s="172">
        <f>IF(A2stdlife="n/a","n/a",IF(V$3&gt;(A2stdlife+$E80),(Input!$P$104*(1+rvanilla)^0.5)-SUM($P80:U80),(Input!$P$104*(1+rvanilla)^0.5)/A2stdlife))</f>
        <v>0</v>
      </c>
      <c r="W80" s="172">
        <f>IF(A2stdlife="n/a","n/a",IF(W$3&gt;(A2stdlife+$E80),(Input!$P$104*(1+rvanilla)^0.5)-SUM($P80:V80),(Input!$P$104*(1+rvanilla)^0.5)/A2stdlife))</f>
        <v>0</v>
      </c>
      <c r="X80" s="172">
        <f>IF(A2stdlife="n/a","n/a",IF(X$3&gt;(A2stdlife+$E80),(Input!$P$104*(1+rvanilla)^0.5)-SUM($P80:W80),(Input!$P$104*(1+rvanilla)^0.5)/A2stdlife))</f>
        <v>0</v>
      </c>
      <c r="Y80" s="172">
        <f>IF(A2stdlife="n/a","n/a",IF(Y$3&gt;(A2stdlife+$E80),(Input!$P$104*(1+rvanilla)^0.5)-SUM($P80:X80),(Input!$P$104*(1+rvanilla)^0.5)/A2stdlife))</f>
        <v>0</v>
      </c>
      <c r="Z80" s="172">
        <f>IF(A2stdlife="n/a","n/a",IF(Z$3&gt;(A2stdlife+$E80),(Input!$P$104*(1+rvanilla)^0.5)-SUM($P80:Y80),(Input!$P$104*(1+rvanilla)^0.5)/A2stdlife))</f>
        <v>0</v>
      </c>
      <c r="AA80" s="172">
        <f>IF(A2stdlife="n/a","n/a",IF(AA$3&gt;(A2stdlife+$E80),(Input!$P$104*(1+rvanilla)^0.5)-SUM($P80:Z80),(Input!$P$104*(1+rvanilla)^0.5)/A2stdlife))</f>
        <v>0</v>
      </c>
      <c r="AB80" s="172">
        <f>IF(A2stdlife="n/a","n/a",IF(AB$3&gt;(A2stdlife+$E80),(Input!$P$104*(1+rvanilla)^0.5)-SUM($P80:AA80),(Input!$P$104*(1+rvanilla)^0.5)/A2stdlife))</f>
        <v>0</v>
      </c>
      <c r="AC80" s="172">
        <f>IF(A2stdlife="n/a","n/a",IF(AC$3&gt;(A2stdlife+$E80),(Input!$P$104*(1+rvanilla)^0.5)-SUM($P80:AB80),(Input!$P$104*(1+rvanilla)^0.5)/A2stdlife))</f>
        <v>0</v>
      </c>
      <c r="AD80" s="172">
        <f>IF(A2stdlife="n/a","n/a",IF(AD$3&gt;(A2stdlife+$E80),(Input!$P$104*(1+rvanilla)^0.5)-SUM($P80:AC80),(Input!$P$104*(1+rvanilla)^0.5)/A2stdlife))</f>
        <v>0</v>
      </c>
      <c r="AE80" s="172">
        <f>IF(A2stdlife="n/a","n/a",IF(AE$3&gt;(A2stdlife+$E80),(Input!$P$104*(1+rvanilla)^0.5)-SUM($P80:AD80),(Input!$P$104*(1+rvanilla)^0.5)/A2stdlife))</f>
        <v>0</v>
      </c>
      <c r="AF80" s="172">
        <f>IF(A2stdlife="n/a","n/a",IF(AF$3&gt;(A2stdlife+$E80),(Input!$P$104*(1+rvanilla)^0.5)-SUM($P80:AE80),(Input!$P$104*(1+rvanilla)^0.5)/A2stdlife))</f>
        <v>0</v>
      </c>
      <c r="AG80" s="172">
        <f>IF(A2stdlife="n/a","n/a",IF(AG$3&gt;(A2stdlife+$E80),(Input!$P$104*(1+rvanilla)^0.5)-SUM($P80:AF80),(Input!$P$104*(1+rvanilla)^0.5)/A2stdlife))</f>
        <v>0</v>
      </c>
      <c r="AH80" s="172">
        <f>IF(A2stdlife="n/a","n/a",IF(AH$3&gt;(A2stdlife+$E80),(Input!$P$104*(1+rvanilla)^0.5)-SUM($P80:AG80),(Input!$P$104*(1+rvanilla)^0.5)/A2stdlife))</f>
        <v>0</v>
      </c>
      <c r="AI80" s="172">
        <f>IF(A2stdlife="n/a","n/a",IF(AI$3&gt;(A2stdlife+$E80),(Input!$P$104*(1+rvanilla)^0.5)-SUM($P80:AH80),(Input!$P$104*(1+rvanilla)^0.5)/A2stdlife))</f>
        <v>0</v>
      </c>
      <c r="AJ80" s="172">
        <f>IF(A2stdlife="n/a","n/a",IF(AJ$3&gt;(A2stdlife+$E80),(Input!$P$104*(1+rvanilla)^0.5)-SUM($P80:AI80),(Input!$P$104*(1+rvanilla)^0.5)/A2stdlife))</f>
        <v>0</v>
      </c>
      <c r="AK80" s="172">
        <f>IF(A2stdlife="n/a","n/a",IF(AK$3&gt;(A2stdlife+$E80),(Input!$P$104*(1+rvanilla)^0.5)-SUM($P80:AJ80),(Input!$P$104*(1+rvanilla)^0.5)/A2stdlife))</f>
        <v>0</v>
      </c>
      <c r="AL80" s="172">
        <f>IF(A2stdlife="n/a","n/a",IF(AL$3&gt;(A2stdlife+$E80),(Input!$P$104*(1+rvanilla)^0.5)-SUM($P80:AK80),(Input!$P$104*(1+rvanilla)^0.5)/A2stdlife))</f>
        <v>0</v>
      </c>
      <c r="AM80" s="172">
        <f>IF(A2stdlife="n/a","n/a",IF(AM$3&gt;(A2stdlife+$E80),(Input!$P$104*(1+rvanilla)^0.5)-SUM($P80:AL80),(Input!$P$104*(1+rvanilla)^0.5)/A2stdlife))</f>
        <v>0</v>
      </c>
      <c r="AN80" s="172">
        <f>IF(A2stdlife="n/a","n/a",IF(AN$3&gt;(A2stdlife+$E80),(Input!$P$104*(1+rvanilla)^0.5)-SUM($P80:AM80),(Input!$P$104*(1+rvanilla)^0.5)/A2stdlife))</f>
        <v>0</v>
      </c>
      <c r="AO80" s="172">
        <f>IF(A2stdlife="n/a","n/a",IF(AO$3&gt;(A2stdlife+$E80),(Input!$P$104*(1+rvanilla)^0.5)-SUM($P80:AN80),(Input!$P$104*(1+rvanilla)^0.5)/A2stdlife))</f>
        <v>0</v>
      </c>
      <c r="AP80" s="172">
        <f>IF(A2stdlife="n/a","n/a",IF(AP$3&gt;(A2stdlife+$E80),(Input!$P$104*(1+rvanilla)^0.5)-SUM($P80:AO80),(Input!$P$104*(1+rvanilla)^0.5)/A2stdlife))</f>
        <v>0</v>
      </c>
      <c r="AQ80" s="172">
        <f>IF(A2stdlife="n/a","n/a",IF(AQ$3&gt;(A2stdlife+$E80),(Input!$P$104*(1+rvanilla)^0.5)-SUM($P80:AP80),(Input!$P$104*(1+rvanilla)^0.5)/A2stdlife))</f>
        <v>0</v>
      </c>
      <c r="AR80" s="172">
        <f>IF(A2stdlife="n/a","n/a",IF(AR$3&gt;(A2stdlife+$E80),(Input!$P$104*(1+rvanilla)^0.5)-SUM($P80:AQ80),(Input!$P$104*(1+rvanilla)^0.5)/A2stdlife))</f>
        <v>0</v>
      </c>
      <c r="AS80" s="172">
        <f>IF(A2stdlife="n/a","n/a",IF(AS$3&gt;(A2stdlife+$E80),(Input!$P$104*(1+rvanilla)^0.5)-SUM($P80:AR80),(Input!$P$104*(1+rvanilla)^0.5)/A2stdlife))</f>
        <v>0</v>
      </c>
      <c r="AT80" s="172">
        <f>IF(A2stdlife="n/a","n/a",IF(AT$3&gt;(A2stdlife+$E80),(Input!$P$104*(1+rvanilla)^0.5)-SUM($P80:AS80),(Input!$P$104*(1+rvanilla)^0.5)/A2stdlife))</f>
        <v>0</v>
      </c>
      <c r="AU80" s="172">
        <f>IF(A2stdlife="n/a","n/a",IF(AU$3&gt;(A2stdlife+$E80),(Input!$P$104*(1+rvanilla)^0.5)-SUM($P80:AT80),(Input!$P$104*(1+rvanilla)^0.5)/A2stdlife))</f>
        <v>0</v>
      </c>
      <c r="AV80" s="172">
        <f>IF(A2stdlife="n/a","n/a",IF(AV$3&gt;(A2stdlife+$E80),(Input!$P$104*(1+rvanilla)^0.5)-SUM($P80:AU80),(Input!$P$104*(1+rvanilla)^0.5)/A2stdlife))</f>
        <v>0</v>
      </c>
      <c r="AW80" s="172">
        <f>IF(A2stdlife="n/a","n/a",IF(AW$3&gt;(A2stdlife+$E80),(Input!$P$104*(1+rvanilla)^0.5)-SUM($P80:AV80),(Input!$P$104*(1+rvanilla)^0.5)/A2stdlife))</f>
        <v>0</v>
      </c>
      <c r="AX80" s="172">
        <f>IF(A2stdlife="n/a","n/a",IF(AX$3&gt;(A2stdlife+$E80),(Input!$P$104*(1+rvanilla)^0.5)-SUM($P80:AW80),(Input!$P$104*(1+rvanilla)^0.5)/A2stdlife))</f>
        <v>0</v>
      </c>
      <c r="AY80" s="172">
        <f>IF(A2stdlife="n/a","n/a",IF(AY$3&gt;(A2stdlife+$E80),(Input!$P$104*(1+rvanilla)^0.5)-SUM($P80:AX80),(Input!$P$104*(1+rvanilla)^0.5)/A2stdlife))</f>
        <v>0</v>
      </c>
      <c r="AZ80" s="172">
        <f>IF(A2stdlife="n/a","n/a",IF(AZ$3&gt;(A2stdlife+$E80),(Input!$P$104*(1+rvanilla)^0.5)-SUM($P80:AY80),(Input!$P$104*(1+rvanilla)^0.5)/A2stdlife))</f>
        <v>0</v>
      </c>
      <c r="BA80" s="172">
        <f>IF(A2stdlife="n/a","n/a",IF(BA$3&gt;(A2stdlife+$E80),(Input!$P$104*(1+rvanilla)^0.5)-SUM($P80:AZ80),(Input!$P$104*(1+rvanilla)^0.5)/A2stdlife))</f>
        <v>0</v>
      </c>
      <c r="BB80" s="172">
        <f>IF(A2stdlife="n/a","n/a",IF(BB$3&gt;(A2stdlife+$E80),(Input!$P$104*(1+rvanilla)^0.5)-SUM($P80:BA80),(Input!$P$104*(1+rvanilla)^0.5)/A2stdlife))</f>
        <v>0</v>
      </c>
      <c r="BC80" s="172">
        <f>IF(A2stdlife="n/a","n/a",IF(BC$3&gt;(A2stdlife+$E80),(Input!$P$104*(1+rvanilla)^0.5)-SUM($P80:BB80),(Input!$P$104*(1+rvanilla)^0.5)/A2stdlife))</f>
        <v>0</v>
      </c>
      <c r="BD80" s="172">
        <f>IF(A2stdlife="n/a","n/a",IF(BD$3&gt;(A2stdlife+$E80),(Input!$P$104*(1+rvanilla)^0.5)-SUM($P80:BC80),(Input!$P$104*(1+rvanilla)^0.5)/A2stdlife))</f>
        <v>0</v>
      </c>
      <c r="BE80" s="172">
        <f>IF(A2stdlife="n/a","n/a",IF(BE$3&gt;(A2stdlife+$E80),(Input!$P$104*(1+rvanilla)^0.5)-SUM($P80:BD80),(Input!$P$104*(1+rvanilla)^0.5)/A2stdlife))</f>
        <v>0</v>
      </c>
      <c r="BF80" s="172">
        <f>IF(A2stdlife="n/a","n/a",IF(BF$3&gt;(A2stdlife+$E80),(Input!$P$104*(1+rvanilla)^0.5)-SUM($P80:BE80),(Input!$P$104*(1+rvanilla)^0.5)/A2stdlife))</f>
        <v>0</v>
      </c>
      <c r="BG80" s="172">
        <f>IF(A2stdlife="n/a","n/a",IF(BG$3&gt;(A2stdlife+$E80),(Input!$P$104*(1+rvanilla)^0.5)-SUM($P80:BF80),(Input!$P$104*(1+rvanilla)^0.5)/A2stdlife))</f>
        <v>0</v>
      </c>
      <c r="BH80" s="172">
        <f>IF(A2stdlife="n/a","n/a",IF(BH$3&gt;(A2stdlife+$E80),(Input!$P$104*(1+rvanilla)^0.5)-SUM($P80:BG80),(Input!$P$104*(1+rvanilla)^0.5)/A2stdlife))</f>
        <v>0</v>
      </c>
      <c r="BI80" s="172">
        <f>IF(A2stdlife="n/a","n/a",IF(BI$3&gt;(A2stdlife+$E80),(Input!$P$104*(1+rvanilla)^0.5)-SUM($P80:BH80),(Input!$P$104*(1+rvanilla)^0.5)/A2stdlife))</f>
        <v>0</v>
      </c>
      <c r="BJ80" s="16"/>
      <c r="BK80" s="16"/>
      <c r="BL80" s="325"/>
      <c r="BM80" s="325"/>
      <c r="BN80" s="325"/>
      <c r="BO80" s="325"/>
      <c r="BP80" s="325"/>
      <c r="BQ80" s="325"/>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2" customFormat="1" hidden="1" outlineLevel="1">
      <c r="A81" s="16"/>
      <c r="B81" s="16"/>
      <c r="C81" s="35" t="str">
        <f>Asset2</f>
        <v>Sub-transmission Overhead</v>
      </c>
      <c r="D81" s="16"/>
      <c r="E81" s="16"/>
      <c r="F81" s="32"/>
      <c r="G81" s="168">
        <f>SUM(G69:G80)</f>
        <v>0</v>
      </c>
      <c r="H81" s="168">
        <f t="shared" ref="H81:BI81" si="13">SUM(H69:H80)</f>
        <v>0.33649908200378947</v>
      </c>
      <c r="I81" s="168">
        <f t="shared" si="13"/>
        <v>0.38784103373327505</v>
      </c>
      <c r="J81" s="168">
        <f t="shared" si="13"/>
        <v>0.53326934691497541</v>
      </c>
      <c r="K81" s="168">
        <f t="shared" si="13"/>
        <v>0.67491584310914121</v>
      </c>
      <c r="L81" s="168">
        <f t="shared" si="13"/>
        <v>0.70606956339760829</v>
      </c>
      <c r="M81" s="168">
        <f t="shared" si="13"/>
        <v>0.70606956339760829</v>
      </c>
      <c r="N81" s="168">
        <f t="shared" si="13"/>
        <v>0.70606956339760829</v>
      </c>
      <c r="O81" s="168">
        <f t="shared" si="13"/>
        <v>0.70606956339760829</v>
      </c>
      <c r="P81" s="168">
        <f t="shared" si="13"/>
        <v>0.70606956339760829</v>
      </c>
      <c r="Q81" s="168">
        <f t="shared" si="13"/>
        <v>0.70606956339760829</v>
      </c>
      <c r="R81" s="168">
        <f t="shared" si="13"/>
        <v>0.70606956339760829</v>
      </c>
      <c r="S81" s="168">
        <f t="shared" si="13"/>
        <v>0.70606956339760829</v>
      </c>
      <c r="T81" s="168">
        <f t="shared" si="13"/>
        <v>0.70606956339760829</v>
      </c>
      <c r="U81" s="168">
        <f t="shared" si="13"/>
        <v>0.70606956339760829</v>
      </c>
      <c r="V81" s="168">
        <f t="shared" si="13"/>
        <v>0.70606956339760829</v>
      </c>
      <c r="W81" s="168">
        <f t="shared" si="13"/>
        <v>0.70606956339760829</v>
      </c>
      <c r="X81" s="168">
        <f t="shared" si="13"/>
        <v>0.70606956339760829</v>
      </c>
      <c r="Y81" s="168">
        <f t="shared" si="13"/>
        <v>0.70606956339760829</v>
      </c>
      <c r="Z81" s="168">
        <f t="shared" si="13"/>
        <v>0.70606956339760829</v>
      </c>
      <c r="AA81" s="168">
        <f t="shared" si="13"/>
        <v>0.70606956339760829</v>
      </c>
      <c r="AB81" s="168">
        <f t="shared" si="13"/>
        <v>0.70606956339760829</v>
      </c>
      <c r="AC81" s="168">
        <f t="shared" si="13"/>
        <v>0.70606956339760829</v>
      </c>
      <c r="AD81" s="168">
        <f t="shared" si="13"/>
        <v>0.70606956339760829</v>
      </c>
      <c r="AE81" s="168">
        <f t="shared" si="13"/>
        <v>0.70606956339760829</v>
      </c>
      <c r="AF81" s="168">
        <f t="shared" si="13"/>
        <v>0.70606956339760829</v>
      </c>
      <c r="AG81" s="168">
        <f t="shared" si="13"/>
        <v>0.70606956339760829</v>
      </c>
      <c r="AH81" s="168">
        <f t="shared" si="13"/>
        <v>0.70606956339760829</v>
      </c>
      <c r="AI81" s="168">
        <f t="shared" si="13"/>
        <v>0.70606956339760829</v>
      </c>
      <c r="AJ81" s="168">
        <f t="shared" si="13"/>
        <v>0.70606956339760829</v>
      </c>
      <c r="AK81" s="168">
        <f t="shared" si="13"/>
        <v>0.70606956339760829</v>
      </c>
      <c r="AL81" s="168">
        <f t="shared" si="13"/>
        <v>0.70606956339760829</v>
      </c>
      <c r="AM81" s="168">
        <f t="shared" si="13"/>
        <v>0.70606956339760829</v>
      </c>
      <c r="AN81" s="168">
        <f t="shared" si="13"/>
        <v>0.70606956339760829</v>
      </c>
      <c r="AO81" s="168">
        <f t="shared" si="13"/>
        <v>0.70606956339760829</v>
      </c>
      <c r="AP81" s="168">
        <f t="shared" si="13"/>
        <v>0.70606956339760829</v>
      </c>
      <c r="AQ81" s="168">
        <f t="shared" si="13"/>
        <v>0.70606956339760829</v>
      </c>
      <c r="AR81" s="168">
        <f t="shared" si="13"/>
        <v>0.70606956339760829</v>
      </c>
      <c r="AS81" s="168">
        <f t="shared" si="13"/>
        <v>0.70606956339760829</v>
      </c>
      <c r="AT81" s="168">
        <f t="shared" si="13"/>
        <v>0.70606956339760829</v>
      </c>
      <c r="AU81" s="168">
        <f t="shared" si="13"/>
        <v>0.70606956339760829</v>
      </c>
      <c r="AV81" s="168">
        <f t="shared" si="13"/>
        <v>0.36957048139380466</v>
      </c>
      <c r="AW81" s="168">
        <f t="shared" si="13"/>
        <v>0.31822852966433463</v>
      </c>
      <c r="AX81" s="168">
        <f t="shared" si="13"/>
        <v>0.17280021648263558</v>
      </c>
      <c r="AY81" s="168">
        <f t="shared" si="13"/>
        <v>3.1153720288469737E-2</v>
      </c>
      <c r="AZ81" s="168">
        <f t="shared" si="13"/>
        <v>0</v>
      </c>
      <c r="BA81" s="168">
        <f t="shared" si="13"/>
        <v>0</v>
      </c>
      <c r="BB81" s="168">
        <f t="shared" si="13"/>
        <v>0</v>
      </c>
      <c r="BC81" s="168">
        <f t="shared" si="13"/>
        <v>0</v>
      </c>
      <c r="BD81" s="168">
        <f t="shared" si="13"/>
        <v>0</v>
      </c>
      <c r="BE81" s="168">
        <f t="shared" si="13"/>
        <v>0</v>
      </c>
      <c r="BF81" s="168">
        <f t="shared" si="13"/>
        <v>0</v>
      </c>
      <c r="BG81" s="168">
        <f t="shared" si="13"/>
        <v>0</v>
      </c>
      <c r="BH81" s="168">
        <f t="shared" si="13"/>
        <v>0</v>
      </c>
      <c r="BI81" s="168">
        <f t="shared" si="13"/>
        <v>0</v>
      </c>
      <c r="BJ81" s="16"/>
      <c r="BK81" s="16"/>
      <c r="BL81" s="325"/>
      <c r="BM81" s="325"/>
      <c r="BN81" s="325"/>
      <c r="BO81" s="325"/>
      <c r="BP81" s="325"/>
      <c r="BQ81" s="325"/>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2" customFormat="1" hidden="1" outlineLevel="2">
      <c r="A82" s="16"/>
      <c r="B82" s="42" t="str">
        <f>C94</f>
        <v>Sub-transmission Underground</v>
      </c>
      <c r="C82" s="43"/>
      <c r="D82" s="44" t="s">
        <v>72</v>
      </c>
      <c r="E82" s="43"/>
      <c r="F82" s="45"/>
      <c r="G82" s="171" t="str">
        <f>IF(G$3&gt;A3remlife,A3value-SUM($F82:F82),IF(A3remlife="N/A","n/a",A3value/A3remlife))</f>
        <v>n/a</v>
      </c>
      <c r="H82" s="171" t="str">
        <f>IF(H$3&gt;A3remlife,A3value-SUM($F82:G82),IF(A3remlife="N/A","n/a",A3value/A3remlife))</f>
        <v>n/a</v>
      </c>
      <c r="I82" s="171" t="str">
        <f>IF(I$3&gt;A3remlife,A3value-SUM($F82:H82),IF(A3remlife="N/A","n/a",A3value/A3remlife))</f>
        <v>n/a</v>
      </c>
      <c r="J82" s="171" t="str">
        <f>IF(J$3&gt;A3remlife,A3value-SUM($F82:I82),IF(A3remlife="N/A","n/a",A3value/A3remlife))</f>
        <v>n/a</v>
      </c>
      <c r="K82" s="171" t="str">
        <f>IF(K$3&gt;A3remlife,A3value-SUM($F82:J82),IF(A3remlife="N/A","n/a",A3value/A3remlife))</f>
        <v>n/a</v>
      </c>
      <c r="L82" s="171" t="str">
        <f>IF(L$3&gt;A3remlife,A3value-SUM($F82:K82),IF(A3remlife="N/A","n/a",A3value/A3remlife))</f>
        <v>n/a</v>
      </c>
      <c r="M82" s="171" t="str">
        <f>IF(M$3&gt;A3remlife,A3value-SUM($F82:L82),IF(A3remlife="N/A","n/a",A3value/A3remlife))</f>
        <v>n/a</v>
      </c>
      <c r="N82" s="171" t="str">
        <f>IF(N$3&gt;A3remlife,A3value-SUM($F82:M82),IF(A3remlife="N/A","n/a",A3value/A3remlife))</f>
        <v>n/a</v>
      </c>
      <c r="O82" s="171" t="str">
        <f>IF(O$3&gt;A3remlife,A3value-SUM($F82:N82),IF(A3remlife="N/A","n/a",A3value/A3remlife))</f>
        <v>n/a</v>
      </c>
      <c r="P82" s="171" t="str">
        <f>IF(P$3&gt;A3remlife,A3value-SUM($F82:O82),IF(A3remlife="N/A","n/a",A3value/A3remlife))</f>
        <v>n/a</v>
      </c>
      <c r="Q82" s="171" t="str">
        <f>IF(Q$3&gt;A3remlife,A3value-SUM($F82:P82),IF(A3remlife="N/A","n/a",A3value/A3remlife))</f>
        <v>n/a</v>
      </c>
      <c r="R82" s="171" t="str">
        <f>IF(R$3&gt;A3remlife,A3value-SUM($F82:Q82),IF(A3remlife="N/A","n/a",A3value/A3remlife))</f>
        <v>n/a</v>
      </c>
      <c r="S82" s="171" t="str">
        <f>IF(S$3&gt;A3remlife,A3value-SUM($F82:R82),IF(A3remlife="N/A","n/a",A3value/A3remlife))</f>
        <v>n/a</v>
      </c>
      <c r="T82" s="171" t="str">
        <f>IF(T$3&gt;A3remlife,A3value-SUM($F82:S82),IF(A3remlife="N/A","n/a",A3value/A3remlife))</f>
        <v>n/a</v>
      </c>
      <c r="U82" s="171" t="str">
        <f>IF(U$3&gt;A3remlife,A3value-SUM($F82:T82),IF(A3remlife="N/A","n/a",A3value/A3remlife))</f>
        <v>n/a</v>
      </c>
      <c r="V82" s="171" t="str">
        <f>IF(V$3&gt;A3remlife,A3value-SUM($F82:U82),IF(A3remlife="N/A","n/a",A3value/A3remlife))</f>
        <v>n/a</v>
      </c>
      <c r="W82" s="171" t="str">
        <f>IF(W$3&gt;A3remlife,A3value-SUM($F82:V82),IF(A3remlife="N/A","n/a",A3value/A3remlife))</f>
        <v>n/a</v>
      </c>
      <c r="X82" s="171" t="str">
        <f>IF(X$3&gt;A3remlife,A3value-SUM($F82:W82),IF(A3remlife="N/A","n/a",A3value/A3remlife))</f>
        <v>n/a</v>
      </c>
      <c r="Y82" s="171" t="str">
        <f>IF(Y$3&gt;A3remlife,A3value-SUM($F82:X82),IF(A3remlife="N/A","n/a",A3value/A3remlife))</f>
        <v>n/a</v>
      </c>
      <c r="Z82" s="171" t="str">
        <f>IF(Z$3&gt;A3remlife,A3value-SUM($F82:Y82),IF(A3remlife="N/A","n/a",A3value/A3remlife))</f>
        <v>n/a</v>
      </c>
      <c r="AA82" s="171" t="str">
        <f>IF(AA$3&gt;A3remlife,A3value-SUM($F82:Z82),IF(A3remlife="N/A","n/a",A3value/A3remlife))</f>
        <v>n/a</v>
      </c>
      <c r="AB82" s="171" t="str">
        <f>IF(AB$3&gt;A3remlife,A3value-SUM($F82:AA82),IF(A3remlife="N/A","n/a",A3value/A3remlife))</f>
        <v>n/a</v>
      </c>
      <c r="AC82" s="171" t="str">
        <f>IF(AC$3&gt;A3remlife,A3value-SUM($F82:AB82),IF(A3remlife="N/A","n/a",A3value/A3remlife))</f>
        <v>n/a</v>
      </c>
      <c r="AD82" s="171" t="str">
        <f>IF(AD$3&gt;A3remlife,A3value-SUM($F82:AC82),IF(A3remlife="N/A","n/a",A3value/A3remlife))</f>
        <v>n/a</v>
      </c>
      <c r="AE82" s="171" t="str">
        <f>IF(AE$3&gt;A3remlife,A3value-SUM($F82:AD82),IF(A3remlife="N/A","n/a",A3value/A3remlife))</f>
        <v>n/a</v>
      </c>
      <c r="AF82" s="171" t="str">
        <f>IF(AF$3&gt;A3remlife,A3value-SUM($F82:AE82),IF(A3remlife="N/A","n/a",A3value/A3remlife))</f>
        <v>n/a</v>
      </c>
      <c r="AG82" s="171" t="str">
        <f>IF(AG$3&gt;A3remlife,A3value-SUM($F82:AF82),IF(A3remlife="N/A","n/a",A3value/A3remlife))</f>
        <v>n/a</v>
      </c>
      <c r="AH82" s="171" t="str">
        <f>IF(AH$3&gt;A3remlife,A3value-SUM($F82:AG82),IF(A3remlife="N/A","n/a",A3value/A3remlife))</f>
        <v>n/a</v>
      </c>
      <c r="AI82" s="171" t="str">
        <f>IF(AI$3&gt;A3remlife,A3value-SUM($F82:AH82),IF(A3remlife="N/A","n/a",A3value/A3remlife))</f>
        <v>n/a</v>
      </c>
      <c r="AJ82" s="171" t="str">
        <f>IF(AJ$3&gt;A3remlife,A3value-SUM($F82:AI82),IF(A3remlife="N/A","n/a",A3value/A3remlife))</f>
        <v>n/a</v>
      </c>
      <c r="AK82" s="171" t="str">
        <f>IF(AK$3&gt;A3remlife,A3value-SUM($F82:AJ82),IF(A3remlife="N/A","n/a",A3value/A3remlife))</f>
        <v>n/a</v>
      </c>
      <c r="AL82" s="171" t="str">
        <f>IF(AL$3&gt;A3remlife,A3value-SUM($F82:AK82),IF(A3remlife="N/A","n/a",A3value/A3remlife))</f>
        <v>n/a</v>
      </c>
      <c r="AM82" s="171" t="str">
        <f>IF(AM$3&gt;A3remlife,A3value-SUM($F82:AL82),IF(A3remlife="N/A","n/a",A3value/A3remlife))</f>
        <v>n/a</v>
      </c>
      <c r="AN82" s="171" t="str">
        <f>IF(AN$3&gt;A3remlife,A3value-SUM($F82:AM82),IF(A3remlife="N/A","n/a",A3value/A3remlife))</f>
        <v>n/a</v>
      </c>
      <c r="AO82" s="171" t="str">
        <f>IF(AO$3&gt;A3remlife,A3value-SUM($F82:AN82),IF(A3remlife="N/A","n/a",A3value/A3remlife))</f>
        <v>n/a</v>
      </c>
      <c r="AP82" s="171" t="str">
        <f>IF(AP$3&gt;A3remlife,A3value-SUM($F82:AO82),IF(A3remlife="N/A","n/a",A3value/A3remlife))</f>
        <v>n/a</v>
      </c>
      <c r="AQ82" s="171" t="str">
        <f>IF(AQ$3&gt;A3remlife,A3value-SUM($F82:AP82),IF(A3remlife="N/A","n/a",A3value/A3remlife))</f>
        <v>n/a</v>
      </c>
      <c r="AR82" s="171" t="str">
        <f>IF(AR$3&gt;A3remlife,A3value-SUM($F82:AQ82),IF(A3remlife="N/A","n/a",A3value/A3remlife))</f>
        <v>n/a</v>
      </c>
      <c r="AS82" s="171" t="str">
        <f>IF(AS$3&gt;A3remlife,A3value-SUM($F82:AR82),IF(A3remlife="N/A","n/a",A3value/A3remlife))</f>
        <v>n/a</v>
      </c>
      <c r="AT82" s="171" t="str">
        <f>IF(AT$3&gt;A3remlife,A3value-SUM($F82:AS82),IF(A3remlife="N/A","n/a",A3value/A3remlife))</f>
        <v>n/a</v>
      </c>
      <c r="AU82" s="171" t="str">
        <f>IF(AU$3&gt;A3remlife,A3value-SUM($F82:AT82),IF(A3remlife="N/A","n/a",A3value/A3remlife))</f>
        <v>n/a</v>
      </c>
      <c r="AV82" s="171" t="str">
        <f>IF(AV$3&gt;A3remlife,A3value-SUM($F82:AU82),IF(A3remlife="N/A","n/a",A3value/A3remlife))</f>
        <v>n/a</v>
      </c>
      <c r="AW82" s="171" t="str">
        <f>IF(AW$3&gt;A3remlife,A3value-SUM($F82:AV82),IF(A3remlife="N/A","n/a",A3value/A3remlife))</f>
        <v>n/a</v>
      </c>
      <c r="AX82" s="171" t="str">
        <f>IF(AX$3&gt;A3remlife,A3value-SUM($F82:AW82),IF(A3remlife="N/A","n/a",A3value/A3remlife))</f>
        <v>n/a</v>
      </c>
      <c r="AY82" s="171" t="str">
        <f>IF(AY$3&gt;A3remlife,A3value-SUM($F82:AX82),IF(A3remlife="N/A","n/a",A3value/A3remlife))</f>
        <v>n/a</v>
      </c>
      <c r="AZ82" s="171" t="str">
        <f>IF(AZ$3&gt;A3remlife,A3value-SUM($F82:AY82),IF(A3remlife="N/A","n/a",A3value/A3remlife))</f>
        <v>n/a</v>
      </c>
      <c r="BA82" s="171" t="str">
        <f>IF(BA$3&gt;A3remlife,A3value-SUM($F82:AZ82),IF(A3remlife="N/A","n/a",A3value/A3remlife))</f>
        <v>n/a</v>
      </c>
      <c r="BB82" s="171" t="str">
        <f>IF(BB$3&gt;A3remlife,A3value-SUM($F82:BA82),IF(A3remlife="N/A","n/a",A3value/A3remlife))</f>
        <v>n/a</v>
      </c>
      <c r="BC82" s="171" t="str">
        <f>IF(BC$3&gt;A3remlife,A3value-SUM($F82:BB82),IF(A3remlife="N/A","n/a",A3value/A3remlife))</f>
        <v>n/a</v>
      </c>
      <c r="BD82" s="171" t="str">
        <f>IF(BD$3&gt;A3remlife,A3value-SUM($F82:BC82),IF(A3remlife="N/A","n/a",A3value/A3remlife))</f>
        <v>n/a</v>
      </c>
      <c r="BE82" s="171" t="str">
        <f>IF(BE$3&gt;A3remlife,A3value-SUM($F82:BD82),IF(A3remlife="N/A","n/a",A3value/A3remlife))</f>
        <v>n/a</v>
      </c>
      <c r="BF82" s="171" t="str">
        <f>IF(BF$3&gt;A3remlife,A3value-SUM($F82:BE82),IF(A3remlife="N/A","n/a",A3value/A3remlife))</f>
        <v>n/a</v>
      </c>
      <c r="BG82" s="171" t="str">
        <f>IF(BG$3&gt;A3remlife,A3value-SUM($F82:BF82),IF(A3remlife="N/A","n/a",A3value/A3remlife))</f>
        <v>n/a</v>
      </c>
      <c r="BH82" s="171" t="str">
        <f>IF(BH$3&gt;A3remlife,A3value-SUM($F82:BG82),IF(A3remlife="N/A","n/a",A3value/A3remlife))</f>
        <v>n/a</v>
      </c>
      <c r="BI82" s="171" t="str">
        <f>IF(BI$3&gt;A3remlife,A3value-SUM($F82:BH82),IF(A3remlife="N/A","n/a",A3value/A3remlife))</f>
        <v>n/a</v>
      </c>
      <c r="BJ82" s="16"/>
      <c r="BK82" s="16"/>
      <c r="BL82" s="325"/>
      <c r="BM82" s="325"/>
      <c r="BN82" s="325"/>
      <c r="BO82" s="325"/>
      <c r="BP82" s="325"/>
      <c r="BQ82" s="325"/>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2" customFormat="1" hidden="1" outlineLevel="2">
      <c r="A83" s="16"/>
      <c r="B83" s="16"/>
      <c r="C83" s="35"/>
      <c r="D83" s="546" t="s">
        <v>71</v>
      </c>
      <c r="E83" s="293">
        <v>0</v>
      </c>
      <c r="F83" s="37"/>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6"/>
      <c r="BK83" s="16"/>
      <c r="BL83" s="325"/>
      <c r="BM83" s="325"/>
      <c r="BN83" s="325"/>
      <c r="BO83" s="325"/>
      <c r="BP83" s="325"/>
      <c r="BQ83" s="325"/>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2" customFormat="1" hidden="1" outlineLevel="2">
      <c r="A84" s="16"/>
      <c r="B84" s="16"/>
      <c r="C84" s="35"/>
      <c r="D84" s="546"/>
      <c r="E84" s="293">
        <v>1</v>
      </c>
      <c r="F84" s="37"/>
      <c r="G84" s="317"/>
      <c r="H84" s="172">
        <f>IF(A3stdlife="n/a","n/a",IF(H$3&gt;(A3stdlife+$E84),(Input!$G$105*(1+rvanilla)^0.5)-SUM($G84:G84),(Input!$G$105*(1+rvanilla)^0.5)/A3stdlife))</f>
        <v>0</v>
      </c>
      <c r="I84" s="172">
        <f>IF(A3stdlife="n/a","n/a",IF(I$3&gt;(A3stdlife+$E84),(Input!$G$105*(1+rvanilla)^0.5)-SUM($G84:H84),(Input!$G$105*(1+rvanilla)^0.5)/A3stdlife))</f>
        <v>0</v>
      </c>
      <c r="J84" s="172">
        <f>IF(A3stdlife="n/a","n/a",IF(J$3&gt;(A3stdlife+$E84),(Input!$G$105*(1+rvanilla)^0.5)-SUM($G84:I84),(Input!$G$105*(1+rvanilla)^0.5)/A3stdlife))</f>
        <v>0</v>
      </c>
      <c r="K84" s="172">
        <f>IF(A3stdlife="n/a","n/a",IF(K$3&gt;(A3stdlife+$E84),(Input!$G$105*(1+rvanilla)^0.5)-SUM($G84:J84),(Input!$G$105*(1+rvanilla)^0.5)/A3stdlife))</f>
        <v>0</v>
      </c>
      <c r="L84" s="172">
        <f>IF(A3stdlife="n/a","n/a",IF(L$3&gt;(A3stdlife+$E84),(Input!$G$105*(1+rvanilla)^0.5)-SUM($G84:K84),(Input!$G$105*(1+rvanilla)^0.5)/A3stdlife))</f>
        <v>0</v>
      </c>
      <c r="M84" s="172">
        <f>IF(A3stdlife="n/a","n/a",IF(M$3&gt;(A3stdlife+$E84),(Input!$G$105*(1+rvanilla)^0.5)-SUM($G84:L84),(Input!$G$105*(1+rvanilla)^0.5)/A3stdlife))</f>
        <v>0</v>
      </c>
      <c r="N84" s="172">
        <f>IF(A3stdlife="n/a","n/a",IF(N$3&gt;(A3stdlife+$E84),(Input!$G$105*(1+rvanilla)^0.5)-SUM($G84:M84),(Input!$G$105*(1+rvanilla)^0.5)/A3stdlife))</f>
        <v>0</v>
      </c>
      <c r="O84" s="172">
        <f>IF(A3stdlife="n/a","n/a",IF(O$3&gt;(A3stdlife+$E84),(Input!$G$105*(1+rvanilla)^0.5)-SUM($G84:N84),(Input!$G$105*(1+rvanilla)^0.5)/A3stdlife))</f>
        <v>0</v>
      </c>
      <c r="P84" s="172">
        <f>IF(A3stdlife="n/a","n/a",IF(P$3&gt;(A3stdlife+$E84),(Input!$G$105*(1+rvanilla)^0.5)-SUM($G84:O84),(Input!$G$105*(1+rvanilla)^0.5)/A3stdlife))</f>
        <v>0</v>
      </c>
      <c r="Q84" s="172">
        <f>IF(A3stdlife="n/a","n/a",IF(Q$3&gt;(A3stdlife+$E84),(Input!$G$105*(1+rvanilla)^0.5)-SUM($G84:P84),(Input!$G$105*(1+rvanilla)^0.5)/A3stdlife))</f>
        <v>0</v>
      </c>
      <c r="R84" s="172">
        <f>IF(A3stdlife="n/a","n/a",IF(R$3&gt;(A3stdlife+$E84),(Input!$G$105*(1+rvanilla)^0.5)-SUM($G84:Q84),(Input!$G$105*(1+rvanilla)^0.5)/A3stdlife))</f>
        <v>0</v>
      </c>
      <c r="S84" s="172">
        <f>IF(A3stdlife="n/a","n/a",IF(S$3&gt;(A3stdlife+$E84),(Input!$G$105*(1+rvanilla)^0.5)-SUM($G84:R84),(Input!$G$105*(1+rvanilla)^0.5)/A3stdlife))</f>
        <v>0</v>
      </c>
      <c r="T84" s="172">
        <f>IF(A3stdlife="n/a","n/a",IF(T$3&gt;(A3stdlife+$E84),(Input!$G$105*(1+rvanilla)^0.5)-SUM($G84:S84),(Input!$G$105*(1+rvanilla)^0.5)/A3stdlife))</f>
        <v>0</v>
      </c>
      <c r="U84" s="172">
        <f>IF(A3stdlife="n/a","n/a",IF(U$3&gt;(A3stdlife+$E84),(Input!$G$105*(1+rvanilla)^0.5)-SUM($G84:T84),(Input!$G$105*(1+rvanilla)^0.5)/A3stdlife))</f>
        <v>0</v>
      </c>
      <c r="V84" s="172">
        <f>IF(A3stdlife="n/a","n/a",IF(V$3&gt;(A3stdlife+$E84),(Input!$G$105*(1+rvanilla)^0.5)-SUM($G84:U84),(Input!$G$105*(1+rvanilla)^0.5)/A3stdlife))</f>
        <v>0</v>
      </c>
      <c r="W84" s="172">
        <f>IF(A3stdlife="n/a","n/a",IF(W$3&gt;(A3stdlife+$E84),(Input!$G$105*(1+rvanilla)^0.5)-SUM($G84:V84),(Input!$G$105*(1+rvanilla)^0.5)/A3stdlife))</f>
        <v>0</v>
      </c>
      <c r="X84" s="172">
        <f>IF(A3stdlife="n/a","n/a",IF(X$3&gt;(A3stdlife+$E84),(Input!$G$105*(1+rvanilla)^0.5)-SUM($G84:W84),(Input!$G$105*(1+rvanilla)^0.5)/A3stdlife))</f>
        <v>0</v>
      </c>
      <c r="Y84" s="172">
        <f>IF(A3stdlife="n/a","n/a",IF(Y$3&gt;(A3stdlife+$E84),(Input!$G$105*(1+rvanilla)^0.5)-SUM($G84:X84),(Input!$G$105*(1+rvanilla)^0.5)/A3stdlife))</f>
        <v>0</v>
      </c>
      <c r="Z84" s="172">
        <f>IF(A3stdlife="n/a","n/a",IF(Z$3&gt;(A3stdlife+$E84),(Input!$G$105*(1+rvanilla)^0.5)-SUM($G84:Y84),(Input!$G$105*(1+rvanilla)^0.5)/A3stdlife))</f>
        <v>0</v>
      </c>
      <c r="AA84" s="172">
        <f>IF(A3stdlife="n/a","n/a",IF(AA$3&gt;(A3stdlife+$E84),(Input!$G$105*(1+rvanilla)^0.5)-SUM($G84:Z84),(Input!$G$105*(1+rvanilla)^0.5)/A3stdlife))</f>
        <v>0</v>
      </c>
      <c r="AB84" s="172">
        <f>IF(A3stdlife="n/a","n/a",IF(AB$3&gt;(A3stdlife+$E84),(Input!$G$105*(1+rvanilla)^0.5)-SUM($G84:AA84),(Input!$G$105*(1+rvanilla)^0.5)/A3stdlife))</f>
        <v>0</v>
      </c>
      <c r="AC84" s="172">
        <f>IF(A3stdlife="n/a","n/a",IF(AC$3&gt;(A3stdlife+$E84),(Input!$G$105*(1+rvanilla)^0.5)-SUM($G84:AB84),(Input!$G$105*(1+rvanilla)^0.5)/A3stdlife))</f>
        <v>0</v>
      </c>
      <c r="AD84" s="172">
        <f>IF(A3stdlife="n/a","n/a",IF(AD$3&gt;(A3stdlife+$E84),(Input!$G$105*(1+rvanilla)^0.5)-SUM($G84:AC84),(Input!$G$105*(1+rvanilla)^0.5)/A3stdlife))</f>
        <v>0</v>
      </c>
      <c r="AE84" s="172">
        <f>IF(A3stdlife="n/a","n/a",IF(AE$3&gt;(A3stdlife+$E84),(Input!$G$105*(1+rvanilla)^0.5)-SUM($G84:AD84),(Input!$G$105*(1+rvanilla)^0.5)/A3stdlife))</f>
        <v>0</v>
      </c>
      <c r="AF84" s="172">
        <f>IF(A3stdlife="n/a","n/a",IF(AF$3&gt;(A3stdlife+$E84),(Input!$G$105*(1+rvanilla)^0.5)-SUM($G84:AE84),(Input!$G$105*(1+rvanilla)^0.5)/A3stdlife))</f>
        <v>0</v>
      </c>
      <c r="AG84" s="172">
        <f>IF(A3stdlife="n/a","n/a",IF(AG$3&gt;(A3stdlife+$E84),(Input!$G$105*(1+rvanilla)^0.5)-SUM($G84:AF84),(Input!$G$105*(1+rvanilla)^0.5)/A3stdlife))</f>
        <v>0</v>
      </c>
      <c r="AH84" s="172">
        <f>IF(A3stdlife="n/a","n/a",IF(AH$3&gt;(A3stdlife+$E84),(Input!$G$105*(1+rvanilla)^0.5)-SUM($G84:AG84),(Input!$G$105*(1+rvanilla)^0.5)/A3stdlife))</f>
        <v>0</v>
      </c>
      <c r="AI84" s="172">
        <f>IF(A3stdlife="n/a","n/a",IF(AI$3&gt;(A3stdlife+$E84),(Input!$G$105*(1+rvanilla)^0.5)-SUM($G84:AH84),(Input!$G$105*(1+rvanilla)^0.5)/A3stdlife))</f>
        <v>0</v>
      </c>
      <c r="AJ84" s="172">
        <f>IF(A3stdlife="n/a","n/a",IF(AJ$3&gt;(A3stdlife+$E84),(Input!$G$105*(1+rvanilla)^0.5)-SUM($G84:AI84),(Input!$G$105*(1+rvanilla)^0.5)/A3stdlife))</f>
        <v>0</v>
      </c>
      <c r="AK84" s="172">
        <f>IF(A3stdlife="n/a","n/a",IF(AK$3&gt;(A3stdlife+$E84),(Input!$G$105*(1+rvanilla)^0.5)-SUM($G84:AJ84),(Input!$G$105*(1+rvanilla)^0.5)/A3stdlife))</f>
        <v>0</v>
      </c>
      <c r="AL84" s="172">
        <f>IF(A3stdlife="n/a","n/a",IF(AL$3&gt;(A3stdlife+$E84),(Input!$G$105*(1+rvanilla)^0.5)-SUM($G84:AK84),(Input!$G$105*(1+rvanilla)^0.5)/A3stdlife))</f>
        <v>0</v>
      </c>
      <c r="AM84" s="172">
        <f>IF(A3stdlife="n/a","n/a",IF(AM$3&gt;(A3stdlife+$E84),(Input!$G$105*(1+rvanilla)^0.5)-SUM($G84:AL84),(Input!$G$105*(1+rvanilla)^0.5)/A3stdlife))</f>
        <v>0</v>
      </c>
      <c r="AN84" s="172">
        <f>IF(A3stdlife="n/a","n/a",IF(AN$3&gt;(A3stdlife+$E84),(Input!$G$105*(1+rvanilla)^0.5)-SUM($G84:AM84),(Input!$G$105*(1+rvanilla)^0.5)/A3stdlife))</f>
        <v>0</v>
      </c>
      <c r="AO84" s="172">
        <f>IF(A3stdlife="n/a","n/a",IF(AO$3&gt;(A3stdlife+$E84),(Input!$G$105*(1+rvanilla)^0.5)-SUM($G84:AN84),(Input!$G$105*(1+rvanilla)^0.5)/A3stdlife))</f>
        <v>0</v>
      </c>
      <c r="AP84" s="172">
        <f>IF(A3stdlife="n/a","n/a",IF(AP$3&gt;(A3stdlife+$E84),(Input!$G$105*(1+rvanilla)^0.5)-SUM($G84:AO84),(Input!$G$105*(1+rvanilla)^0.5)/A3stdlife))</f>
        <v>0</v>
      </c>
      <c r="AQ84" s="172">
        <f>IF(A3stdlife="n/a","n/a",IF(AQ$3&gt;(A3stdlife+$E84),(Input!$G$105*(1+rvanilla)^0.5)-SUM($G84:AP84),(Input!$G$105*(1+rvanilla)^0.5)/A3stdlife))</f>
        <v>0</v>
      </c>
      <c r="AR84" s="172">
        <f>IF(A3stdlife="n/a","n/a",IF(AR$3&gt;(A3stdlife+$E84),(Input!$G$105*(1+rvanilla)^0.5)-SUM($G84:AQ84),(Input!$G$105*(1+rvanilla)^0.5)/A3stdlife))</f>
        <v>0</v>
      </c>
      <c r="AS84" s="172">
        <f>IF(A3stdlife="n/a","n/a",IF(AS$3&gt;(A3stdlife+$E84),(Input!$G$105*(1+rvanilla)^0.5)-SUM($G84:AR84),(Input!$G$105*(1+rvanilla)^0.5)/A3stdlife))</f>
        <v>0</v>
      </c>
      <c r="AT84" s="172">
        <f>IF(A3stdlife="n/a","n/a",IF(AT$3&gt;(A3stdlife+$E84),(Input!$G$105*(1+rvanilla)^0.5)-SUM($G84:AS84),(Input!$G$105*(1+rvanilla)^0.5)/A3stdlife))</f>
        <v>0</v>
      </c>
      <c r="AU84" s="172">
        <f>IF(A3stdlife="n/a","n/a",IF(AU$3&gt;(A3stdlife+$E84),(Input!$G$105*(1+rvanilla)^0.5)-SUM($G84:AT84),(Input!$G$105*(1+rvanilla)^0.5)/A3stdlife))</f>
        <v>0</v>
      </c>
      <c r="AV84" s="172">
        <f>IF(A3stdlife="n/a","n/a",IF(AV$3&gt;(A3stdlife+$E84),(Input!$G$105*(1+rvanilla)^0.5)-SUM($G84:AU84),(Input!$G$105*(1+rvanilla)^0.5)/A3stdlife))</f>
        <v>0</v>
      </c>
      <c r="AW84" s="172">
        <f>IF(A3stdlife="n/a","n/a",IF(AW$3&gt;(A3stdlife+$E84),(Input!$G$105*(1+rvanilla)^0.5)-SUM($G84:AV84),(Input!$G$105*(1+rvanilla)^0.5)/A3stdlife))</f>
        <v>0</v>
      </c>
      <c r="AX84" s="172">
        <f>IF(A3stdlife="n/a","n/a",IF(AX$3&gt;(A3stdlife+$E84),(Input!$G$105*(1+rvanilla)^0.5)-SUM($G84:AW84),(Input!$G$105*(1+rvanilla)^0.5)/A3stdlife))</f>
        <v>0</v>
      </c>
      <c r="AY84" s="172">
        <f>IF(A3stdlife="n/a","n/a",IF(AY$3&gt;(A3stdlife+$E84),(Input!$G$105*(1+rvanilla)^0.5)-SUM($G84:AX84),(Input!$G$105*(1+rvanilla)^0.5)/A3stdlife))</f>
        <v>0</v>
      </c>
      <c r="AZ84" s="172">
        <f>IF(A3stdlife="n/a","n/a",IF(AZ$3&gt;(A3stdlife+$E84),(Input!$G$105*(1+rvanilla)^0.5)-SUM($G84:AY84),(Input!$G$105*(1+rvanilla)^0.5)/A3stdlife))</f>
        <v>0</v>
      </c>
      <c r="BA84" s="172">
        <f>IF(A3stdlife="n/a","n/a",IF(BA$3&gt;(A3stdlife+$E84),(Input!$G$105*(1+rvanilla)^0.5)-SUM($G84:AZ84),(Input!$G$105*(1+rvanilla)^0.5)/A3stdlife))</f>
        <v>0</v>
      </c>
      <c r="BB84" s="172">
        <f>IF(A3stdlife="n/a","n/a",IF(BB$3&gt;(A3stdlife+$E84),(Input!$G$105*(1+rvanilla)^0.5)-SUM($G84:BA84),(Input!$G$105*(1+rvanilla)^0.5)/A3stdlife))</f>
        <v>0</v>
      </c>
      <c r="BC84" s="172">
        <f>IF(A3stdlife="n/a","n/a",IF(BC$3&gt;(A3stdlife+$E84),(Input!$G$105*(1+rvanilla)^0.5)-SUM($G84:BB84),(Input!$G$105*(1+rvanilla)^0.5)/A3stdlife))</f>
        <v>0</v>
      </c>
      <c r="BD84" s="172">
        <f>IF(A3stdlife="n/a","n/a",IF(BD$3&gt;(A3stdlife+$E84),(Input!$G$105*(1+rvanilla)^0.5)-SUM($G84:BC84),(Input!$G$105*(1+rvanilla)^0.5)/A3stdlife))</f>
        <v>0</v>
      </c>
      <c r="BE84" s="172">
        <f>IF(A3stdlife="n/a","n/a",IF(BE$3&gt;(A3stdlife+$E84),(Input!$G$105*(1+rvanilla)^0.5)-SUM($G84:BD84),(Input!$G$105*(1+rvanilla)^0.5)/A3stdlife))</f>
        <v>0</v>
      </c>
      <c r="BF84" s="172">
        <f>IF(A3stdlife="n/a","n/a",IF(BF$3&gt;(A3stdlife+$E84),(Input!$G$105*(1+rvanilla)^0.5)-SUM($G84:BE84),(Input!$G$105*(1+rvanilla)^0.5)/A3stdlife))</f>
        <v>0</v>
      </c>
      <c r="BG84" s="172">
        <f>IF(A3stdlife="n/a","n/a",IF(BG$3&gt;(A3stdlife+$E84),(Input!$G$105*(1+rvanilla)^0.5)-SUM($G84:BF84),(Input!$G$105*(1+rvanilla)^0.5)/A3stdlife))</f>
        <v>0</v>
      </c>
      <c r="BH84" s="172">
        <f>IF(A3stdlife="n/a","n/a",IF(BH$3&gt;(A3stdlife+$E84),(Input!$G$105*(1+rvanilla)^0.5)-SUM($G84:BG84),(Input!$G$105*(1+rvanilla)^0.5)/A3stdlife))</f>
        <v>0</v>
      </c>
      <c r="BI84" s="172">
        <f>IF(A3stdlife="n/a","n/a",IF(BI$3&gt;(A3stdlife+$E84),(Input!$G$105*(1+rvanilla)^0.5)-SUM($G84:BH84),(Input!$G$105*(1+rvanilla)^0.5)/A3stdlife))</f>
        <v>0</v>
      </c>
      <c r="BJ84" s="16"/>
      <c r="BK84" s="16"/>
      <c r="BL84" s="325"/>
      <c r="BM84" s="325"/>
      <c r="BN84" s="325"/>
      <c r="BO84" s="325"/>
      <c r="BP84" s="325"/>
      <c r="BQ84" s="325"/>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2" customFormat="1" hidden="1" outlineLevel="2">
      <c r="A85" s="16"/>
      <c r="B85" s="16"/>
      <c r="C85" s="35"/>
      <c r="D85" s="546"/>
      <c r="E85" s="293">
        <v>2</v>
      </c>
      <c r="F85" s="37"/>
      <c r="G85" s="318"/>
      <c r="H85" s="319"/>
      <c r="I85" s="172">
        <f>IF(A3stdlife="n/a","n/a",IF(I$3&gt;(A3stdlife+$E85),(Input!$H$105*(1+rvanilla)^0.5)-SUM($H85:H85),(Input!$H$105*(1+rvanilla)^0.5)/A3stdlife))</f>
        <v>0</v>
      </c>
      <c r="J85" s="172">
        <f>IF(A3stdlife="n/a","n/a",IF(J$3&gt;(A3stdlife+$E85),(Input!$H$105*(1+rvanilla)^0.5)-SUM($H85:I85),(Input!$H$105*(1+rvanilla)^0.5)/A3stdlife))</f>
        <v>0</v>
      </c>
      <c r="K85" s="172">
        <f>IF(A3stdlife="n/a","n/a",IF(K$3&gt;(A3stdlife+$E85),(Input!$H$105*(1+rvanilla)^0.5)-SUM($H85:J85),(Input!$H$105*(1+rvanilla)^0.5)/A3stdlife))</f>
        <v>0</v>
      </c>
      <c r="L85" s="172">
        <f>IF(A3stdlife="n/a","n/a",IF(L$3&gt;(A3stdlife+$E85),(Input!$H$105*(1+rvanilla)^0.5)-SUM($H85:K85),(Input!$H$105*(1+rvanilla)^0.5)/A3stdlife))</f>
        <v>0</v>
      </c>
      <c r="M85" s="172">
        <f>IF(A3stdlife="n/a","n/a",IF(M$3&gt;(A3stdlife+$E85),(Input!$H$105*(1+rvanilla)^0.5)-SUM($H85:L85),(Input!$H$105*(1+rvanilla)^0.5)/A3stdlife))</f>
        <v>0</v>
      </c>
      <c r="N85" s="172">
        <f>IF(A3stdlife="n/a","n/a",IF(N$3&gt;(A3stdlife+$E85),(Input!$H$105*(1+rvanilla)^0.5)-SUM($H85:M85),(Input!$H$105*(1+rvanilla)^0.5)/A3stdlife))</f>
        <v>0</v>
      </c>
      <c r="O85" s="172">
        <f>IF(A3stdlife="n/a","n/a",IF(O$3&gt;(A3stdlife+$E85),(Input!$H$105*(1+rvanilla)^0.5)-SUM($H85:N85),(Input!$H$105*(1+rvanilla)^0.5)/A3stdlife))</f>
        <v>0</v>
      </c>
      <c r="P85" s="172">
        <f>IF(A3stdlife="n/a","n/a",IF(P$3&gt;(A3stdlife+$E85),(Input!$H$105*(1+rvanilla)^0.5)-SUM($H85:O85),(Input!$H$105*(1+rvanilla)^0.5)/A3stdlife))</f>
        <v>0</v>
      </c>
      <c r="Q85" s="172">
        <f>IF(A3stdlife="n/a","n/a",IF(Q$3&gt;(A3stdlife+$E85),(Input!$H$105*(1+rvanilla)^0.5)-SUM($H85:P85),(Input!$H$105*(1+rvanilla)^0.5)/A3stdlife))</f>
        <v>0</v>
      </c>
      <c r="R85" s="172">
        <f>IF(A3stdlife="n/a","n/a",IF(R$3&gt;(A3stdlife+$E85),(Input!$H$105*(1+rvanilla)^0.5)-SUM($H85:Q85),(Input!$H$105*(1+rvanilla)^0.5)/A3stdlife))</f>
        <v>0</v>
      </c>
      <c r="S85" s="172">
        <f>IF(A3stdlife="n/a","n/a",IF(S$3&gt;(A3stdlife+$E85),(Input!$H$105*(1+rvanilla)^0.5)-SUM($H85:R85),(Input!$H$105*(1+rvanilla)^0.5)/A3stdlife))</f>
        <v>0</v>
      </c>
      <c r="T85" s="172">
        <f>IF(A3stdlife="n/a","n/a",IF(T$3&gt;(A3stdlife+$E85),(Input!$H$105*(1+rvanilla)^0.5)-SUM($H85:S85),(Input!$H$105*(1+rvanilla)^0.5)/A3stdlife))</f>
        <v>0</v>
      </c>
      <c r="U85" s="172">
        <f>IF(A3stdlife="n/a","n/a",IF(U$3&gt;(A3stdlife+$E85),(Input!$H$105*(1+rvanilla)^0.5)-SUM($H85:T85),(Input!$H$105*(1+rvanilla)^0.5)/A3stdlife))</f>
        <v>0</v>
      </c>
      <c r="V85" s="172">
        <f>IF(A3stdlife="n/a","n/a",IF(V$3&gt;(A3stdlife+$E85),(Input!$H$105*(1+rvanilla)^0.5)-SUM($H85:U85),(Input!$H$105*(1+rvanilla)^0.5)/A3stdlife))</f>
        <v>0</v>
      </c>
      <c r="W85" s="172">
        <f>IF(A3stdlife="n/a","n/a",IF(W$3&gt;(A3stdlife+$E85),(Input!$H$105*(1+rvanilla)^0.5)-SUM($H85:V85),(Input!$H$105*(1+rvanilla)^0.5)/A3stdlife))</f>
        <v>0</v>
      </c>
      <c r="X85" s="172">
        <f>IF(A3stdlife="n/a","n/a",IF(X$3&gt;(A3stdlife+$E85),(Input!$H$105*(1+rvanilla)^0.5)-SUM($H85:W85),(Input!$H$105*(1+rvanilla)^0.5)/A3stdlife))</f>
        <v>0</v>
      </c>
      <c r="Y85" s="172">
        <f>IF(A3stdlife="n/a","n/a",IF(Y$3&gt;(A3stdlife+$E85),(Input!$H$105*(1+rvanilla)^0.5)-SUM($H85:X85),(Input!$H$105*(1+rvanilla)^0.5)/A3stdlife))</f>
        <v>0</v>
      </c>
      <c r="Z85" s="172">
        <f>IF(A3stdlife="n/a","n/a",IF(Z$3&gt;(A3stdlife+$E85),(Input!$H$105*(1+rvanilla)^0.5)-SUM($H85:Y85),(Input!$H$105*(1+rvanilla)^0.5)/A3stdlife))</f>
        <v>0</v>
      </c>
      <c r="AA85" s="172">
        <f>IF(A3stdlife="n/a","n/a",IF(AA$3&gt;(A3stdlife+$E85),(Input!$H$105*(1+rvanilla)^0.5)-SUM($H85:Z85),(Input!$H$105*(1+rvanilla)^0.5)/A3stdlife))</f>
        <v>0</v>
      </c>
      <c r="AB85" s="172">
        <f>IF(A3stdlife="n/a","n/a",IF(AB$3&gt;(A3stdlife+$E85),(Input!$H$105*(1+rvanilla)^0.5)-SUM($H85:AA85),(Input!$H$105*(1+rvanilla)^0.5)/A3stdlife))</f>
        <v>0</v>
      </c>
      <c r="AC85" s="172">
        <f>IF(A3stdlife="n/a","n/a",IF(AC$3&gt;(A3stdlife+$E85),(Input!$H$105*(1+rvanilla)^0.5)-SUM($H85:AB85),(Input!$H$105*(1+rvanilla)^0.5)/A3stdlife))</f>
        <v>0</v>
      </c>
      <c r="AD85" s="172">
        <f>IF(A3stdlife="n/a","n/a",IF(AD$3&gt;(A3stdlife+$E85),(Input!$H$105*(1+rvanilla)^0.5)-SUM($H85:AC85),(Input!$H$105*(1+rvanilla)^0.5)/A3stdlife))</f>
        <v>0</v>
      </c>
      <c r="AE85" s="172">
        <f>IF(A3stdlife="n/a","n/a",IF(AE$3&gt;(A3stdlife+$E85),(Input!$H$105*(1+rvanilla)^0.5)-SUM($H85:AD85),(Input!$H$105*(1+rvanilla)^0.5)/A3stdlife))</f>
        <v>0</v>
      </c>
      <c r="AF85" s="172">
        <f>IF(A3stdlife="n/a","n/a",IF(AF$3&gt;(A3stdlife+$E85),(Input!$H$105*(1+rvanilla)^0.5)-SUM($H85:AE85),(Input!$H$105*(1+rvanilla)^0.5)/A3stdlife))</f>
        <v>0</v>
      </c>
      <c r="AG85" s="172">
        <f>IF(A3stdlife="n/a","n/a",IF(AG$3&gt;(A3stdlife+$E85),(Input!$H$105*(1+rvanilla)^0.5)-SUM($H85:AF85),(Input!$H$105*(1+rvanilla)^0.5)/A3stdlife))</f>
        <v>0</v>
      </c>
      <c r="AH85" s="172">
        <f>IF(A3stdlife="n/a","n/a",IF(AH$3&gt;(A3stdlife+$E85),(Input!$H$105*(1+rvanilla)^0.5)-SUM($H85:AG85),(Input!$H$105*(1+rvanilla)^0.5)/A3stdlife))</f>
        <v>0</v>
      </c>
      <c r="AI85" s="172">
        <f>IF(A3stdlife="n/a","n/a",IF(AI$3&gt;(A3stdlife+$E85),(Input!$H$105*(1+rvanilla)^0.5)-SUM($H85:AH85),(Input!$H$105*(1+rvanilla)^0.5)/A3stdlife))</f>
        <v>0</v>
      </c>
      <c r="AJ85" s="172">
        <f>IF(A3stdlife="n/a","n/a",IF(AJ$3&gt;(A3stdlife+$E85),(Input!$H$105*(1+rvanilla)^0.5)-SUM($H85:AI85),(Input!$H$105*(1+rvanilla)^0.5)/A3stdlife))</f>
        <v>0</v>
      </c>
      <c r="AK85" s="172">
        <f>IF(A3stdlife="n/a","n/a",IF(AK$3&gt;(A3stdlife+$E85),(Input!$H$105*(1+rvanilla)^0.5)-SUM($H85:AJ85),(Input!$H$105*(1+rvanilla)^0.5)/A3stdlife))</f>
        <v>0</v>
      </c>
      <c r="AL85" s="172">
        <f>IF(A3stdlife="n/a","n/a",IF(AL$3&gt;(A3stdlife+$E85),(Input!$H$105*(1+rvanilla)^0.5)-SUM($H85:AK85),(Input!$H$105*(1+rvanilla)^0.5)/A3stdlife))</f>
        <v>0</v>
      </c>
      <c r="AM85" s="172">
        <f>IF(A3stdlife="n/a","n/a",IF(AM$3&gt;(A3stdlife+$E85),(Input!$H$105*(1+rvanilla)^0.5)-SUM($H85:AL85),(Input!$H$105*(1+rvanilla)^0.5)/A3stdlife))</f>
        <v>0</v>
      </c>
      <c r="AN85" s="172">
        <f>IF(A3stdlife="n/a","n/a",IF(AN$3&gt;(A3stdlife+$E85),(Input!$H$105*(1+rvanilla)^0.5)-SUM($H85:AM85),(Input!$H$105*(1+rvanilla)^0.5)/A3stdlife))</f>
        <v>0</v>
      </c>
      <c r="AO85" s="172">
        <f>IF(A3stdlife="n/a","n/a",IF(AO$3&gt;(A3stdlife+$E85),(Input!$H$105*(1+rvanilla)^0.5)-SUM($H85:AN85),(Input!$H$105*(1+rvanilla)^0.5)/A3stdlife))</f>
        <v>0</v>
      </c>
      <c r="AP85" s="172">
        <f>IF(A3stdlife="n/a","n/a",IF(AP$3&gt;(A3stdlife+$E85),(Input!$H$105*(1+rvanilla)^0.5)-SUM($H85:AO85),(Input!$H$105*(1+rvanilla)^0.5)/A3stdlife))</f>
        <v>0</v>
      </c>
      <c r="AQ85" s="172">
        <f>IF(A3stdlife="n/a","n/a",IF(AQ$3&gt;(A3stdlife+$E85),(Input!$H$105*(1+rvanilla)^0.5)-SUM($H85:AP85),(Input!$H$105*(1+rvanilla)^0.5)/A3stdlife))</f>
        <v>0</v>
      </c>
      <c r="AR85" s="172">
        <f>IF(A3stdlife="n/a","n/a",IF(AR$3&gt;(A3stdlife+$E85),(Input!$H$105*(1+rvanilla)^0.5)-SUM($H85:AQ85),(Input!$H$105*(1+rvanilla)^0.5)/A3stdlife))</f>
        <v>0</v>
      </c>
      <c r="AS85" s="172">
        <f>IF(A3stdlife="n/a","n/a",IF(AS$3&gt;(A3stdlife+$E85),(Input!$H$105*(1+rvanilla)^0.5)-SUM($H85:AR85),(Input!$H$105*(1+rvanilla)^0.5)/A3stdlife))</f>
        <v>0</v>
      </c>
      <c r="AT85" s="172">
        <f>IF(A3stdlife="n/a","n/a",IF(AT$3&gt;(A3stdlife+$E85),(Input!$H$105*(1+rvanilla)^0.5)-SUM($H85:AS85),(Input!$H$105*(1+rvanilla)^0.5)/A3stdlife))</f>
        <v>0</v>
      </c>
      <c r="AU85" s="172">
        <f>IF(A3stdlife="n/a","n/a",IF(AU$3&gt;(A3stdlife+$E85),(Input!$H$105*(1+rvanilla)^0.5)-SUM($H85:AT85),(Input!$H$105*(1+rvanilla)^0.5)/A3stdlife))</f>
        <v>0</v>
      </c>
      <c r="AV85" s="172">
        <f>IF(A3stdlife="n/a","n/a",IF(AV$3&gt;(A3stdlife+$E85),(Input!$H$105*(1+rvanilla)^0.5)-SUM($H85:AU85),(Input!$H$105*(1+rvanilla)^0.5)/A3stdlife))</f>
        <v>0</v>
      </c>
      <c r="AW85" s="172">
        <f>IF(A3stdlife="n/a","n/a",IF(AW$3&gt;(A3stdlife+$E85),(Input!$H$105*(1+rvanilla)^0.5)-SUM($H85:AV85),(Input!$H$105*(1+rvanilla)^0.5)/A3stdlife))</f>
        <v>0</v>
      </c>
      <c r="AX85" s="172">
        <f>IF(A3stdlife="n/a","n/a",IF(AX$3&gt;(A3stdlife+$E85),(Input!$H$105*(1+rvanilla)^0.5)-SUM($H85:AW85),(Input!$H$105*(1+rvanilla)^0.5)/A3stdlife))</f>
        <v>0</v>
      </c>
      <c r="AY85" s="172">
        <f>IF(A3stdlife="n/a","n/a",IF(AY$3&gt;(A3stdlife+$E85),(Input!$H$105*(1+rvanilla)^0.5)-SUM($H85:AX85),(Input!$H$105*(1+rvanilla)^0.5)/A3stdlife))</f>
        <v>0</v>
      </c>
      <c r="AZ85" s="172">
        <f>IF(A3stdlife="n/a","n/a",IF(AZ$3&gt;(A3stdlife+$E85),(Input!$H$105*(1+rvanilla)^0.5)-SUM($H85:AY85),(Input!$H$105*(1+rvanilla)^0.5)/A3stdlife))</f>
        <v>0</v>
      </c>
      <c r="BA85" s="172">
        <f>IF(A3stdlife="n/a","n/a",IF(BA$3&gt;(A3stdlife+$E85),(Input!$H$105*(1+rvanilla)^0.5)-SUM($H85:AZ85),(Input!$H$105*(1+rvanilla)^0.5)/A3stdlife))</f>
        <v>0</v>
      </c>
      <c r="BB85" s="172">
        <f>IF(A3stdlife="n/a","n/a",IF(BB$3&gt;(A3stdlife+$E85),(Input!$H$105*(1+rvanilla)^0.5)-SUM($H85:BA85),(Input!$H$105*(1+rvanilla)^0.5)/A3stdlife))</f>
        <v>0</v>
      </c>
      <c r="BC85" s="172">
        <f>IF(A3stdlife="n/a","n/a",IF(BC$3&gt;(A3stdlife+$E85),(Input!$H$105*(1+rvanilla)^0.5)-SUM($H85:BB85),(Input!$H$105*(1+rvanilla)^0.5)/A3stdlife))</f>
        <v>0</v>
      </c>
      <c r="BD85" s="172">
        <f>IF(A3stdlife="n/a","n/a",IF(BD$3&gt;(A3stdlife+$E85),(Input!$H$105*(1+rvanilla)^0.5)-SUM($H85:BC85),(Input!$H$105*(1+rvanilla)^0.5)/A3stdlife))</f>
        <v>0</v>
      </c>
      <c r="BE85" s="172">
        <f>IF(A3stdlife="n/a","n/a",IF(BE$3&gt;(A3stdlife+$E85),(Input!$H$105*(1+rvanilla)^0.5)-SUM($H85:BD85),(Input!$H$105*(1+rvanilla)^0.5)/A3stdlife))</f>
        <v>0</v>
      </c>
      <c r="BF85" s="172">
        <f>IF(A3stdlife="n/a","n/a",IF(BF$3&gt;(A3stdlife+$E85),(Input!$H$105*(1+rvanilla)^0.5)-SUM($H85:BE85),(Input!$H$105*(1+rvanilla)^0.5)/A3stdlife))</f>
        <v>0</v>
      </c>
      <c r="BG85" s="172">
        <f>IF(A3stdlife="n/a","n/a",IF(BG$3&gt;(A3stdlife+$E85),(Input!$H$105*(1+rvanilla)^0.5)-SUM($H85:BF85),(Input!$H$105*(1+rvanilla)^0.5)/A3stdlife))</f>
        <v>0</v>
      </c>
      <c r="BH85" s="172">
        <f>IF(A3stdlife="n/a","n/a",IF(BH$3&gt;(A3stdlife+$E85),(Input!$H$105*(1+rvanilla)^0.5)-SUM($H85:BG85),(Input!$H$105*(1+rvanilla)^0.5)/A3stdlife))</f>
        <v>0</v>
      </c>
      <c r="BI85" s="172">
        <f>IF(A3stdlife="n/a","n/a",IF(BI$3&gt;(A3stdlife+$E85),(Input!$H$105*(1+rvanilla)^0.5)-SUM($H85:BH85),(Input!$H$105*(1+rvanilla)^0.5)/A3stdlife))</f>
        <v>0</v>
      </c>
      <c r="BJ85" s="16"/>
      <c r="BK85" s="16"/>
      <c r="BL85" s="325"/>
      <c r="BM85" s="325"/>
      <c r="BN85" s="325"/>
      <c r="BO85" s="325"/>
      <c r="BP85" s="325"/>
      <c r="BQ85" s="32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2" customFormat="1" hidden="1" outlineLevel="2">
      <c r="A86" s="16"/>
      <c r="B86" s="16"/>
      <c r="C86" s="35"/>
      <c r="D86" s="546"/>
      <c r="E86" s="293">
        <v>3</v>
      </c>
      <c r="F86" s="37"/>
      <c r="G86" s="318"/>
      <c r="H86" s="320"/>
      <c r="I86" s="319"/>
      <c r="J86" s="172">
        <f>IF(A3stdlife="n/a","n/a",IF(J$3&gt;(A3stdlife+$E86),(Input!$I$105*(1+rvanilla)^0.5)-SUM($I86:I86),(Input!$I$105*(1+rvanilla)^0.5)/A3stdlife))</f>
        <v>0</v>
      </c>
      <c r="K86" s="172">
        <f>IF(A3stdlife="n/a","n/a",IF(K$3&gt;(A3stdlife+$E86),(Input!$I$105*(1+rvanilla)^0.5)-SUM($I86:J86),(Input!$I$105*(1+rvanilla)^0.5)/A3stdlife))</f>
        <v>0</v>
      </c>
      <c r="L86" s="172">
        <f>IF(A3stdlife="n/a","n/a",IF(L$3&gt;(A3stdlife+$E86),(Input!$I$105*(1+rvanilla)^0.5)-SUM($I86:K86),(Input!$I$105*(1+rvanilla)^0.5)/A3stdlife))</f>
        <v>0</v>
      </c>
      <c r="M86" s="172">
        <f>IF(A3stdlife="n/a","n/a",IF(M$3&gt;(A3stdlife+$E86),(Input!$I$105*(1+rvanilla)^0.5)-SUM($I86:L86),(Input!$I$105*(1+rvanilla)^0.5)/A3stdlife))</f>
        <v>0</v>
      </c>
      <c r="N86" s="172">
        <f>IF(A3stdlife="n/a","n/a",IF(N$3&gt;(A3stdlife+$E86),(Input!$I$105*(1+rvanilla)^0.5)-SUM($I86:M86),(Input!$I$105*(1+rvanilla)^0.5)/A3stdlife))</f>
        <v>0</v>
      </c>
      <c r="O86" s="172">
        <f>IF(A3stdlife="n/a","n/a",IF(O$3&gt;(A3stdlife+$E86),(Input!$I$105*(1+rvanilla)^0.5)-SUM($I86:N86),(Input!$I$105*(1+rvanilla)^0.5)/A3stdlife))</f>
        <v>0</v>
      </c>
      <c r="P86" s="172">
        <f>IF(A3stdlife="n/a","n/a",IF(P$3&gt;(A3stdlife+$E86),(Input!$I$105*(1+rvanilla)^0.5)-SUM($I86:O86),(Input!$I$105*(1+rvanilla)^0.5)/A3stdlife))</f>
        <v>0</v>
      </c>
      <c r="Q86" s="172">
        <f>IF(A3stdlife="n/a","n/a",IF(Q$3&gt;(A3stdlife+$E86),(Input!$I$105*(1+rvanilla)^0.5)-SUM($I86:P86),(Input!$I$105*(1+rvanilla)^0.5)/A3stdlife))</f>
        <v>0</v>
      </c>
      <c r="R86" s="172">
        <f>IF(A3stdlife="n/a","n/a",IF(R$3&gt;(A3stdlife+$E86),(Input!$I$105*(1+rvanilla)^0.5)-SUM($I86:Q86),(Input!$I$105*(1+rvanilla)^0.5)/A3stdlife))</f>
        <v>0</v>
      </c>
      <c r="S86" s="172">
        <f>IF(A3stdlife="n/a","n/a",IF(S$3&gt;(A3stdlife+$E86),(Input!$I$105*(1+rvanilla)^0.5)-SUM($I86:R86),(Input!$I$105*(1+rvanilla)^0.5)/A3stdlife))</f>
        <v>0</v>
      </c>
      <c r="T86" s="172">
        <f>IF(A3stdlife="n/a","n/a",IF(T$3&gt;(A3stdlife+$E86),(Input!$I$105*(1+rvanilla)^0.5)-SUM($I86:S86),(Input!$I$105*(1+rvanilla)^0.5)/A3stdlife))</f>
        <v>0</v>
      </c>
      <c r="U86" s="172">
        <f>IF(A3stdlife="n/a","n/a",IF(U$3&gt;(A3stdlife+$E86),(Input!$I$105*(1+rvanilla)^0.5)-SUM($I86:T86),(Input!$I$105*(1+rvanilla)^0.5)/A3stdlife))</f>
        <v>0</v>
      </c>
      <c r="V86" s="172">
        <f>IF(A3stdlife="n/a","n/a",IF(V$3&gt;(A3stdlife+$E86),(Input!$I$105*(1+rvanilla)^0.5)-SUM($I86:U86),(Input!$I$105*(1+rvanilla)^0.5)/A3stdlife))</f>
        <v>0</v>
      </c>
      <c r="W86" s="172">
        <f>IF(A3stdlife="n/a","n/a",IF(W$3&gt;(A3stdlife+$E86),(Input!$I$105*(1+rvanilla)^0.5)-SUM($I86:V86),(Input!$I$105*(1+rvanilla)^0.5)/A3stdlife))</f>
        <v>0</v>
      </c>
      <c r="X86" s="172">
        <f>IF(A3stdlife="n/a","n/a",IF(X$3&gt;(A3stdlife+$E86),(Input!$I$105*(1+rvanilla)^0.5)-SUM($I86:W86),(Input!$I$105*(1+rvanilla)^0.5)/A3stdlife))</f>
        <v>0</v>
      </c>
      <c r="Y86" s="172">
        <f>IF(A3stdlife="n/a","n/a",IF(Y$3&gt;(A3stdlife+$E86),(Input!$I$105*(1+rvanilla)^0.5)-SUM($I86:X86),(Input!$I$105*(1+rvanilla)^0.5)/A3stdlife))</f>
        <v>0</v>
      </c>
      <c r="Z86" s="172">
        <f>IF(A3stdlife="n/a","n/a",IF(Z$3&gt;(A3stdlife+$E86),(Input!$I$105*(1+rvanilla)^0.5)-SUM($I86:Y86),(Input!$I$105*(1+rvanilla)^0.5)/A3stdlife))</f>
        <v>0</v>
      </c>
      <c r="AA86" s="172">
        <f>IF(A3stdlife="n/a","n/a",IF(AA$3&gt;(A3stdlife+$E86),(Input!$I$105*(1+rvanilla)^0.5)-SUM($I86:Z86),(Input!$I$105*(1+rvanilla)^0.5)/A3stdlife))</f>
        <v>0</v>
      </c>
      <c r="AB86" s="172">
        <f>IF(A3stdlife="n/a","n/a",IF(AB$3&gt;(A3stdlife+$E86),(Input!$I$105*(1+rvanilla)^0.5)-SUM($I86:AA86),(Input!$I$105*(1+rvanilla)^0.5)/A3stdlife))</f>
        <v>0</v>
      </c>
      <c r="AC86" s="172">
        <f>IF(A3stdlife="n/a","n/a",IF(AC$3&gt;(A3stdlife+$E86),(Input!$I$105*(1+rvanilla)^0.5)-SUM($I86:AB86),(Input!$I$105*(1+rvanilla)^0.5)/A3stdlife))</f>
        <v>0</v>
      </c>
      <c r="AD86" s="172">
        <f>IF(A3stdlife="n/a","n/a",IF(AD$3&gt;(A3stdlife+$E86),(Input!$I$105*(1+rvanilla)^0.5)-SUM($I86:AC86),(Input!$I$105*(1+rvanilla)^0.5)/A3stdlife))</f>
        <v>0</v>
      </c>
      <c r="AE86" s="172">
        <f>IF(A3stdlife="n/a","n/a",IF(AE$3&gt;(A3stdlife+$E86),(Input!$I$105*(1+rvanilla)^0.5)-SUM($I86:AD86),(Input!$I$105*(1+rvanilla)^0.5)/A3stdlife))</f>
        <v>0</v>
      </c>
      <c r="AF86" s="172">
        <f>IF(A3stdlife="n/a","n/a",IF(AF$3&gt;(A3stdlife+$E86),(Input!$I$105*(1+rvanilla)^0.5)-SUM($I86:AE86),(Input!$I$105*(1+rvanilla)^0.5)/A3stdlife))</f>
        <v>0</v>
      </c>
      <c r="AG86" s="172">
        <f>IF(A3stdlife="n/a","n/a",IF(AG$3&gt;(A3stdlife+$E86),(Input!$I$105*(1+rvanilla)^0.5)-SUM($I86:AF86),(Input!$I$105*(1+rvanilla)^0.5)/A3stdlife))</f>
        <v>0</v>
      </c>
      <c r="AH86" s="172">
        <f>IF(A3stdlife="n/a","n/a",IF(AH$3&gt;(A3stdlife+$E86),(Input!$I$105*(1+rvanilla)^0.5)-SUM($I86:AG86),(Input!$I$105*(1+rvanilla)^0.5)/A3stdlife))</f>
        <v>0</v>
      </c>
      <c r="AI86" s="172">
        <f>IF(A3stdlife="n/a","n/a",IF(AI$3&gt;(A3stdlife+$E86),(Input!$I$105*(1+rvanilla)^0.5)-SUM($I86:AH86),(Input!$I$105*(1+rvanilla)^0.5)/A3stdlife))</f>
        <v>0</v>
      </c>
      <c r="AJ86" s="172">
        <f>IF(A3stdlife="n/a","n/a",IF(AJ$3&gt;(A3stdlife+$E86),(Input!$I$105*(1+rvanilla)^0.5)-SUM($I86:AI86),(Input!$I$105*(1+rvanilla)^0.5)/A3stdlife))</f>
        <v>0</v>
      </c>
      <c r="AK86" s="172">
        <f>IF(A3stdlife="n/a","n/a",IF(AK$3&gt;(A3stdlife+$E86),(Input!$I$105*(1+rvanilla)^0.5)-SUM($I86:AJ86),(Input!$I$105*(1+rvanilla)^0.5)/A3stdlife))</f>
        <v>0</v>
      </c>
      <c r="AL86" s="172">
        <f>IF(A3stdlife="n/a","n/a",IF(AL$3&gt;(A3stdlife+$E86),(Input!$I$105*(1+rvanilla)^0.5)-SUM($I86:AK86),(Input!$I$105*(1+rvanilla)^0.5)/A3stdlife))</f>
        <v>0</v>
      </c>
      <c r="AM86" s="172">
        <f>IF(A3stdlife="n/a","n/a",IF(AM$3&gt;(A3stdlife+$E86),(Input!$I$105*(1+rvanilla)^0.5)-SUM($I86:AL86),(Input!$I$105*(1+rvanilla)^0.5)/A3stdlife))</f>
        <v>0</v>
      </c>
      <c r="AN86" s="172">
        <f>IF(A3stdlife="n/a","n/a",IF(AN$3&gt;(A3stdlife+$E86),(Input!$I$105*(1+rvanilla)^0.5)-SUM($I86:AM86),(Input!$I$105*(1+rvanilla)^0.5)/A3stdlife))</f>
        <v>0</v>
      </c>
      <c r="AO86" s="172">
        <f>IF(A3stdlife="n/a","n/a",IF(AO$3&gt;(A3stdlife+$E86),(Input!$I$105*(1+rvanilla)^0.5)-SUM($I86:AN86),(Input!$I$105*(1+rvanilla)^0.5)/A3stdlife))</f>
        <v>0</v>
      </c>
      <c r="AP86" s="172">
        <f>IF(A3stdlife="n/a","n/a",IF(AP$3&gt;(A3stdlife+$E86),(Input!$I$105*(1+rvanilla)^0.5)-SUM($I86:AO86),(Input!$I$105*(1+rvanilla)^0.5)/A3stdlife))</f>
        <v>0</v>
      </c>
      <c r="AQ86" s="172">
        <f>IF(A3stdlife="n/a","n/a",IF(AQ$3&gt;(A3stdlife+$E86),(Input!$I$105*(1+rvanilla)^0.5)-SUM($I86:AP86),(Input!$I$105*(1+rvanilla)^0.5)/A3stdlife))</f>
        <v>0</v>
      </c>
      <c r="AR86" s="172">
        <f>IF(A3stdlife="n/a","n/a",IF(AR$3&gt;(A3stdlife+$E86),(Input!$I$105*(1+rvanilla)^0.5)-SUM($I86:AQ86),(Input!$I$105*(1+rvanilla)^0.5)/A3stdlife))</f>
        <v>0</v>
      </c>
      <c r="AS86" s="172">
        <f>IF(A3stdlife="n/a","n/a",IF(AS$3&gt;(A3stdlife+$E86),(Input!$I$105*(1+rvanilla)^0.5)-SUM($I86:AR86),(Input!$I$105*(1+rvanilla)^0.5)/A3stdlife))</f>
        <v>0</v>
      </c>
      <c r="AT86" s="172">
        <f>IF(A3stdlife="n/a","n/a",IF(AT$3&gt;(A3stdlife+$E86),(Input!$I$105*(1+rvanilla)^0.5)-SUM($I86:AS86),(Input!$I$105*(1+rvanilla)^0.5)/A3stdlife))</f>
        <v>0</v>
      </c>
      <c r="AU86" s="172">
        <f>IF(A3stdlife="n/a","n/a",IF(AU$3&gt;(A3stdlife+$E86),(Input!$I$105*(1+rvanilla)^0.5)-SUM($I86:AT86),(Input!$I$105*(1+rvanilla)^0.5)/A3stdlife))</f>
        <v>0</v>
      </c>
      <c r="AV86" s="172">
        <f>IF(A3stdlife="n/a","n/a",IF(AV$3&gt;(A3stdlife+$E86),(Input!$I$105*(1+rvanilla)^0.5)-SUM($I86:AU86),(Input!$I$105*(1+rvanilla)^0.5)/A3stdlife))</f>
        <v>0</v>
      </c>
      <c r="AW86" s="172">
        <f>IF(A3stdlife="n/a","n/a",IF(AW$3&gt;(A3stdlife+$E86),(Input!$I$105*(1+rvanilla)^0.5)-SUM($I86:AV86),(Input!$I$105*(1+rvanilla)^0.5)/A3stdlife))</f>
        <v>0</v>
      </c>
      <c r="AX86" s="172">
        <f>IF(A3stdlife="n/a","n/a",IF(AX$3&gt;(A3stdlife+$E86),(Input!$I$105*(1+rvanilla)^0.5)-SUM($I86:AW86),(Input!$I$105*(1+rvanilla)^0.5)/A3stdlife))</f>
        <v>0</v>
      </c>
      <c r="AY86" s="172">
        <f>IF(A3stdlife="n/a","n/a",IF(AY$3&gt;(A3stdlife+$E86),(Input!$I$105*(1+rvanilla)^0.5)-SUM($I86:AX86),(Input!$I$105*(1+rvanilla)^0.5)/A3stdlife))</f>
        <v>0</v>
      </c>
      <c r="AZ86" s="172">
        <f>IF(A3stdlife="n/a","n/a",IF(AZ$3&gt;(A3stdlife+$E86),(Input!$I$105*(1+rvanilla)^0.5)-SUM($I86:AY86),(Input!$I$105*(1+rvanilla)^0.5)/A3stdlife))</f>
        <v>0</v>
      </c>
      <c r="BA86" s="172">
        <f>IF(A3stdlife="n/a","n/a",IF(BA$3&gt;(A3stdlife+$E86),(Input!$I$105*(1+rvanilla)^0.5)-SUM($I86:AZ86),(Input!$I$105*(1+rvanilla)^0.5)/A3stdlife))</f>
        <v>0</v>
      </c>
      <c r="BB86" s="172">
        <f>IF(A3stdlife="n/a","n/a",IF(BB$3&gt;(A3stdlife+$E86),(Input!$I$105*(1+rvanilla)^0.5)-SUM($I86:BA86),(Input!$I$105*(1+rvanilla)^0.5)/A3stdlife))</f>
        <v>0</v>
      </c>
      <c r="BC86" s="172">
        <f>IF(A3stdlife="n/a","n/a",IF(BC$3&gt;(A3stdlife+$E86),(Input!$I$105*(1+rvanilla)^0.5)-SUM($I86:BB86),(Input!$I$105*(1+rvanilla)^0.5)/A3stdlife))</f>
        <v>0</v>
      </c>
      <c r="BD86" s="172">
        <f>IF(A3stdlife="n/a","n/a",IF(BD$3&gt;(A3stdlife+$E86),(Input!$I$105*(1+rvanilla)^0.5)-SUM($I86:BC86),(Input!$I$105*(1+rvanilla)^0.5)/A3stdlife))</f>
        <v>0</v>
      </c>
      <c r="BE86" s="172">
        <f>IF(A3stdlife="n/a","n/a",IF(BE$3&gt;(A3stdlife+$E86),(Input!$I$105*(1+rvanilla)^0.5)-SUM($I86:BD86),(Input!$I$105*(1+rvanilla)^0.5)/A3stdlife))</f>
        <v>0</v>
      </c>
      <c r="BF86" s="172">
        <f>IF(A3stdlife="n/a","n/a",IF(BF$3&gt;(A3stdlife+$E86),(Input!$I$105*(1+rvanilla)^0.5)-SUM($I86:BE86),(Input!$I$105*(1+rvanilla)^0.5)/A3stdlife))</f>
        <v>0</v>
      </c>
      <c r="BG86" s="172">
        <f>IF(A3stdlife="n/a","n/a",IF(BG$3&gt;(A3stdlife+$E86),(Input!$I$105*(1+rvanilla)^0.5)-SUM($I86:BF86),(Input!$I$105*(1+rvanilla)^0.5)/A3stdlife))</f>
        <v>0</v>
      </c>
      <c r="BH86" s="172">
        <f>IF(A3stdlife="n/a","n/a",IF(BH$3&gt;(A3stdlife+$E86),(Input!$I$105*(1+rvanilla)^0.5)-SUM($I86:BG86),(Input!$I$105*(1+rvanilla)^0.5)/A3stdlife))</f>
        <v>0</v>
      </c>
      <c r="BI86" s="172">
        <f>IF(A3stdlife="n/a","n/a",IF(BI$3&gt;(A3stdlife+$E86),(Input!$I$105*(1+rvanilla)^0.5)-SUM($I86:BH86),(Input!$I$105*(1+rvanilla)^0.5)/A3stdlife))</f>
        <v>0</v>
      </c>
      <c r="BJ86" s="16"/>
      <c r="BK86" s="16"/>
      <c r="BL86" s="325"/>
      <c r="BM86" s="325"/>
      <c r="BN86" s="325"/>
      <c r="BO86" s="325"/>
      <c r="BP86" s="325"/>
      <c r="BQ86" s="325"/>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2" customFormat="1" hidden="1" outlineLevel="2">
      <c r="A87" s="16"/>
      <c r="B87" s="16"/>
      <c r="C87" s="35"/>
      <c r="D87" s="546"/>
      <c r="E87" s="293">
        <v>4</v>
      </c>
      <c r="F87" s="37"/>
      <c r="G87" s="318"/>
      <c r="H87" s="320"/>
      <c r="I87" s="320"/>
      <c r="J87" s="319"/>
      <c r="K87" s="172">
        <f>IF(A3stdlife="n/a","n/a",IF(K$3&gt;(A3stdlife+$E87),(Input!$J$105*(1+rvanilla)^0.5)-SUM($J87:J87),(Input!$J$105*(1+rvanilla)^0.5)/A3stdlife))</f>
        <v>0</v>
      </c>
      <c r="L87" s="172">
        <f>IF(A3stdlife="n/a","n/a",IF(L$3&gt;(A3stdlife+$E87),(Input!$J$105*(1+rvanilla)^0.5)-SUM($J87:K87),(Input!$J$105*(1+rvanilla)^0.5)/A3stdlife))</f>
        <v>0</v>
      </c>
      <c r="M87" s="172">
        <f>IF(A3stdlife="n/a","n/a",IF(M$3&gt;(A3stdlife+$E87),(Input!$J$105*(1+rvanilla)^0.5)-SUM($J87:L87),(Input!$J$105*(1+rvanilla)^0.5)/A3stdlife))</f>
        <v>0</v>
      </c>
      <c r="N87" s="172">
        <f>IF(A3stdlife="n/a","n/a",IF(N$3&gt;(A3stdlife+$E87),(Input!$J$105*(1+rvanilla)^0.5)-SUM($J87:M87),(Input!$J$105*(1+rvanilla)^0.5)/A3stdlife))</f>
        <v>0</v>
      </c>
      <c r="O87" s="172">
        <f>IF(A3stdlife="n/a","n/a",IF(O$3&gt;(A3stdlife+$E87),(Input!$J$105*(1+rvanilla)^0.5)-SUM($J87:N87),(Input!$J$105*(1+rvanilla)^0.5)/A3stdlife))</f>
        <v>0</v>
      </c>
      <c r="P87" s="172">
        <f>IF(A3stdlife="n/a","n/a",IF(P$3&gt;(A3stdlife+$E87),(Input!$J$105*(1+rvanilla)^0.5)-SUM($J87:O87),(Input!$J$105*(1+rvanilla)^0.5)/A3stdlife))</f>
        <v>0</v>
      </c>
      <c r="Q87" s="172">
        <f>IF(A3stdlife="n/a","n/a",IF(Q$3&gt;(A3stdlife+$E87),(Input!$J$105*(1+rvanilla)^0.5)-SUM($J87:P87),(Input!$J$105*(1+rvanilla)^0.5)/A3stdlife))</f>
        <v>0</v>
      </c>
      <c r="R87" s="172">
        <f>IF(A3stdlife="n/a","n/a",IF(R$3&gt;(A3stdlife+$E87),(Input!$J$105*(1+rvanilla)^0.5)-SUM($J87:Q87),(Input!$J$105*(1+rvanilla)^0.5)/A3stdlife))</f>
        <v>0</v>
      </c>
      <c r="S87" s="172">
        <f>IF(A3stdlife="n/a","n/a",IF(S$3&gt;(A3stdlife+$E87),(Input!$J$105*(1+rvanilla)^0.5)-SUM($J87:R87),(Input!$J$105*(1+rvanilla)^0.5)/A3stdlife))</f>
        <v>0</v>
      </c>
      <c r="T87" s="172">
        <f>IF(A3stdlife="n/a","n/a",IF(T$3&gt;(A3stdlife+$E87),(Input!$J$105*(1+rvanilla)^0.5)-SUM($J87:S87),(Input!$J$105*(1+rvanilla)^0.5)/A3stdlife))</f>
        <v>0</v>
      </c>
      <c r="U87" s="172">
        <f>IF(A3stdlife="n/a","n/a",IF(U$3&gt;(A3stdlife+$E87),(Input!$J$105*(1+rvanilla)^0.5)-SUM($J87:T87),(Input!$J$105*(1+rvanilla)^0.5)/A3stdlife))</f>
        <v>0</v>
      </c>
      <c r="V87" s="172">
        <f>IF(A3stdlife="n/a","n/a",IF(V$3&gt;(A3stdlife+$E87),(Input!$J$105*(1+rvanilla)^0.5)-SUM($J87:U87),(Input!$J$105*(1+rvanilla)^0.5)/A3stdlife))</f>
        <v>0</v>
      </c>
      <c r="W87" s="172">
        <f>IF(A3stdlife="n/a","n/a",IF(W$3&gt;(A3stdlife+$E87),(Input!$J$105*(1+rvanilla)^0.5)-SUM($J87:V87),(Input!$J$105*(1+rvanilla)^0.5)/A3stdlife))</f>
        <v>0</v>
      </c>
      <c r="X87" s="172">
        <f>IF(A3stdlife="n/a","n/a",IF(X$3&gt;(A3stdlife+$E87),(Input!$J$105*(1+rvanilla)^0.5)-SUM($J87:W87),(Input!$J$105*(1+rvanilla)^0.5)/A3stdlife))</f>
        <v>0</v>
      </c>
      <c r="Y87" s="172">
        <f>IF(A3stdlife="n/a","n/a",IF(Y$3&gt;(A3stdlife+$E87),(Input!$J$105*(1+rvanilla)^0.5)-SUM($J87:X87),(Input!$J$105*(1+rvanilla)^0.5)/A3stdlife))</f>
        <v>0</v>
      </c>
      <c r="Z87" s="172">
        <f>IF(A3stdlife="n/a","n/a",IF(Z$3&gt;(A3stdlife+$E87),(Input!$J$105*(1+rvanilla)^0.5)-SUM($J87:Y87),(Input!$J$105*(1+rvanilla)^0.5)/A3stdlife))</f>
        <v>0</v>
      </c>
      <c r="AA87" s="172">
        <f>IF(A3stdlife="n/a","n/a",IF(AA$3&gt;(A3stdlife+$E87),(Input!$J$105*(1+rvanilla)^0.5)-SUM($J87:Z87),(Input!$J$105*(1+rvanilla)^0.5)/A3stdlife))</f>
        <v>0</v>
      </c>
      <c r="AB87" s="172">
        <f>IF(A3stdlife="n/a","n/a",IF(AB$3&gt;(A3stdlife+$E87),(Input!$J$105*(1+rvanilla)^0.5)-SUM($J87:AA87),(Input!$J$105*(1+rvanilla)^0.5)/A3stdlife))</f>
        <v>0</v>
      </c>
      <c r="AC87" s="172">
        <f>IF(A3stdlife="n/a","n/a",IF(AC$3&gt;(A3stdlife+$E87),(Input!$J$105*(1+rvanilla)^0.5)-SUM($J87:AB87),(Input!$J$105*(1+rvanilla)^0.5)/A3stdlife))</f>
        <v>0</v>
      </c>
      <c r="AD87" s="172">
        <f>IF(A3stdlife="n/a","n/a",IF(AD$3&gt;(A3stdlife+$E87),(Input!$J$105*(1+rvanilla)^0.5)-SUM($J87:AC87),(Input!$J$105*(1+rvanilla)^0.5)/A3stdlife))</f>
        <v>0</v>
      </c>
      <c r="AE87" s="172">
        <f>IF(A3stdlife="n/a","n/a",IF(AE$3&gt;(A3stdlife+$E87),(Input!$J$105*(1+rvanilla)^0.5)-SUM($J87:AD87),(Input!$J$105*(1+rvanilla)^0.5)/A3stdlife))</f>
        <v>0</v>
      </c>
      <c r="AF87" s="172">
        <f>IF(A3stdlife="n/a","n/a",IF(AF$3&gt;(A3stdlife+$E87),(Input!$J$105*(1+rvanilla)^0.5)-SUM($J87:AE87),(Input!$J$105*(1+rvanilla)^0.5)/A3stdlife))</f>
        <v>0</v>
      </c>
      <c r="AG87" s="172">
        <f>IF(A3stdlife="n/a","n/a",IF(AG$3&gt;(A3stdlife+$E87),(Input!$J$105*(1+rvanilla)^0.5)-SUM($J87:AF87),(Input!$J$105*(1+rvanilla)^0.5)/A3stdlife))</f>
        <v>0</v>
      </c>
      <c r="AH87" s="172">
        <f>IF(A3stdlife="n/a","n/a",IF(AH$3&gt;(A3stdlife+$E87),(Input!$J$105*(1+rvanilla)^0.5)-SUM($J87:AG87),(Input!$J$105*(1+rvanilla)^0.5)/A3stdlife))</f>
        <v>0</v>
      </c>
      <c r="AI87" s="172">
        <f>IF(A3stdlife="n/a","n/a",IF(AI$3&gt;(A3stdlife+$E87),(Input!$J$105*(1+rvanilla)^0.5)-SUM($J87:AH87),(Input!$J$105*(1+rvanilla)^0.5)/A3stdlife))</f>
        <v>0</v>
      </c>
      <c r="AJ87" s="172">
        <f>IF(A3stdlife="n/a","n/a",IF(AJ$3&gt;(A3stdlife+$E87),(Input!$J$105*(1+rvanilla)^0.5)-SUM($J87:AI87),(Input!$J$105*(1+rvanilla)^0.5)/A3stdlife))</f>
        <v>0</v>
      </c>
      <c r="AK87" s="172">
        <f>IF(A3stdlife="n/a","n/a",IF(AK$3&gt;(A3stdlife+$E87),(Input!$J$105*(1+rvanilla)^0.5)-SUM($J87:AJ87),(Input!$J$105*(1+rvanilla)^0.5)/A3stdlife))</f>
        <v>0</v>
      </c>
      <c r="AL87" s="172">
        <f>IF(A3stdlife="n/a","n/a",IF(AL$3&gt;(A3stdlife+$E87),(Input!$J$105*(1+rvanilla)^0.5)-SUM($J87:AK87),(Input!$J$105*(1+rvanilla)^0.5)/A3stdlife))</f>
        <v>0</v>
      </c>
      <c r="AM87" s="172">
        <f>IF(A3stdlife="n/a","n/a",IF(AM$3&gt;(A3stdlife+$E87),(Input!$J$105*(1+rvanilla)^0.5)-SUM($J87:AL87),(Input!$J$105*(1+rvanilla)^0.5)/A3stdlife))</f>
        <v>0</v>
      </c>
      <c r="AN87" s="172">
        <f>IF(A3stdlife="n/a","n/a",IF(AN$3&gt;(A3stdlife+$E87),(Input!$J$105*(1+rvanilla)^0.5)-SUM($J87:AM87),(Input!$J$105*(1+rvanilla)^0.5)/A3stdlife))</f>
        <v>0</v>
      </c>
      <c r="AO87" s="172">
        <f>IF(A3stdlife="n/a","n/a",IF(AO$3&gt;(A3stdlife+$E87),(Input!$J$105*(1+rvanilla)^0.5)-SUM($J87:AN87),(Input!$J$105*(1+rvanilla)^0.5)/A3stdlife))</f>
        <v>0</v>
      </c>
      <c r="AP87" s="172">
        <f>IF(A3stdlife="n/a","n/a",IF(AP$3&gt;(A3stdlife+$E87),(Input!$J$105*(1+rvanilla)^0.5)-SUM($J87:AO87),(Input!$J$105*(1+rvanilla)^0.5)/A3stdlife))</f>
        <v>0</v>
      </c>
      <c r="AQ87" s="172">
        <f>IF(A3stdlife="n/a","n/a",IF(AQ$3&gt;(A3stdlife+$E87),(Input!$J$105*(1+rvanilla)^0.5)-SUM($J87:AP87),(Input!$J$105*(1+rvanilla)^0.5)/A3stdlife))</f>
        <v>0</v>
      </c>
      <c r="AR87" s="172">
        <f>IF(A3stdlife="n/a","n/a",IF(AR$3&gt;(A3stdlife+$E87),(Input!$J$105*(1+rvanilla)^0.5)-SUM($J87:AQ87),(Input!$J$105*(1+rvanilla)^0.5)/A3stdlife))</f>
        <v>0</v>
      </c>
      <c r="AS87" s="172">
        <f>IF(A3stdlife="n/a","n/a",IF(AS$3&gt;(A3stdlife+$E87),(Input!$J$105*(1+rvanilla)^0.5)-SUM($J87:AR87),(Input!$J$105*(1+rvanilla)^0.5)/A3stdlife))</f>
        <v>0</v>
      </c>
      <c r="AT87" s="172">
        <f>IF(A3stdlife="n/a","n/a",IF(AT$3&gt;(A3stdlife+$E87),(Input!$J$105*(1+rvanilla)^0.5)-SUM($J87:AS87),(Input!$J$105*(1+rvanilla)^0.5)/A3stdlife))</f>
        <v>0</v>
      </c>
      <c r="AU87" s="172">
        <f>IF(A3stdlife="n/a","n/a",IF(AU$3&gt;(A3stdlife+$E87),(Input!$J$105*(1+rvanilla)^0.5)-SUM($J87:AT87),(Input!$J$105*(1+rvanilla)^0.5)/A3stdlife))</f>
        <v>0</v>
      </c>
      <c r="AV87" s="172">
        <f>IF(A3stdlife="n/a","n/a",IF(AV$3&gt;(A3stdlife+$E87),(Input!$J$105*(1+rvanilla)^0.5)-SUM($J87:AU87),(Input!$J$105*(1+rvanilla)^0.5)/A3stdlife))</f>
        <v>0</v>
      </c>
      <c r="AW87" s="172">
        <f>IF(A3stdlife="n/a","n/a",IF(AW$3&gt;(A3stdlife+$E87),(Input!$J$105*(1+rvanilla)^0.5)-SUM($J87:AV87),(Input!$J$105*(1+rvanilla)^0.5)/A3stdlife))</f>
        <v>0</v>
      </c>
      <c r="AX87" s="172">
        <f>IF(A3stdlife="n/a","n/a",IF(AX$3&gt;(A3stdlife+$E87),(Input!$J$105*(1+rvanilla)^0.5)-SUM($J87:AW87),(Input!$J$105*(1+rvanilla)^0.5)/A3stdlife))</f>
        <v>0</v>
      </c>
      <c r="AY87" s="172">
        <f>IF(A3stdlife="n/a","n/a",IF(AY$3&gt;(A3stdlife+$E87),(Input!$J$105*(1+rvanilla)^0.5)-SUM($J87:AX87),(Input!$J$105*(1+rvanilla)^0.5)/A3stdlife))</f>
        <v>0</v>
      </c>
      <c r="AZ87" s="172">
        <f>IF(A3stdlife="n/a","n/a",IF(AZ$3&gt;(A3stdlife+$E87),(Input!$J$105*(1+rvanilla)^0.5)-SUM($J87:AY87),(Input!$J$105*(1+rvanilla)^0.5)/A3stdlife))</f>
        <v>0</v>
      </c>
      <c r="BA87" s="172">
        <f>IF(A3stdlife="n/a","n/a",IF(BA$3&gt;(A3stdlife+$E87),(Input!$J$105*(1+rvanilla)^0.5)-SUM($J87:AZ87),(Input!$J$105*(1+rvanilla)^0.5)/A3stdlife))</f>
        <v>0</v>
      </c>
      <c r="BB87" s="172">
        <f>IF(A3stdlife="n/a","n/a",IF(BB$3&gt;(A3stdlife+$E87),(Input!$J$105*(1+rvanilla)^0.5)-SUM($J87:BA87),(Input!$J$105*(1+rvanilla)^0.5)/A3stdlife))</f>
        <v>0</v>
      </c>
      <c r="BC87" s="172">
        <f>IF(A3stdlife="n/a","n/a",IF(BC$3&gt;(A3stdlife+$E87),(Input!$J$105*(1+rvanilla)^0.5)-SUM($J87:BB87),(Input!$J$105*(1+rvanilla)^0.5)/A3stdlife))</f>
        <v>0</v>
      </c>
      <c r="BD87" s="172">
        <f>IF(A3stdlife="n/a","n/a",IF(BD$3&gt;(A3stdlife+$E87),(Input!$J$105*(1+rvanilla)^0.5)-SUM($J87:BC87),(Input!$J$105*(1+rvanilla)^0.5)/A3stdlife))</f>
        <v>0</v>
      </c>
      <c r="BE87" s="172">
        <f>IF(A3stdlife="n/a","n/a",IF(BE$3&gt;(A3stdlife+$E87),(Input!$J$105*(1+rvanilla)^0.5)-SUM($J87:BD87),(Input!$J$105*(1+rvanilla)^0.5)/A3stdlife))</f>
        <v>0</v>
      </c>
      <c r="BF87" s="172">
        <f>IF(A3stdlife="n/a","n/a",IF(BF$3&gt;(A3stdlife+$E87),(Input!$J$105*(1+rvanilla)^0.5)-SUM($J87:BE87),(Input!$J$105*(1+rvanilla)^0.5)/A3stdlife))</f>
        <v>0</v>
      </c>
      <c r="BG87" s="172">
        <f>IF(A3stdlife="n/a","n/a",IF(BG$3&gt;(A3stdlife+$E87),(Input!$J$105*(1+rvanilla)^0.5)-SUM($J87:BF87),(Input!$J$105*(1+rvanilla)^0.5)/A3stdlife))</f>
        <v>0</v>
      </c>
      <c r="BH87" s="172">
        <f>IF(A3stdlife="n/a","n/a",IF(BH$3&gt;(A3stdlife+$E87),(Input!$J$105*(1+rvanilla)^0.5)-SUM($J87:BG87),(Input!$J$105*(1+rvanilla)^0.5)/A3stdlife))</f>
        <v>0</v>
      </c>
      <c r="BI87" s="172">
        <f>IF(A3stdlife="n/a","n/a",IF(BI$3&gt;(A3stdlife+$E87),(Input!$J$105*(1+rvanilla)^0.5)-SUM($J87:BH87),(Input!$J$105*(1+rvanilla)^0.5)/A3stdlife))</f>
        <v>0</v>
      </c>
      <c r="BJ87" s="16"/>
      <c r="BK87" s="16"/>
      <c r="BL87" s="325"/>
      <c r="BM87" s="325"/>
      <c r="BN87" s="325"/>
      <c r="BO87" s="325"/>
      <c r="BP87" s="325"/>
      <c r="BQ87" s="325"/>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2" customFormat="1" hidden="1" outlineLevel="2">
      <c r="A88" s="16"/>
      <c r="B88" s="16"/>
      <c r="C88" s="35"/>
      <c r="D88" s="546"/>
      <c r="E88" s="293">
        <v>5</v>
      </c>
      <c r="F88" s="37"/>
      <c r="G88" s="318"/>
      <c r="H88" s="320"/>
      <c r="I88" s="320"/>
      <c r="J88" s="320"/>
      <c r="K88" s="319"/>
      <c r="L88" s="172">
        <f>IF(A3stdlife="n/a","n/a",IF(L$3&gt;(A3stdlife+$E88),(Input!$K$105*(1+rvanilla)^0.5)-SUM($K88:K88),(Input!$K$105*(1+rvanilla)^0.5)/A3stdlife))</f>
        <v>0</v>
      </c>
      <c r="M88" s="172">
        <f>IF(A3stdlife="n/a","n/a",IF(M$3&gt;(A3stdlife+$E88),(Input!$K$105*(1+rvanilla)^0.5)-SUM($K88:L88),(Input!$K$105*(1+rvanilla)^0.5)/A3stdlife))</f>
        <v>0</v>
      </c>
      <c r="N88" s="172">
        <f>IF(A3stdlife="n/a","n/a",IF(N$3&gt;(A3stdlife+$E88),(Input!$K$105*(1+rvanilla)^0.5)-SUM($K88:M88),(Input!$K$105*(1+rvanilla)^0.5)/A3stdlife))</f>
        <v>0</v>
      </c>
      <c r="O88" s="172">
        <f>IF(A3stdlife="n/a","n/a",IF(O$3&gt;(A3stdlife+$E88),(Input!$K$105*(1+rvanilla)^0.5)-SUM($K88:N88),(Input!$K$105*(1+rvanilla)^0.5)/A3stdlife))</f>
        <v>0</v>
      </c>
      <c r="P88" s="172">
        <f>IF(A3stdlife="n/a","n/a",IF(P$3&gt;(A3stdlife+$E88),(Input!$K$105*(1+rvanilla)^0.5)-SUM($K88:O88),(Input!$K$105*(1+rvanilla)^0.5)/A3stdlife))</f>
        <v>0</v>
      </c>
      <c r="Q88" s="172">
        <f>IF(A3stdlife="n/a","n/a",IF(Q$3&gt;(A3stdlife+$E88),(Input!$K$105*(1+rvanilla)^0.5)-SUM($K88:P88),(Input!$K$105*(1+rvanilla)^0.5)/A3stdlife))</f>
        <v>0</v>
      </c>
      <c r="R88" s="172">
        <f>IF(A3stdlife="n/a","n/a",IF(R$3&gt;(A3stdlife+$E88),(Input!$K$105*(1+rvanilla)^0.5)-SUM($K88:Q88),(Input!$K$105*(1+rvanilla)^0.5)/A3stdlife))</f>
        <v>0</v>
      </c>
      <c r="S88" s="172">
        <f>IF(A3stdlife="n/a","n/a",IF(S$3&gt;(A3stdlife+$E88),(Input!$K$105*(1+rvanilla)^0.5)-SUM($K88:R88),(Input!$K$105*(1+rvanilla)^0.5)/A3stdlife))</f>
        <v>0</v>
      </c>
      <c r="T88" s="172">
        <f>IF(A3stdlife="n/a","n/a",IF(T$3&gt;(A3stdlife+$E88),(Input!$K$105*(1+rvanilla)^0.5)-SUM($K88:S88),(Input!$K$105*(1+rvanilla)^0.5)/A3stdlife))</f>
        <v>0</v>
      </c>
      <c r="U88" s="172">
        <f>IF(A3stdlife="n/a","n/a",IF(U$3&gt;(A3stdlife+$E88),(Input!$K$105*(1+rvanilla)^0.5)-SUM($K88:T88),(Input!$K$105*(1+rvanilla)^0.5)/A3stdlife))</f>
        <v>0</v>
      </c>
      <c r="V88" s="172">
        <f>IF(A3stdlife="n/a","n/a",IF(V$3&gt;(A3stdlife+$E88),(Input!$K$105*(1+rvanilla)^0.5)-SUM($K88:U88),(Input!$K$105*(1+rvanilla)^0.5)/A3stdlife))</f>
        <v>0</v>
      </c>
      <c r="W88" s="172">
        <f>IF(A3stdlife="n/a","n/a",IF(W$3&gt;(A3stdlife+$E88),(Input!$K$105*(1+rvanilla)^0.5)-SUM($K88:V88),(Input!$K$105*(1+rvanilla)^0.5)/A3stdlife))</f>
        <v>0</v>
      </c>
      <c r="X88" s="172">
        <f>IF(A3stdlife="n/a","n/a",IF(X$3&gt;(A3stdlife+$E88),(Input!$K$105*(1+rvanilla)^0.5)-SUM($K88:W88),(Input!$K$105*(1+rvanilla)^0.5)/A3stdlife))</f>
        <v>0</v>
      </c>
      <c r="Y88" s="172">
        <f>IF(A3stdlife="n/a","n/a",IF(Y$3&gt;(A3stdlife+$E88),(Input!$K$105*(1+rvanilla)^0.5)-SUM($K88:X88),(Input!$K$105*(1+rvanilla)^0.5)/A3stdlife))</f>
        <v>0</v>
      </c>
      <c r="Z88" s="172">
        <f>IF(A3stdlife="n/a","n/a",IF(Z$3&gt;(A3stdlife+$E88),(Input!$K$105*(1+rvanilla)^0.5)-SUM($K88:Y88),(Input!$K$105*(1+rvanilla)^0.5)/A3stdlife))</f>
        <v>0</v>
      </c>
      <c r="AA88" s="172">
        <f>IF(A3stdlife="n/a","n/a",IF(AA$3&gt;(A3stdlife+$E88),(Input!$K$105*(1+rvanilla)^0.5)-SUM($K88:Z88),(Input!$K$105*(1+rvanilla)^0.5)/A3stdlife))</f>
        <v>0</v>
      </c>
      <c r="AB88" s="172">
        <f>IF(A3stdlife="n/a","n/a",IF(AB$3&gt;(A3stdlife+$E88),(Input!$K$105*(1+rvanilla)^0.5)-SUM($K88:AA88),(Input!$K$105*(1+rvanilla)^0.5)/A3stdlife))</f>
        <v>0</v>
      </c>
      <c r="AC88" s="172">
        <f>IF(A3stdlife="n/a","n/a",IF(AC$3&gt;(A3stdlife+$E88),(Input!$K$105*(1+rvanilla)^0.5)-SUM($K88:AB88),(Input!$K$105*(1+rvanilla)^0.5)/A3stdlife))</f>
        <v>0</v>
      </c>
      <c r="AD88" s="172">
        <f>IF(A3stdlife="n/a","n/a",IF(AD$3&gt;(A3stdlife+$E88),(Input!$K$105*(1+rvanilla)^0.5)-SUM($K88:AC88),(Input!$K$105*(1+rvanilla)^0.5)/A3stdlife))</f>
        <v>0</v>
      </c>
      <c r="AE88" s="172">
        <f>IF(A3stdlife="n/a","n/a",IF(AE$3&gt;(A3stdlife+$E88),(Input!$K$105*(1+rvanilla)^0.5)-SUM($K88:AD88),(Input!$K$105*(1+rvanilla)^0.5)/A3stdlife))</f>
        <v>0</v>
      </c>
      <c r="AF88" s="172">
        <f>IF(A3stdlife="n/a","n/a",IF(AF$3&gt;(A3stdlife+$E88),(Input!$K$105*(1+rvanilla)^0.5)-SUM($K88:AE88),(Input!$K$105*(1+rvanilla)^0.5)/A3stdlife))</f>
        <v>0</v>
      </c>
      <c r="AG88" s="172">
        <f>IF(A3stdlife="n/a","n/a",IF(AG$3&gt;(A3stdlife+$E88),(Input!$K$105*(1+rvanilla)^0.5)-SUM($K88:AF88),(Input!$K$105*(1+rvanilla)^0.5)/A3stdlife))</f>
        <v>0</v>
      </c>
      <c r="AH88" s="172">
        <f>IF(A3stdlife="n/a","n/a",IF(AH$3&gt;(A3stdlife+$E88),(Input!$K$105*(1+rvanilla)^0.5)-SUM($K88:AG88),(Input!$K$105*(1+rvanilla)^0.5)/A3stdlife))</f>
        <v>0</v>
      </c>
      <c r="AI88" s="172">
        <f>IF(A3stdlife="n/a","n/a",IF(AI$3&gt;(A3stdlife+$E88),(Input!$K$105*(1+rvanilla)^0.5)-SUM($K88:AH88),(Input!$K$105*(1+rvanilla)^0.5)/A3stdlife))</f>
        <v>0</v>
      </c>
      <c r="AJ88" s="172">
        <f>IF(A3stdlife="n/a","n/a",IF(AJ$3&gt;(A3stdlife+$E88),(Input!$K$105*(1+rvanilla)^0.5)-SUM($K88:AI88),(Input!$K$105*(1+rvanilla)^0.5)/A3stdlife))</f>
        <v>0</v>
      </c>
      <c r="AK88" s="172">
        <f>IF(A3stdlife="n/a","n/a",IF(AK$3&gt;(A3stdlife+$E88),(Input!$K$105*(1+rvanilla)^0.5)-SUM($K88:AJ88),(Input!$K$105*(1+rvanilla)^0.5)/A3stdlife))</f>
        <v>0</v>
      </c>
      <c r="AL88" s="172">
        <f>IF(A3stdlife="n/a","n/a",IF(AL$3&gt;(A3stdlife+$E88),(Input!$K$105*(1+rvanilla)^0.5)-SUM($K88:AK88),(Input!$K$105*(1+rvanilla)^0.5)/A3stdlife))</f>
        <v>0</v>
      </c>
      <c r="AM88" s="172">
        <f>IF(A3stdlife="n/a","n/a",IF(AM$3&gt;(A3stdlife+$E88),(Input!$K$105*(1+rvanilla)^0.5)-SUM($K88:AL88),(Input!$K$105*(1+rvanilla)^0.5)/A3stdlife))</f>
        <v>0</v>
      </c>
      <c r="AN88" s="172">
        <f>IF(A3stdlife="n/a","n/a",IF(AN$3&gt;(A3stdlife+$E88),(Input!$K$105*(1+rvanilla)^0.5)-SUM($K88:AM88),(Input!$K$105*(1+rvanilla)^0.5)/A3stdlife))</f>
        <v>0</v>
      </c>
      <c r="AO88" s="172">
        <f>IF(A3stdlife="n/a","n/a",IF(AO$3&gt;(A3stdlife+$E88),(Input!$K$105*(1+rvanilla)^0.5)-SUM($K88:AN88),(Input!$K$105*(1+rvanilla)^0.5)/A3stdlife))</f>
        <v>0</v>
      </c>
      <c r="AP88" s="172">
        <f>IF(A3stdlife="n/a","n/a",IF(AP$3&gt;(A3stdlife+$E88),(Input!$K$105*(1+rvanilla)^0.5)-SUM($K88:AO88),(Input!$K$105*(1+rvanilla)^0.5)/A3stdlife))</f>
        <v>0</v>
      </c>
      <c r="AQ88" s="172">
        <f>IF(A3stdlife="n/a","n/a",IF(AQ$3&gt;(A3stdlife+$E88),(Input!$K$105*(1+rvanilla)^0.5)-SUM($K88:AP88),(Input!$K$105*(1+rvanilla)^0.5)/A3stdlife))</f>
        <v>0</v>
      </c>
      <c r="AR88" s="172">
        <f>IF(A3stdlife="n/a","n/a",IF(AR$3&gt;(A3stdlife+$E88),(Input!$K$105*(1+rvanilla)^0.5)-SUM($K88:AQ88),(Input!$K$105*(1+rvanilla)^0.5)/A3stdlife))</f>
        <v>0</v>
      </c>
      <c r="AS88" s="172">
        <f>IF(A3stdlife="n/a","n/a",IF(AS$3&gt;(A3stdlife+$E88),(Input!$K$105*(1+rvanilla)^0.5)-SUM($K88:AR88),(Input!$K$105*(1+rvanilla)^0.5)/A3stdlife))</f>
        <v>0</v>
      </c>
      <c r="AT88" s="172">
        <f>IF(A3stdlife="n/a","n/a",IF(AT$3&gt;(A3stdlife+$E88),(Input!$K$105*(1+rvanilla)^0.5)-SUM($K88:AS88),(Input!$K$105*(1+rvanilla)^0.5)/A3stdlife))</f>
        <v>0</v>
      </c>
      <c r="AU88" s="172">
        <f>IF(A3stdlife="n/a","n/a",IF(AU$3&gt;(A3stdlife+$E88),(Input!$K$105*(1+rvanilla)^0.5)-SUM($K88:AT88),(Input!$K$105*(1+rvanilla)^0.5)/A3stdlife))</f>
        <v>0</v>
      </c>
      <c r="AV88" s="172">
        <f>IF(A3stdlife="n/a","n/a",IF(AV$3&gt;(A3stdlife+$E88),(Input!$K$105*(1+rvanilla)^0.5)-SUM($K88:AU88),(Input!$K$105*(1+rvanilla)^0.5)/A3stdlife))</f>
        <v>0</v>
      </c>
      <c r="AW88" s="172">
        <f>IF(A3stdlife="n/a","n/a",IF(AW$3&gt;(A3stdlife+$E88),(Input!$K$105*(1+rvanilla)^0.5)-SUM($K88:AV88),(Input!$K$105*(1+rvanilla)^0.5)/A3stdlife))</f>
        <v>0</v>
      </c>
      <c r="AX88" s="172">
        <f>IF(A3stdlife="n/a","n/a",IF(AX$3&gt;(A3stdlife+$E88),(Input!$K$105*(1+rvanilla)^0.5)-SUM($K88:AW88),(Input!$K$105*(1+rvanilla)^0.5)/A3stdlife))</f>
        <v>0</v>
      </c>
      <c r="AY88" s="172">
        <f>IF(A3stdlife="n/a","n/a",IF(AY$3&gt;(A3stdlife+$E88),(Input!$K$105*(1+rvanilla)^0.5)-SUM($K88:AX88),(Input!$K$105*(1+rvanilla)^0.5)/A3stdlife))</f>
        <v>0</v>
      </c>
      <c r="AZ88" s="172">
        <f>IF(A3stdlife="n/a","n/a",IF(AZ$3&gt;(A3stdlife+$E88),(Input!$K$105*(1+rvanilla)^0.5)-SUM($K88:AY88),(Input!$K$105*(1+rvanilla)^0.5)/A3stdlife))</f>
        <v>0</v>
      </c>
      <c r="BA88" s="172">
        <f>IF(A3stdlife="n/a","n/a",IF(BA$3&gt;(A3stdlife+$E88),(Input!$K$105*(1+rvanilla)^0.5)-SUM($K88:AZ88),(Input!$K$105*(1+rvanilla)^0.5)/A3stdlife))</f>
        <v>0</v>
      </c>
      <c r="BB88" s="172">
        <f>IF(A3stdlife="n/a","n/a",IF(BB$3&gt;(A3stdlife+$E88),(Input!$K$105*(1+rvanilla)^0.5)-SUM($K88:BA88),(Input!$K$105*(1+rvanilla)^0.5)/A3stdlife))</f>
        <v>0</v>
      </c>
      <c r="BC88" s="172">
        <f>IF(A3stdlife="n/a","n/a",IF(BC$3&gt;(A3stdlife+$E88),(Input!$K$105*(1+rvanilla)^0.5)-SUM($K88:BB88),(Input!$K$105*(1+rvanilla)^0.5)/A3stdlife))</f>
        <v>0</v>
      </c>
      <c r="BD88" s="172">
        <f>IF(A3stdlife="n/a","n/a",IF(BD$3&gt;(A3stdlife+$E88),(Input!$K$105*(1+rvanilla)^0.5)-SUM($K88:BC88),(Input!$K$105*(1+rvanilla)^0.5)/A3stdlife))</f>
        <v>0</v>
      </c>
      <c r="BE88" s="172">
        <f>IF(A3stdlife="n/a","n/a",IF(BE$3&gt;(A3stdlife+$E88),(Input!$K$105*(1+rvanilla)^0.5)-SUM($K88:BD88),(Input!$K$105*(1+rvanilla)^0.5)/A3stdlife))</f>
        <v>0</v>
      </c>
      <c r="BF88" s="172">
        <f>IF(A3stdlife="n/a","n/a",IF(BF$3&gt;(A3stdlife+$E88),(Input!$K$105*(1+rvanilla)^0.5)-SUM($K88:BE88),(Input!$K$105*(1+rvanilla)^0.5)/A3stdlife))</f>
        <v>0</v>
      </c>
      <c r="BG88" s="172">
        <f>IF(A3stdlife="n/a","n/a",IF(BG$3&gt;(A3stdlife+$E88),(Input!$K$105*(1+rvanilla)^0.5)-SUM($K88:BF88),(Input!$K$105*(1+rvanilla)^0.5)/A3stdlife))</f>
        <v>0</v>
      </c>
      <c r="BH88" s="172">
        <f>IF(A3stdlife="n/a","n/a",IF(BH$3&gt;(A3stdlife+$E88),(Input!$K$105*(1+rvanilla)^0.5)-SUM($K88:BG88),(Input!$K$105*(1+rvanilla)^0.5)/A3stdlife))</f>
        <v>0</v>
      </c>
      <c r="BI88" s="172">
        <f>IF(A3stdlife="n/a","n/a",IF(BI$3&gt;(A3stdlife+$E88),(Input!$K$105*(1+rvanilla)^0.5)-SUM($K88:BH88),(Input!$K$105*(1+rvanilla)^0.5)/A3stdlife))</f>
        <v>0</v>
      </c>
      <c r="BJ88" s="16"/>
      <c r="BK88" s="16"/>
      <c r="BL88" s="325"/>
      <c r="BM88" s="325"/>
      <c r="BN88" s="325"/>
      <c r="BO88" s="325"/>
      <c r="BP88" s="325"/>
      <c r="BQ88" s="325"/>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2" customFormat="1" hidden="1" outlineLevel="2">
      <c r="A89" s="16"/>
      <c r="B89" s="16"/>
      <c r="C89" s="35"/>
      <c r="D89" s="546"/>
      <c r="E89" s="293">
        <v>6</v>
      </c>
      <c r="F89" s="37"/>
      <c r="G89" s="318"/>
      <c r="H89" s="320"/>
      <c r="I89" s="320"/>
      <c r="J89" s="320"/>
      <c r="K89" s="320"/>
      <c r="L89" s="319"/>
      <c r="M89" s="172">
        <f>IF(A3stdlife="n/a","n/a",IF(M$3&gt;(A3stdlife+$E89),(Input!$L$105*(1+rvanilla)^0.5)-SUM($L89:L89),(Input!$L$105*(1+rvanilla)^0.5)/A3stdlife))</f>
        <v>0</v>
      </c>
      <c r="N89" s="172">
        <f>IF(A3stdlife="n/a","n/a",IF(N$3&gt;(A3stdlife+$E89),(Input!$L$105*(1+rvanilla)^0.5)-SUM($L89:M89),(Input!$L$105*(1+rvanilla)^0.5)/A3stdlife))</f>
        <v>0</v>
      </c>
      <c r="O89" s="172">
        <f>IF(A3stdlife="n/a","n/a",IF(O$3&gt;(A3stdlife+$E89),(Input!$L$105*(1+rvanilla)^0.5)-SUM($L89:N89),(Input!$L$105*(1+rvanilla)^0.5)/A3stdlife))</f>
        <v>0</v>
      </c>
      <c r="P89" s="172">
        <f>IF(A3stdlife="n/a","n/a",IF(P$3&gt;(A3stdlife+$E89),(Input!$L$105*(1+rvanilla)^0.5)-SUM($L89:O89),(Input!$L$105*(1+rvanilla)^0.5)/A3stdlife))</f>
        <v>0</v>
      </c>
      <c r="Q89" s="172">
        <f>IF(A3stdlife="n/a","n/a",IF(Q$3&gt;(A3stdlife+$E89),(Input!$L$105*(1+rvanilla)^0.5)-SUM($L89:P89),(Input!$L$105*(1+rvanilla)^0.5)/A3stdlife))</f>
        <v>0</v>
      </c>
      <c r="R89" s="172">
        <f>IF(A3stdlife="n/a","n/a",IF(R$3&gt;(A3stdlife+$E89),(Input!$L$105*(1+rvanilla)^0.5)-SUM($L89:Q89),(Input!$L$105*(1+rvanilla)^0.5)/A3stdlife))</f>
        <v>0</v>
      </c>
      <c r="S89" s="172">
        <f>IF(A3stdlife="n/a","n/a",IF(S$3&gt;(A3stdlife+$E89),(Input!$L$105*(1+rvanilla)^0.5)-SUM($L89:R89),(Input!$L$105*(1+rvanilla)^0.5)/A3stdlife))</f>
        <v>0</v>
      </c>
      <c r="T89" s="172">
        <f>IF(A3stdlife="n/a","n/a",IF(T$3&gt;(A3stdlife+$E89),(Input!$L$105*(1+rvanilla)^0.5)-SUM($L89:S89),(Input!$L$105*(1+rvanilla)^0.5)/A3stdlife))</f>
        <v>0</v>
      </c>
      <c r="U89" s="172">
        <f>IF(A3stdlife="n/a","n/a",IF(U$3&gt;(A3stdlife+$E89),(Input!$L$105*(1+rvanilla)^0.5)-SUM($L89:T89),(Input!$L$105*(1+rvanilla)^0.5)/A3stdlife))</f>
        <v>0</v>
      </c>
      <c r="V89" s="172">
        <f>IF(A3stdlife="n/a","n/a",IF(V$3&gt;(A3stdlife+$E89),(Input!$L$105*(1+rvanilla)^0.5)-SUM($L89:U89),(Input!$L$105*(1+rvanilla)^0.5)/A3stdlife))</f>
        <v>0</v>
      </c>
      <c r="W89" s="172">
        <f>IF(A3stdlife="n/a","n/a",IF(W$3&gt;(A3stdlife+$E89),(Input!$L$105*(1+rvanilla)^0.5)-SUM($L89:V89),(Input!$L$105*(1+rvanilla)^0.5)/A3stdlife))</f>
        <v>0</v>
      </c>
      <c r="X89" s="172">
        <f>IF(A3stdlife="n/a","n/a",IF(X$3&gt;(A3stdlife+$E89),(Input!$L$105*(1+rvanilla)^0.5)-SUM($L89:W89),(Input!$L$105*(1+rvanilla)^0.5)/A3stdlife))</f>
        <v>0</v>
      </c>
      <c r="Y89" s="172">
        <f>IF(A3stdlife="n/a","n/a",IF(Y$3&gt;(A3stdlife+$E89),(Input!$L$105*(1+rvanilla)^0.5)-SUM($L89:X89),(Input!$L$105*(1+rvanilla)^0.5)/A3stdlife))</f>
        <v>0</v>
      </c>
      <c r="Z89" s="172">
        <f>IF(A3stdlife="n/a","n/a",IF(Z$3&gt;(A3stdlife+$E89),(Input!$L$105*(1+rvanilla)^0.5)-SUM($L89:Y89),(Input!$L$105*(1+rvanilla)^0.5)/A3stdlife))</f>
        <v>0</v>
      </c>
      <c r="AA89" s="172">
        <f>IF(A3stdlife="n/a","n/a",IF(AA$3&gt;(A3stdlife+$E89),(Input!$L$105*(1+rvanilla)^0.5)-SUM($L89:Z89),(Input!$L$105*(1+rvanilla)^0.5)/A3stdlife))</f>
        <v>0</v>
      </c>
      <c r="AB89" s="172">
        <f>IF(A3stdlife="n/a","n/a",IF(AB$3&gt;(A3stdlife+$E89),(Input!$L$105*(1+rvanilla)^0.5)-SUM($L89:AA89),(Input!$L$105*(1+rvanilla)^0.5)/A3stdlife))</f>
        <v>0</v>
      </c>
      <c r="AC89" s="172">
        <f>IF(A3stdlife="n/a","n/a",IF(AC$3&gt;(A3stdlife+$E89),(Input!$L$105*(1+rvanilla)^0.5)-SUM($L89:AB89),(Input!$L$105*(1+rvanilla)^0.5)/A3stdlife))</f>
        <v>0</v>
      </c>
      <c r="AD89" s="172">
        <f>IF(A3stdlife="n/a","n/a",IF(AD$3&gt;(A3stdlife+$E89),(Input!$L$105*(1+rvanilla)^0.5)-SUM($L89:AC89),(Input!$L$105*(1+rvanilla)^0.5)/A3stdlife))</f>
        <v>0</v>
      </c>
      <c r="AE89" s="172">
        <f>IF(A3stdlife="n/a","n/a",IF(AE$3&gt;(A3stdlife+$E89),(Input!$L$105*(1+rvanilla)^0.5)-SUM($L89:AD89),(Input!$L$105*(1+rvanilla)^0.5)/A3stdlife))</f>
        <v>0</v>
      </c>
      <c r="AF89" s="172">
        <f>IF(A3stdlife="n/a","n/a",IF(AF$3&gt;(A3stdlife+$E89),(Input!$L$105*(1+rvanilla)^0.5)-SUM($L89:AE89),(Input!$L$105*(1+rvanilla)^0.5)/A3stdlife))</f>
        <v>0</v>
      </c>
      <c r="AG89" s="172">
        <f>IF(A3stdlife="n/a","n/a",IF(AG$3&gt;(A3stdlife+$E89),(Input!$L$105*(1+rvanilla)^0.5)-SUM($L89:AF89),(Input!$L$105*(1+rvanilla)^0.5)/A3stdlife))</f>
        <v>0</v>
      </c>
      <c r="AH89" s="172">
        <f>IF(A3stdlife="n/a","n/a",IF(AH$3&gt;(A3stdlife+$E89),(Input!$L$105*(1+rvanilla)^0.5)-SUM($L89:AG89),(Input!$L$105*(1+rvanilla)^0.5)/A3stdlife))</f>
        <v>0</v>
      </c>
      <c r="AI89" s="172">
        <f>IF(A3stdlife="n/a","n/a",IF(AI$3&gt;(A3stdlife+$E89),(Input!$L$105*(1+rvanilla)^0.5)-SUM($L89:AH89),(Input!$L$105*(1+rvanilla)^0.5)/A3stdlife))</f>
        <v>0</v>
      </c>
      <c r="AJ89" s="172">
        <f>IF(A3stdlife="n/a","n/a",IF(AJ$3&gt;(A3stdlife+$E89),(Input!$L$105*(1+rvanilla)^0.5)-SUM($L89:AI89),(Input!$L$105*(1+rvanilla)^0.5)/A3stdlife))</f>
        <v>0</v>
      </c>
      <c r="AK89" s="172">
        <f>IF(A3stdlife="n/a","n/a",IF(AK$3&gt;(A3stdlife+$E89),(Input!$L$105*(1+rvanilla)^0.5)-SUM($L89:AJ89),(Input!$L$105*(1+rvanilla)^0.5)/A3stdlife))</f>
        <v>0</v>
      </c>
      <c r="AL89" s="172">
        <f>IF(A3stdlife="n/a","n/a",IF(AL$3&gt;(A3stdlife+$E89),(Input!$L$105*(1+rvanilla)^0.5)-SUM($L89:AK89),(Input!$L$105*(1+rvanilla)^0.5)/A3stdlife))</f>
        <v>0</v>
      </c>
      <c r="AM89" s="172">
        <f>IF(A3stdlife="n/a","n/a",IF(AM$3&gt;(A3stdlife+$E89),(Input!$L$105*(1+rvanilla)^0.5)-SUM($L89:AL89),(Input!$L$105*(1+rvanilla)^0.5)/A3stdlife))</f>
        <v>0</v>
      </c>
      <c r="AN89" s="172">
        <f>IF(A3stdlife="n/a","n/a",IF(AN$3&gt;(A3stdlife+$E89),(Input!$L$105*(1+rvanilla)^0.5)-SUM($L89:AM89),(Input!$L$105*(1+rvanilla)^0.5)/A3stdlife))</f>
        <v>0</v>
      </c>
      <c r="AO89" s="172">
        <f>IF(A3stdlife="n/a","n/a",IF(AO$3&gt;(A3stdlife+$E89),(Input!$L$105*(1+rvanilla)^0.5)-SUM($L89:AN89),(Input!$L$105*(1+rvanilla)^0.5)/A3stdlife))</f>
        <v>0</v>
      </c>
      <c r="AP89" s="172">
        <f>IF(A3stdlife="n/a","n/a",IF(AP$3&gt;(A3stdlife+$E89),(Input!$L$105*(1+rvanilla)^0.5)-SUM($L89:AO89),(Input!$L$105*(1+rvanilla)^0.5)/A3stdlife))</f>
        <v>0</v>
      </c>
      <c r="AQ89" s="172">
        <f>IF(A3stdlife="n/a","n/a",IF(AQ$3&gt;(A3stdlife+$E89),(Input!$L$105*(1+rvanilla)^0.5)-SUM($L89:AP89),(Input!$L$105*(1+rvanilla)^0.5)/A3stdlife))</f>
        <v>0</v>
      </c>
      <c r="AR89" s="172">
        <f>IF(A3stdlife="n/a","n/a",IF(AR$3&gt;(A3stdlife+$E89),(Input!$L$105*(1+rvanilla)^0.5)-SUM($L89:AQ89),(Input!$L$105*(1+rvanilla)^0.5)/A3stdlife))</f>
        <v>0</v>
      </c>
      <c r="AS89" s="172">
        <f>IF(A3stdlife="n/a","n/a",IF(AS$3&gt;(A3stdlife+$E89),(Input!$L$105*(1+rvanilla)^0.5)-SUM($L89:AR89),(Input!$L$105*(1+rvanilla)^0.5)/A3stdlife))</f>
        <v>0</v>
      </c>
      <c r="AT89" s="172">
        <f>IF(A3stdlife="n/a","n/a",IF(AT$3&gt;(A3stdlife+$E89),(Input!$L$105*(1+rvanilla)^0.5)-SUM($L89:AS89),(Input!$L$105*(1+rvanilla)^0.5)/A3stdlife))</f>
        <v>0</v>
      </c>
      <c r="AU89" s="172">
        <f>IF(A3stdlife="n/a","n/a",IF(AU$3&gt;(A3stdlife+$E89),(Input!$L$105*(1+rvanilla)^0.5)-SUM($L89:AT89),(Input!$L$105*(1+rvanilla)^0.5)/A3stdlife))</f>
        <v>0</v>
      </c>
      <c r="AV89" s="172">
        <f>IF(A3stdlife="n/a","n/a",IF(AV$3&gt;(A3stdlife+$E89),(Input!$L$105*(1+rvanilla)^0.5)-SUM($L89:AU89),(Input!$L$105*(1+rvanilla)^0.5)/A3stdlife))</f>
        <v>0</v>
      </c>
      <c r="AW89" s="172">
        <f>IF(A3stdlife="n/a","n/a",IF(AW$3&gt;(A3stdlife+$E89),(Input!$L$105*(1+rvanilla)^0.5)-SUM($L89:AV89),(Input!$L$105*(1+rvanilla)^0.5)/A3stdlife))</f>
        <v>0</v>
      </c>
      <c r="AX89" s="172">
        <f>IF(A3stdlife="n/a","n/a",IF(AX$3&gt;(A3stdlife+$E89),(Input!$L$105*(1+rvanilla)^0.5)-SUM($L89:AW89),(Input!$L$105*(1+rvanilla)^0.5)/A3stdlife))</f>
        <v>0</v>
      </c>
      <c r="AY89" s="172">
        <f>IF(A3stdlife="n/a","n/a",IF(AY$3&gt;(A3stdlife+$E89),(Input!$L$105*(1+rvanilla)^0.5)-SUM($L89:AX89),(Input!$L$105*(1+rvanilla)^0.5)/A3stdlife))</f>
        <v>0</v>
      </c>
      <c r="AZ89" s="172">
        <f>IF(A3stdlife="n/a","n/a",IF(AZ$3&gt;(A3stdlife+$E89),(Input!$L$105*(1+rvanilla)^0.5)-SUM($L89:AY89),(Input!$L$105*(1+rvanilla)^0.5)/A3stdlife))</f>
        <v>0</v>
      </c>
      <c r="BA89" s="172">
        <f>IF(A3stdlife="n/a","n/a",IF(BA$3&gt;(A3stdlife+$E89),(Input!$L$105*(1+rvanilla)^0.5)-SUM($L89:AZ89),(Input!$L$105*(1+rvanilla)^0.5)/A3stdlife))</f>
        <v>0</v>
      </c>
      <c r="BB89" s="172">
        <f>IF(A3stdlife="n/a","n/a",IF(BB$3&gt;(A3stdlife+$E89),(Input!$L$105*(1+rvanilla)^0.5)-SUM($L89:BA89),(Input!$L$105*(1+rvanilla)^0.5)/A3stdlife))</f>
        <v>0</v>
      </c>
      <c r="BC89" s="172">
        <f>IF(A3stdlife="n/a","n/a",IF(BC$3&gt;(A3stdlife+$E89),(Input!$L$105*(1+rvanilla)^0.5)-SUM($L89:BB89),(Input!$L$105*(1+rvanilla)^0.5)/A3stdlife))</f>
        <v>0</v>
      </c>
      <c r="BD89" s="172">
        <f>IF(A3stdlife="n/a","n/a",IF(BD$3&gt;(A3stdlife+$E89),(Input!$L$105*(1+rvanilla)^0.5)-SUM($L89:BC89),(Input!$L$105*(1+rvanilla)^0.5)/A3stdlife))</f>
        <v>0</v>
      </c>
      <c r="BE89" s="172">
        <f>IF(A3stdlife="n/a","n/a",IF(BE$3&gt;(A3stdlife+$E89),(Input!$L$105*(1+rvanilla)^0.5)-SUM($L89:BD89),(Input!$L$105*(1+rvanilla)^0.5)/A3stdlife))</f>
        <v>0</v>
      </c>
      <c r="BF89" s="172">
        <f>IF(A3stdlife="n/a","n/a",IF(BF$3&gt;(A3stdlife+$E89),(Input!$L$105*(1+rvanilla)^0.5)-SUM($L89:BE89),(Input!$L$105*(1+rvanilla)^0.5)/A3stdlife))</f>
        <v>0</v>
      </c>
      <c r="BG89" s="172">
        <f>IF(A3stdlife="n/a","n/a",IF(BG$3&gt;(A3stdlife+$E89),(Input!$L$105*(1+rvanilla)^0.5)-SUM($L89:BF89),(Input!$L$105*(1+rvanilla)^0.5)/A3stdlife))</f>
        <v>0</v>
      </c>
      <c r="BH89" s="172">
        <f>IF(A3stdlife="n/a","n/a",IF(BH$3&gt;(A3stdlife+$E89),(Input!$L$105*(1+rvanilla)^0.5)-SUM($L89:BG89),(Input!$L$105*(1+rvanilla)^0.5)/A3stdlife))</f>
        <v>0</v>
      </c>
      <c r="BI89" s="172">
        <f>IF(A3stdlife="n/a","n/a",IF(BI$3&gt;(A3stdlife+$E89),(Input!$L$105*(1+rvanilla)^0.5)-SUM($L89:BH89),(Input!$L$105*(1+rvanilla)^0.5)/A3stdlife))</f>
        <v>0</v>
      </c>
      <c r="BJ89" s="16"/>
      <c r="BK89" s="16"/>
      <c r="BL89" s="325"/>
      <c r="BM89" s="325"/>
      <c r="BN89" s="325"/>
      <c r="BO89" s="325"/>
      <c r="BP89" s="325"/>
      <c r="BQ89" s="325"/>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2" customFormat="1" hidden="1" outlineLevel="2">
      <c r="A90" s="16"/>
      <c r="B90" s="16"/>
      <c r="C90" s="35"/>
      <c r="D90" s="546"/>
      <c r="E90" s="293">
        <v>7</v>
      </c>
      <c r="F90" s="37"/>
      <c r="G90" s="318"/>
      <c r="H90" s="320"/>
      <c r="I90" s="320"/>
      <c r="J90" s="320"/>
      <c r="K90" s="320"/>
      <c r="L90" s="320"/>
      <c r="M90" s="319"/>
      <c r="N90" s="172">
        <f>IF(A3stdlife="n/a","n/a",IF(N$3&gt;(A3stdlife+$E90),(Input!$M$105*(1+rvanilla)^0.5)-SUM($M90:M90),(Input!$M$105*(1+rvanilla)^0.5)/A3stdlife))</f>
        <v>0</v>
      </c>
      <c r="O90" s="172">
        <f>IF(A3stdlife="n/a","n/a",IF(O$3&gt;(A3stdlife+$E90),(Input!$M$105*(1+rvanilla)^0.5)-SUM($M90:N90),(Input!$M$105*(1+rvanilla)^0.5)/A3stdlife))</f>
        <v>0</v>
      </c>
      <c r="P90" s="172">
        <f>IF(A3stdlife="n/a","n/a",IF(P$3&gt;(A3stdlife+$E90),(Input!$M$105*(1+rvanilla)^0.5)-SUM($M90:O90),(Input!$M$105*(1+rvanilla)^0.5)/A3stdlife))</f>
        <v>0</v>
      </c>
      <c r="Q90" s="172">
        <f>IF(A3stdlife="n/a","n/a",IF(Q$3&gt;(A3stdlife+$E90),(Input!$M$105*(1+rvanilla)^0.5)-SUM($M90:P90),(Input!$M$105*(1+rvanilla)^0.5)/A3stdlife))</f>
        <v>0</v>
      </c>
      <c r="R90" s="172">
        <f>IF(A3stdlife="n/a","n/a",IF(R$3&gt;(A3stdlife+$E90),(Input!$M$105*(1+rvanilla)^0.5)-SUM($M90:Q90),(Input!$M$105*(1+rvanilla)^0.5)/A3stdlife))</f>
        <v>0</v>
      </c>
      <c r="S90" s="172">
        <f>IF(A3stdlife="n/a","n/a",IF(S$3&gt;(A3stdlife+$E90),(Input!$M$105*(1+rvanilla)^0.5)-SUM($M90:R90),(Input!$M$105*(1+rvanilla)^0.5)/A3stdlife))</f>
        <v>0</v>
      </c>
      <c r="T90" s="172">
        <f>IF(A3stdlife="n/a","n/a",IF(T$3&gt;(A3stdlife+$E90),(Input!$M$105*(1+rvanilla)^0.5)-SUM($M90:S90),(Input!$M$105*(1+rvanilla)^0.5)/A3stdlife))</f>
        <v>0</v>
      </c>
      <c r="U90" s="172">
        <f>IF(A3stdlife="n/a","n/a",IF(U$3&gt;(A3stdlife+$E90),(Input!$M$105*(1+rvanilla)^0.5)-SUM($M90:T90),(Input!$M$105*(1+rvanilla)^0.5)/A3stdlife))</f>
        <v>0</v>
      </c>
      <c r="V90" s="172">
        <f>IF(A3stdlife="n/a","n/a",IF(V$3&gt;(A3stdlife+$E90),(Input!$M$105*(1+rvanilla)^0.5)-SUM($M90:U90),(Input!$M$105*(1+rvanilla)^0.5)/A3stdlife))</f>
        <v>0</v>
      </c>
      <c r="W90" s="172">
        <f>IF(A3stdlife="n/a","n/a",IF(W$3&gt;(A3stdlife+$E90),(Input!$M$105*(1+rvanilla)^0.5)-SUM($M90:V90),(Input!$M$105*(1+rvanilla)^0.5)/A3stdlife))</f>
        <v>0</v>
      </c>
      <c r="X90" s="172">
        <f>IF(A3stdlife="n/a","n/a",IF(X$3&gt;(A3stdlife+$E90),(Input!$M$105*(1+rvanilla)^0.5)-SUM($M90:W90),(Input!$M$105*(1+rvanilla)^0.5)/A3stdlife))</f>
        <v>0</v>
      </c>
      <c r="Y90" s="172">
        <f>IF(A3stdlife="n/a","n/a",IF(Y$3&gt;(A3stdlife+$E90),(Input!$M$105*(1+rvanilla)^0.5)-SUM($M90:X90),(Input!$M$105*(1+rvanilla)^0.5)/A3stdlife))</f>
        <v>0</v>
      </c>
      <c r="Z90" s="172">
        <f>IF(A3stdlife="n/a","n/a",IF(Z$3&gt;(A3stdlife+$E90),(Input!$M$105*(1+rvanilla)^0.5)-SUM($M90:Y90),(Input!$M$105*(1+rvanilla)^0.5)/A3stdlife))</f>
        <v>0</v>
      </c>
      <c r="AA90" s="172">
        <f>IF(A3stdlife="n/a","n/a",IF(AA$3&gt;(A3stdlife+$E90),(Input!$M$105*(1+rvanilla)^0.5)-SUM($M90:Z90),(Input!$M$105*(1+rvanilla)^0.5)/A3stdlife))</f>
        <v>0</v>
      </c>
      <c r="AB90" s="172">
        <f>IF(A3stdlife="n/a","n/a",IF(AB$3&gt;(A3stdlife+$E90),(Input!$M$105*(1+rvanilla)^0.5)-SUM($M90:AA90),(Input!$M$105*(1+rvanilla)^0.5)/A3stdlife))</f>
        <v>0</v>
      </c>
      <c r="AC90" s="172">
        <f>IF(A3stdlife="n/a","n/a",IF(AC$3&gt;(A3stdlife+$E90),(Input!$M$105*(1+rvanilla)^0.5)-SUM($M90:AB90),(Input!$M$105*(1+rvanilla)^0.5)/A3stdlife))</f>
        <v>0</v>
      </c>
      <c r="AD90" s="172">
        <f>IF(A3stdlife="n/a","n/a",IF(AD$3&gt;(A3stdlife+$E90),(Input!$M$105*(1+rvanilla)^0.5)-SUM($M90:AC90),(Input!$M$105*(1+rvanilla)^0.5)/A3stdlife))</f>
        <v>0</v>
      </c>
      <c r="AE90" s="172">
        <f>IF(A3stdlife="n/a","n/a",IF(AE$3&gt;(A3stdlife+$E90),(Input!$M$105*(1+rvanilla)^0.5)-SUM($M90:AD90),(Input!$M$105*(1+rvanilla)^0.5)/A3stdlife))</f>
        <v>0</v>
      </c>
      <c r="AF90" s="172">
        <f>IF(A3stdlife="n/a","n/a",IF(AF$3&gt;(A3stdlife+$E90),(Input!$M$105*(1+rvanilla)^0.5)-SUM($M90:AE90),(Input!$M$105*(1+rvanilla)^0.5)/A3stdlife))</f>
        <v>0</v>
      </c>
      <c r="AG90" s="172">
        <f>IF(A3stdlife="n/a","n/a",IF(AG$3&gt;(A3stdlife+$E90),(Input!$M$105*(1+rvanilla)^0.5)-SUM($M90:AF90),(Input!$M$105*(1+rvanilla)^0.5)/A3stdlife))</f>
        <v>0</v>
      </c>
      <c r="AH90" s="172">
        <f>IF(A3stdlife="n/a","n/a",IF(AH$3&gt;(A3stdlife+$E90),(Input!$M$105*(1+rvanilla)^0.5)-SUM($M90:AG90),(Input!$M$105*(1+rvanilla)^0.5)/A3stdlife))</f>
        <v>0</v>
      </c>
      <c r="AI90" s="172">
        <f>IF(A3stdlife="n/a","n/a",IF(AI$3&gt;(A3stdlife+$E90),(Input!$M$105*(1+rvanilla)^0.5)-SUM($M90:AH90),(Input!$M$105*(1+rvanilla)^0.5)/A3stdlife))</f>
        <v>0</v>
      </c>
      <c r="AJ90" s="172">
        <f>IF(A3stdlife="n/a","n/a",IF(AJ$3&gt;(A3stdlife+$E90),(Input!$M$105*(1+rvanilla)^0.5)-SUM($M90:AI90),(Input!$M$105*(1+rvanilla)^0.5)/A3stdlife))</f>
        <v>0</v>
      </c>
      <c r="AK90" s="172">
        <f>IF(A3stdlife="n/a","n/a",IF(AK$3&gt;(A3stdlife+$E90),(Input!$M$105*(1+rvanilla)^0.5)-SUM($M90:AJ90),(Input!$M$105*(1+rvanilla)^0.5)/A3stdlife))</f>
        <v>0</v>
      </c>
      <c r="AL90" s="172">
        <f>IF(A3stdlife="n/a","n/a",IF(AL$3&gt;(A3stdlife+$E90),(Input!$M$105*(1+rvanilla)^0.5)-SUM($M90:AK90),(Input!$M$105*(1+rvanilla)^0.5)/A3stdlife))</f>
        <v>0</v>
      </c>
      <c r="AM90" s="172">
        <f>IF(A3stdlife="n/a","n/a",IF(AM$3&gt;(A3stdlife+$E90),(Input!$M$105*(1+rvanilla)^0.5)-SUM($M90:AL90),(Input!$M$105*(1+rvanilla)^0.5)/A3stdlife))</f>
        <v>0</v>
      </c>
      <c r="AN90" s="172">
        <f>IF(A3stdlife="n/a","n/a",IF(AN$3&gt;(A3stdlife+$E90),(Input!$M$105*(1+rvanilla)^0.5)-SUM($M90:AM90),(Input!$M$105*(1+rvanilla)^0.5)/A3stdlife))</f>
        <v>0</v>
      </c>
      <c r="AO90" s="172">
        <f>IF(A3stdlife="n/a","n/a",IF(AO$3&gt;(A3stdlife+$E90),(Input!$M$105*(1+rvanilla)^0.5)-SUM($M90:AN90),(Input!$M$105*(1+rvanilla)^0.5)/A3stdlife))</f>
        <v>0</v>
      </c>
      <c r="AP90" s="172">
        <f>IF(A3stdlife="n/a","n/a",IF(AP$3&gt;(A3stdlife+$E90),(Input!$M$105*(1+rvanilla)^0.5)-SUM($M90:AO90),(Input!$M$105*(1+rvanilla)^0.5)/A3stdlife))</f>
        <v>0</v>
      </c>
      <c r="AQ90" s="172">
        <f>IF(A3stdlife="n/a","n/a",IF(AQ$3&gt;(A3stdlife+$E90),(Input!$M$105*(1+rvanilla)^0.5)-SUM($M90:AP90),(Input!$M$105*(1+rvanilla)^0.5)/A3stdlife))</f>
        <v>0</v>
      </c>
      <c r="AR90" s="172">
        <f>IF(A3stdlife="n/a","n/a",IF(AR$3&gt;(A3stdlife+$E90),(Input!$M$105*(1+rvanilla)^0.5)-SUM($M90:AQ90),(Input!$M$105*(1+rvanilla)^0.5)/A3stdlife))</f>
        <v>0</v>
      </c>
      <c r="AS90" s="172">
        <f>IF(A3stdlife="n/a","n/a",IF(AS$3&gt;(A3stdlife+$E90),(Input!$M$105*(1+rvanilla)^0.5)-SUM($M90:AR90),(Input!$M$105*(1+rvanilla)^0.5)/A3stdlife))</f>
        <v>0</v>
      </c>
      <c r="AT90" s="172">
        <f>IF(A3stdlife="n/a","n/a",IF(AT$3&gt;(A3stdlife+$E90),(Input!$M$105*(1+rvanilla)^0.5)-SUM($M90:AS90),(Input!$M$105*(1+rvanilla)^0.5)/A3stdlife))</f>
        <v>0</v>
      </c>
      <c r="AU90" s="172">
        <f>IF(A3stdlife="n/a","n/a",IF(AU$3&gt;(A3stdlife+$E90),(Input!$M$105*(1+rvanilla)^0.5)-SUM($M90:AT90),(Input!$M$105*(1+rvanilla)^0.5)/A3stdlife))</f>
        <v>0</v>
      </c>
      <c r="AV90" s="172">
        <f>IF(A3stdlife="n/a","n/a",IF(AV$3&gt;(A3stdlife+$E90),(Input!$M$105*(1+rvanilla)^0.5)-SUM($M90:AU90),(Input!$M$105*(1+rvanilla)^0.5)/A3stdlife))</f>
        <v>0</v>
      </c>
      <c r="AW90" s="172">
        <f>IF(A3stdlife="n/a","n/a",IF(AW$3&gt;(A3stdlife+$E90),(Input!$M$105*(1+rvanilla)^0.5)-SUM($M90:AV90),(Input!$M$105*(1+rvanilla)^0.5)/A3stdlife))</f>
        <v>0</v>
      </c>
      <c r="AX90" s="172">
        <f>IF(A3stdlife="n/a","n/a",IF(AX$3&gt;(A3stdlife+$E90),(Input!$M$105*(1+rvanilla)^0.5)-SUM($M90:AW90),(Input!$M$105*(1+rvanilla)^0.5)/A3stdlife))</f>
        <v>0</v>
      </c>
      <c r="AY90" s="172">
        <f>IF(A3stdlife="n/a","n/a",IF(AY$3&gt;(A3stdlife+$E90),(Input!$M$105*(1+rvanilla)^0.5)-SUM($M90:AX90),(Input!$M$105*(1+rvanilla)^0.5)/A3stdlife))</f>
        <v>0</v>
      </c>
      <c r="AZ90" s="172">
        <f>IF(A3stdlife="n/a","n/a",IF(AZ$3&gt;(A3stdlife+$E90),(Input!$M$105*(1+rvanilla)^0.5)-SUM($M90:AY90),(Input!$M$105*(1+rvanilla)^0.5)/A3stdlife))</f>
        <v>0</v>
      </c>
      <c r="BA90" s="172">
        <f>IF(A3stdlife="n/a","n/a",IF(BA$3&gt;(A3stdlife+$E90),(Input!$M$105*(1+rvanilla)^0.5)-SUM($M90:AZ90),(Input!$M$105*(1+rvanilla)^0.5)/A3stdlife))</f>
        <v>0</v>
      </c>
      <c r="BB90" s="172">
        <f>IF(A3stdlife="n/a","n/a",IF(BB$3&gt;(A3stdlife+$E90),(Input!$M$105*(1+rvanilla)^0.5)-SUM($M90:BA90),(Input!$M$105*(1+rvanilla)^0.5)/A3stdlife))</f>
        <v>0</v>
      </c>
      <c r="BC90" s="172">
        <f>IF(A3stdlife="n/a","n/a",IF(BC$3&gt;(A3stdlife+$E90),(Input!$M$105*(1+rvanilla)^0.5)-SUM($M90:BB90),(Input!$M$105*(1+rvanilla)^0.5)/A3stdlife))</f>
        <v>0</v>
      </c>
      <c r="BD90" s="172">
        <f>IF(A3stdlife="n/a","n/a",IF(BD$3&gt;(A3stdlife+$E90),(Input!$M$105*(1+rvanilla)^0.5)-SUM($M90:BC90),(Input!$M$105*(1+rvanilla)^0.5)/A3stdlife))</f>
        <v>0</v>
      </c>
      <c r="BE90" s="172">
        <f>IF(A3stdlife="n/a","n/a",IF(BE$3&gt;(A3stdlife+$E90),(Input!$M$105*(1+rvanilla)^0.5)-SUM($M90:BD90),(Input!$M$105*(1+rvanilla)^0.5)/A3stdlife))</f>
        <v>0</v>
      </c>
      <c r="BF90" s="172">
        <f>IF(A3stdlife="n/a","n/a",IF(BF$3&gt;(A3stdlife+$E90),(Input!$M$105*(1+rvanilla)^0.5)-SUM($M90:BE90),(Input!$M$105*(1+rvanilla)^0.5)/A3stdlife))</f>
        <v>0</v>
      </c>
      <c r="BG90" s="172">
        <f>IF(A3stdlife="n/a","n/a",IF(BG$3&gt;(A3stdlife+$E90),(Input!$M$105*(1+rvanilla)^0.5)-SUM($M90:BF90),(Input!$M$105*(1+rvanilla)^0.5)/A3stdlife))</f>
        <v>0</v>
      </c>
      <c r="BH90" s="172">
        <f>IF(A3stdlife="n/a","n/a",IF(BH$3&gt;(A3stdlife+$E90),(Input!$M$105*(1+rvanilla)^0.5)-SUM($M90:BG90),(Input!$M$105*(1+rvanilla)^0.5)/A3stdlife))</f>
        <v>0</v>
      </c>
      <c r="BI90" s="172">
        <f>IF(A3stdlife="n/a","n/a",IF(BI$3&gt;(A3stdlife+$E90),(Input!$M$105*(1+rvanilla)^0.5)-SUM($M90:BH90),(Input!$M$105*(1+rvanilla)^0.5)/A3stdlife))</f>
        <v>0</v>
      </c>
      <c r="BJ90" s="16"/>
      <c r="BK90" s="16"/>
      <c r="BL90" s="325"/>
      <c r="BM90" s="325"/>
      <c r="BN90" s="325"/>
      <c r="BO90" s="325"/>
      <c r="BP90" s="325"/>
      <c r="BQ90" s="325"/>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2" customFormat="1" hidden="1" outlineLevel="2">
      <c r="A91" s="16"/>
      <c r="B91" s="16"/>
      <c r="C91" s="35"/>
      <c r="D91" s="546"/>
      <c r="E91" s="293">
        <v>8</v>
      </c>
      <c r="F91" s="37"/>
      <c r="G91" s="318"/>
      <c r="H91" s="320"/>
      <c r="I91" s="320"/>
      <c r="J91" s="320"/>
      <c r="K91" s="320"/>
      <c r="L91" s="320"/>
      <c r="M91" s="320"/>
      <c r="N91" s="319"/>
      <c r="O91" s="172">
        <f>IF(A3stdlife="n/a","n/a",IF(O$3&gt;(A3stdlife+$E91),(Input!$N$105*(1+rvanilla)^0.5)-SUM($N91:N91),(Input!$N$105*(1+rvanilla)^0.5)/A3stdlife))</f>
        <v>0</v>
      </c>
      <c r="P91" s="172">
        <f>IF(A3stdlife="n/a","n/a",IF(P$3&gt;(A3stdlife+$E91),(Input!$N$105*(1+rvanilla)^0.5)-SUM($N91:O91),(Input!$N$105*(1+rvanilla)^0.5)/A3stdlife))</f>
        <v>0</v>
      </c>
      <c r="Q91" s="172">
        <f>IF(A3stdlife="n/a","n/a",IF(Q$3&gt;(A3stdlife+$E91),(Input!$N$105*(1+rvanilla)^0.5)-SUM($N91:P91),(Input!$N$105*(1+rvanilla)^0.5)/A3stdlife))</f>
        <v>0</v>
      </c>
      <c r="R91" s="172">
        <f>IF(A3stdlife="n/a","n/a",IF(R$3&gt;(A3stdlife+$E91),(Input!$N$105*(1+rvanilla)^0.5)-SUM($N91:Q91),(Input!$N$105*(1+rvanilla)^0.5)/A3stdlife))</f>
        <v>0</v>
      </c>
      <c r="S91" s="172">
        <f>IF(A3stdlife="n/a","n/a",IF(S$3&gt;(A3stdlife+$E91),(Input!$N$105*(1+rvanilla)^0.5)-SUM($N91:R91),(Input!$N$105*(1+rvanilla)^0.5)/A3stdlife))</f>
        <v>0</v>
      </c>
      <c r="T91" s="172">
        <f>IF(A3stdlife="n/a","n/a",IF(T$3&gt;(A3stdlife+$E91),(Input!$N$105*(1+rvanilla)^0.5)-SUM($N91:S91),(Input!$N$105*(1+rvanilla)^0.5)/A3stdlife))</f>
        <v>0</v>
      </c>
      <c r="U91" s="172">
        <f>IF(A3stdlife="n/a","n/a",IF(U$3&gt;(A3stdlife+$E91),(Input!$N$105*(1+rvanilla)^0.5)-SUM($N91:T91),(Input!$N$105*(1+rvanilla)^0.5)/A3stdlife))</f>
        <v>0</v>
      </c>
      <c r="V91" s="172">
        <f>IF(A3stdlife="n/a","n/a",IF(V$3&gt;(A3stdlife+$E91),(Input!$N$105*(1+rvanilla)^0.5)-SUM($N91:U91),(Input!$N$105*(1+rvanilla)^0.5)/A3stdlife))</f>
        <v>0</v>
      </c>
      <c r="W91" s="172">
        <f>IF(A3stdlife="n/a","n/a",IF(W$3&gt;(A3stdlife+$E91),(Input!$N$105*(1+rvanilla)^0.5)-SUM($N91:V91),(Input!$N$105*(1+rvanilla)^0.5)/A3stdlife))</f>
        <v>0</v>
      </c>
      <c r="X91" s="172">
        <f>IF(A3stdlife="n/a","n/a",IF(X$3&gt;(A3stdlife+$E91),(Input!$N$105*(1+rvanilla)^0.5)-SUM($N91:W91),(Input!$N$105*(1+rvanilla)^0.5)/A3stdlife))</f>
        <v>0</v>
      </c>
      <c r="Y91" s="172">
        <f>IF(A3stdlife="n/a","n/a",IF(Y$3&gt;(A3stdlife+$E91),(Input!$N$105*(1+rvanilla)^0.5)-SUM($N91:X91),(Input!$N$105*(1+rvanilla)^0.5)/A3stdlife))</f>
        <v>0</v>
      </c>
      <c r="Z91" s="172">
        <f>IF(A3stdlife="n/a","n/a",IF(Z$3&gt;(A3stdlife+$E91),(Input!$N$105*(1+rvanilla)^0.5)-SUM($N91:Y91),(Input!$N$105*(1+rvanilla)^0.5)/A3stdlife))</f>
        <v>0</v>
      </c>
      <c r="AA91" s="172">
        <f>IF(A3stdlife="n/a","n/a",IF(AA$3&gt;(A3stdlife+$E91),(Input!$N$105*(1+rvanilla)^0.5)-SUM($N91:Z91),(Input!$N$105*(1+rvanilla)^0.5)/A3stdlife))</f>
        <v>0</v>
      </c>
      <c r="AB91" s="172">
        <f>IF(A3stdlife="n/a","n/a",IF(AB$3&gt;(A3stdlife+$E91),(Input!$N$105*(1+rvanilla)^0.5)-SUM($N91:AA91),(Input!$N$105*(1+rvanilla)^0.5)/A3stdlife))</f>
        <v>0</v>
      </c>
      <c r="AC91" s="172">
        <f>IF(A3stdlife="n/a","n/a",IF(AC$3&gt;(A3stdlife+$E91),(Input!$N$105*(1+rvanilla)^0.5)-SUM($N91:AB91),(Input!$N$105*(1+rvanilla)^0.5)/A3stdlife))</f>
        <v>0</v>
      </c>
      <c r="AD91" s="172">
        <f>IF(A3stdlife="n/a","n/a",IF(AD$3&gt;(A3stdlife+$E91),(Input!$N$105*(1+rvanilla)^0.5)-SUM($N91:AC91),(Input!$N$105*(1+rvanilla)^0.5)/A3stdlife))</f>
        <v>0</v>
      </c>
      <c r="AE91" s="172">
        <f>IF(A3stdlife="n/a","n/a",IF(AE$3&gt;(A3stdlife+$E91),(Input!$N$105*(1+rvanilla)^0.5)-SUM($N91:AD91),(Input!$N$105*(1+rvanilla)^0.5)/A3stdlife))</f>
        <v>0</v>
      </c>
      <c r="AF91" s="172">
        <f>IF(A3stdlife="n/a","n/a",IF(AF$3&gt;(A3stdlife+$E91),(Input!$N$105*(1+rvanilla)^0.5)-SUM($N91:AE91),(Input!$N$105*(1+rvanilla)^0.5)/A3stdlife))</f>
        <v>0</v>
      </c>
      <c r="AG91" s="172">
        <f>IF(A3stdlife="n/a","n/a",IF(AG$3&gt;(A3stdlife+$E91),(Input!$N$105*(1+rvanilla)^0.5)-SUM($N91:AF91),(Input!$N$105*(1+rvanilla)^0.5)/A3stdlife))</f>
        <v>0</v>
      </c>
      <c r="AH91" s="172">
        <f>IF(A3stdlife="n/a","n/a",IF(AH$3&gt;(A3stdlife+$E91),(Input!$N$105*(1+rvanilla)^0.5)-SUM($N91:AG91),(Input!$N$105*(1+rvanilla)^0.5)/A3stdlife))</f>
        <v>0</v>
      </c>
      <c r="AI91" s="172">
        <f>IF(A3stdlife="n/a","n/a",IF(AI$3&gt;(A3stdlife+$E91),(Input!$N$105*(1+rvanilla)^0.5)-SUM($N91:AH91),(Input!$N$105*(1+rvanilla)^0.5)/A3stdlife))</f>
        <v>0</v>
      </c>
      <c r="AJ91" s="172">
        <f>IF(A3stdlife="n/a","n/a",IF(AJ$3&gt;(A3stdlife+$E91),(Input!$N$105*(1+rvanilla)^0.5)-SUM($N91:AI91),(Input!$N$105*(1+rvanilla)^0.5)/A3stdlife))</f>
        <v>0</v>
      </c>
      <c r="AK91" s="172">
        <f>IF(A3stdlife="n/a","n/a",IF(AK$3&gt;(A3stdlife+$E91),(Input!$N$105*(1+rvanilla)^0.5)-SUM($N91:AJ91),(Input!$N$105*(1+rvanilla)^0.5)/A3stdlife))</f>
        <v>0</v>
      </c>
      <c r="AL91" s="172">
        <f>IF(A3stdlife="n/a","n/a",IF(AL$3&gt;(A3stdlife+$E91),(Input!$N$105*(1+rvanilla)^0.5)-SUM($N91:AK91),(Input!$N$105*(1+rvanilla)^0.5)/A3stdlife))</f>
        <v>0</v>
      </c>
      <c r="AM91" s="172">
        <f>IF(A3stdlife="n/a","n/a",IF(AM$3&gt;(A3stdlife+$E91),(Input!$N$105*(1+rvanilla)^0.5)-SUM($N91:AL91),(Input!$N$105*(1+rvanilla)^0.5)/A3stdlife))</f>
        <v>0</v>
      </c>
      <c r="AN91" s="172">
        <f>IF(A3stdlife="n/a","n/a",IF(AN$3&gt;(A3stdlife+$E91),(Input!$N$105*(1+rvanilla)^0.5)-SUM($N91:AM91),(Input!$N$105*(1+rvanilla)^0.5)/A3stdlife))</f>
        <v>0</v>
      </c>
      <c r="AO91" s="172">
        <f>IF(A3stdlife="n/a","n/a",IF(AO$3&gt;(A3stdlife+$E91),(Input!$N$105*(1+rvanilla)^0.5)-SUM($N91:AN91),(Input!$N$105*(1+rvanilla)^0.5)/A3stdlife))</f>
        <v>0</v>
      </c>
      <c r="AP91" s="172">
        <f>IF(A3stdlife="n/a","n/a",IF(AP$3&gt;(A3stdlife+$E91),(Input!$N$105*(1+rvanilla)^0.5)-SUM($N91:AO91),(Input!$N$105*(1+rvanilla)^0.5)/A3stdlife))</f>
        <v>0</v>
      </c>
      <c r="AQ91" s="172">
        <f>IF(A3stdlife="n/a","n/a",IF(AQ$3&gt;(A3stdlife+$E91),(Input!$N$105*(1+rvanilla)^0.5)-SUM($N91:AP91),(Input!$N$105*(1+rvanilla)^0.5)/A3stdlife))</f>
        <v>0</v>
      </c>
      <c r="AR91" s="172">
        <f>IF(A3stdlife="n/a","n/a",IF(AR$3&gt;(A3stdlife+$E91),(Input!$N$105*(1+rvanilla)^0.5)-SUM($N91:AQ91),(Input!$N$105*(1+rvanilla)^0.5)/A3stdlife))</f>
        <v>0</v>
      </c>
      <c r="AS91" s="172">
        <f>IF(A3stdlife="n/a","n/a",IF(AS$3&gt;(A3stdlife+$E91),(Input!$N$105*(1+rvanilla)^0.5)-SUM($N91:AR91),(Input!$N$105*(1+rvanilla)^0.5)/A3stdlife))</f>
        <v>0</v>
      </c>
      <c r="AT91" s="172">
        <f>IF(A3stdlife="n/a","n/a",IF(AT$3&gt;(A3stdlife+$E91),(Input!$N$105*(1+rvanilla)^0.5)-SUM($N91:AS91),(Input!$N$105*(1+rvanilla)^0.5)/A3stdlife))</f>
        <v>0</v>
      </c>
      <c r="AU91" s="172">
        <f>IF(A3stdlife="n/a","n/a",IF(AU$3&gt;(A3stdlife+$E91),(Input!$N$105*(1+rvanilla)^0.5)-SUM($N91:AT91),(Input!$N$105*(1+rvanilla)^0.5)/A3stdlife))</f>
        <v>0</v>
      </c>
      <c r="AV91" s="172">
        <f>IF(A3stdlife="n/a","n/a",IF(AV$3&gt;(A3stdlife+$E91),(Input!$N$105*(1+rvanilla)^0.5)-SUM($N91:AU91),(Input!$N$105*(1+rvanilla)^0.5)/A3stdlife))</f>
        <v>0</v>
      </c>
      <c r="AW91" s="172">
        <f>IF(A3stdlife="n/a","n/a",IF(AW$3&gt;(A3stdlife+$E91),(Input!$N$105*(1+rvanilla)^0.5)-SUM($N91:AV91),(Input!$N$105*(1+rvanilla)^0.5)/A3stdlife))</f>
        <v>0</v>
      </c>
      <c r="AX91" s="172">
        <f>IF(A3stdlife="n/a","n/a",IF(AX$3&gt;(A3stdlife+$E91),(Input!$N$105*(1+rvanilla)^0.5)-SUM($N91:AW91),(Input!$N$105*(1+rvanilla)^0.5)/A3stdlife))</f>
        <v>0</v>
      </c>
      <c r="AY91" s="172">
        <f>IF(A3stdlife="n/a","n/a",IF(AY$3&gt;(A3stdlife+$E91),(Input!$N$105*(1+rvanilla)^0.5)-SUM($N91:AX91),(Input!$N$105*(1+rvanilla)^0.5)/A3stdlife))</f>
        <v>0</v>
      </c>
      <c r="AZ91" s="172">
        <f>IF(A3stdlife="n/a","n/a",IF(AZ$3&gt;(A3stdlife+$E91),(Input!$N$105*(1+rvanilla)^0.5)-SUM($N91:AY91),(Input!$N$105*(1+rvanilla)^0.5)/A3stdlife))</f>
        <v>0</v>
      </c>
      <c r="BA91" s="172">
        <f>IF(A3stdlife="n/a","n/a",IF(BA$3&gt;(A3stdlife+$E91),(Input!$N$105*(1+rvanilla)^0.5)-SUM($N91:AZ91),(Input!$N$105*(1+rvanilla)^0.5)/A3stdlife))</f>
        <v>0</v>
      </c>
      <c r="BB91" s="172">
        <f>IF(A3stdlife="n/a","n/a",IF(BB$3&gt;(A3stdlife+$E91),(Input!$N$105*(1+rvanilla)^0.5)-SUM($N91:BA91),(Input!$N$105*(1+rvanilla)^0.5)/A3stdlife))</f>
        <v>0</v>
      </c>
      <c r="BC91" s="172">
        <f>IF(A3stdlife="n/a","n/a",IF(BC$3&gt;(A3stdlife+$E91),(Input!$N$105*(1+rvanilla)^0.5)-SUM($N91:BB91),(Input!$N$105*(1+rvanilla)^0.5)/A3stdlife))</f>
        <v>0</v>
      </c>
      <c r="BD91" s="172">
        <f>IF(A3stdlife="n/a","n/a",IF(BD$3&gt;(A3stdlife+$E91),(Input!$N$105*(1+rvanilla)^0.5)-SUM($N91:BC91),(Input!$N$105*(1+rvanilla)^0.5)/A3stdlife))</f>
        <v>0</v>
      </c>
      <c r="BE91" s="172">
        <f>IF(A3stdlife="n/a","n/a",IF(BE$3&gt;(A3stdlife+$E91),(Input!$N$105*(1+rvanilla)^0.5)-SUM($N91:BD91),(Input!$N$105*(1+rvanilla)^0.5)/A3stdlife))</f>
        <v>0</v>
      </c>
      <c r="BF91" s="172">
        <f>IF(A3stdlife="n/a","n/a",IF(BF$3&gt;(A3stdlife+$E91),(Input!$N$105*(1+rvanilla)^0.5)-SUM($N91:BE91),(Input!$N$105*(1+rvanilla)^0.5)/A3stdlife))</f>
        <v>0</v>
      </c>
      <c r="BG91" s="172">
        <f>IF(A3stdlife="n/a","n/a",IF(BG$3&gt;(A3stdlife+$E91),(Input!$N$105*(1+rvanilla)^0.5)-SUM($N91:BF91),(Input!$N$105*(1+rvanilla)^0.5)/A3stdlife))</f>
        <v>0</v>
      </c>
      <c r="BH91" s="172">
        <f>IF(A3stdlife="n/a","n/a",IF(BH$3&gt;(A3stdlife+$E91),(Input!$N$105*(1+rvanilla)^0.5)-SUM($N91:BG91),(Input!$N$105*(1+rvanilla)^0.5)/A3stdlife))</f>
        <v>0</v>
      </c>
      <c r="BI91" s="172">
        <f>IF(A3stdlife="n/a","n/a",IF(BI$3&gt;(A3stdlife+$E91),(Input!$N$105*(1+rvanilla)^0.5)-SUM($N91:BH91),(Input!$N$105*(1+rvanilla)^0.5)/A3stdlife))</f>
        <v>0</v>
      </c>
      <c r="BJ91" s="16"/>
      <c r="BK91" s="16"/>
      <c r="BL91" s="325"/>
      <c r="BM91" s="325"/>
      <c r="BN91" s="325"/>
      <c r="BO91" s="325"/>
      <c r="BP91" s="325"/>
      <c r="BQ91" s="325"/>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2" customFormat="1" hidden="1" outlineLevel="2">
      <c r="A92" s="16"/>
      <c r="B92" s="16"/>
      <c r="C92" s="35"/>
      <c r="D92" s="546"/>
      <c r="E92" s="293">
        <v>9</v>
      </c>
      <c r="F92" s="37"/>
      <c r="G92" s="318"/>
      <c r="H92" s="320"/>
      <c r="I92" s="320"/>
      <c r="J92" s="320"/>
      <c r="K92" s="320"/>
      <c r="L92" s="320"/>
      <c r="M92" s="320"/>
      <c r="N92" s="320"/>
      <c r="O92" s="319"/>
      <c r="P92" s="172">
        <f>IF(A3stdlife="n/a","n/a",IF(P$3&gt;(A3stdlife+$E92),(Input!$O$105*(1+rvanilla)^0.5)-SUM($O92:O92),(Input!$O$105*(1+rvanilla)^0.5)/A3stdlife))</f>
        <v>0</v>
      </c>
      <c r="Q92" s="172">
        <f>IF(A3stdlife="n/a","n/a",IF(Q$3&gt;(A3stdlife+$E92),(Input!$O$105*(1+rvanilla)^0.5)-SUM($O92:P92),(Input!$O$105*(1+rvanilla)^0.5)/A3stdlife))</f>
        <v>0</v>
      </c>
      <c r="R92" s="172">
        <f>IF(A3stdlife="n/a","n/a",IF(R$3&gt;(A3stdlife+$E92),(Input!$O$105*(1+rvanilla)^0.5)-SUM($O92:Q92),(Input!$O$105*(1+rvanilla)^0.5)/A3stdlife))</f>
        <v>0</v>
      </c>
      <c r="S92" s="172">
        <f>IF(A3stdlife="n/a","n/a",IF(S$3&gt;(A3stdlife+$E92),(Input!$O$105*(1+rvanilla)^0.5)-SUM($O92:R92),(Input!$O$105*(1+rvanilla)^0.5)/A3stdlife))</f>
        <v>0</v>
      </c>
      <c r="T92" s="172">
        <f>IF(A3stdlife="n/a","n/a",IF(T$3&gt;(A3stdlife+$E92),(Input!$O$105*(1+rvanilla)^0.5)-SUM($O92:S92),(Input!$O$105*(1+rvanilla)^0.5)/A3stdlife))</f>
        <v>0</v>
      </c>
      <c r="U92" s="172">
        <f>IF(A3stdlife="n/a","n/a",IF(U$3&gt;(A3stdlife+$E92),(Input!$O$105*(1+rvanilla)^0.5)-SUM($O92:T92),(Input!$O$105*(1+rvanilla)^0.5)/A3stdlife))</f>
        <v>0</v>
      </c>
      <c r="V92" s="172">
        <f>IF(A3stdlife="n/a","n/a",IF(V$3&gt;(A3stdlife+$E92),(Input!$O$105*(1+rvanilla)^0.5)-SUM($O92:U92),(Input!$O$105*(1+rvanilla)^0.5)/A3stdlife))</f>
        <v>0</v>
      </c>
      <c r="W92" s="172">
        <f>IF(A3stdlife="n/a","n/a",IF(W$3&gt;(A3stdlife+$E92),(Input!$O$105*(1+rvanilla)^0.5)-SUM($O92:V92),(Input!$O$105*(1+rvanilla)^0.5)/A3stdlife))</f>
        <v>0</v>
      </c>
      <c r="X92" s="172">
        <f>IF(A3stdlife="n/a","n/a",IF(X$3&gt;(A3stdlife+$E92),(Input!$O$105*(1+rvanilla)^0.5)-SUM($O92:W92),(Input!$O$105*(1+rvanilla)^0.5)/A3stdlife))</f>
        <v>0</v>
      </c>
      <c r="Y92" s="172">
        <f>IF(A3stdlife="n/a","n/a",IF(Y$3&gt;(A3stdlife+$E92),(Input!$O$105*(1+rvanilla)^0.5)-SUM($O92:X92),(Input!$O$105*(1+rvanilla)^0.5)/A3stdlife))</f>
        <v>0</v>
      </c>
      <c r="Z92" s="172">
        <f>IF(A3stdlife="n/a","n/a",IF(Z$3&gt;(A3stdlife+$E92),(Input!$O$105*(1+rvanilla)^0.5)-SUM($O92:Y92),(Input!$O$105*(1+rvanilla)^0.5)/A3stdlife))</f>
        <v>0</v>
      </c>
      <c r="AA92" s="172">
        <f>IF(A3stdlife="n/a","n/a",IF(AA$3&gt;(A3stdlife+$E92),(Input!$O$105*(1+rvanilla)^0.5)-SUM($O92:Z92),(Input!$O$105*(1+rvanilla)^0.5)/A3stdlife))</f>
        <v>0</v>
      </c>
      <c r="AB92" s="172">
        <f>IF(A3stdlife="n/a","n/a",IF(AB$3&gt;(A3stdlife+$E92),(Input!$O$105*(1+rvanilla)^0.5)-SUM($O92:AA92),(Input!$O$105*(1+rvanilla)^0.5)/A3stdlife))</f>
        <v>0</v>
      </c>
      <c r="AC92" s="172">
        <f>IF(A3stdlife="n/a","n/a",IF(AC$3&gt;(A3stdlife+$E92),(Input!$O$105*(1+rvanilla)^0.5)-SUM($O92:AB92),(Input!$O$105*(1+rvanilla)^0.5)/A3stdlife))</f>
        <v>0</v>
      </c>
      <c r="AD92" s="172">
        <f>IF(A3stdlife="n/a","n/a",IF(AD$3&gt;(A3stdlife+$E92),(Input!$O$105*(1+rvanilla)^0.5)-SUM($O92:AC92),(Input!$O$105*(1+rvanilla)^0.5)/A3stdlife))</f>
        <v>0</v>
      </c>
      <c r="AE92" s="172">
        <f>IF(A3stdlife="n/a","n/a",IF(AE$3&gt;(A3stdlife+$E92),(Input!$O$105*(1+rvanilla)^0.5)-SUM($O92:AD92),(Input!$O$105*(1+rvanilla)^0.5)/A3stdlife))</f>
        <v>0</v>
      </c>
      <c r="AF92" s="172">
        <f>IF(A3stdlife="n/a","n/a",IF(AF$3&gt;(A3stdlife+$E92),(Input!$O$105*(1+rvanilla)^0.5)-SUM($O92:AE92),(Input!$O$105*(1+rvanilla)^0.5)/A3stdlife))</f>
        <v>0</v>
      </c>
      <c r="AG92" s="172">
        <f>IF(A3stdlife="n/a","n/a",IF(AG$3&gt;(A3stdlife+$E92),(Input!$O$105*(1+rvanilla)^0.5)-SUM($O92:AF92),(Input!$O$105*(1+rvanilla)^0.5)/A3stdlife))</f>
        <v>0</v>
      </c>
      <c r="AH92" s="172">
        <f>IF(A3stdlife="n/a","n/a",IF(AH$3&gt;(A3stdlife+$E92),(Input!$O$105*(1+rvanilla)^0.5)-SUM($O92:AG92),(Input!$O$105*(1+rvanilla)^0.5)/A3stdlife))</f>
        <v>0</v>
      </c>
      <c r="AI92" s="172">
        <f>IF(A3stdlife="n/a","n/a",IF(AI$3&gt;(A3stdlife+$E92),(Input!$O$105*(1+rvanilla)^0.5)-SUM($O92:AH92),(Input!$O$105*(1+rvanilla)^0.5)/A3stdlife))</f>
        <v>0</v>
      </c>
      <c r="AJ92" s="172">
        <f>IF(A3stdlife="n/a","n/a",IF(AJ$3&gt;(A3stdlife+$E92),(Input!$O$105*(1+rvanilla)^0.5)-SUM($O92:AI92),(Input!$O$105*(1+rvanilla)^0.5)/A3stdlife))</f>
        <v>0</v>
      </c>
      <c r="AK92" s="172">
        <f>IF(A3stdlife="n/a","n/a",IF(AK$3&gt;(A3stdlife+$E92),(Input!$O$105*(1+rvanilla)^0.5)-SUM($O92:AJ92),(Input!$O$105*(1+rvanilla)^0.5)/A3stdlife))</f>
        <v>0</v>
      </c>
      <c r="AL92" s="172">
        <f>IF(A3stdlife="n/a","n/a",IF(AL$3&gt;(A3stdlife+$E92),(Input!$O$105*(1+rvanilla)^0.5)-SUM($O92:AK92),(Input!$O$105*(1+rvanilla)^0.5)/A3stdlife))</f>
        <v>0</v>
      </c>
      <c r="AM92" s="172">
        <f>IF(A3stdlife="n/a","n/a",IF(AM$3&gt;(A3stdlife+$E92),(Input!$O$105*(1+rvanilla)^0.5)-SUM($O92:AL92),(Input!$O$105*(1+rvanilla)^0.5)/A3stdlife))</f>
        <v>0</v>
      </c>
      <c r="AN92" s="172">
        <f>IF(A3stdlife="n/a","n/a",IF(AN$3&gt;(A3stdlife+$E92),(Input!$O$105*(1+rvanilla)^0.5)-SUM($O92:AM92),(Input!$O$105*(1+rvanilla)^0.5)/A3stdlife))</f>
        <v>0</v>
      </c>
      <c r="AO92" s="172">
        <f>IF(A3stdlife="n/a","n/a",IF(AO$3&gt;(A3stdlife+$E92),(Input!$O$105*(1+rvanilla)^0.5)-SUM($O92:AN92),(Input!$O$105*(1+rvanilla)^0.5)/A3stdlife))</f>
        <v>0</v>
      </c>
      <c r="AP92" s="172">
        <f>IF(A3stdlife="n/a","n/a",IF(AP$3&gt;(A3stdlife+$E92),(Input!$O$105*(1+rvanilla)^0.5)-SUM($O92:AO92),(Input!$O$105*(1+rvanilla)^0.5)/A3stdlife))</f>
        <v>0</v>
      </c>
      <c r="AQ92" s="172">
        <f>IF(A3stdlife="n/a","n/a",IF(AQ$3&gt;(A3stdlife+$E92),(Input!$O$105*(1+rvanilla)^0.5)-SUM($O92:AP92),(Input!$O$105*(1+rvanilla)^0.5)/A3stdlife))</f>
        <v>0</v>
      </c>
      <c r="AR92" s="172">
        <f>IF(A3stdlife="n/a","n/a",IF(AR$3&gt;(A3stdlife+$E92),(Input!$O$105*(1+rvanilla)^0.5)-SUM($O92:AQ92),(Input!$O$105*(1+rvanilla)^0.5)/A3stdlife))</f>
        <v>0</v>
      </c>
      <c r="AS92" s="172">
        <f>IF(A3stdlife="n/a","n/a",IF(AS$3&gt;(A3stdlife+$E92),(Input!$O$105*(1+rvanilla)^0.5)-SUM($O92:AR92),(Input!$O$105*(1+rvanilla)^0.5)/A3stdlife))</f>
        <v>0</v>
      </c>
      <c r="AT92" s="172">
        <f>IF(A3stdlife="n/a","n/a",IF(AT$3&gt;(A3stdlife+$E92),(Input!$O$105*(1+rvanilla)^0.5)-SUM($O92:AS92),(Input!$O$105*(1+rvanilla)^0.5)/A3stdlife))</f>
        <v>0</v>
      </c>
      <c r="AU92" s="172">
        <f>IF(A3stdlife="n/a","n/a",IF(AU$3&gt;(A3stdlife+$E92),(Input!$O$105*(1+rvanilla)^0.5)-SUM($O92:AT92),(Input!$O$105*(1+rvanilla)^0.5)/A3stdlife))</f>
        <v>0</v>
      </c>
      <c r="AV92" s="172">
        <f>IF(A3stdlife="n/a","n/a",IF(AV$3&gt;(A3stdlife+$E92),(Input!$O$105*(1+rvanilla)^0.5)-SUM($O92:AU92),(Input!$O$105*(1+rvanilla)^0.5)/A3stdlife))</f>
        <v>0</v>
      </c>
      <c r="AW92" s="172">
        <f>IF(A3stdlife="n/a","n/a",IF(AW$3&gt;(A3stdlife+$E92),(Input!$O$105*(1+rvanilla)^0.5)-SUM($O92:AV92),(Input!$O$105*(1+rvanilla)^0.5)/A3stdlife))</f>
        <v>0</v>
      </c>
      <c r="AX92" s="172">
        <f>IF(A3stdlife="n/a","n/a",IF(AX$3&gt;(A3stdlife+$E92),(Input!$O$105*(1+rvanilla)^0.5)-SUM($O92:AW92),(Input!$O$105*(1+rvanilla)^0.5)/A3stdlife))</f>
        <v>0</v>
      </c>
      <c r="AY92" s="172">
        <f>IF(A3stdlife="n/a","n/a",IF(AY$3&gt;(A3stdlife+$E92),(Input!$O$105*(1+rvanilla)^0.5)-SUM($O92:AX92),(Input!$O$105*(1+rvanilla)^0.5)/A3stdlife))</f>
        <v>0</v>
      </c>
      <c r="AZ92" s="172">
        <f>IF(A3stdlife="n/a","n/a",IF(AZ$3&gt;(A3stdlife+$E92),(Input!$O$105*(1+rvanilla)^0.5)-SUM($O92:AY92),(Input!$O$105*(1+rvanilla)^0.5)/A3stdlife))</f>
        <v>0</v>
      </c>
      <c r="BA92" s="172">
        <f>IF(A3stdlife="n/a","n/a",IF(BA$3&gt;(A3stdlife+$E92),(Input!$O$105*(1+rvanilla)^0.5)-SUM($O92:AZ92),(Input!$O$105*(1+rvanilla)^0.5)/A3stdlife))</f>
        <v>0</v>
      </c>
      <c r="BB92" s="172">
        <f>IF(A3stdlife="n/a","n/a",IF(BB$3&gt;(A3stdlife+$E92),(Input!$O$105*(1+rvanilla)^0.5)-SUM($O92:BA92),(Input!$O$105*(1+rvanilla)^0.5)/A3stdlife))</f>
        <v>0</v>
      </c>
      <c r="BC92" s="172">
        <f>IF(A3stdlife="n/a","n/a",IF(BC$3&gt;(A3stdlife+$E92),(Input!$O$105*(1+rvanilla)^0.5)-SUM($O92:BB92),(Input!$O$105*(1+rvanilla)^0.5)/A3stdlife))</f>
        <v>0</v>
      </c>
      <c r="BD92" s="172">
        <f>IF(A3stdlife="n/a","n/a",IF(BD$3&gt;(A3stdlife+$E92),(Input!$O$105*(1+rvanilla)^0.5)-SUM($O92:BC92),(Input!$O$105*(1+rvanilla)^0.5)/A3stdlife))</f>
        <v>0</v>
      </c>
      <c r="BE92" s="172">
        <f>IF(A3stdlife="n/a","n/a",IF(BE$3&gt;(A3stdlife+$E92),(Input!$O$105*(1+rvanilla)^0.5)-SUM($O92:BD92),(Input!$O$105*(1+rvanilla)^0.5)/A3stdlife))</f>
        <v>0</v>
      </c>
      <c r="BF92" s="172">
        <f>IF(A3stdlife="n/a","n/a",IF(BF$3&gt;(A3stdlife+$E92),(Input!$O$105*(1+rvanilla)^0.5)-SUM($O92:BE92),(Input!$O$105*(1+rvanilla)^0.5)/A3stdlife))</f>
        <v>0</v>
      </c>
      <c r="BG92" s="172">
        <f>IF(A3stdlife="n/a","n/a",IF(BG$3&gt;(A3stdlife+$E92),(Input!$O$105*(1+rvanilla)^0.5)-SUM($O92:BF92),(Input!$O$105*(1+rvanilla)^0.5)/A3stdlife))</f>
        <v>0</v>
      </c>
      <c r="BH92" s="172">
        <f>IF(A3stdlife="n/a","n/a",IF(BH$3&gt;(A3stdlife+$E92),(Input!$O$105*(1+rvanilla)^0.5)-SUM($O92:BG92),(Input!$O$105*(1+rvanilla)^0.5)/A3stdlife))</f>
        <v>0</v>
      </c>
      <c r="BI92" s="172">
        <f>IF(A3stdlife="n/a","n/a",IF(BI$3&gt;(A3stdlife+$E92),(Input!$O$105*(1+rvanilla)^0.5)-SUM($O92:BH92),(Input!$O$105*(1+rvanilla)^0.5)/A3stdlife))</f>
        <v>0</v>
      </c>
      <c r="BJ92" s="16"/>
      <c r="BK92" s="16"/>
      <c r="BL92" s="325"/>
      <c r="BM92" s="325"/>
      <c r="BN92" s="325"/>
      <c r="BO92" s="325"/>
      <c r="BP92" s="325"/>
      <c r="BQ92" s="325"/>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2" customFormat="1" hidden="1" outlineLevel="2">
      <c r="A93" s="16"/>
      <c r="B93" s="16"/>
      <c r="C93" s="35"/>
      <c r="D93" s="546"/>
      <c r="E93" s="294">
        <v>10</v>
      </c>
      <c r="F93" s="37"/>
      <c r="G93" s="318"/>
      <c r="H93" s="320"/>
      <c r="I93" s="320"/>
      <c r="J93" s="320"/>
      <c r="K93" s="320"/>
      <c r="L93" s="320"/>
      <c r="M93" s="320"/>
      <c r="N93" s="320"/>
      <c r="O93" s="320"/>
      <c r="P93" s="319"/>
      <c r="Q93" s="172">
        <f>IF(A3stdlife="n/a","n/a",IF(Q$3&gt;(A3stdlife+$E93),(Input!$P$105*(1+rvanilla)^0.5)-SUM($P93:P93),(Input!$P$105*(1+rvanilla)^0.5)/A3stdlife))</f>
        <v>0</v>
      </c>
      <c r="R93" s="172">
        <f>IF(A3stdlife="n/a","n/a",IF(R$3&gt;(A3stdlife+$E93),(Input!$P$105*(1+rvanilla)^0.5)-SUM($P93:Q93),(Input!$P$105*(1+rvanilla)^0.5)/A3stdlife))</f>
        <v>0</v>
      </c>
      <c r="S93" s="172">
        <f>IF(A3stdlife="n/a","n/a",IF(S$3&gt;(A3stdlife+$E93),(Input!$P$105*(1+rvanilla)^0.5)-SUM($P93:R93),(Input!$P$105*(1+rvanilla)^0.5)/A3stdlife))</f>
        <v>0</v>
      </c>
      <c r="T93" s="172">
        <f>IF(A3stdlife="n/a","n/a",IF(T$3&gt;(A3stdlife+$E93),(Input!$P$105*(1+rvanilla)^0.5)-SUM($P93:S93),(Input!$P$105*(1+rvanilla)^0.5)/A3stdlife))</f>
        <v>0</v>
      </c>
      <c r="U93" s="172">
        <f>IF(A3stdlife="n/a","n/a",IF(U$3&gt;(A3stdlife+$E93),(Input!$P$105*(1+rvanilla)^0.5)-SUM($P93:T93),(Input!$P$105*(1+rvanilla)^0.5)/A3stdlife))</f>
        <v>0</v>
      </c>
      <c r="V93" s="172">
        <f>IF(A3stdlife="n/a","n/a",IF(V$3&gt;(A3stdlife+$E93),(Input!$P$105*(1+rvanilla)^0.5)-SUM($P93:U93),(Input!$P$105*(1+rvanilla)^0.5)/A3stdlife))</f>
        <v>0</v>
      </c>
      <c r="W93" s="172">
        <f>IF(A3stdlife="n/a","n/a",IF(W$3&gt;(A3stdlife+$E93),(Input!$P$105*(1+rvanilla)^0.5)-SUM($P93:V93),(Input!$P$105*(1+rvanilla)^0.5)/A3stdlife))</f>
        <v>0</v>
      </c>
      <c r="X93" s="172">
        <f>IF(A3stdlife="n/a","n/a",IF(X$3&gt;(A3stdlife+$E93),(Input!$P$105*(1+rvanilla)^0.5)-SUM($P93:W93),(Input!$P$105*(1+rvanilla)^0.5)/A3stdlife))</f>
        <v>0</v>
      </c>
      <c r="Y93" s="172">
        <f>IF(A3stdlife="n/a","n/a",IF(Y$3&gt;(A3stdlife+$E93),(Input!$P$105*(1+rvanilla)^0.5)-SUM($P93:X93),(Input!$P$105*(1+rvanilla)^0.5)/A3stdlife))</f>
        <v>0</v>
      </c>
      <c r="Z93" s="172">
        <f>IF(A3stdlife="n/a","n/a",IF(Z$3&gt;(A3stdlife+$E93),(Input!$P$105*(1+rvanilla)^0.5)-SUM($P93:Y93),(Input!$P$105*(1+rvanilla)^0.5)/A3stdlife))</f>
        <v>0</v>
      </c>
      <c r="AA93" s="172">
        <f>IF(A3stdlife="n/a","n/a",IF(AA$3&gt;(A3stdlife+$E93),(Input!$P$105*(1+rvanilla)^0.5)-SUM($P93:Z93),(Input!$P$105*(1+rvanilla)^0.5)/A3stdlife))</f>
        <v>0</v>
      </c>
      <c r="AB93" s="172">
        <f>IF(A3stdlife="n/a","n/a",IF(AB$3&gt;(A3stdlife+$E93),(Input!$P$105*(1+rvanilla)^0.5)-SUM($P93:AA93),(Input!$P$105*(1+rvanilla)^0.5)/A3stdlife))</f>
        <v>0</v>
      </c>
      <c r="AC93" s="172">
        <f>IF(A3stdlife="n/a","n/a",IF(AC$3&gt;(A3stdlife+$E93),(Input!$P$105*(1+rvanilla)^0.5)-SUM($P93:AB93),(Input!$P$105*(1+rvanilla)^0.5)/A3stdlife))</f>
        <v>0</v>
      </c>
      <c r="AD93" s="172">
        <f>IF(A3stdlife="n/a","n/a",IF(AD$3&gt;(A3stdlife+$E93),(Input!$P$105*(1+rvanilla)^0.5)-SUM($P93:AC93),(Input!$P$105*(1+rvanilla)^0.5)/A3stdlife))</f>
        <v>0</v>
      </c>
      <c r="AE93" s="172">
        <f>IF(A3stdlife="n/a","n/a",IF(AE$3&gt;(A3stdlife+$E93),(Input!$P$105*(1+rvanilla)^0.5)-SUM($P93:AD93),(Input!$P$105*(1+rvanilla)^0.5)/A3stdlife))</f>
        <v>0</v>
      </c>
      <c r="AF93" s="172">
        <f>IF(A3stdlife="n/a","n/a",IF(AF$3&gt;(A3stdlife+$E93),(Input!$P$105*(1+rvanilla)^0.5)-SUM($P93:AE93),(Input!$P$105*(1+rvanilla)^0.5)/A3stdlife))</f>
        <v>0</v>
      </c>
      <c r="AG93" s="172">
        <f>IF(A3stdlife="n/a","n/a",IF(AG$3&gt;(A3stdlife+$E93),(Input!$P$105*(1+rvanilla)^0.5)-SUM($P93:AF93),(Input!$P$105*(1+rvanilla)^0.5)/A3stdlife))</f>
        <v>0</v>
      </c>
      <c r="AH93" s="172">
        <f>IF(A3stdlife="n/a","n/a",IF(AH$3&gt;(A3stdlife+$E93),(Input!$P$105*(1+rvanilla)^0.5)-SUM($P93:AG93),(Input!$P$105*(1+rvanilla)^0.5)/A3stdlife))</f>
        <v>0</v>
      </c>
      <c r="AI93" s="172">
        <f>IF(A3stdlife="n/a","n/a",IF(AI$3&gt;(A3stdlife+$E93),(Input!$P$105*(1+rvanilla)^0.5)-SUM($P93:AH93),(Input!$P$105*(1+rvanilla)^0.5)/A3stdlife))</f>
        <v>0</v>
      </c>
      <c r="AJ93" s="172">
        <f>IF(A3stdlife="n/a","n/a",IF(AJ$3&gt;(A3stdlife+$E93),(Input!$P$105*(1+rvanilla)^0.5)-SUM($P93:AI93),(Input!$P$105*(1+rvanilla)^0.5)/A3stdlife))</f>
        <v>0</v>
      </c>
      <c r="AK93" s="172">
        <f>IF(A3stdlife="n/a","n/a",IF(AK$3&gt;(A3stdlife+$E93),(Input!$P$105*(1+rvanilla)^0.5)-SUM($P93:AJ93),(Input!$P$105*(1+rvanilla)^0.5)/A3stdlife))</f>
        <v>0</v>
      </c>
      <c r="AL93" s="172">
        <f>IF(A3stdlife="n/a","n/a",IF(AL$3&gt;(A3stdlife+$E93),(Input!$P$105*(1+rvanilla)^0.5)-SUM($P93:AK93),(Input!$P$105*(1+rvanilla)^0.5)/A3stdlife))</f>
        <v>0</v>
      </c>
      <c r="AM93" s="172">
        <f>IF(A3stdlife="n/a","n/a",IF(AM$3&gt;(A3stdlife+$E93),(Input!$P$105*(1+rvanilla)^0.5)-SUM($P93:AL93),(Input!$P$105*(1+rvanilla)^0.5)/A3stdlife))</f>
        <v>0</v>
      </c>
      <c r="AN93" s="172">
        <f>IF(A3stdlife="n/a","n/a",IF(AN$3&gt;(A3stdlife+$E93),(Input!$P$105*(1+rvanilla)^0.5)-SUM($P93:AM93),(Input!$P$105*(1+rvanilla)^0.5)/A3stdlife))</f>
        <v>0</v>
      </c>
      <c r="AO93" s="172">
        <f>IF(A3stdlife="n/a","n/a",IF(AO$3&gt;(A3stdlife+$E93),(Input!$P$105*(1+rvanilla)^0.5)-SUM($P93:AN93),(Input!$P$105*(1+rvanilla)^0.5)/A3stdlife))</f>
        <v>0</v>
      </c>
      <c r="AP93" s="172">
        <f>IF(A3stdlife="n/a","n/a",IF(AP$3&gt;(A3stdlife+$E93),(Input!$P$105*(1+rvanilla)^0.5)-SUM($P93:AO93),(Input!$P$105*(1+rvanilla)^0.5)/A3stdlife))</f>
        <v>0</v>
      </c>
      <c r="AQ93" s="172">
        <f>IF(A3stdlife="n/a","n/a",IF(AQ$3&gt;(A3stdlife+$E93),(Input!$P$105*(1+rvanilla)^0.5)-SUM($P93:AP93),(Input!$P$105*(1+rvanilla)^0.5)/A3stdlife))</f>
        <v>0</v>
      </c>
      <c r="AR93" s="172">
        <f>IF(A3stdlife="n/a","n/a",IF(AR$3&gt;(A3stdlife+$E93),(Input!$P$105*(1+rvanilla)^0.5)-SUM($P93:AQ93),(Input!$P$105*(1+rvanilla)^0.5)/A3stdlife))</f>
        <v>0</v>
      </c>
      <c r="AS93" s="172">
        <f>IF(A3stdlife="n/a","n/a",IF(AS$3&gt;(A3stdlife+$E93),(Input!$P$105*(1+rvanilla)^0.5)-SUM($P93:AR93),(Input!$P$105*(1+rvanilla)^0.5)/A3stdlife))</f>
        <v>0</v>
      </c>
      <c r="AT93" s="172">
        <f>IF(A3stdlife="n/a","n/a",IF(AT$3&gt;(A3stdlife+$E93),(Input!$P$105*(1+rvanilla)^0.5)-SUM($P93:AS93),(Input!$P$105*(1+rvanilla)^0.5)/A3stdlife))</f>
        <v>0</v>
      </c>
      <c r="AU93" s="172">
        <f>IF(A3stdlife="n/a","n/a",IF(AU$3&gt;(A3stdlife+$E93),(Input!$P$105*(1+rvanilla)^0.5)-SUM($P93:AT93),(Input!$P$105*(1+rvanilla)^0.5)/A3stdlife))</f>
        <v>0</v>
      </c>
      <c r="AV93" s="172">
        <f>IF(A3stdlife="n/a","n/a",IF(AV$3&gt;(A3stdlife+$E93),(Input!$P$105*(1+rvanilla)^0.5)-SUM($P93:AU93),(Input!$P$105*(1+rvanilla)^0.5)/A3stdlife))</f>
        <v>0</v>
      </c>
      <c r="AW93" s="172">
        <f>IF(A3stdlife="n/a","n/a",IF(AW$3&gt;(A3stdlife+$E93),(Input!$P$105*(1+rvanilla)^0.5)-SUM($P93:AV93),(Input!$P$105*(1+rvanilla)^0.5)/A3stdlife))</f>
        <v>0</v>
      </c>
      <c r="AX93" s="172">
        <f>IF(A3stdlife="n/a","n/a",IF(AX$3&gt;(A3stdlife+$E93),(Input!$P$105*(1+rvanilla)^0.5)-SUM($P93:AW93),(Input!$P$105*(1+rvanilla)^0.5)/A3stdlife))</f>
        <v>0</v>
      </c>
      <c r="AY93" s="172">
        <f>IF(A3stdlife="n/a","n/a",IF(AY$3&gt;(A3stdlife+$E93),(Input!$P$105*(1+rvanilla)^0.5)-SUM($P93:AX93),(Input!$P$105*(1+rvanilla)^0.5)/A3stdlife))</f>
        <v>0</v>
      </c>
      <c r="AZ93" s="172">
        <f>IF(A3stdlife="n/a","n/a",IF(AZ$3&gt;(A3stdlife+$E93),(Input!$P$105*(1+rvanilla)^0.5)-SUM($P93:AY93),(Input!$P$105*(1+rvanilla)^0.5)/A3stdlife))</f>
        <v>0</v>
      </c>
      <c r="BA93" s="172">
        <f>IF(A3stdlife="n/a","n/a",IF(BA$3&gt;(A3stdlife+$E93),(Input!$P$105*(1+rvanilla)^0.5)-SUM($P93:AZ93),(Input!$P$105*(1+rvanilla)^0.5)/A3stdlife))</f>
        <v>0</v>
      </c>
      <c r="BB93" s="172">
        <f>IF(A3stdlife="n/a","n/a",IF(BB$3&gt;(A3stdlife+$E93),(Input!$P$105*(1+rvanilla)^0.5)-SUM($P93:BA93),(Input!$P$105*(1+rvanilla)^0.5)/A3stdlife))</f>
        <v>0</v>
      </c>
      <c r="BC93" s="172">
        <f>IF(A3stdlife="n/a","n/a",IF(BC$3&gt;(A3stdlife+$E93),(Input!$P$105*(1+rvanilla)^0.5)-SUM($P93:BB93),(Input!$P$105*(1+rvanilla)^0.5)/A3stdlife))</f>
        <v>0</v>
      </c>
      <c r="BD93" s="172">
        <f>IF(A3stdlife="n/a","n/a",IF(BD$3&gt;(A3stdlife+$E93),(Input!$P$105*(1+rvanilla)^0.5)-SUM($P93:BC93),(Input!$P$105*(1+rvanilla)^0.5)/A3stdlife))</f>
        <v>0</v>
      </c>
      <c r="BE93" s="172">
        <f>IF(A3stdlife="n/a","n/a",IF(BE$3&gt;(A3stdlife+$E93),(Input!$P$105*(1+rvanilla)^0.5)-SUM($P93:BD93),(Input!$P$105*(1+rvanilla)^0.5)/A3stdlife))</f>
        <v>0</v>
      </c>
      <c r="BF93" s="172">
        <f>IF(A3stdlife="n/a","n/a",IF(BF$3&gt;(A3stdlife+$E93),(Input!$P$105*(1+rvanilla)^0.5)-SUM($P93:BE93),(Input!$P$105*(1+rvanilla)^0.5)/A3stdlife))</f>
        <v>0</v>
      </c>
      <c r="BG93" s="172">
        <f>IF(A3stdlife="n/a","n/a",IF(BG$3&gt;(A3stdlife+$E93),(Input!$P$105*(1+rvanilla)^0.5)-SUM($P93:BF93),(Input!$P$105*(1+rvanilla)^0.5)/A3stdlife))</f>
        <v>0</v>
      </c>
      <c r="BH93" s="172">
        <f>IF(A3stdlife="n/a","n/a",IF(BH$3&gt;(A3stdlife+$E93),(Input!$P$105*(1+rvanilla)^0.5)-SUM($P93:BG93),(Input!$P$105*(1+rvanilla)^0.5)/A3stdlife))</f>
        <v>0</v>
      </c>
      <c r="BI93" s="172">
        <f>IF(A3stdlife="n/a","n/a",IF(BI$3&gt;(A3stdlife+$E93),(Input!$P$105*(1+rvanilla)^0.5)-SUM($P93:BH93),(Input!$P$105*(1+rvanilla)^0.5)/A3stdlife))</f>
        <v>0</v>
      </c>
      <c r="BJ93" s="16"/>
      <c r="BK93" s="16"/>
      <c r="BL93" s="325"/>
      <c r="BM93" s="325"/>
      <c r="BN93" s="325"/>
      <c r="BO93" s="325"/>
      <c r="BP93" s="325"/>
      <c r="BQ93" s="325"/>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2" customFormat="1" hidden="1" outlineLevel="1">
      <c r="A94" s="16"/>
      <c r="B94" s="16"/>
      <c r="C94" s="35" t="str">
        <f>Asset3</f>
        <v>Sub-transmission Underground</v>
      </c>
      <c r="D94" s="16"/>
      <c r="E94" s="16"/>
      <c r="F94" s="32"/>
      <c r="G94" s="169">
        <f>SUM(G82:G93)</f>
        <v>0</v>
      </c>
      <c r="H94" s="169">
        <f t="shared" ref="H94:BI94" si="14">SUM(H82:H93)</f>
        <v>0</v>
      </c>
      <c r="I94" s="169">
        <f t="shared" si="14"/>
        <v>0</v>
      </c>
      <c r="J94" s="169">
        <f t="shared" si="14"/>
        <v>0</v>
      </c>
      <c r="K94" s="169">
        <f t="shared" si="14"/>
        <v>0</v>
      </c>
      <c r="L94" s="169">
        <f t="shared" si="14"/>
        <v>0</v>
      </c>
      <c r="M94" s="169">
        <f t="shared" si="14"/>
        <v>0</v>
      </c>
      <c r="N94" s="169">
        <f t="shared" si="14"/>
        <v>0</v>
      </c>
      <c r="O94" s="169">
        <f t="shared" si="14"/>
        <v>0</v>
      </c>
      <c r="P94" s="169">
        <f t="shared" si="14"/>
        <v>0</v>
      </c>
      <c r="Q94" s="169">
        <f t="shared" si="14"/>
        <v>0</v>
      </c>
      <c r="R94" s="169">
        <f t="shared" si="14"/>
        <v>0</v>
      </c>
      <c r="S94" s="169">
        <f t="shared" si="14"/>
        <v>0</v>
      </c>
      <c r="T94" s="169">
        <f t="shared" si="14"/>
        <v>0</v>
      </c>
      <c r="U94" s="169">
        <f t="shared" si="14"/>
        <v>0</v>
      </c>
      <c r="V94" s="169">
        <f t="shared" si="14"/>
        <v>0</v>
      </c>
      <c r="W94" s="169">
        <f t="shared" si="14"/>
        <v>0</v>
      </c>
      <c r="X94" s="169">
        <f t="shared" si="14"/>
        <v>0</v>
      </c>
      <c r="Y94" s="169">
        <f t="shared" si="14"/>
        <v>0</v>
      </c>
      <c r="Z94" s="169">
        <f t="shared" si="14"/>
        <v>0</v>
      </c>
      <c r="AA94" s="169">
        <f t="shared" si="14"/>
        <v>0</v>
      </c>
      <c r="AB94" s="169">
        <f t="shared" si="14"/>
        <v>0</v>
      </c>
      <c r="AC94" s="169">
        <f t="shared" si="14"/>
        <v>0</v>
      </c>
      <c r="AD94" s="169">
        <f t="shared" si="14"/>
        <v>0</v>
      </c>
      <c r="AE94" s="169">
        <f t="shared" si="14"/>
        <v>0</v>
      </c>
      <c r="AF94" s="169">
        <f t="shared" si="14"/>
        <v>0</v>
      </c>
      <c r="AG94" s="169">
        <f t="shared" si="14"/>
        <v>0</v>
      </c>
      <c r="AH94" s="169">
        <f t="shared" si="14"/>
        <v>0</v>
      </c>
      <c r="AI94" s="169">
        <f t="shared" si="14"/>
        <v>0</v>
      </c>
      <c r="AJ94" s="169">
        <f t="shared" si="14"/>
        <v>0</v>
      </c>
      <c r="AK94" s="169">
        <f t="shared" si="14"/>
        <v>0</v>
      </c>
      <c r="AL94" s="169">
        <f t="shared" si="14"/>
        <v>0</v>
      </c>
      <c r="AM94" s="169">
        <f t="shared" si="14"/>
        <v>0</v>
      </c>
      <c r="AN94" s="169">
        <f t="shared" si="14"/>
        <v>0</v>
      </c>
      <c r="AO94" s="169">
        <f t="shared" si="14"/>
        <v>0</v>
      </c>
      <c r="AP94" s="169">
        <f t="shared" si="14"/>
        <v>0</v>
      </c>
      <c r="AQ94" s="169">
        <f t="shared" si="14"/>
        <v>0</v>
      </c>
      <c r="AR94" s="169">
        <f t="shared" si="14"/>
        <v>0</v>
      </c>
      <c r="AS94" s="169">
        <f t="shared" si="14"/>
        <v>0</v>
      </c>
      <c r="AT94" s="169">
        <f t="shared" si="14"/>
        <v>0</v>
      </c>
      <c r="AU94" s="169">
        <f t="shared" si="14"/>
        <v>0</v>
      </c>
      <c r="AV94" s="169">
        <f t="shared" si="14"/>
        <v>0</v>
      </c>
      <c r="AW94" s="169">
        <f t="shared" si="14"/>
        <v>0</v>
      </c>
      <c r="AX94" s="169">
        <f t="shared" si="14"/>
        <v>0</v>
      </c>
      <c r="AY94" s="169">
        <f t="shared" si="14"/>
        <v>0</v>
      </c>
      <c r="AZ94" s="169">
        <f t="shared" si="14"/>
        <v>0</v>
      </c>
      <c r="BA94" s="169">
        <f t="shared" si="14"/>
        <v>0</v>
      </c>
      <c r="BB94" s="169">
        <f t="shared" si="14"/>
        <v>0</v>
      </c>
      <c r="BC94" s="169">
        <f t="shared" si="14"/>
        <v>0</v>
      </c>
      <c r="BD94" s="169">
        <f t="shared" si="14"/>
        <v>0</v>
      </c>
      <c r="BE94" s="169">
        <f t="shared" si="14"/>
        <v>0</v>
      </c>
      <c r="BF94" s="169">
        <f t="shared" si="14"/>
        <v>0</v>
      </c>
      <c r="BG94" s="169">
        <f t="shared" si="14"/>
        <v>0</v>
      </c>
      <c r="BH94" s="169">
        <f t="shared" si="14"/>
        <v>0</v>
      </c>
      <c r="BI94" s="169">
        <f t="shared" si="14"/>
        <v>0</v>
      </c>
      <c r="BJ94" s="16"/>
      <c r="BK94" s="16"/>
      <c r="BL94" s="325"/>
      <c r="BM94" s="325"/>
      <c r="BN94" s="325"/>
      <c r="BO94" s="325"/>
      <c r="BP94" s="325"/>
      <c r="BQ94" s="325"/>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2" customFormat="1" hidden="1" outlineLevel="2">
      <c r="A95" s="16"/>
      <c r="B95" s="42" t="str">
        <f>C107</f>
        <v>Zone Substation</v>
      </c>
      <c r="C95" s="43"/>
      <c r="D95" s="44" t="s">
        <v>72</v>
      </c>
      <c r="E95" s="43"/>
      <c r="F95" s="45"/>
      <c r="G95" s="171" t="str">
        <f>IF(G$3&gt;A4remlife,A4value-SUM($F95:F95),IF(A4remlife="N/A","n/a",A4value/A4remlife))</f>
        <v>n/a</v>
      </c>
      <c r="H95" s="171" t="str">
        <f>IF(H$3&gt;A4remlife,A4value-SUM($F95:G95),IF(A4remlife="N/A","n/a",A4value/A4remlife))</f>
        <v>n/a</v>
      </c>
      <c r="I95" s="171" t="str">
        <f>IF(I$3&gt;A4remlife,A4value-SUM($F95:H95),IF(A4remlife="N/A","n/a",A4value/A4remlife))</f>
        <v>n/a</v>
      </c>
      <c r="J95" s="171" t="str">
        <f>IF(J$3&gt;A4remlife,A4value-SUM($F95:I95),IF(A4remlife="N/A","n/a",A4value/A4remlife))</f>
        <v>n/a</v>
      </c>
      <c r="K95" s="171" t="str">
        <f>IF(K$3&gt;A4remlife,A4value-SUM($F95:J95),IF(A4remlife="N/A","n/a",A4value/A4remlife))</f>
        <v>n/a</v>
      </c>
      <c r="L95" s="171" t="str">
        <f>IF(L$3&gt;A4remlife,A4value-SUM($F95:K95),IF(A4remlife="N/A","n/a",A4value/A4remlife))</f>
        <v>n/a</v>
      </c>
      <c r="M95" s="171" t="str">
        <f>IF(M$3&gt;A4remlife,A4value-SUM($F95:L95),IF(A4remlife="N/A","n/a",A4value/A4remlife))</f>
        <v>n/a</v>
      </c>
      <c r="N95" s="171" t="str">
        <f>IF(N$3&gt;A4remlife,A4value-SUM($F95:M95),IF(A4remlife="N/A","n/a",A4value/A4remlife))</f>
        <v>n/a</v>
      </c>
      <c r="O95" s="171" t="str">
        <f>IF(O$3&gt;A4remlife,A4value-SUM($F95:N95),IF(A4remlife="N/A","n/a",A4value/A4remlife))</f>
        <v>n/a</v>
      </c>
      <c r="P95" s="171" t="str">
        <f>IF(P$3&gt;A4remlife,A4value-SUM($F95:O95),IF(A4remlife="N/A","n/a",A4value/A4remlife))</f>
        <v>n/a</v>
      </c>
      <c r="Q95" s="171" t="str">
        <f>IF(Q$3&gt;A4remlife,A4value-SUM($F95:P95),IF(A4remlife="N/A","n/a",A4value/A4remlife))</f>
        <v>n/a</v>
      </c>
      <c r="R95" s="171" t="str">
        <f>IF(R$3&gt;A4remlife,A4value-SUM($F95:Q95),IF(A4remlife="N/A","n/a",A4value/A4remlife))</f>
        <v>n/a</v>
      </c>
      <c r="S95" s="171" t="str">
        <f>IF(S$3&gt;A4remlife,A4value-SUM($F95:R95),IF(A4remlife="N/A","n/a",A4value/A4remlife))</f>
        <v>n/a</v>
      </c>
      <c r="T95" s="171" t="str">
        <f>IF(T$3&gt;A4remlife,A4value-SUM($F95:S95),IF(A4remlife="N/A","n/a",A4value/A4remlife))</f>
        <v>n/a</v>
      </c>
      <c r="U95" s="171" t="str">
        <f>IF(U$3&gt;A4remlife,A4value-SUM($F95:T95),IF(A4remlife="N/A","n/a",A4value/A4remlife))</f>
        <v>n/a</v>
      </c>
      <c r="V95" s="171" t="str">
        <f>IF(V$3&gt;A4remlife,A4value-SUM($F95:U95),IF(A4remlife="N/A","n/a",A4value/A4remlife))</f>
        <v>n/a</v>
      </c>
      <c r="W95" s="171" t="str">
        <f>IF(W$3&gt;A4remlife,A4value-SUM($F95:V95),IF(A4remlife="N/A","n/a",A4value/A4remlife))</f>
        <v>n/a</v>
      </c>
      <c r="X95" s="171" t="str">
        <f>IF(X$3&gt;A4remlife,A4value-SUM($F95:W95),IF(A4remlife="N/A","n/a",A4value/A4remlife))</f>
        <v>n/a</v>
      </c>
      <c r="Y95" s="171" t="str">
        <f>IF(Y$3&gt;A4remlife,A4value-SUM($F95:X95),IF(A4remlife="N/A","n/a",A4value/A4remlife))</f>
        <v>n/a</v>
      </c>
      <c r="Z95" s="171" t="str">
        <f>IF(Z$3&gt;A4remlife,A4value-SUM($F95:Y95),IF(A4remlife="N/A","n/a",A4value/A4remlife))</f>
        <v>n/a</v>
      </c>
      <c r="AA95" s="171" t="str">
        <f>IF(AA$3&gt;A4remlife,A4value-SUM($F95:Z95),IF(A4remlife="N/A","n/a",A4value/A4remlife))</f>
        <v>n/a</v>
      </c>
      <c r="AB95" s="171" t="str">
        <f>IF(AB$3&gt;A4remlife,A4value-SUM($F95:AA95),IF(A4remlife="N/A","n/a",A4value/A4remlife))</f>
        <v>n/a</v>
      </c>
      <c r="AC95" s="171" t="str">
        <f>IF(AC$3&gt;A4remlife,A4value-SUM($F95:AB95),IF(A4remlife="N/A","n/a",A4value/A4remlife))</f>
        <v>n/a</v>
      </c>
      <c r="AD95" s="171" t="str">
        <f>IF(AD$3&gt;A4remlife,A4value-SUM($F95:AC95),IF(A4remlife="N/A","n/a",A4value/A4remlife))</f>
        <v>n/a</v>
      </c>
      <c r="AE95" s="171" t="str">
        <f>IF(AE$3&gt;A4remlife,A4value-SUM($F95:AD95),IF(A4remlife="N/A","n/a",A4value/A4remlife))</f>
        <v>n/a</v>
      </c>
      <c r="AF95" s="171" t="str">
        <f>IF(AF$3&gt;A4remlife,A4value-SUM($F95:AE95),IF(A4remlife="N/A","n/a",A4value/A4remlife))</f>
        <v>n/a</v>
      </c>
      <c r="AG95" s="171" t="str">
        <f>IF(AG$3&gt;A4remlife,A4value-SUM($F95:AF95),IF(A4remlife="N/A","n/a",A4value/A4remlife))</f>
        <v>n/a</v>
      </c>
      <c r="AH95" s="171" t="str">
        <f>IF(AH$3&gt;A4remlife,A4value-SUM($F95:AG95),IF(A4remlife="N/A","n/a",A4value/A4remlife))</f>
        <v>n/a</v>
      </c>
      <c r="AI95" s="171" t="str">
        <f>IF(AI$3&gt;A4remlife,A4value-SUM($F95:AH95),IF(A4remlife="N/A","n/a",A4value/A4remlife))</f>
        <v>n/a</v>
      </c>
      <c r="AJ95" s="171" t="str">
        <f>IF(AJ$3&gt;A4remlife,A4value-SUM($F95:AI95),IF(A4remlife="N/A","n/a",A4value/A4remlife))</f>
        <v>n/a</v>
      </c>
      <c r="AK95" s="171" t="str">
        <f>IF(AK$3&gt;A4remlife,A4value-SUM($F95:AJ95),IF(A4remlife="N/A","n/a",A4value/A4remlife))</f>
        <v>n/a</v>
      </c>
      <c r="AL95" s="171" t="str">
        <f>IF(AL$3&gt;A4remlife,A4value-SUM($F95:AK95),IF(A4remlife="N/A","n/a",A4value/A4remlife))</f>
        <v>n/a</v>
      </c>
      <c r="AM95" s="171" t="str">
        <f>IF(AM$3&gt;A4remlife,A4value-SUM($F95:AL95),IF(A4remlife="N/A","n/a",A4value/A4remlife))</f>
        <v>n/a</v>
      </c>
      <c r="AN95" s="171" t="str">
        <f>IF(AN$3&gt;A4remlife,A4value-SUM($F95:AM95),IF(A4remlife="N/A","n/a",A4value/A4remlife))</f>
        <v>n/a</v>
      </c>
      <c r="AO95" s="171" t="str">
        <f>IF(AO$3&gt;A4remlife,A4value-SUM($F95:AN95),IF(A4remlife="N/A","n/a",A4value/A4remlife))</f>
        <v>n/a</v>
      </c>
      <c r="AP95" s="171" t="str">
        <f>IF(AP$3&gt;A4remlife,A4value-SUM($F95:AO95),IF(A4remlife="N/A","n/a",A4value/A4remlife))</f>
        <v>n/a</v>
      </c>
      <c r="AQ95" s="171" t="str">
        <f>IF(AQ$3&gt;A4remlife,A4value-SUM($F95:AP95),IF(A4remlife="N/A","n/a",A4value/A4remlife))</f>
        <v>n/a</v>
      </c>
      <c r="AR95" s="171" t="str">
        <f>IF(AR$3&gt;A4remlife,A4value-SUM($F95:AQ95),IF(A4remlife="N/A","n/a",A4value/A4remlife))</f>
        <v>n/a</v>
      </c>
      <c r="AS95" s="171" t="str">
        <f>IF(AS$3&gt;A4remlife,A4value-SUM($F95:AR95),IF(A4remlife="N/A","n/a",A4value/A4remlife))</f>
        <v>n/a</v>
      </c>
      <c r="AT95" s="171" t="str">
        <f>IF(AT$3&gt;A4remlife,A4value-SUM($F95:AS95),IF(A4remlife="N/A","n/a",A4value/A4remlife))</f>
        <v>n/a</v>
      </c>
      <c r="AU95" s="171" t="str">
        <f>IF(AU$3&gt;A4remlife,A4value-SUM($F95:AT95),IF(A4remlife="N/A","n/a",A4value/A4remlife))</f>
        <v>n/a</v>
      </c>
      <c r="AV95" s="171" t="str">
        <f>IF(AV$3&gt;A4remlife,A4value-SUM($F95:AU95),IF(A4remlife="N/A","n/a",A4value/A4remlife))</f>
        <v>n/a</v>
      </c>
      <c r="AW95" s="171" t="str">
        <f>IF(AW$3&gt;A4remlife,A4value-SUM($F95:AV95),IF(A4remlife="N/A","n/a",A4value/A4remlife))</f>
        <v>n/a</v>
      </c>
      <c r="AX95" s="171" t="str">
        <f>IF(AX$3&gt;A4remlife,A4value-SUM($F95:AW95),IF(A4remlife="N/A","n/a",A4value/A4remlife))</f>
        <v>n/a</v>
      </c>
      <c r="AY95" s="171" t="str">
        <f>IF(AY$3&gt;A4remlife,A4value-SUM($F95:AX95),IF(A4remlife="N/A","n/a",A4value/A4remlife))</f>
        <v>n/a</v>
      </c>
      <c r="AZ95" s="171" t="str">
        <f>IF(AZ$3&gt;A4remlife,A4value-SUM($F95:AY95),IF(A4remlife="N/A","n/a",A4value/A4remlife))</f>
        <v>n/a</v>
      </c>
      <c r="BA95" s="171" t="str">
        <f>IF(BA$3&gt;A4remlife,A4value-SUM($F95:AZ95),IF(A4remlife="N/A","n/a",A4value/A4remlife))</f>
        <v>n/a</v>
      </c>
      <c r="BB95" s="171" t="str">
        <f>IF(BB$3&gt;A4remlife,A4value-SUM($F95:BA95),IF(A4remlife="N/A","n/a",A4value/A4remlife))</f>
        <v>n/a</v>
      </c>
      <c r="BC95" s="171" t="str">
        <f>IF(BC$3&gt;A4remlife,A4value-SUM($F95:BB95),IF(A4remlife="N/A","n/a",A4value/A4remlife))</f>
        <v>n/a</v>
      </c>
      <c r="BD95" s="171" t="str">
        <f>IF(BD$3&gt;A4remlife,A4value-SUM($F95:BC95),IF(A4remlife="N/A","n/a",A4value/A4remlife))</f>
        <v>n/a</v>
      </c>
      <c r="BE95" s="171" t="str">
        <f>IF(BE$3&gt;A4remlife,A4value-SUM($F95:BD95),IF(A4remlife="N/A","n/a",A4value/A4remlife))</f>
        <v>n/a</v>
      </c>
      <c r="BF95" s="171" t="str">
        <f>IF(BF$3&gt;A4remlife,A4value-SUM($F95:BE95),IF(A4remlife="N/A","n/a",A4value/A4remlife))</f>
        <v>n/a</v>
      </c>
      <c r="BG95" s="171" t="str">
        <f>IF(BG$3&gt;A4remlife,A4value-SUM($F95:BF95),IF(A4remlife="N/A","n/a",A4value/A4remlife))</f>
        <v>n/a</v>
      </c>
      <c r="BH95" s="171" t="str">
        <f>IF(BH$3&gt;A4remlife,A4value-SUM($F95:BG95),IF(A4remlife="N/A","n/a",A4value/A4remlife))</f>
        <v>n/a</v>
      </c>
      <c r="BI95" s="171" t="str">
        <f>IF(BI$3&gt;A4remlife,A4value-SUM($F95:BH95),IF(A4remlife="N/A","n/a",A4value/A4remlife))</f>
        <v>n/a</v>
      </c>
      <c r="BJ95" s="16"/>
      <c r="BK95" s="16"/>
      <c r="BL95" s="325"/>
      <c r="BM95" s="325"/>
      <c r="BN95" s="325"/>
      <c r="BO95" s="325"/>
      <c r="BP95" s="325"/>
      <c r="BQ95" s="32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2" customFormat="1" hidden="1" outlineLevel="2">
      <c r="A96" s="16"/>
      <c r="B96" s="16"/>
      <c r="C96" s="35"/>
      <c r="D96" s="546" t="s">
        <v>71</v>
      </c>
      <c r="E96" s="293">
        <v>0</v>
      </c>
      <c r="F96" s="37"/>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6"/>
      <c r="BK96" s="16"/>
      <c r="BL96" s="325"/>
      <c r="BM96" s="325"/>
      <c r="BN96" s="325"/>
      <c r="BO96" s="325"/>
      <c r="BP96" s="325"/>
      <c r="BQ96" s="325"/>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2" customFormat="1" hidden="1" outlineLevel="2">
      <c r="A97" s="16"/>
      <c r="B97" s="16"/>
      <c r="C97" s="35"/>
      <c r="D97" s="546"/>
      <c r="E97" s="293">
        <v>1</v>
      </c>
      <c r="F97" s="37"/>
      <c r="G97" s="317"/>
      <c r="H97" s="172">
        <f>IF(A4stdlife="n/a","n/a",IF(H$3&gt;(A4stdlife+$E97),(Input!$G$106*(1+rvanilla)^0.5)-SUM($G97:G97),(Input!$G$106*(1+rvanilla)^0.5)/A4stdlife))</f>
        <v>8.0207726094683518E-2</v>
      </c>
      <c r="I97" s="172">
        <f>IF(A4stdlife="n/a","n/a",IF(I$3&gt;(A4stdlife+$E97),(Input!$G$106*(1+rvanilla)^0.5)-SUM($G97:H97),(Input!$G$106*(1+rvanilla)^0.5)/A4stdlife))</f>
        <v>8.0207726094683518E-2</v>
      </c>
      <c r="J97" s="172">
        <f>IF(A4stdlife="n/a","n/a",IF(J$3&gt;(A4stdlife+$E97),(Input!$G$106*(1+rvanilla)^0.5)-SUM($G97:I97),(Input!$G$106*(1+rvanilla)^0.5)/A4stdlife))</f>
        <v>8.0207726094683518E-2</v>
      </c>
      <c r="K97" s="172">
        <f>IF(A4stdlife="n/a","n/a",IF(K$3&gt;(A4stdlife+$E97),(Input!$G$106*(1+rvanilla)^0.5)-SUM($G97:J97),(Input!$G$106*(1+rvanilla)^0.5)/A4stdlife))</f>
        <v>8.0207726094683518E-2</v>
      </c>
      <c r="L97" s="172">
        <f>IF(A4stdlife="n/a","n/a",IF(L$3&gt;(A4stdlife+$E97),(Input!$G$106*(1+rvanilla)^0.5)-SUM($G97:K97),(Input!$G$106*(1+rvanilla)^0.5)/A4stdlife))</f>
        <v>8.0207726094683518E-2</v>
      </c>
      <c r="M97" s="172">
        <f>IF(A4stdlife="n/a","n/a",IF(M$3&gt;(A4stdlife+$E97),(Input!$G$106*(1+rvanilla)^0.5)-SUM($G97:L97),(Input!$G$106*(1+rvanilla)^0.5)/A4stdlife))</f>
        <v>8.0207726094683518E-2</v>
      </c>
      <c r="N97" s="172">
        <f>IF(A4stdlife="n/a","n/a",IF(N$3&gt;(A4stdlife+$E97),(Input!$G$106*(1+rvanilla)^0.5)-SUM($G97:M97),(Input!$G$106*(1+rvanilla)^0.5)/A4stdlife))</f>
        <v>8.0207726094683518E-2</v>
      </c>
      <c r="O97" s="172">
        <f>IF(A4stdlife="n/a","n/a",IF(O$3&gt;(A4stdlife+$E97),(Input!$G$106*(1+rvanilla)^0.5)-SUM($G97:N97),(Input!$G$106*(1+rvanilla)^0.5)/A4stdlife))</f>
        <v>8.0207726094683518E-2</v>
      </c>
      <c r="P97" s="172">
        <f>IF(A4stdlife="n/a","n/a",IF(P$3&gt;(A4stdlife+$E97),(Input!$G$106*(1+rvanilla)^0.5)-SUM($G97:O97),(Input!$G$106*(1+rvanilla)^0.5)/A4stdlife))</f>
        <v>8.0207726094683518E-2</v>
      </c>
      <c r="Q97" s="172">
        <f>IF(A4stdlife="n/a","n/a",IF(Q$3&gt;(A4stdlife+$E97),(Input!$G$106*(1+rvanilla)^0.5)-SUM($G97:P97),(Input!$G$106*(1+rvanilla)^0.5)/A4stdlife))</f>
        <v>8.0207726094683518E-2</v>
      </c>
      <c r="R97" s="172">
        <f>IF(A4stdlife="n/a","n/a",IF(R$3&gt;(A4stdlife+$E97),(Input!$G$106*(1+rvanilla)^0.5)-SUM($G97:Q97),(Input!$G$106*(1+rvanilla)^0.5)/A4stdlife))</f>
        <v>8.0207726094683518E-2</v>
      </c>
      <c r="S97" s="172">
        <f>IF(A4stdlife="n/a","n/a",IF(S$3&gt;(A4stdlife+$E97),(Input!$G$106*(1+rvanilla)^0.5)-SUM($G97:R97),(Input!$G$106*(1+rvanilla)^0.5)/A4stdlife))</f>
        <v>8.0207726094683518E-2</v>
      </c>
      <c r="T97" s="172">
        <f>IF(A4stdlife="n/a","n/a",IF(T$3&gt;(A4stdlife+$E97),(Input!$G$106*(1+rvanilla)^0.5)-SUM($G97:S97),(Input!$G$106*(1+rvanilla)^0.5)/A4stdlife))</f>
        <v>8.0207726094683518E-2</v>
      </c>
      <c r="U97" s="172">
        <f>IF(A4stdlife="n/a","n/a",IF(U$3&gt;(A4stdlife+$E97),(Input!$G$106*(1+rvanilla)^0.5)-SUM($G97:T97),(Input!$G$106*(1+rvanilla)^0.5)/A4stdlife))</f>
        <v>8.0207726094683518E-2</v>
      </c>
      <c r="V97" s="172">
        <f>IF(A4stdlife="n/a","n/a",IF(V$3&gt;(A4stdlife+$E97),(Input!$G$106*(1+rvanilla)^0.5)-SUM($G97:U97),(Input!$G$106*(1+rvanilla)^0.5)/A4stdlife))</f>
        <v>8.0207726094683518E-2</v>
      </c>
      <c r="W97" s="172">
        <f>IF(A4stdlife="n/a","n/a",IF(W$3&gt;(A4stdlife+$E97),(Input!$G$106*(1+rvanilla)^0.5)-SUM($G97:V97),(Input!$G$106*(1+rvanilla)^0.5)/A4stdlife))</f>
        <v>8.0207726094683518E-2</v>
      </c>
      <c r="X97" s="172">
        <f>IF(A4stdlife="n/a","n/a",IF(X$3&gt;(A4stdlife+$E97),(Input!$G$106*(1+rvanilla)^0.5)-SUM($G97:W97),(Input!$G$106*(1+rvanilla)^0.5)/A4stdlife))</f>
        <v>8.0207726094683518E-2</v>
      </c>
      <c r="Y97" s="172">
        <f>IF(A4stdlife="n/a","n/a",IF(Y$3&gt;(A4stdlife+$E97),(Input!$G$106*(1+rvanilla)^0.5)-SUM($G97:X97),(Input!$G$106*(1+rvanilla)^0.5)/A4stdlife))</f>
        <v>8.0207726094683518E-2</v>
      </c>
      <c r="Z97" s="172">
        <f>IF(A4stdlife="n/a","n/a",IF(Z$3&gt;(A4stdlife+$E97),(Input!$G$106*(1+rvanilla)^0.5)-SUM($G97:Y97),(Input!$G$106*(1+rvanilla)^0.5)/A4stdlife))</f>
        <v>8.0207726094683518E-2</v>
      </c>
      <c r="AA97" s="172">
        <f>IF(A4stdlife="n/a","n/a",IF(AA$3&gt;(A4stdlife+$E97),(Input!$G$106*(1+rvanilla)^0.5)-SUM($G97:Z97),(Input!$G$106*(1+rvanilla)^0.5)/A4stdlife))</f>
        <v>8.0207726094683518E-2</v>
      </c>
      <c r="AB97" s="172">
        <f>IF(A4stdlife="n/a","n/a",IF(AB$3&gt;(A4stdlife+$E97),(Input!$G$106*(1+rvanilla)^0.5)-SUM($G97:AA97),(Input!$G$106*(1+rvanilla)^0.5)/A4stdlife))</f>
        <v>8.0207726094683518E-2</v>
      </c>
      <c r="AC97" s="172">
        <f>IF(A4stdlife="n/a","n/a",IF(AC$3&gt;(A4stdlife+$E97),(Input!$G$106*(1+rvanilla)^0.5)-SUM($G97:AB97),(Input!$G$106*(1+rvanilla)^0.5)/A4stdlife))</f>
        <v>8.0207726094683518E-2</v>
      </c>
      <c r="AD97" s="172">
        <f>IF(A4stdlife="n/a","n/a",IF(AD$3&gt;(A4stdlife+$E97),(Input!$G$106*(1+rvanilla)^0.5)-SUM($G97:AC97),(Input!$G$106*(1+rvanilla)^0.5)/A4stdlife))</f>
        <v>8.0207726094683518E-2</v>
      </c>
      <c r="AE97" s="172">
        <f>IF(A4stdlife="n/a","n/a",IF(AE$3&gt;(A4stdlife+$E97),(Input!$G$106*(1+rvanilla)^0.5)-SUM($G97:AD97),(Input!$G$106*(1+rvanilla)^0.5)/A4stdlife))</f>
        <v>8.0207726094683518E-2</v>
      </c>
      <c r="AF97" s="172">
        <f>IF(A4stdlife="n/a","n/a",IF(AF$3&gt;(A4stdlife+$E97),(Input!$G$106*(1+rvanilla)^0.5)-SUM($G97:AE97),(Input!$G$106*(1+rvanilla)^0.5)/A4stdlife))</f>
        <v>8.0207726094683518E-2</v>
      </c>
      <c r="AG97" s="172">
        <f>IF(A4stdlife="n/a","n/a",IF(AG$3&gt;(A4stdlife+$E97),(Input!$G$106*(1+rvanilla)^0.5)-SUM($G97:AF97),(Input!$G$106*(1+rvanilla)^0.5)/A4stdlife))</f>
        <v>8.0207726094683518E-2</v>
      </c>
      <c r="AH97" s="172">
        <f>IF(A4stdlife="n/a","n/a",IF(AH$3&gt;(A4stdlife+$E97),(Input!$G$106*(1+rvanilla)^0.5)-SUM($G97:AG97),(Input!$G$106*(1+rvanilla)^0.5)/A4stdlife))</f>
        <v>8.0207726094683518E-2</v>
      </c>
      <c r="AI97" s="172">
        <f>IF(A4stdlife="n/a","n/a",IF(AI$3&gt;(A4stdlife+$E97),(Input!$G$106*(1+rvanilla)^0.5)-SUM($G97:AH97),(Input!$G$106*(1+rvanilla)^0.5)/A4stdlife))</f>
        <v>8.0207726094683518E-2</v>
      </c>
      <c r="AJ97" s="172">
        <f>IF(A4stdlife="n/a","n/a",IF(AJ$3&gt;(A4stdlife+$E97),(Input!$G$106*(1+rvanilla)^0.5)-SUM($G97:AI97),(Input!$G$106*(1+rvanilla)^0.5)/A4stdlife))</f>
        <v>8.0207726094683518E-2</v>
      </c>
      <c r="AK97" s="172">
        <f>IF(A4stdlife="n/a","n/a",IF(AK$3&gt;(A4stdlife+$E97),(Input!$G$106*(1+rvanilla)^0.5)-SUM($G97:AJ97),(Input!$G$106*(1+rvanilla)^0.5)/A4stdlife))</f>
        <v>8.0207726094683518E-2</v>
      </c>
      <c r="AL97" s="172">
        <f>IF(A4stdlife="n/a","n/a",IF(AL$3&gt;(A4stdlife+$E97),(Input!$G$106*(1+rvanilla)^0.5)-SUM($G97:AK97),(Input!$G$106*(1+rvanilla)^0.5)/A4stdlife))</f>
        <v>8.0207726094683518E-2</v>
      </c>
      <c r="AM97" s="172">
        <f>IF(A4stdlife="n/a","n/a",IF(AM$3&gt;(A4stdlife+$E97),(Input!$G$106*(1+rvanilla)^0.5)-SUM($G97:AL97),(Input!$G$106*(1+rvanilla)^0.5)/A4stdlife))</f>
        <v>8.0207726094683518E-2</v>
      </c>
      <c r="AN97" s="172">
        <f>IF(A4stdlife="n/a","n/a",IF(AN$3&gt;(A4stdlife+$E97),(Input!$G$106*(1+rvanilla)^0.5)-SUM($G97:AM97),(Input!$G$106*(1+rvanilla)^0.5)/A4stdlife))</f>
        <v>8.0207726094683518E-2</v>
      </c>
      <c r="AO97" s="172">
        <f>IF(A4stdlife="n/a","n/a",IF(AO$3&gt;(A4stdlife+$E97),(Input!$G$106*(1+rvanilla)^0.5)-SUM($G97:AN97),(Input!$G$106*(1+rvanilla)^0.5)/A4stdlife))</f>
        <v>8.0207726094683518E-2</v>
      </c>
      <c r="AP97" s="172">
        <f>IF(A4stdlife="n/a","n/a",IF(AP$3&gt;(A4stdlife+$E97),(Input!$G$106*(1+rvanilla)^0.5)-SUM($G97:AO97),(Input!$G$106*(1+rvanilla)^0.5)/A4stdlife))</f>
        <v>8.0207726094683518E-2</v>
      </c>
      <c r="AQ97" s="172">
        <f>IF(A4stdlife="n/a","n/a",IF(AQ$3&gt;(A4stdlife+$E97),(Input!$G$106*(1+rvanilla)^0.5)-SUM($G97:AP97),(Input!$G$106*(1+rvanilla)^0.5)/A4stdlife))</f>
        <v>8.0207726094683518E-2</v>
      </c>
      <c r="AR97" s="172">
        <f>IF(A4stdlife="n/a","n/a",IF(AR$3&gt;(A4stdlife+$E97),(Input!$G$106*(1+rvanilla)^0.5)-SUM($G97:AQ97),(Input!$G$106*(1+rvanilla)^0.5)/A4stdlife))</f>
        <v>8.0207726094683518E-2</v>
      </c>
      <c r="AS97" s="172">
        <f>IF(A4stdlife="n/a","n/a",IF(AS$3&gt;(A4stdlife+$E97),(Input!$G$106*(1+rvanilla)^0.5)-SUM($G97:AR97),(Input!$G$106*(1+rvanilla)^0.5)/A4stdlife))</f>
        <v>8.0207726094683518E-2</v>
      </c>
      <c r="AT97" s="172">
        <f>IF(A4stdlife="n/a","n/a",IF(AT$3&gt;(A4stdlife+$E97),(Input!$G$106*(1+rvanilla)^0.5)-SUM($G97:AS97),(Input!$G$106*(1+rvanilla)^0.5)/A4stdlife))</f>
        <v>8.0207726094683518E-2</v>
      </c>
      <c r="AU97" s="172">
        <f>IF(A4stdlife="n/a","n/a",IF(AU$3&gt;(A4stdlife+$E97),(Input!$G$106*(1+rvanilla)^0.5)-SUM($G97:AT97),(Input!$G$106*(1+rvanilla)^0.5)/A4stdlife))</f>
        <v>8.0207726094683518E-2</v>
      </c>
      <c r="AV97" s="172">
        <f>IF(A4stdlife="n/a","n/a",IF(AV$3&gt;(A4stdlife+$E97),(Input!$G$106*(1+rvanilla)^0.5)-SUM($G97:AU97),(Input!$G$106*(1+rvanilla)^0.5)/A4stdlife))</f>
        <v>-3.1086244689504383E-15</v>
      </c>
      <c r="AW97" s="172">
        <f>IF(A4stdlife="n/a","n/a",IF(AW$3&gt;(A4stdlife+$E97),(Input!$G$106*(1+rvanilla)^0.5)-SUM($G97:AV97),(Input!$G$106*(1+rvanilla)^0.5)/A4stdlife))</f>
        <v>0</v>
      </c>
      <c r="AX97" s="172">
        <f>IF(A4stdlife="n/a","n/a",IF(AX$3&gt;(A4stdlife+$E97),(Input!$G$106*(1+rvanilla)^0.5)-SUM($G97:AW97),(Input!$G$106*(1+rvanilla)^0.5)/A4stdlife))</f>
        <v>0</v>
      </c>
      <c r="AY97" s="172">
        <f>IF(A4stdlife="n/a","n/a",IF(AY$3&gt;(A4stdlife+$E97),(Input!$G$106*(1+rvanilla)^0.5)-SUM($G97:AX97),(Input!$G$106*(1+rvanilla)^0.5)/A4stdlife))</f>
        <v>0</v>
      </c>
      <c r="AZ97" s="172">
        <f>IF(A4stdlife="n/a","n/a",IF(AZ$3&gt;(A4stdlife+$E97),(Input!$G$106*(1+rvanilla)^0.5)-SUM($G97:AY97),(Input!$G$106*(1+rvanilla)^0.5)/A4stdlife))</f>
        <v>0</v>
      </c>
      <c r="BA97" s="172">
        <f>IF(A4stdlife="n/a","n/a",IF(BA$3&gt;(A4stdlife+$E97),(Input!$G$106*(1+rvanilla)^0.5)-SUM($G97:AZ97),(Input!$G$106*(1+rvanilla)^0.5)/A4stdlife))</f>
        <v>0</v>
      </c>
      <c r="BB97" s="172">
        <f>IF(A4stdlife="n/a","n/a",IF(BB$3&gt;(A4stdlife+$E97),(Input!$G$106*(1+rvanilla)^0.5)-SUM($G97:BA97),(Input!$G$106*(1+rvanilla)^0.5)/A4stdlife))</f>
        <v>0</v>
      </c>
      <c r="BC97" s="172">
        <f>IF(A4stdlife="n/a","n/a",IF(BC$3&gt;(A4stdlife+$E97),(Input!$G$106*(1+rvanilla)^0.5)-SUM($G97:BB97),(Input!$G$106*(1+rvanilla)^0.5)/A4stdlife))</f>
        <v>0</v>
      </c>
      <c r="BD97" s="172">
        <f>IF(A4stdlife="n/a","n/a",IF(BD$3&gt;(A4stdlife+$E97),(Input!$G$106*(1+rvanilla)^0.5)-SUM($G97:BC97),(Input!$G$106*(1+rvanilla)^0.5)/A4stdlife))</f>
        <v>0</v>
      </c>
      <c r="BE97" s="172">
        <f>IF(A4stdlife="n/a","n/a",IF(BE$3&gt;(A4stdlife+$E97),(Input!$G$106*(1+rvanilla)^0.5)-SUM($G97:BD97),(Input!$G$106*(1+rvanilla)^0.5)/A4stdlife))</f>
        <v>0</v>
      </c>
      <c r="BF97" s="172">
        <f>IF(A4stdlife="n/a","n/a",IF(BF$3&gt;(A4stdlife+$E97),(Input!$G$106*(1+rvanilla)^0.5)-SUM($G97:BE97),(Input!$G$106*(1+rvanilla)^0.5)/A4stdlife))</f>
        <v>0</v>
      </c>
      <c r="BG97" s="172">
        <f>IF(A4stdlife="n/a","n/a",IF(BG$3&gt;(A4stdlife+$E97),(Input!$G$106*(1+rvanilla)^0.5)-SUM($G97:BF97),(Input!$G$106*(1+rvanilla)^0.5)/A4stdlife))</f>
        <v>0</v>
      </c>
      <c r="BH97" s="172">
        <f>IF(A4stdlife="n/a","n/a",IF(BH$3&gt;(A4stdlife+$E97),(Input!$G$106*(1+rvanilla)^0.5)-SUM($G97:BG97),(Input!$G$106*(1+rvanilla)^0.5)/A4stdlife))</f>
        <v>0</v>
      </c>
      <c r="BI97" s="172">
        <f>IF(A4stdlife="n/a","n/a",IF(BI$3&gt;(A4stdlife+$E97),(Input!$G$106*(1+rvanilla)^0.5)-SUM($G97:BH97),(Input!$G$106*(1+rvanilla)^0.5)/A4stdlife))</f>
        <v>0</v>
      </c>
      <c r="BJ97" s="16"/>
      <c r="BK97" s="16"/>
      <c r="BL97" s="325"/>
      <c r="BM97" s="325"/>
      <c r="BN97" s="325"/>
      <c r="BO97" s="325"/>
      <c r="BP97" s="325"/>
      <c r="BQ97" s="325"/>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2" customFormat="1" hidden="1" outlineLevel="2">
      <c r="A98" s="16"/>
      <c r="B98" s="16"/>
      <c r="C98" s="35"/>
      <c r="D98" s="546"/>
      <c r="E98" s="293">
        <v>2</v>
      </c>
      <c r="F98" s="37"/>
      <c r="G98" s="318"/>
      <c r="H98" s="319"/>
      <c r="I98" s="172">
        <f>IF(A4stdlife="n/a","n/a",IF(I$3&gt;(A4stdlife+$E98),(Input!$H$106*(1+rvanilla)^0.5)-SUM($H98:H98),(Input!$H$106*(1+rvanilla)^0.5)/A4stdlife))</f>
        <v>0.37793783977596485</v>
      </c>
      <c r="J98" s="172">
        <f>IF(A4stdlife="n/a","n/a",IF(J$3&gt;(A4stdlife+$E98),(Input!$H$106*(1+rvanilla)^0.5)-SUM($H98:I98),(Input!$H$106*(1+rvanilla)^0.5)/A4stdlife))</f>
        <v>0.37793783977596485</v>
      </c>
      <c r="K98" s="172">
        <f>IF(A4stdlife="n/a","n/a",IF(K$3&gt;(A4stdlife+$E98),(Input!$H$106*(1+rvanilla)^0.5)-SUM($H98:J98),(Input!$H$106*(1+rvanilla)^0.5)/A4stdlife))</f>
        <v>0.37793783977596485</v>
      </c>
      <c r="L98" s="172">
        <f>IF(A4stdlife="n/a","n/a",IF(L$3&gt;(A4stdlife+$E98),(Input!$H$106*(1+rvanilla)^0.5)-SUM($H98:K98),(Input!$H$106*(1+rvanilla)^0.5)/A4stdlife))</f>
        <v>0.37793783977596485</v>
      </c>
      <c r="M98" s="172">
        <f>IF(A4stdlife="n/a","n/a",IF(M$3&gt;(A4stdlife+$E98),(Input!$H$106*(1+rvanilla)^0.5)-SUM($H98:L98),(Input!$H$106*(1+rvanilla)^0.5)/A4stdlife))</f>
        <v>0.37793783977596485</v>
      </c>
      <c r="N98" s="172">
        <f>IF(A4stdlife="n/a","n/a",IF(N$3&gt;(A4stdlife+$E98),(Input!$H$106*(1+rvanilla)^0.5)-SUM($H98:M98),(Input!$H$106*(1+rvanilla)^0.5)/A4stdlife))</f>
        <v>0.37793783977596485</v>
      </c>
      <c r="O98" s="172">
        <f>IF(A4stdlife="n/a","n/a",IF(O$3&gt;(A4stdlife+$E98),(Input!$H$106*(1+rvanilla)^0.5)-SUM($H98:N98),(Input!$H$106*(1+rvanilla)^0.5)/A4stdlife))</f>
        <v>0.37793783977596485</v>
      </c>
      <c r="P98" s="172">
        <f>IF(A4stdlife="n/a","n/a",IF(P$3&gt;(A4stdlife+$E98),(Input!$H$106*(1+rvanilla)^0.5)-SUM($H98:O98),(Input!$H$106*(1+rvanilla)^0.5)/A4stdlife))</f>
        <v>0.37793783977596485</v>
      </c>
      <c r="Q98" s="172">
        <f>IF(A4stdlife="n/a","n/a",IF(Q$3&gt;(A4stdlife+$E98),(Input!$H$106*(1+rvanilla)^0.5)-SUM($H98:P98),(Input!$H$106*(1+rvanilla)^0.5)/A4stdlife))</f>
        <v>0.37793783977596485</v>
      </c>
      <c r="R98" s="172">
        <f>IF(A4stdlife="n/a","n/a",IF(R$3&gt;(A4stdlife+$E98),(Input!$H$106*(1+rvanilla)^0.5)-SUM($H98:Q98),(Input!$H$106*(1+rvanilla)^0.5)/A4stdlife))</f>
        <v>0.37793783977596485</v>
      </c>
      <c r="S98" s="172">
        <f>IF(A4stdlife="n/a","n/a",IF(S$3&gt;(A4stdlife+$E98),(Input!$H$106*(1+rvanilla)^0.5)-SUM($H98:R98),(Input!$H$106*(1+rvanilla)^0.5)/A4stdlife))</f>
        <v>0.37793783977596485</v>
      </c>
      <c r="T98" s="172">
        <f>IF(A4stdlife="n/a","n/a",IF(T$3&gt;(A4stdlife+$E98),(Input!$H$106*(1+rvanilla)^0.5)-SUM($H98:S98),(Input!$H$106*(1+rvanilla)^0.5)/A4stdlife))</f>
        <v>0.37793783977596485</v>
      </c>
      <c r="U98" s="172">
        <f>IF(A4stdlife="n/a","n/a",IF(U$3&gt;(A4stdlife+$E98),(Input!$H$106*(1+rvanilla)^0.5)-SUM($H98:T98),(Input!$H$106*(1+rvanilla)^0.5)/A4stdlife))</f>
        <v>0.37793783977596485</v>
      </c>
      <c r="V98" s="172">
        <f>IF(A4stdlife="n/a","n/a",IF(V$3&gt;(A4stdlife+$E98),(Input!$H$106*(1+rvanilla)^0.5)-SUM($H98:U98),(Input!$H$106*(1+rvanilla)^0.5)/A4stdlife))</f>
        <v>0.37793783977596485</v>
      </c>
      <c r="W98" s="172">
        <f>IF(A4stdlife="n/a","n/a",IF(W$3&gt;(A4stdlife+$E98),(Input!$H$106*(1+rvanilla)^0.5)-SUM($H98:V98),(Input!$H$106*(1+rvanilla)^0.5)/A4stdlife))</f>
        <v>0.37793783977596485</v>
      </c>
      <c r="X98" s="172">
        <f>IF(A4stdlife="n/a","n/a",IF(X$3&gt;(A4stdlife+$E98),(Input!$H$106*(1+rvanilla)^0.5)-SUM($H98:W98),(Input!$H$106*(1+rvanilla)^0.5)/A4stdlife))</f>
        <v>0.37793783977596485</v>
      </c>
      <c r="Y98" s="172">
        <f>IF(A4stdlife="n/a","n/a",IF(Y$3&gt;(A4stdlife+$E98),(Input!$H$106*(1+rvanilla)^0.5)-SUM($H98:X98),(Input!$H$106*(1+rvanilla)^0.5)/A4stdlife))</f>
        <v>0.37793783977596485</v>
      </c>
      <c r="Z98" s="172">
        <f>IF(A4stdlife="n/a","n/a",IF(Z$3&gt;(A4stdlife+$E98),(Input!$H$106*(1+rvanilla)^0.5)-SUM($H98:Y98),(Input!$H$106*(1+rvanilla)^0.5)/A4stdlife))</f>
        <v>0.37793783977596485</v>
      </c>
      <c r="AA98" s="172">
        <f>IF(A4stdlife="n/a","n/a",IF(AA$3&gt;(A4stdlife+$E98),(Input!$H$106*(1+rvanilla)^0.5)-SUM($H98:Z98),(Input!$H$106*(1+rvanilla)^0.5)/A4stdlife))</f>
        <v>0.37793783977596485</v>
      </c>
      <c r="AB98" s="172">
        <f>IF(A4stdlife="n/a","n/a",IF(AB$3&gt;(A4stdlife+$E98),(Input!$H$106*(1+rvanilla)^0.5)-SUM($H98:AA98),(Input!$H$106*(1+rvanilla)^0.5)/A4stdlife))</f>
        <v>0.37793783977596485</v>
      </c>
      <c r="AC98" s="172">
        <f>IF(A4stdlife="n/a","n/a",IF(AC$3&gt;(A4stdlife+$E98),(Input!$H$106*(1+rvanilla)^0.5)-SUM($H98:AB98),(Input!$H$106*(1+rvanilla)^0.5)/A4stdlife))</f>
        <v>0.37793783977596485</v>
      </c>
      <c r="AD98" s="172">
        <f>IF(A4stdlife="n/a","n/a",IF(AD$3&gt;(A4stdlife+$E98),(Input!$H$106*(1+rvanilla)^0.5)-SUM($H98:AC98),(Input!$H$106*(1+rvanilla)^0.5)/A4stdlife))</f>
        <v>0.37793783977596485</v>
      </c>
      <c r="AE98" s="172">
        <f>IF(A4stdlife="n/a","n/a",IF(AE$3&gt;(A4stdlife+$E98),(Input!$H$106*(1+rvanilla)^0.5)-SUM($H98:AD98),(Input!$H$106*(1+rvanilla)^0.5)/A4stdlife))</f>
        <v>0.37793783977596485</v>
      </c>
      <c r="AF98" s="172">
        <f>IF(A4stdlife="n/a","n/a",IF(AF$3&gt;(A4stdlife+$E98),(Input!$H$106*(1+rvanilla)^0.5)-SUM($H98:AE98),(Input!$H$106*(1+rvanilla)^0.5)/A4stdlife))</f>
        <v>0.37793783977596485</v>
      </c>
      <c r="AG98" s="172">
        <f>IF(A4stdlife="n/a","n/a",IF(AG$3&gt;(A4stdlife+$E98),(Input!$H$106*(1+rvanilla)^0.5)-SUM($H98:AF98),(Input!$H$106*(1+rvanilla)^0.5)/A4stdlife))</f>
        <v>0.37793783977596485</v>
      </c>
      <c r="AH98" s="172">
        <f>IF(A4stdlife="n/a","n/a",IF(AH$3&gt;(A4stdlife+$E98),(Input!$H$106*(1+rvanilla)^0.5)-SUM($H98:AG98),(Input!$H$106*(1+rvanilla)^0.5)/A4stdlife))</f>
        <v>0.37793783977596485</v>
      </c>
      <c r="AI98" s="172">
        <f>IF(A4stdlife="n/a","n/a",IF(AI$3&gt;(A4stdlife+$E98),(Input!$H$106*(1+rvanilla)^0.5)-SUM($H98:AH98),(Input!$H$106*(1+rvanilla)^0.5)/A4stdlife))</f>
        <v>0.37793783977596485</v>
      </c>
      <c r="AJ98" s="172">
        <f>IF(A4stdlife="n/a","n/a",IF(AJ$3&gt;(A4stdlife+$E98),(Input!$H$106*(1+rvanilla)^0.5)-SUM($H98:AI98),(Input!$H$106*(1+rvanilla)^0.5)/A4stdlife))</f>
        <v>0.37793783977596485</v>
      </c>
      <c r="AK98" s="172">
        <f>IF(A4stdlife="n/a","n/a",IF(AK$3&gt;(A4stdlife+$E98),(Input!$H$106*(1+rvanilla)^0.5)-SUM($H98:AJ98),(Input!$H$106*(1+rvanilla)^0.5)/A4stdlife))</f>
        <v>0.37793783977596485</v>
      </c>
      <c r="AL98" s="172">
        <f>IF(A4stdlife="n/a","n/a",IF(AL$3&gt;(A4stdlife+$E98),(Input!$H$106*(1+rvanilla)^0.5)-SUM($H98:AK98),(Input!$H$106*(1+rvanilla)^0.5)/A4stdlife))</f>
        <v>0.37793783977596485</v>
      </c>
      <c r="AM98" s="172">
        <f>IF(A4stdlife="n/a","n/a",IF(AM$3&gt;(A4stdlife+$E98),(Input!$H$106*(1+rvanilla)^0.5)-SUM($H98:AL98),(Input!$H$106*(1+rvanilla)^0.5)/A4stdlife))</f>
        <v>0.37793783977596485</v>
      </c>
      <c r="AN98" s="172">
        <f>IF(A4stdlife="n/a","n/a",IF(AN$3&gt;(A4stdlife+$E98),(Input!$H$106*(1+rvanilla)^0.5)-SUM($H98:AM98),(Input!$H$106*(1+rvanilla)^0.5)/A4stdlife))</f>
        <v>0.37793783977596485</v>
      </c>
      <c r="AO98" s="172">
        <f>IF(A4stdlife="n/a","n/a",IF(AO$3&gt;(A4stdlife+$E98),(Input!$H$106*(1+rvanilla)^0.5)-SUM($H98:AN98),(Input!$H$106*(1+rvanilla)^0.5)/A4stdlife))</f>
        <v>0.37793783977596485</v>
      </c>
      <c r="AP98" s="172">
        <f>IF(A4stdlife="n/a","n/a",IF(AP$3&gt;(A4stdlife+$E98),(Input!$H$106*(1+rvanilla)^0.5)-SUM($H98:AO98),(Input!$H$106*(1+rvanilla)^0.5)/A4stdlife))</f>
        <v>0.37793783977596485</v>
      </c>
      <c r="AQ98" s="172">
        <f>IF(A4stdlife="n/a","n/a",IF(AQ$3&gt;(A4stdlife+$E98),(Input!$H$106*(1+rvanilla)^0.5)-SUM($H98:AP98),(Input!$H$106*(1+rvanilla)^0.5)/A4stdlife))</f>
        <v>0.37793783977596485</v>
      </c>
      <c r="AR98" s="172">
        <f>IF(A4stdlife="n/a","n/a",IF(AR$3&gt;(A4stdlife+$E98),(Input!$H$106*(1+rvanilla)^0.5)-SUM($H98:AQ98),(Input!$H$106*(1+rvanilla)^0.5)/A4stdlife))</f>
        <v>0.37793783977596485</v>
      </c>
      <c r="AS98" s="172">
        <f>IF(A4stdlife="n/a","n/a",IF(AS$3&gt;(A4stdlife+$E98),(Input!$H$106*(1+rvanilla)^0.5)-SUM($H98:AR98),(Input!$H$106*(1+rvanilla)^0.5)/A4stdlife))</f>
        <v>0.37793783977596485</v>
      </c>
      <c r="AT98" s="172">
        <f>IF(A4stdlife="n/a","n/a",IF(AT$3&gt;(A4stdlife+$E98),(Input!$H$106*(1+rvanilla)^0.5)-SUM($H98:AS98),(Input!$H$106*(1+rvanilla)^0.5)/A4stdlife))</f>
        <v>0.37793783977596485</v>
      </c>
      <c r="AU98" s="172">
        <f>IF(A4stdlife="n/a","n/a",IF(AU$3&gt;(A4stdlife+$E98),(Input!$H$106*(1+rvanilla)^0.5)-SUM($H98:AT98),(Input!$H$106*(1+rvanilla)^0.5)/A4stdlife))</f>
        <v>0.37793783977596485</v>
      </c>
      <c r="AV98" s="172">
        <f>IF(A4stdlife="n/a","n/a",IF(AV$3&gt;(A4stdlife+$E98),(Input!$H$106*(1+rvanilla)^0.5)-SUM($H98:AU98),(Input!$H$106*(1+rvanilla)^0.5)/A4stdlife))</f>
        <v>0.37793783977596485</v>
      </c>
      <c r="AW98" s="172">
        <f>IF(A4stdlife="n/a","n/a",IF(AW$3&gt;(A4stdlife+$E98),(Input!$H$106*(1+rvanilla)^0.5)-SUM($H98:AV98),(Input!$H$106*(1+rvanilla)^0.5)/A4stdlife))</f>
        <v>-7.1054273576010019E-15</v>
      </c>
      <c r="AX98" s="172">
        <f>IF(A4stdlife="n/a","n/a",IF(AX$3&gt;(A4stdlife+$E98),(Input!$H$106*(1+rvanilla)^0.5)-SUM($H98:AW98),(Input!$H$106*(1+rvanilla)^0.5)/A4stdlife))</f>
        <v>0</v>
      </c>
      <c r="AY98" s="172">
        <f>IF(A4stdlife="n/a","n/a",IF(AY$3&gt;(A4stdlife+$E98),(Input!$H$106*(1+rvanilla)^0.5)-SUM($H98:AX98),(Input!$H$106*(1+rvanilla)^0.5)/A4stdlife))</f>
        <v>0</v>
      </c>
      <c r="AZ98" s="172">
        <f>IF(A4stdlife="n/a","n/a",IF(AZ$3&gt;(A4stdlife+$E98),(Input!$H$106*(1+rvanilla)^0.5)-SUM($H98:AY98),(Input!$H$106*(1+rvanilla)^0.5)/A4stdlife))</f>
        <v>0</v>
      </c>
      <c r="BA98" s="172">
        <f>IF(A4stdlife="n/a","n/a",IF(BA$3&gt;(A4stdlife+$E98),(Input!$H$106*(1+rvanilla)^0.5)-SUM($H98:AZ98),(Input!$H$106*(1+rvanilla)^0.5)/A4stdlife))</f>
        <v>0</v>
      </c>
      <c r="BB98" s="172">
        <f>IF(A4stdlife="n/a","n/a",IF(BB$3&gt;(A4stdlife+$E98),(Input!$H$106*(1+rvanilla)^0.5)-SUM($H98:BA98),(Input!$H$106*(1+rvanilla)^0.5)/A4stdlife))</f>
        <v>0</v>
      </c>
      <c r="BC98" s="172">
        <f>IF(A4stdlife="n/a","n/a",IF(BC$3&gt;(A4stdlife+$E98),(Input!$H$106*(1+rvanilla)^0.5)-SUM($H98:BB98),(Input!$H$106*(1+rvanilla)^0.5)/A4stdlife))</f>
        <v>0</v>
      </c>
      <c r="BD98" s="172">
        <f>IF(A4stdlife="n/a","n/a",IF(BD$3&gt;(A4stdlife+$E98),(Input!$H$106*(1+rvanilla)^0.5)-SUM($H98:BC98),(Input!$H$106*(1+rvanilla)^0.5)/A4stdlife))</f>
        <v>0</v>
      </c>
      <c r="BE98" s="172">
        <f>IF(A4stdlife="n/a","n/a",IF(BE$3&gt;(A4stdlife+$E98),(Input!$H$106*(1+rvanilla)^0.5)-SUM($H98:BD98),(Input!$H$106*(1+rvanilla)^0.5)/A4stdlife))</f>
        <v>0</v>
      </c>
      <c r="BF98" s="172">
        <f>IF(A4stdlife="n/a","n/a",IF(BF$3&gt;(A4stdlife+$E98),(Input!$H$106*(1+rvanilla)^0.5)-SUM($H98:BE98),(Input!$H$106*(1+rvanilla)^0.5)/A4stdlife))</f>
        <v>0</v>
      </c>
      <c r="BG98" s="172">
        <f>IF(A4stdlife="n/a","n/a",IF(BG$3&gt;(A4stdlife+$E98),(Input!$H$106*(1+rvanilla)^0.5)-SUM($H98:BF98),(Input!$H$106*(1+rvanilla)^0.5)/A4stdlife))</f>
        <v>0</v>
      </c>
      <c r="BH98" s="172">
        <f>IF(A4stdlife="n/a","n/a",IF(BH$3&gt;(A4stdlife+$E98),(Input!$H$106*(1+rvanilla)^0.5)-SUM($H98:BG98),(Input!$H$106*(1+rvanilla)^0.5)/A4stdlife))</f>
        <v>0</v>
      </c>
      <c r="BI98" s="172">
        <f>IF(A4stdlife="n/a","n/a",IF(BI$3&gt;(A4stdlife+$E98),(Input!$H$106*(1+rvanilla)^0.5)-SUM($H98:BH98),(Input!$H$106*(1+rvanilla)^0.5)/A4stdlife))</f>
        <v>0</v>
      </c>
      <c r="BJ98" s="16"/>
      <c r="BK98" s="16"/>
      <c r="BL98" s="325"/>
      <c r="BM98" s="325"/>
      <c r="BN98" s="325"/>
      <c r="BO98" s="325"/>
      <c r="BP98" s="325"/>
      <c r="BQ98" s="325"/>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2" customFormat="1" hidden="1" outlineLevel="2">
      <c r="A99" s="16"/>
      <c r="B99" s="16"/>
      <c r="C99" s="35"/>
      <c r="D99" s="546"/>
      <c r="E99" s="293">
        <v>3</v>
      </c>
      <c r="F99" s="37"/>
      <c r="G99" s="318"/>
      <c r="H99" s="320"/>
      <c r="I99" s="319"/>
      <c r="J99" s="172">
        <f>IF(A4stdlife="n/a","n/a",IF(J$3&gt;(A4stdlife+$E99),(Input!$I$106*(1+rvanilla)^0.5)-SUM($I99:I99),(Input!$I$106*(1+rvanilla)^0.5)/A4stdlife))</f>
        <v>0.28985176633592141</v>
      </c>
      <c r="K99" s="172">
        <f>IF(A4stdlife="n/a","n/a",IF(K$3&gt;(A4stdlife+$E99),(Input!$I$106*(1+rvanilla)^0.5)-SUM($I99:J99),(Input!$I$106*(1+rvanilla)^0.5)/A4stdlife))</f>
        <v>0.28985176633592141</v>
      </c>
      <c r="L99" s="172">
        <f>IF(A4stdlife="n/a","n/a",IF(L$3&gt;(A4stdlife+$E99),(Input!$I$106*(1+rvanilla)^0.5)-SUM($I99:K99),(Input!$I$106*(1+rvanilla)^0.5)/A4stdlife))</f>
        <v>0.28985176633592141</v>
      </c>
      <c r="M99" s="172">
        <f>IF(A4stdlife="n/a","n/a",IF(M$3&gt;(A4stdlife+$E99),(Input!$I$106*(1+rvanilla)^0.5)-SUM($I99:L99),(Input!$I$106*(1+rvanilla)^0.5)/A4stdlife))</f>
        <v>0.28985176633592141</v>
      </c>
      <c r="N99" s="172">
        <f>IF(A4stdlife="n/a","n/a",IF(N$3&gt;(A4stdlife+$E99),(Input!$I$106*(1+rvanilla)^0.5)-SUM($I99:M99),(Input!$I$106*(1+rvanilla)^0.5)/A4stdlife))</f>
        <v>0.28985176633592141</v>
      </c>
      <c r="O99" s="172">
        <f>IF(A4stdlife="n/a","n/a",IF(O$3&gt;(A4stdlife+$E99),(Input!$I$106*(1+rvanilla)^0.5)-SUM($I99:N99),(Input!$I$106*(1+rvanilla)^0.5)/A4stdlife))</f>
        <v>0.28985176633592141</v>
      </c>
      <c r="P99" s="172">
        <f>IF(A4stdlife="n/a","n/a",IF(P$3&gt;(A4stdlife+$E99),(Input!$I$106*(1+rvanilla)^0.5)-SUM($I99:O99),(Input!$I$106*(1+rvanilla)^0.5)/A4stdlife))</f>
        <v>0.28985176633592141</v>
      </c>
      <c r="Q99" s="172">
        <f>IF(A4stdlife="n/a","n/a",IF(Q$3&gt;(A4stdlife+$E99),(Input!$I$106*(1+rvanilla)^0.5)-SUM($I99:P99),(Input!$I$106*(1+rvanilla)^0.5)/A4stdlife))</f>
        <v>0.28985176633592141</v>
      </c>
      <c r="R99" s="172">
        <f>IF(A4stdlife="n/a","n/a",IF(R$3&gt;(A4stdlife+$E99),(Input!$I$106*(1+rvanilla)^0.5)-SUM($I99:Q99),(Input!$I$106*(1+rvanilla)^0.5)/A4stdlife))</f>
        <v>0.28985176633592141</v>
      </c>
      <c r="S99" s="172">
        <f>IF(A4stdlife="n/a","n/a",IF(S$3&gt;(A4stdlife+$E99),(Input!$I$106*(1+rvanilla)^0.5)-SUM($I99:R99),(Input!$I$106*(1+rvanilla)^0.5)/A4stdlife))</f>
        <v>0.28985176633592141</v>
      </c>
      <c r="T99" s="172">
        <f>IF(A4stdlife="n/a","n/a",IF(T$3&gt;(A4stdlife+$E99),(Input!$I$106*(1+rvanilla)^0.5)-SUM($I99:S99),(Input!$I$106*(1+rvanilla)^0.5)/A4stdlife))</f>
        <v>0.28985176633592141</v>
      </c>
      <c r="U99" s="172">
        <f>IF(A4stdlife="n/a","n/a",IF(U$3&gt;(A4stdlife+$E99),(Input!$I$106*(1+rvanilla)^0.5)-SUM($I99:T99),(Input!$I$106*(1+rvanilla)^0.5)/A4stdlife))</f>
        <v>0.28985176633592141</v>
      </c>
      <c r="V99" s="172">
        <f>IF(A4stdlife="n/a","n/a",IF(V$3&gt;(A4stdlife+$E99),(Input!$I$106*(1+rvanilla)^0.5)-SUM($I99:U99),(Input!$I$106*(1+rvanilla)^0.5)/A4stdlife))</f>
        <v>0.28985176633592141</v>
      </c>
      <c r="W99" s="172">
        <f>IF(A4stdlife="n/a","n/a",IF(W$3&gt;(A4stdlife+$E99),(Input!$I$106*(1+rvanilla)^0.5)-SUM($I99:V99),(Input!$I$106*(1+rvanilla)^0.5)/A4stdlife))</f>
        <v>0.28985176633592141</v>
      </c>
      <c r="X99" s="172">
        <f>IF(A4stdlife="n/a","n/a",IF(X$3&gt;(A4stdlife+$E99),(Input!$I$106*(1+rvanilla)^0.5)-SUM($I99:W99),(Input!$I$106*(1+rvanilla)^0.5)/A4stdlife))</f>
        <v>0.28985176633592141</v>
      </c>
      <c r="Y99" s="172">
        <f>IF(A4stdlife="n/a","n/a",IF(Y$3&gt;(A4stdlife+$E99),(Input!$I$106*(1+rvanilla)^0.5)-SUM($I99:X99),(Input!$I$106*(1+rvanilla)^0.5)/A4stdlife))</f>
        <v>0.28985176633592141</v>
      </c>
      <c r="Z99" s="172">
        <f>IF(A4stdlife="n/a","n/a",IF(Z$3&gt;(A4stdlife+$E99),(Input!$I$106*(1+rvanilla)^0.5)-SUM($I99:Y99),(Input!$I$106*(1+rvanilla)^0.5)/A4stdlife))</f>
        <v>0.28985176633592141</v>
      </c>
      <c r="AA99" s="172">
        <f>IF(A4stdlife="n/a","n/a",IF(AA$3&gt;(A4stdlife+$E99),(Input!$I$106*(1+rvanilla)^0.5)-SUM($I99:Z99),(Input!$I$106*(1+rvanilla)^0.5)/A4stdlife))</f>
        <v>0.28985176633592141</v>
      </c>
      <c r="AB99" s="172">
        <f>IF(A4stdlife="n/a","n/a",IF(AB$3&gt;(A4stdlife+$E99),(Input!$I$106*(1+rvanilla)^0.5)-SUM($I99:AA99),(Input!$I$106*(1+rvanilla)^0.5)/A4stdlife))</f>
        <v>0.28985176633592141</v>
      </c>
      <c r="AC99" s="172">
        <f>IF(A4stdlife="n/a","n/a",IF(AC$3&gt;(A4stdlife+$E99),(Input!$I$106*(1+rvanilla)^0.5)-SUM($I99:AB99),(Input!$I$106*(1+rvanilla)^0.5)/A4stdlife))</f>
        <v>0.28985176633592141</v>
      </c>
      <c r="AD99" s="172">
        <f>IF(A4stdlife="n/a","n/a",IF(AD$3&gt;(A4stdlife+$E99),(Input!$I$106*(1+rvanilla)^0.5)-SUM($I99:AC99),(Input!$I$106*(1+rvanilla)^0.5)/A4stdlife))</f>
        <v>0.28985176633592141</v>
      </c>
      <c r="AE99" s="172">
        <f>IF(A4stdlife="n/a","n/a",IF(AE$3&gt;(A4stdlife+$E99),(Input!$I$106*(1+rvanilla)^0.5)-SUM($I99:AD99),(Input!$I$106*(1+rvanilla)^0.5)/A4stdlife))</f>
        <v>0.28985176633592141</v>
      </c>
      <c r="AF99" s="172">
        <f>IF(A4stdlife="n/a","n/a",IF(AF$3&gt;(A4stdlife+$E99),(Input!$I$106*(1+rvanilla)^0.5)-SUM($I99:AE99),(Input!$I$106*(1+rvanilla)^0.5)/A4stdlife))</f>
        <v>0.28985176633592141</v>
      </c>
      <c r="AG99" s="172">
        <f>IF(A4stdlife="n/a","n/a",IF(AG$3&gt;(A4stdlife+$E99),(Input!$I$106*(1+rvanilla)^0.5)-SUM($I99:AF99),(Input!$I$106*(1+rvanilla)^0.5)/A4stdlife))</f>
        <v>0.28985176633592141</v>
      </c>
      <c r="AH99" s="172">
        <f>IF(A4stdlife="n/a","n/a",IF(AH$3&gt;(A4stdlife+$E99),(Input!$I$106*(1+rvanilla)^0.5)-SUM($I99:AG99),(Input!$I$106*(1+rvanilla)^0.5)/A4stdlife))</f>
        <v>0.28985176633592141</v>
      </c>
      <c r="AI99" s="172">
        <f>IF(A4stdlife="n/a","n/a",IF(AI$3&gt;(A4stdlife+$E99),(Input!$I$106*(1+rvanilla)^0.5)-SUM($I99:AH99),(Input!$I$106*(1+rvanilla)^0.5)/A4stdlife))</f>
        <v>0.28985176633592141</v>
      </c>
      <c r="AJ99" s="172">
        <f>IF(A4stdlife="n/a","n/a",IF(AJ$3&gt;(A4stdlife+$E99),(Input!$I$106*(1+rvanilla)^0.5)-SUM($I99:AI99),(Input!$I$106*(1+rvanilla)^0.5)/A4stdlife))</f>
        <v>0.28985176633592141</v>
      </c>
      <c r="AK99" s="172">
        <f>IF(A4stdlife="n/a","n/a",IF(AK$3&gt;(A4stdlife+$E99),(Input!$I$106*(1+rvanilla)^0.5)-SUM($I99:AJ99),(Input!$I$106*(1+rvanilla)^0.5)/A4stdlife))</f>
        <v>0.28985176633592141</v>
      </c>
      <c r="AL99" s="172">
        <f>IF(A4stdlife="n/a","n/a",IF(AL$3&gt;(A4stdlife+$E99),(Input!$I$106*(1+rvanilla)^0.5)-SUM($I99:AK99),(Input!$I$106*(1+rvanilla)^0.5)/A4stdlife))</f>
        <v>0.28985176633592141</v>
      </c>
      <c r="AM99" s="172">
        <f>IF(A4stdlife="n/a","n/a",IF(AM$3&gt;(A4stdlife+$E99),(Input!$I$106*(1+rvanilla)^0.5)-SUM($I99:AL99),(Input!$I$106*(1+rvanilla)^0.5)/A4stdlife))</f>
        <v>0.28985176633592141</v>
      </c>
      <c r="AN99" s="172">
        <f>IF(A4stdlife="n/a","n/a",IF(AN$3&gt;(A4stdlife+$E99),(Input!$I$106*(1+rvanilla)^0.5)-SUM($I99:AM99),(Input!$I$106*(1+rvanilla)^0.5)/A4stdlife))</f>
        <v>0.28985176633592141</v>
      </c>
      <c r="AO99" s="172">
        <f>IF(A4stdlife="n/a","n/a",IF(AO$3&gt;(A4stdlife+$E99),(Input!$I$106*(1+rvanilla)^0.5)-SUM($I99:AN99),(Input!$I$106*(1+rvanilla)^0.5)/A4stdlife))</f>
        <v>0.28985176633592141</v>
      </c>
      <c r="AP99" s="172">
        <f>IF(A4stdlife="n/a","n/a",IF(AP$3&gt;(A4stdlife+$E99),(Input!$I$106*(1+rvanilla)^0.5)-SUM($I99:AO99),(Input!$I$106*(1+rvanilla)^0.5)/A4stdlife))</f>
        <v>0.28985176633592141</v>
      </c>
      <c r="AQ99" s="172">
        <f>IF(A4stdlife="n/a","n/a",IF(AQ$3&gt;(A4stdlife+$E99),(Input!$I$106*(1+rvanilla)^0.5)-SUM($I99:AP99),(Input!$I$106*(1+rvanilla)^0.5)/A4stdlife))</f>
        <v>0.28985176633592141</v>
      </c>
      <c r="AR99" s="172">
        <f>IF(A4stdlife="n/a","n/a",IF(AR$3&gt;(A4stdlife+$E99),(Input!$I$106*(1+rvanilla)^0.5)-SUM($I99:AQ99),(Input!$I$106*(1+rvanilla)^0.5)/A4stdlife))</f>
        <v>0.28985176633592141</v>
      </c>
      <c r="AS99" s="172">
        <f>IF(A4stdlife="n/a","n/a",IF(AS$3&gt;(A4stdlife+$E99),(Input!$I$106*(1+rvanilla)^0.5)-SUM($I99:AR99),(Input!$I$106*(1+rvanilla)^0.5)/A4stdlife))</f>
        <v>0.28985176633592141</v>
      </c>
      <c r="AT99" s="172">
        <f>IF(A4stdlife="n/a","n/a",IF(AT$3&gt;(A4stdlife+$E99),(Input!$I$106*(1+rvanilla)^0.5)-SUM($I99:AS99),(Input!$I$106*(1+rvanilla)^0.5)/A4stdlife))</f>
        <v>0.28985176633592141</v>
      </c>
      <c r="AU99" s="172">
        <f>IF(A4stdlife="n/a","n/a",IF(AU$3&gt;(A4stdlife+$E99),(Input!$I$106*(1+rvanilla)^0.5)-SUM($I99:AT99),(Input!$I$106*(1+rvanilla)^0.5)/A4stdlife))</f>
        <v>0.28985176633592141</v>
      </c>
      <c r="AV99" s="172">
        <f>IF(A4stdlife="n/a","n/a",IF(AV$3&gt;(A4stdlife+$E99),(Input!$I$106*(1+rvanilla)^0.5)-SUM($I99:AU99),(Input!$I$106*(1+rvanilla)^0.5)/A4stdlife))</f>
        <v>0.28985176633592141</v>
      </c>
      <c r="AW99" s="172">
        <f>IF(A4stdlife="n/a","n/a",IF(AW$3&gt;(A4stdlife+$E99),(Input!$I$106*(1+rvanilla)^0.5)-SUM($I99:AV99),(Input!$I$106*(1+rvanilla)^0.5)/A4stdlife))</f>
        <v>0.28985176633592141</v>
      </c>
      <c r="AX99" s="172">
        <f>IF(A4stdlife="n/a","n/a",IF(AX$3&gt;(A4stdlife+$E99),(Input!$I$106*(1+rvanilla)^0.5)-SUM($I99:AW99),(Input!$I$106*(1+rvanilla)^0.5)/A4stdlife))</f>
        <v>0</v>
      </c>
      <c r="AY99" s="172">
        <f>IF(A4stdlife="n/a","n/a",IF(AY$3&gt;(A4stdlife+$E99),(Input!$I$106*(1+rvanilla)^0.5)-SUM($I99:AX99),(Input!$I$106*(1+rvanilla)^0.5)/A4stdlife))</f>
        <v>0</v>
      </c>
      <c r="AZ99" s="172">
        <f>IF(A4stdlife="n/a","n/a",IF(AZ$3&gt;(A4stdlife+$E99),(Input!$I$106*(1+rvanilla)^0.5)-SUM($I99:AY99),(Input!$I$106*(1+rvanilla)^0.5)/A4stdlife))</f>
        <v>0</v>
      </c>
      <c r="BA99" s="172">
        <f>IF(A4stdlife="n/a","n/a",IF(BA$3&gt;(A4stdlife+$E99),(Input!$I$106*(1+rvanilla)^0.5)-SUM($I99:AZ99),(Input!$I$106*(1+rvanilla)^0.5)/A4stdlife))</f>
        <v>0</v>
      </c>
      <c r="BB99" s="172">
        <f>IF(A4stdlife="n/a","n/a",IF(BB$3&gt;(A4stdlife+$E99),(Input!$I$106*(1+rvanilla)^0.5)-SUM($I99:BA99),(Input!$I$106*(1+rvanilla)^0.5)/A4stdlife))</f>
        <v>0</v>
      </c>
      <c r="BC99" s="172">
        <f>IF(A4stdlife="n/a","n/a",IF(BC$3&gt;(A4stdlife+$E99),(Input!$I$106*(1+rvanilla)^0.5)-SUM($I99:BB99),(Input!$I$106*(1+rvanilla)^0.5)/A4stdlife))</f>
        <v>0</v>
      </c>
      <c r="BD99" s="172">
        <f>IF(A4stdlife="n/a","n/a",IF(BD$3&gt;(A4stdlife+$E99),(Input!$I$106*(1+rvanilla)^0.5)-SUM($I99:BC99),(Input!$I$106*(1+rvanilla)^0.5)/A4stdlife))</f>
        <v>0</v>
      </c>
      <c r="BE99" s="172">
        <f>IF(A4stdlife="n/a","n/a",IF(BE$3&gt;(A4stdlife+$E99),(Input!$I$106*(1+rvanilla)^0.5)-SUM($I99:BD99),(Input!$I$106*(1+rvanilla)^0.5)/A4stdlife))</f>
        <v>0</v>
      </c>
      <c r="BF99" s="172">
        <f>IF(A4stdlife="n/a","n/a",IF(BF$3&gt;(A4stdlife+$E99),(Input!$I$106*(1+rvanilla)^0.5)-SUM($I99:BE99),(Input!$I$106*(1+rvanilla)^0.5)/A4stdlife))</f>
        <v>0</v>
      </c>
      <c r="BG99" s="172">
        <f>IF(A4stdlife="n/a","n/a",IF(BG$3&gt;(A4stdlife+$E99),(Input!$I$106*(1+rvanilla)^0.5)-SUM($I99:BF99),(Input!$I$106*(1+rvanilla)^0.5)/A4stdlife))</f>
        <v>0</v>
      </c>
      <c r="BH99" s="172">
        <f>IF(A4stdlife="n/a","n/a",IF(BH$3&gt;(A4stdlife+$E99),(Input!$I$106*(1+rvanilla)^0.5)-SUM($I99:BG99),(Input!$I$106*(1+rvanilla)^0.5)/A4stdlife))</f>
        <v>0</v>
      </c>
      <c r="BI99" s="172">
        <f>IF(A4stdlife="n/a","n/a",IF(BI$3&gt;(A4stdlife+$E99),(Input!$I$106*(1+rvanilla)^0.5)-SUM($I99:BH99),(Input!$I$106*(1+rvanilla)^0.5)/A4stdlife))</f>
        <v>0</v>
      </c>
      <c r="BJ99" s="16"/>
      <c r="BK99" s="16"/>
      <c r="BL99" s="325"/>
      <c r="BM99" s="325"/>
      <c r="BN99" s="325"/>
      <c r="BO99" s="325"/>
      <c r="BP99" s="325"/>
      <c r="BQ99" s="325"/>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2" customFormat="1" hidden="1" outlineLevel="2">
      <c r="A100" s="16"/>
      <c r="B100" s="16"/>
      <c r="C100" s="35"/>
      <c r="D100" s="546"/>
      <c r="E100" s="293">
        <v>4</v>
      </c>
      <c r="F100" s="37"/>
      <c r="G100" s="318"/>
      <c r="H100" s="320"/>
      <c r="I100" s="320"/>
      <c r="J100" s="319"/>
      <c r="K100" s="172">
        <f>IF(A4stdlife="n/a","n/a",IF(K$3&gt;(A4stdlife+$E100),(Input!$J$106*(1+rvanilla)^0.5)-SUM($J100:J100),(Input!$J$106*(1+rvanilla)^0.5)/A4stdlife))</f>
        <v>0.19634281102924961</v>
      </c>
      <c r="L100" s="172">
        <f>IF(A4stdlife="n/a","n/a",IF(L$3&gt;(A4stdlife+$E100),(Input!$J$106*(1+rvanilla)^0.5)-SUM($J100:K100),(Input!$J$106*(1+rvanilla)^0.5)/A4stdlife))</f>
        <v>0.19634281102924961</v>
      </c>
      <c r="M100" s="172">
        <f>IF(A4stdlife="n/a","n/a",IF(M$3&gt;(A4stdlife+$E100),(Input!$J$106*(1+rvanilla)^0.5)-SUM($J100:L100),(Input!$J$106*(1+rvanilla)^0.5)/A4stdlife))</f>
        <v>0.19634281102924961</v>
      </c>
      <c r="N100" s="172">
        <f>IF(A4stdlife="n/a","n/a",IF(N$3&gt;(A4stdlife+$E100),(Input!$J$106*(1+rvanilla)^0.5)-SUM($J100:M100),(Input!$J$106*(1+rvanilla)^0.5)/A4stdlife))</f>
        <v>0.19634281102924961</v>
      </c>
      <c r="O100" s="172">
        <f>IF(A4stdlife="n/a","n/a",IF(O$3&gt;(A4stdlife+$E100),(Input!$J$106*(1+rvanilla)^0.5)-SUM($J100:N100),(Input!$J$106*(1+rvanilla)^0.5)/A4stdlife))</f>
        <v>0.19634281102924961</v>
      </c>
      <c r="P100" s="172">
        <f>IF(A4stdlife="n/a","n/a",IF(P$3&gt;(A4stdlife+$E100),(Input!$J$106*(1+rvanilla)^0.5)-SUM($J100:O100),(Input!$J$106*(1+rvanilla)^0.5)/A4stdlife))</f>
        <v>0.19634281102924961</v>
      </c>
      <c r="Q100" s="172">
        <f>IF(A4stdlife="n/a","n/a",IF(Q$3&gt;(A4stdlife+$E100),(Input!$J$106*(1+rvanilla)^0.5)-SUM($J100:P100),(Input!$J$106*(1+rvanilla)^0.5)/A4stdlife))</f>
        <v>0.19634281102924961</v>
      </c>
      <c r="R100" s="172">
        <f>IF(A4stdlife="n/a","n/a",IF(R$3&gt;(A4stdlife+$E100),(Input!$J$106*(1+rvanilla)^0.5)-SUM($J100:Q100),(Input!$J$106*(1+rvanilla)^0.5)/A4stdlife))</f>
        <v>0.19634281102924961</v>
      </c>
      <c r="S100" s="172">
        <f>IF(A4stdlife="n/a","n/a",IF(S$3&gt;(A4stdlife+$E100),(Input!$J$106*(1+rvanilla)^0.5)-SUM($J100:R100),(Input!$J$106*(1+rvanilla)^0.5)/A4stdlife))</f>
        <v>0.19634281102924961</v>
      </c>
      <c r="T100" s="172">
        <f>IF(A4stdlife="n/a","n/a",IF(T$3&gt;(A4stdlife+$E100),(Input!$J$106*(1+rvanilla)^0.5)-SUM($J100:S100),(Input!$J$106*(1+rvanilla)^0.5)/A4stdlife))</f>
        <v>0.19634281102924961</v>
      </c>
      <c r="U100" s="172">
        <f>IF(A4stdlife="n/a","n/a",IF(U$3&gt;(A4stdlife+$E100),(Input!$J$106*(1+rvanilla)^0.5)-SUM($J100:T100),(Input!$J$106*(1+rvanilla)^0.5)/A4stdlife))</f>
        <v>0.19634281102924961</v>
      </c>
      <c r="V100" s="172">
        <f>IF(A4stdlife="n/a","n/a",IF(V$3&gt;(A4stdlife+$E100),(Input!$J$106*(1+rvanilla)^0.5)-SUM($J100:U100),(Input!$J$106*(1+rvanilla)^0.5)/A4stdlife))</f>
        <v>0.19634281102924961</v>
      </c>
      <c r="W100" s="172">
        <f>IF(A4stdlife="n/a","n/a",IF(W$3&gt;(A4stdlife+$E100),(Input!$J$106*(1+rvanilla)^0.5)-SUM($J100:V100),(Input!$J$106*(1+rvanilla)^0.5)/A4stdlife))</f>
        <v>0.19634281102924961</v>
      </c>
      <c r="X100" s="172">
        <f>IF(A4stdlife="n/a","n/a",IF(X$3&gt;(A4stdlife+$E100),(Input!$J$106*(1+rvanilla)^0.5)-SUM($J100:W100),(Input!$J$106*(1+rvanilla)^0.5)/A4stdlife))</f>
        <v>0.19634281102924961</v>
      </c>
      <c r="Y100" s="172">
        <f>IF(A4stdlife="n/a","n/a",IF(Y$3&gt;(A4stdlife+$E100),(Input!$J$106*(1+rvanilla)^0.5)-SUM($J100:X100),(Input!$J$106*(1+rvanilla)^0.5)/A4stdlife))</f>
        <v>0.19634281102924961</v>
      </c>
      <c r="Z100" s="172">
        <f>IF(A4stdlife="n/a","n/a",IF(Z$3&gt;(A4stdlife+$E100),(Input!$J$106*(1+rvanilla)^0.5)-SUM($J100:Y100),(Input!$J$106*(1+rvanilla)^0.5)/A4stdlife))</f>
        <v>0.19634281102924961</v>
      </c>
      <c r="AA100" s="172">
        <f>IF(A4stdlife="n/a","n/a",IF(AA$3&gt;(A4stdlife+$E100),(Input!$J$106*(1+rvanilla)^0.5)-SUM($J100:Z100),(Input!$J$106*(1+rvanilla)^0.5)/A4stdlife))</f>
        <v>0.19634281102924961</v>
      </c>
      <c r="AB100" s="172">
        <f>IF(A4stdlife="n/a","n/a",IF(AB$3&gt;(A4stdlife+$E100),(Input!$J$106*(1+rvanilla)^0.5)-SUM($J100:AA100),(Input!$J$106*(1+rvanilla)^0.5)/A4stdlife))</f>
        <v>0.19634281102924961</v>
      </c>
      <c r="AC100" s="172">
        <f>IF(A4stdlife="n/a","n/a",IF(AC$3&gt;(A4stdlife+$E100),(Input!$J$106*(1+rvanilla)^0.5)-SUM($J100:AB100),(Input!$J$106*(1+rvanilla)^0.5)/A4stdlife))</f>
        <v>0.19634281102924961</v>
      </c>
      <c r="AD100" s="172">
        <f>IF(A4stdlife="n/a","n/a",IF(AD$3&gt;(A4stdlife+$E100),(Input!$J$106*(1+rvanilla)^0.5)-SUM($J100:AC100),(Input!$J$106*(1+rvanilla)^0.5)/A4stdlife))</f>
        <v>0.19634281102924961</v>
      </c>
      <c r="AE100" s="172">
        <f>IF(A4stdlife="n/a","n/a",IF(AE$3&gt;(A4stdlife+$E100),(Input!$J$106*(1+rvanilla)^0.5)-SUM($J100:AD100),(Input!$J$106*(1+rvanilla)^0.5)/A4stdlife))</f>
        <v>0.19634281102924961</v>
      </c>
      <c r="AF100" s="172">
        <f>IF(A4stdlife="n/a","n/a",IF(AF$3&gt;(A4stdlife+$E100),(Input!$J$106*(1+rvanilla)^0.5)-SUM($J100:AE100),(Input!$J$106*(1+rvanilla)^0.5)/A4stdlife))</f>
        <v>0.19634281102924961</v>
      </c>
      <c r="AG100" s="172">
        <f>IF(A4stdlife="n/a","n/a",IF(AG$3&gt;(A4stdlife+$E100),(Input!$J$106*(1+rvanilla)^0.5)-SUM($J100:AF100),(Input!$J$106*(1+rvanilla)^0.5)/A4stdlife))</f>
        <v>0.19634281102924961</v>
      </c>
      <c r="AH100" s="172">
        <f>IF(A4stdlife="n/a","n/a",IF(AH$3&gt;(A4stdlife+$E100),(Input!$J$106*(1+rvanilla)^0.5)-SUM($J100:AG100),(Input!$J$106*(1+rvanilla)^0.5)/A4stdlife))</f>
        <v>0.19634281102924961</v>
      </c>
      <c r="AI100" s="172">
        <f>IF(A4stdlife="n/a","n/a",IF(AI$3&gt;(A4stdlife+$E100),(Input!$J$106*(1+rvanilla)^0.5)-SUM($J100:AH100),(Input!$J$106*(1+rvanilla)^0.5)/A4stdlife))</f>
        <v>0.19634281102924961</v>
      </c>
      <c r="AJ100" s="172">
        <f>IF(A4stdlife="n/a","n/a",IF(AJ$3&gt;(A4stdlife+$E100),(Input!$J$106*(1+rvanilla)^0.5)-SUM($J100:AI100),(Input!$J$106*(1+rvanilla)^0.5)/A4stdlife))</f>
        <v>0.19634281102924961</v>
      </c>
      <c r="AK100" s="172">
        <f>IF(A4stdlife="n/a","n/a",IF(AK$3&gt;(A4stdlife+$E100),(Input!$J$106*(1+rvanilla)^0.5)-SUM($J100:AJ100),(Input!$J$106*(1+rvanilla)^0.5)/A4stdlife))</f>
        <v>0.19634281102924961</v>
      </c>
      <c r="AL100" s="172">
        <f>IF(A4stdlife="n/a","n/a",IF(AL$3&gt;(A4stdlife+$E100),(Input!$J$106*(1+rvanilla)^0.5)-SUM($J100:AK100),(Input!$J$106*(1+rvanilla)^0.5)/A4stdlife))</f>
        <v>0.19634281102924961</v>
      </c>
      <c r="AM100" s="172">
        <f>IF(A4stdlife="n/a","n/a",IF(AM$3&gt;(A4stdlife+$E100),(Input!$J$106*(1+rvanilla)^0.5)-SUM($J100:AL100),(Input!$J$106*(1+rvanilla)^0.5)/A4stdlife))</f>
        <v>0.19634281102924961</v>
      </c>
      <c r="AN100" s="172">
        <f>IF(A4stdlife="n/a","n/a",IF(AN$3&gt;(A4stdlife+$E100),(Input!$J$106*(1+rvanilla)^0.5)-SUM($J100:AM100),(Input!$J$106*(1+rvanilla)^0.5)/A4stdlife))</f>
        <v>0.19634281102924961</v>
      </c>
      <c r="AO100" s="172">
        <f>IF(A4stdlife="n/a","n/a",IF(AO$3&gt;(A4stdlife+$E100),(Input!$J$106*(1+rvanilla)^0.5)-SUM($J100:AN100),(Input!$J$106*(1+rvanilla)^0.5)/A4stdlife))</f>
        <v>0.19634281102924961</v>
      </c>
      <c r="AP100" s="172">
        <f>IF(A4stdlife="n/a","n/a",IF(AP$3&gt;(A4stdlife+$E100),(Input!$J$106*(1+rvanilla)^0.5)-SUM($J100:AO100),(Input!$J$106*(1+rvanilla)^0.5)/A4stdlife))</f>
        <v>0.19634281102924961</v>
      </c>
      <c r="AQ100" s="172">
        <f>IF(A4stdlife="n/a","n/a",IF(AQ$3&gt;(A4stdlife+$E100),(Input!$J$106*(1+rvanilla)^0.5)-SUM($J100:AP100),(Input!$J$106*(1+rvanilla)^0.5)/A4stdlife))</f>
        <v>0.19634281102924961</v>
      </c>
      <c r="AR100" s="172">
        <f>IF(A4stdlife="n/a","n/a",IF(AR$3&gt;(A4stdlife+$E100),(Input!$J$106*(1+rvanilla)^0.5)-SUM($J100:AQ100),(Input!$J$106*(1+rvanilla)^0.5)/A4stdlife))</f>
        <v>0.19634281102924961</v>
      </c>
      <c r="AS100" s="172">
        <f>IF(A4stdlife="n/a","n/a",IF(AS$3&gt;(A4stdlife+$E100),(Input!$J$106*(1+rvanilla)^0.5)-SUM($J100:AR100),(Input!$J$106*(1+rvanilla)^0.5)/A4stdlife))</f>
        <v>0.19634281102924961</v>
      </c>
      <c r="AT100" s="172">
        <f>IF(A4stdlife="n/a","n/a",IF(AT$3&gt;(A4stdlife+$E100),(Input!$J$106*(1+rvanilla)^0.5)-SUM($J100:AS100),(Input!$J$106*(1+rvanilla)^0.5)/A4stdlife))</f>
        <v>0.19634281102924961</v>
      </c>
      <c r="AU100" s="172">
        <f>IF(A4stdlife="n/a","n/a",IF(AU$3&gt;(A4stdlife+$E100),(Input!$J$106*(1+rvanilla)^0.5)-SUM($J100:AT100),(Input!$J$106*(1+rvanilla)^0.5)/A4stdlife))</f>
        <v>0.19634281102924961</v>
      </c>
      <c r="AV100" s="172">
        <f>IF(A4stdlife="n/a","n/a",IF(AV$3&gt;(A4stdlife+$E100),(Input!$J$106*(1+rvanilla)^0.5)-SUM($J100:AU100),(Input!$J$106*(1+rvanilla)^0.5)/A4stdlife))</f>
        <v>0.19634281102924961</v>
      </c>
      <c r="AW100" s="172">
        <f>IF(A4stdlife="n/a","n/a",IF(AW$3&gt;(A4stdlife+$E100),(Input!$J$106*(1+rvanilla)^0.5)-SUM($J100:AV100),(Input!$J$106*(1+rvanilla)^0.5)/A4stdlife))</f>
        <v>0.19634281102924961</v>
      </c>
      <c r="AX100" s="172">
        <f>IF(A4stdlife="n/a","n/a",IF(AX$3&gt;(A4stdlife+$E100),(Input!$J$106*(1+rvanilla)^0.5)-SUM($J100:AW100),(Input!$J$106*(1+rvanilla)^0.5)/A4stdlife))</f>
        <v>0.19634281102924961</v>
      </c>
      <c r="AY100" s="172">
        <f>IF(A4stdlife="n/a","n/a",IF(AY$3&gt;(A4stdlife+$E100),(Input!$J$106*(1+rvanilla)^0.5)-SUM($J100:AX100),(Input!$J$106*(1+rvanilla)^0.5)/A4stdlife))</f>
        <v>1.7763568394002505E-15</v>
      </c>
      <c r="AZ100" s="172">
        <f>IF(A4stdlife="n/a","n/a",IF(AZ$3&gt;(A4stdlife+$E100),(Input!$J$106*(1+rvanilla)^0.5)-SUM($J100:AY100),(Input!$J$106*(1+rvanilla)^0.5)/A4stdlife))</f>
        <v>0</v>
      </c>
      <c r="BA100" s="172">
        <f>IF(A4stdlife="n/a","n/a",IF(BA$3&gt;(A4stdlife+$E100),(Input!$J$106*(1+rvanilla)^0.5)-SUM($J100:AZ100),(Input!$J$106*(1+rvanilla)^0.5)/A4stdlife))</f>
        <v>0</v>
      </c>
      <c r="BB100" s="172">
        <f>IF(A4stdlife="n/a","n/a",IF(BB$3&gt;(A4stdlife+$E100),(Input!$J$106*(1+rvanilla)^0.5)-SUM($J100:BA100),(Input!$J$106*(1+rvanilla)^0.5)/A4stdlife))</f>
        <v>0</v>
      </c>
      <c r="BC100" s="172">
        <f>IF(A4stdlife="n/a","n/a",IF(BC$3&gt;(A4stdlife+$E100),(Input!$J$106*(1+rvanilla)^0.5)-SUM($J100:BB100),(Input!$J$106*(1+rvanilla)^0.5)/A4stdlife))</f>
        <v>0</v>
      </c>
      <c r="BD100" s="172">
        <f>IF(A4stdlife="n/a","n/a",IF(BD$3&gt;(A4stdlife+$E100),(Input!$J$106*(1+rvanilla)^0.5)-SUM($J100:BC100),(Input!$J$106*(1+rvanilla)^0.5)/A4stdlife))</f>
        <v>0</v>
      </c>
      <c r="BE100" s="172">
        <f>IF(A4stdlife="n/a","n/a",IF(BE$3&gt;(A4stdlife+$E100),(Input!$J$106*(1+rvanilla)^0.5)-SUM($J100:BD100),(Input!$J$106*(1+rvanilla)^0.5)/A4stdlife))</f>
        <v>0</v>
      </c>
      <c r="BF100" s="172">
        <f>IF(A4stdlife="n/a","n/a",IF(BF$3&gt;(A4stdlife+$E100),(Input!$J$106*(1+rvanilla)^0.5)-SUM($J100:BE100),(Input!$J$106*(1+rvanilla)^0.5)/A4stdlife))</f>
        <v>0</v>
      </c>
      <c r="BG100" s="172">
        <f>IF(A4stdlife="n/a","n/a",IF(BG$3&gt;(A4stdlife+$E100),(Input!$J$106*(1+rvanilla)^0.5)-SUM($J100:BF100),(Input!$J$106*(1+rvanilla)^0.5)/A4stdlife))</f>
        <v>0</v>
      </c>
      <c r="BH100" s="172">
        <f>IF(A4stdlife="n/a","n/a",IF(BH$3&gt;(A4stdlife+$E100),(Input!$J$106*(1+rvanilla)^0.5)-SUM($J100:BG100),(Input!$J$106*(1+rvanilla)^0.5)/A4stdlife))</f>
        <v>0</v>
      </c>
      <c r="BI100" s="172">
        <f>IF(A4stdlife="n/a","n/a",IF(BI$3&gt;(A4stdlife+$E100),(Input!$J$106*(1+rvanilla)^0.5)-SUM($J100:BH100),(Input!$J$106*(1+rvanilla)^0.5)/A4stdlife))</f>
        <v>0</v>
      </c>
      <c r="BJ100" s="16"/>
      <c r="BK100" s="16"/>
      <c r="BL100" s="325"/>
      <c r="BM100" s="325"/>
      <c r="BN100" s="325"/>
      <c r="BO100" s="325"/>
      <c r="BP100" s="325"/>
      <c r="BQ100" s="325"/>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2" customFormat="1" hidden="1" outlineLevel="2">
      <c r="A101" s="16"/>
      <c r="B101" s="16"/>
      <c r="C101" s="35"/>
      <c r="D101" s="546"/>
      <c r="E101" s="293">
        <v>5</v>
      </c>
      <c r="F101" s="37"/>
      <c r="G101" s="318"/>
      <c r="H101" s="320"/>
      <c r="I101" s="320"/>
      <c r="J101" s="320"/>
      <c r="K101" s="319"/>
      <c r="L101" s="172">
        <f>IF(A4stdlife="n/a","n/a",IF(L$3&gt;(A4stdlife+$E101),(Input!$K$106*(1+rvanilla)^0.5)-SUM($K101:K101),(Input!$K$106*(1+rvanilla)^0.5)/A4stdlife))</f>
        <v>0.19604002302358473</v>
      </c>
      <c r="M101" s="172">
        <f>IF(A4stdlife="n/a","n/a",IF(M$3&gt;(A4stdlife+$E101),(Input!$K$106*(1+rvanilla)^0.5)-SUM($K101:L101),(Input!$K$106*(1+rvanilla)^0.5)/A4stdlife))</f>
        <v>0.19604002302358473</v>
      </c>
      <c r="N101" s="172">
        <f>IF(A4stdlife="n/a","n/a",IF(N$3&gt;(A4stdlife+$E101),(Input!$K$106*(1+rvanilla)^0.5)-SUM($K101:M101),(Input!$K$106*(1+rvanilla)^0.5)/A4stdlife))</f>
        <v>0.19604002302358473</v>
      </c>
      <c r="O101" s="172">
        <f>IF(A4stdlife="n/a","n/a",IF(O$3&gt;(A4stdlife+$E101),(Input!$K$106*(1+rvanilla)^0.5)-SUM($K101:N101),(Input!$K$106*(1+rvanilla)^0.5)/A4stdlife))</f>
        <v>0.19604002302358473</v>
      </c>
      <c r="P101" s="172">
        <f>IF(A4stdlife="n/a","n/a",IF(P$3&gt;(A4stdlife+$E101),(Input!$K$106*(1+rvanilla)^0.5)-SUM($K101:O101),(Input!$K$106*(1+rvanilla)^0.5)/A4stdlife))</f>
        <v>0.19604002302358473</v>
      </c>
      <c r="Q101" s="172">
        <f>IF(A4stdlife="n/a","n/a",IF(Q$3&gt;(A4stdlife+$E101),(Input!$K$106*(1+rvanilla)^0.5)-SUM($K101:P101),(Input!$K$106*(1+rvanilla)^0.5)/A4stdlife))</f>
        <v>0.19604002302358473</v>
      </c>
      <c r="R101" s="172">
        <f>IF(A4stdlife="n/a","n/a",IF(R$3&gt;(A4stdlife+$E101),(Input!$K$106*(1+rvanilla)^0.5)-SUM($K101:Q101),(Input!$K$106*(1+rvanilla)^0.5)/A4stdlife))</f>
        <v>0.19604002302358473</v>
      </c>
      <c r="S101" s="172">
        <f>IF(A4stdlife="n/a","n/a",IF(S$3&gt;(A4stdlife+$E101),(Input!$K$106*(1+rvanilla)^0.5)-SUM($K101:R101),(Input!$K$106*(1+rvanilla)^0.5)/A4stdlife))</f>
        <v>0.19604002302358473</v>
      </c>
      <c r="T101" s="172">
        <f>IF(A4stdlife="n/a","n/a",IF(T$3&gt;(A4stdlife+$E101),(Input!$K$106*(1+rvanilla)^0.5)-SUM($K101:S101),(Input!$K$106*(1+rvanilla)^0.5)/A4stdlife))</f>
        <v>0.19604002302358473</v>
      </c>
      <c r="U101" s="172">
        <f>IF(A4stdlife="n/a","n/a",IF(U$3&gt;(A4stdlife+$E101),(Input!$K$106*(1+rvanilla)^0.5)-SUM($K101:T101),(Input!$K$106*(1+rvanilla)^0.5)/A4stdlife))</f>
        <v>0.19604002302358473</v>
      </c>
      <c r="V101" s="172">
        <f>IF(A4stdlife="n/a","n/a",IF(V$3&gt;(A4stdlife+$E101),(Input!$K$106*(1+rvanilla)^0.5)-SUM($K101:U101),(Input!$K$106*(1+rvanilla)^0.5)/A4stdlife))</f>
        <v>0.19604002302358473</v>
      </c>
      <c r="W101" s="172">
        <f>IF(A4stdlife="n/a","n/a",IF(W$3&gt;(A4stdlife+$E101),(Input!$K$106*(1+rvanilla)^0.5)-SUM($K101:V101),(Input!$K$106*(1+rvanilla)^0.5)/A4stdlife))</f>
        <v>0.19604002302358473</v>
      </c>
      <c r="X101" s="172">
        <f>IF(A4stdlife="n/a","n/a",IF(X$3&gt;(A4stdlife+$E101),(Input!$K$106*(1+rvanilla)^0.5)-SUM($K101:W101),(Input!$K$106*(1+rvanilla)^0.5)/A4stdlife))</f>
        <v>0.19604002302358473</v>
      </c>
      <c r="Y101" s="172">
        <f>IF(A4stdlife="n/a","n/a",IF(Y$3&gt;(A4stdlife+$E101),(Input!$K$106*(1+rvanilla)^0.5)-SUM($K101:X101),(Input!$K$106*(1+rvanilla)^0.5)/A4stdlife))</f>
        <v>0.19604002302358473</v>
      </c>
      <c r="Z101" s="172">
        <f>IF(A4stdlife="n/a","n/a",IF(Z$3&gt;(A4stdlife+$E101),(Input!$K$106*(1+rvanilla)^0.5)-SUM($K101:Y101),(Input!$K$106*(1+rvanilla)^0.5)/A4stdlife))</f>
        <v>0.19604002302358473</v>
      </c>
      <c r="AA101" s="172">
        <f>IF(A4stdlife="n/a","n/a",IF(AA$3&gt;(A4stdlife+$E101),(Input!$K$106*(1+rvanilla)^0.5)-SUM($K101:Z101),(Input!$K$106*(1+rvanilla)^0.5)/A4stdlife))</f>
        <v>0.19604002302358473</v>
      </c>
      <c r="AB101" s="172">
        <f>IF(A4stdlife="n/a","n/a",IF(AB$3&gt;(A4stdlife+$E101),(Input!$K$106*(1+rvanilla)^0.5)-SUM($K101:AA101),(Input!$K$106*(1+rvanilla)^0.5)/A4stdlife))</f>
        <v>0.19604002302358473</v>
      </c>
      <c r="AC101" s="172">
        <f>IF(A4stdlife="n/a","n/a",IF(AC$3&gt;(A4stdlife+$E101),(Input!$K$106*(1+rvanilla)^0.5)-SUM($K101:AB101),(Input!$K$106*(1+rvanilla)^0.5)/A4stdlife))</f>
        <v>0.19604002302358473</v>
      </c>
      <c r="AD101" s="172">
        <f>IF(A4stdlife="n/a","n/a",IF(AD$3&gt;(A4stdlife+$E101),(Input!$K$106*(1+rvanilla)^0.5)-SUM($K101:AC101),(Input!$K$106*(1+rvanilla)^0.5)/A4stdlife))</f>
        <v>0.19604002302358473</v>
      </c>
      <c r="AE101" s="172">
        <f>IF(A4stdlife="n/a","n/a",IF(AE$3&gt;(A4stdlife+$E101),(Input!$K$106*(1+rvanilla)^0.5)-SUM($K101:AD101),(Input!$K$106*(1+rvanilla)^0.5)/A4stdlife))</f>
        <v>0.19604002302358473</v>
      </c>
      <c r="AF101" s="172">
        <f>IF(A4stdlife="n/a","n/a",IF(AF$3&gt;(A4stdlife+$E101),(Input!$K$106*(1+rvanilla)^0.5)-SUM($K101:AE101),(Input!$K$106*(1+rvanilla)^0.5)/A4stdlife))</f>
        <v>0.19604002302358473</v>
      </c>
      <c r="AG101" s="172">
        <f>IF(A4stdlife="n/a","n/a",IF(AG$3&gt;(A4stdlife+$E101),(Input!$K$106*(1+rvanilla)^0.5)-SUM($K101:AF101),(Input!$K$106*(1+rvanilla)^0.5)/A4stdlife))</f>
        <v>0.19604002302358473</v>
      </c>
      <c r="AH101" s="172">
        <f>IF(A4stdlife="n/a","n/a",IF(AH$3&gt;(A4stdlife+$E101),(Input!$K$106*(1+rvanilla)^0.5)-SUM($K101:AG101),(Input!$K$106*(1+rvanilla)^0.5)/A4stdlife))</f>
        <v>0.19604002302358473</v>
      </c>
      <c r="AI101" s="172">
        <f>IF(A4stdlife="n/a","n/a",IF(AI$3&gt;(A4stdlife+$E101),(Input!$K$106*(1+rvanilla)^0.5)-SUM($K101:AH101),(Input!$K$106*(1+rvanilla)^0.5)/A4stdlife))</f>
        <v>0.19604002302358473</v>
      </c>
      <c r="AJ101" s="172">
        <f>IF(A4stdlife="n/a","n/a",IF(AJ$3&gt;(A4stdlife+$E101),(Input!$K$106*(1+rvanilla)^0.5)-SUM($K101:AI101),(Input!$K$106*(1+rvanilla)^0.5)/A4stdlife))</f>
        <v>0.19604002302358473</v>
      </c>
      <c r="AK101" s="172">
        <f>IF(A4stdlife="n/a","n/a",IF(AK$3&gt;(A4stdlife+$E101),(Input!$K$106*(1+rvanilla)^0.5)-SUM($K101:AJ101),(Input!$K$106*(1+rvanilla)^0.5)/A4stdlife))</f>
        <v>0.19604002302358473</v>
      </c>
      <c r="AL101" s="172">
        <f>IF(A4stdlife="n/a","n/a",IF(AL$3&gt;(A4stdlife+$E101),(Input!$K$106*(1+rvanilla)^0.5)-SUM($K101:AK101),(Input!$K$106*(1+rvanilla)^0.5)/A4stdlife))</f>
        <v>0.19604002302358473</v>
      </c>
      <c r="AM101" s="172">
        <f>IF(A4stdlife="n/a","n/a",IF(AM$3&gt;(A4stdlife+$E101),(Input!$K$106*(1+rvanilla)^0.5)-SUM($K101:AL101),(Input!$K$106*(1+rvanilla)^0.5)/A4stdlife))</f>
        <v>0.19604002302358473</v>
      </c>
      <c r="AN101" s="172">
        <f>IF(A4stdlife="n/a","n/a",IF(AN$3&gt;(A4stdlife+$E101),(Input!$K$106*(1+rvanilla)^0.5)-SUM($K101:AM101),(Input!$K$106*(1+rvanilla)^0.5)/A4stdlife))</f>
        <v>0.19604002302358473</v>
      </c>
      <c r="AO101" s="172">
        <f>IF(A4stdlife="n/a","n/a",IF(AO$3&gt;(A4stdlife+$E101),(Input!$K$106*(1+rvanilla)^0.5)-SUM($K101:AN101),(Input!$K$106*(1+rvanilla)^0.5)/A4stdlife))</f>
        <v>0.19604002302358473</v>
      </c>
      <c r="AP101" s="172">
        <f>IF(A4stdlife="n/a","n/a",IF(AP$3&gt;(A4stdlife+$E101),(Input!$K$106*(1+rvanilla)^0.5)-SUM($K101:AO101),(Input!$K$106*(1+rvanilla)^0.5)/A4stdlife))</f>
        <v>0.19604002302358473</v>
      </c>
      <c r="AQ101" s="172">
        <f>IF(A4stdlife="n/a","n/a",IF(AQ$3&gt;(A4stdlife+$E101),(Input!$K$106*(1+rvanilla)^0.5)-SUM($K101:AP101),(Input!$K$106*(1+rvanilla)^0.5)/A4stdlife))</f>
        <v>0.19604002302358473</v>
      </c>
      <c r="AR101" s="172">
        <f>IF(A4stdlife="n/a","n/a",IF(AR$3&gt;(A4stdlife+$E101),(Input!$K$106*(1+rvanilla)^0.5)-SUM($K101:AQ101),(Input!$K$106*(1+rvanilla)^0.5)/A4stdlife))</f>
        <v>0.19604002302358473</v>
      </c>
      <c r="AS101" s="172">
        <f>IF(A4stdlife="n/a","n/a",IF(AS$3&gt;(A4stdlife+$E101),(Input!$K$106*(1+rvanilla)^0.5)-SUM($K101:AR101),(Input!$K$106*(1+rvanilla)^0.5)/A4stdlife))</f>
        <v>0.19604002302358473</v>
      </c>
      <c r="AT101" s="172">
        <f>IF(A4stdlife="n/a","n/a",IF(AT$3&gt;(A4stdlife+$E101),(Input!$K$106*(1+rvanilla)^0.5)-SUM($K101:AS101),(Input!$K$106*(1+rvanilla)^0.5)/A4stdlife))</f>
        <v>0.19604002302358473</v>
      </c>
      <c r="AU101" s="172">
        <f>IF(A4stdlife="n/a","n/a",IF(AU$3&gt;(A4stdlife+$E101),(Input!$K$106*(1+rvanilla)^0.5)-SUM($K101:AT101),(Input!$K$106*(1+rvanilla)^0.5)/A4stdlife))</f>
        <v>0.19604002302358473</v>
      </c>
      <c r="AV101" s="172">
        <f>IF(A4stdlife="n/a","n/a",IF(AV$3&gt;(A4stdlife+$E101),(Input!$K$106*(1+rvanilla)^0.5)-SUM($K101:AU101),(Input!$K$106*(1+rvanilla)^0.5)/A4stdlife))</f>
        <v>0.19604002302358473</v>
      </c>
      <c r="AW101" s="172">
        <f>IF(A4stdlife="n/a","n/a",IF(AW$3&gt;(A4stdlife+$E101),(Input!$K$106*(1+rvanilla)^0.5)-SUM($K101:AV101),(Input!$K$106*(1+rvanilla)^0.5)/A4stdlife))</f>
        <v>0.19604002302358473</v>
      </c>
      <c r="AX101" s="172">
        <f>IF(A4stdlife="n/a","n/a",IF(AX$3&gt;(A4stdlife+$E101),(Input!$K$106*(1+rvanilla)^0.5)-SUM($K101:AW101),(Input!$K$106*(1+rvanilla)^0.5)/A4stdlife))</f>
        <v>0.19604002302358473</v>
      </c>
      <c r="AY101" s="172">
        <f>IF(A4stdlife="n/a","n/a",IF(AY$3&gt;(A4stdlife+$E101),(Input!$K$106*(1+rvanilla)^0.5)-SUM($K101:AX101),(Input!$K$106*(1+rvanilla)^0.5)/A4stdlife))</f>
        <v>0.19604002302358473</v>
      </c>
      <c r="AZ101" s="172">
        <f>IF(A4stdlife="n/a","n/a",IF(AZ$3&gt;(A4stdlife+$E101),(Input!$K$106*(1+rvanilla)^0.5)-SUM($K101:AY101),(Input!$K$106*(1+rvanilla)^0.5)/A4stdlife))</f>
        <v>-2.6645352591003757E-15</v>
      </c>
      <c r="BA101" s="172">
        <f>IF(A4stdlife="n/a","n/a",IF(BA$3&gt;(A4stdlife+$E101),(Input!$K$106*(1+rvanilla)^0.5)-SUM($K101:AZ101),(Input!$K$106*(1+rvanilla)^0.5)/A4stdlife))</f>
        <v>0</v>
      </c>
      <c r="BB101" s="172">
        <f>IF(A4stdlife="n/a","n/a",IF(BB$3&gt;(A4stdlife+$E101),(Input!$K$106*(1+rvanilla)^0.5)-SUM($K101:BA101),(Input!$K$106*(1+rvanilla)^0.5)/A4stdlife))</f>
        <v>0</v>
      </c>
      <c r="BC101" s="172">
        <f>IF(A4stdlife="n/a","n/a",IF(BC$3&gt;(A4stdlife+$E101),(Input!$K$106*(1+rvanilla)^0.5)-SUM($K101:BB101),(Input!$K$106*(1+rvanilla)^0.5)/A4stdlife))</f>
        <v>0</v>
      </c>
      <c r="BD101" s="172">
        <f>IF(A4stdlife="n/a","n/a",IF(BD$3&gt;(A4stdlife+$E101),(Input!$K$106*(1+rvanilla)^0.5)-SUM($K101:BC101),(Input!$K$106*(1+rvanilla)^0.5)/A4stdlife))</f>
        <v>0</v>
      </c>
      <c r="BE101" s="172">
        <f>IF(A4stdlife="n/a","n/a",IF(BE$3&gt;(A4stdlife+$E101),(Input!$K$106*(1+rvanilla)^0.5)-SUM($K101:BD101),(Input!$K$106*(1+rvanilla)^0.5)/A4stdlife))</f>
        <v>0</v>
      </c>
      <c r="BF101" s="172">
        <f>IF(A4stdlife="n/a","n/a",IF(BF$3&gt;(A4stdlife+$E101),(Input!$K$106*(1+rvanilla)^0.5)-SUM($K101:BE101),(Input!$K$106*(1+rvanilla)^0.5)/A4stdlife))</f>
        <v>0</v>
      </c>
      <c r="BG101" s="172">
        <f>IF(A4stdlife="n/a","n/a",IF(BG$3&gt;(A4stdlife+$E101),(Input!$K$106*(1+rvanilla)^0.5)-SUM($K101:BF101),(Input!$K$106*(1+rvanilla)^0.5)/A4stdlife))</f>
        <v>0</v>
      </c>
      <c r="BH101" s="172">
        <f>IF(A4stdlife="n/a","n/a",IF(BH$3&gt;(A4stdlife+$E101),(Input!$K$106*(1+rvanilla)^0.5)-SUM($K101:BG101),(Input!$K$106*(1+rvanilla)^0.5)/A4stdlife))</f>
        <v>0</v>
      </c>
      <c r="BI101" s="172">
        <f>IF(A4stdlife="n/a","n/a",IF(BI$3&gt;(A4stdlife+$E101),(Input!$K$106*(1+rvanilla)^0.5)-SUM($K101:BH101),(Input!$K$106*(1+rvanilla)^0.5)/A4stdlife))</f>
        <v>0</v>
      </c>
      <c r="BJ101" s="16"/>
      <c r="BK101" s="16"/>
      <c r="BL101" s="325"/>
      <c r="BM101" s="325"/>
      <c r="BN101" s="325"/>
      <c r="BO101" s="325"/>
      <c r="BP101" s="325"/>
      <c r="BQ101" s="325"/>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2" customFormat="1" hidden="1" outlineLevel="2">
      <c r="A102" s="16"/>
      <c r="B102" s="16"/>
      <c r="C102" s="35"/>
      <c r="D102" s="546"/>
      <c r="E102" s="293">
        <v>6</v>
      </c>
      <c r="F102" s="37"/>
      <c r="G102" s="318"/>
      <c r="H102" s="320"/>
      <c r="I102" s="320"/>
      <c r="J102" s="320"/>
      <c r="K102" s="320"/>
      <c r="L102" s="319"/>
      <c r="M102" s="172">
        <f>IF(A4stdlife="n/a","n/a",IF(M$3&gt;(A4stdlife+$E102),(Input!$L$106*(1+rvanilla)^0.5)-SUM($L102:L102),(Input!$L$106*(1+rvanilla)^0.5)/A4stdlife))</f>
        <v>0</v>
      </c>
      <c r="N102" s="172">
        <f>IF(A4stdlife="n/a","n/a",IF(N$3&gt;(A4stdlife+$E102),(Input!$L$106*(1+rvanilla)^0.5)-SUM($L102:M102),(Input!$L$106*(1+rvanilla)^0.5)/A4stdlife))</f>
        <v>0</v>
      </c>
      <c r="O102" s="172">
        <f>IF(A4stdlife="n/a","n/a",IF(O$3&gt;(A4stdlife+$E102),(Input!$L$106*(1+rvanilla)^0.5)-SUM($L102:N102),(Input!$L$106*(1+rvanilla)^0.5)/A4stdlife))</f>
        <v>0</v>
      </c>
      <c r="P102" s="172">
        <f>IF(A4stdlife="n/a","n/a",IF(P$3&gt;(A4stdlife+$E102),(Input!$L$106*(1+rvanilla)^0.5)-SUM($L102:O102),(Input!$L$106*(1+rvanilla)^0.5)/A4stdlife))</f>
        <v>0</v>
      </c>
      <c r="Q102" s="172">
        <f>IF(A4stdlife="n/a","n/a",IF(Q$3&gt;(A4stdlife+$E102),(Input!$L$106*(1+rvanilla)^0.5)-SUM($L102:P102),(Input!$L$106*(1+rvanilla)^0.5)/A4stdlife))</f>
        <v>0</v>
      </c>
      <c r="R102" s="172">
        <f>IF(A4stdlife="n/a","n/a",IF(R$3&gt;(A4stdlife+$E102),(Input!$L$106*(1+rvanilla)^0.5)-SUM($L102:Q102),(Input!$L$106*(1+rvanilla)^0.5)/A4stdlife))</f>
        <v>0</v>
      </c>
      <c r="S102" s="172">
        <f>IF(A4stdlife="n/a","n/a",IF(S$3&gt;(A4stdlife+$E102),(Input!$L$106*(1+rvanilla)^0.5)-SUM($L102:R102),(Input!$L$106*(1+rvanilla)^0.5)/A4stdlife))</f>
        <v>0</v>
      </c>
      <c r="T102" s="172">
        <f>IF(A4stdlife="n/a","n/a",IF(T$3&gt;(A4stdlife+$E102),(Input!$L$106*(1+rvanilla)^0.5)-SUM($L102:S102),(Input!$L$106*(1+rvanilla)^0.5)/A4stdlife))</f>
        <v>0</v>
      </c>
      <c r="U102" s="172">
        <f>IF(A4stdlife="n/a","n/a",IF(U$3&gt;(A4stdlife+$E102),(Input!$L$106*(1+rvanilla)^0.5)-SUM($L102:T102),(Input!$L$106*(1+rvanilla)^0.5)/A4stdlife))</f>
        <v>0</v>
      </c>
      <c r="V102" s="172">
        <f>IF(A4stdlife="n/a","n/a",IF(V$3&gt;(A4stdlife+$E102),(Input!$L$106*(1+rvanilla)^0.5)-SUM($L102:U102),(Input!$L$106*(1+rvanilla)^0.5)/A4stdlife))</f>
        <v>0</v>
      </c>
      <c r="W102" s="172">
        <f>IF(A4stdlife="n/a","n/a",IF(W$3&gt;(A4stdlife+$E102),(Input!$L$106*(1+rvanilla)^0.5)-SUM($L102:V102),(Input!$L$106*(1+rvanilla)^0.5)/A4stdlife))</f>
        <v>0</v>
      </c>
      <c r="X102" s="172">
        <f>IF(A4stdlife="n/a","n/a",IF(X$3&gt;(A4stdlife+$E102),(Input!$L$106*(1+rvanilla)^0.5)-SUM($L102:W102),(Input!$L$106*(1+rvanilla)^0.5)/A4stdlife))</f>
        <v>0</v>
      </c>
      <c r="Y102" s="172">
        <f>IF(A4stdlife="n/a","n/a",IF(Y$3&gt;(A4stdlife+$E102),(Input!$L$106*(1+rvanilla)^0.5)-SUM($L102:X102),(Input!$L$106*(1+rvanilla)^0.5)/A4stdlife))</f>
        <v>0</v>
      </c>
      <c r="Z102" s="172">
        <f>IF(A4stdlife="n/a","n/a",IF(Z$3&gt;(A4stdlife+$E102),(Input!$L$106*(1+rvanilla)^0.5)-SUM($L102:Y102),(Input!$L$106*(1+rvanilla)^0.5)/A4stdlife))</f>
        <v>0</v>
      </c>
      <c r="AA102" s="172">
        <f>IF(A4stdlife="n/a","n/a",IF(AA$3&gt;(A4stdlife+$E102),(Input!$L$106*(1+rvanilla)^0.5)-SUM($L102:Z102),(Input!$L$106*(1+rvanilla)^0.5)/A4stdlife))</f>
        <v>0</v>
      </c>
      <c r="AB102" s="172">
        <f>IF(A4stdlife="n/a","n/a",IF(AB$3&gt;(A4stdlife+$E102),(Input!$L$106*(1+rvanilla)^0.5)-SUM($L102:AA102),(Input!$L$106*(1+rvanilla)^0.5)/A4stdlife))</f>
        <v>0</v>
      </c>
      <c r="AC102" s="172">
        <f>IF(A4stdlife="n/a","n/a",IF(AC$3&gt;(A4stdlife+$E102),(Input!$L$106*(1+rvanilla)^0.5)-SUM($L102:AB102),(Input!$L$106*(1+rvanilla)^0.5)/A4stdlife))</f>
        <v>0</v>
      </c>
      <c r="AD102" s="172">
        <f>IF(A4stdlife="n/a","n/a",IF(AD$3&gt;(A4stdlife+$E102),(Input!$L$106*(1+rvanilla)^0.5)-SUM($L102:AC102),(Input!$L$106*(1+rvanilla)^0.5)/A4stdlife))</f>
        <v>0</v>
      </c>
      <c r="AE102" s="172">
        <f>IF(A4stdlife="n/a","n/a",IF(AE$3&gt;(A4stdlife+$E102),(Input!$L$106*(1+rvanilla)^0.5)-SUM($L102:AD102),(Input!$L$106*(1+rvanilla)^0.5)/A4stdlife))</f>
        <v>0</v>
      </c>
      <c r="AF102" s="172">
        <f>IF(A4stdlife="n/a","n/a",IF(AF$3&gt;(A4stdlife+$E102),(Input!$L$106*(1+rvanilla)^0.5)-SUM($L102:AE102),(Input!$L$106*(1+rvanilla)^0.5)/A4stdlife))</f>
        <v>0</v>
      </c>
      <c r="AG102" s="172">
        <f>IF(A4stdlife="n/a","n/a",IF(AG$3&gt;(A4stdlife+$E102),(Input!$L$106*(1+rvanilla)^0.5)-SUM($L102:AF102),(Input!$L$106*(1+rvanilla)^0.5)/A4stdlife))</f>
        <v>0</v>
      </c>
      <c r="AH102" s="172">
        <f>IF(A4stdlife="n/a","n/a",IF(AH$3&gt;(A4stdlife+$E102),(Input!$L$106*(1+rvanilla)^0.5)-SUM($L102:AG102),(Input!$L$106*(1+rvanilla)^0.5)/A4stdlife))</f>
        <v>0</v>
      </c>
      <c r="AI102" s="172">
        <f>IF(A4stdlife="n/a","n/a",IF(AI$3&gt;(A4stdlife+$E102),(Input!$L$106*(1+rvanilla)^0.5)-SUM($L102:AH102),(Input!$L$106*(1+rvanilla)^0.5)/A4stdlife))</f>
        <v>0</v>
      </c>
      <c r="AJ102" s="172">
        <f>IF(A4stdlife="n/a","n/a",IF(AJ$3&gt;(A4stdlife+$E102),(Input!$L$106*(1+rvanilla)^0.5)-SUM($L102:AI102),(Input!$L$106*(1+rvanilla)^0.5)/A4stdlife))</f>
        <v>0</v>
      </c>
      <c r="AK102" s="172">
        <f>IF(A4stdlife="n/a","n/a",IF(AK$3&gt;(A4stdlife+$E102),(Input!$L$106*(1+rvanilla)^0.5)-SUM($L102:AJ102),(Input!$L$106*(1+rvanilla)^0.5)/A4stdlife))</f>
        <v>0</v>
      </c>
      <c r="AL102" s="172">
        <f>IF(A4stdlife="n/a","n/a",IF(AL$3&gt;(A4stdlife+$E102),(Input!$L$106*(1+rvanilla)^0.5)-SUM($L102:AK102),(Input!$L$106*(1+rvanilla)^0.5)/A4stdlife))</f>
        <v>0</v>
      </c>
      <c r="AM102" s="172">
        <f>IF(A4stdlife="n/a","n/a",IF(AM$3&gt;(A4stdlife+$E102),(Input!$L$106*(1+rvanilla)^0.5)-SUM($L102:AL102),(Input!$L$106*(1+rvanilla)^0.5)/A4stdlife))</f>
        <v>0</v>
      </c>
      <c r="AN102" s="172">
        <f>IF(A4stdlife="n/a","n/a",IF(AN$3&gt;(A4stdlife+$E102),(Input!$L$106*(1+rvanilla)^0.5)-SUM($L102:AM102),(Input!$L$106*(1+rvanilla)^0.5)/A4stdlife))</f>
        <v>0</v>
      </c>
      <c r="AO102" s="172">
        <f>IF(A4stdlife="n/a","n/a",IF(AO$3&gt;(A4stdlife+$E102),(Input!$L$106*(1+rvanilla)^0.5)-SUM($L102:AN102),(Input!$L$106*(1+rvanilla)^0.5)/A4stdlife))</f>
        <v>0</v>
      </c>
      <c r="AP102" s="172">
        <f>IF(A4stdlife="n/a","n/a",IF(AP$3&gt;(A4stdlife+$E102),(Input!$L$106*(1+rvanilla)^0.5)-SUM($L102:AO102),(Input!$L$106*(1+rvanilla)^0.5)/A4stdlife))</f>
        <v>0</v>
      </c>
      <c r="AQ102" s="172">
        <f>IF(A4stdlife="n/a","n/a",IF(AQ$3&gt;(A4stdlife+$E102),(Input!$L$106*(1+rvanilla)^0.5)-SUM($L102:AP102),(Input!$L$106*(1+rvanilla)^0.5)/A4stdlife))</f>
        <v>0</v>
      </c>
      <c r="AR102" s="172">
        <f>IF(A4stdlife="n/a","n/a",IF(AR$3&gt;(A4stdlife+$E102),(Input!$L$106*(1+rvanilla)^0.5)-SUM($L102:AQ102),(Input!$L$106*(1+rvanilla)^0.5)/A4stdlife))</f>
        <v>0</v>
      </c>
      <c r="AS102" s="172">
        <f>IF(A4stdlife="n/a","n/a",IF(AS$3&gt;(A4stdlife+$E102),(Input!$L$106*(1+rvanilla)^0.5)-SUM($L102:AR102),(Input!$L$106*(1+rvanilla)^0.5)/A4stdlife))</f>
        <v>0</v>
      </c>
      <c r="AT102" s="172">
        <f>IF(A4stdlife="n/a","n/a",IF(AT$3&gt;(A4stdlife+$E102),(Input!$L$106*(1+rvanilla)^0.5)-SUM($L102:AS102),(Input!$L$106*(1+rvanilla)^0.5)/A4stdlife))</f>
        <v>0</v>
      </c>
      <c r="AU102" s="172">
        <f>IF(A4stdlife="n/a","n/a",IF(AU$3&gt;(A4stdlife+$E102),(Input!$L$106*(1+rvanilla)^0.5)-SUM($L102:AT102),(Input!$L$106*(1+rvanilla)^0.5)/A4stdlife))</f>
        <v>0</v>
      </c>
      <c r="AV102" s="172">
        <f>IF(A4stdlife="n/a","n/a",IF(AV$3&gt;(A4stdlife+$E102),(Input!$L$106*(1+rvanilla)^0.5)-SUM($L102:AU102),(Input!$L$106*(1+rvanilla)^0.5)/A4stdlife))</f>
        <v>0</v>
      </c>
      <c r="AW102" s="172">
        <f>IF(A4stdlife="n/a","n/a",IF(AW$3&gt;(A4stdlife+$E102),(Input!$L$106*(1+rvanilla)^0.5)-SUM($L102:AV102),(Input!$L$106*(1+rvanilla)^0.5)/A4stdlife))</f>
        <v>0</v>
      </c>
      <c r="AX102" s="172">
        <f>IF(A4stdlife="n/a","n/a",IF(AX$3&gt;(A4stdlife+$E102),(Input!$L$106*(1+rvanilla)^0.5)-SUM($L102:AW102),(Input!$L$106*(1+rvanilla)^0.5)/A4stdlife))</f>
        <v>0</v>
      </c>
      <c r="AY102" s="172">
        <f>IF(A4stdlife="n/a","n/a",IF(AY$3&gt;(A4stdlife+$E102),(Input!$L$106*(1+rvanilla)^0.5)-SUM($L102:AX102),(Input!$L$106*(1+rvanilla)^0.5)/A4stdlife))</f>
        <v>0</v>
      </c>
      <c r="AZ102" s="172">
        <f>IF(A4stdlife="n/a","n/a",IF(AZ$3&gt;(A4stdlife+$E102),(Input!$L$106*(1+rvanilla)^0.5)-SUM($L102:AY102),(Input!$L$106*(1+rvanilla)^0.5)/A4stdlife))</f>
        <v>0</v>
      </c>
      <c r="BA102" s="172">
        <f>IF(A4stdlife="n/a","n/a",IF(BA$3&gt;(A4stdlife+$E102),(Input!$L$106*(1+rvanilla)^0.5)-SUM($L102:AZ102),(Input!$L$106*(1+rvanilla)^0.5)/A4stdlife))</f>
        <v>0</v>
      </c>
      <c r="BB102" s="172">
        <f>IF(A4stdlife="n/a","n/a",IF(BB$3&gt;(A4stdlife+$E102),(Input!$L$106*(1+rvanilla)^0.5)-SUM($L102:BA102),(Input!$L$106*(1+rvanilla)^0.5)/A4stdlife))</f>
        <v>0</v>
      </c>
      <c r="BC102" s="172">
        <f>IF(A4stdlife="n/a","n/a",IF(BC$3&gt;(A4stdlife+$E102),(Input!$L$106*(1+rvanilla)^0.5)-SUM($L102:BB102),(Input!$L$106*(1+rvanilla)^0.5)/A4stdlife))</f>
        <v>0</v>
      </c>
      <c r="BD102" s="172">
        <f>IF(A4stdlife="n/a","n/a",IF(BD$3&gt;(A4stdlife+$E102),(Input!$L$106*(1+rvanilla)^0.5)-SUM($L102:BC102),(Input!$L$106*(1+rvanilla)^0.5)/A4stdlife))</f>
        <v>0</v>
      </c>
      <c r="BE102" s="172">
        <f>IF(A4stdlife="n/a","n/a",IF(BE$3&gt;(A4stdlife+$E102),(Input!$L$106*(1+rvanilla)^0.5)-SUM($L102:BD102),(Input!$L$106*(1+rvanilla)^0.5)/A4stdlife))</f>
        <v>0</v>
      </c>
      <c r="BF102" s="172">
        <f>IF(A4stdlife="n/a","n/a",IF(BF$3&gt;(A4stdlife+$E102),(Input!$L$106*(1+rvanilla)^0.5)-SUM($L102:BE102),(Input!$L$106*(1+rvanilla)^0.5)/A4stdlife))</f>
        <v>0</v>
      </c>
      <c r="BG102" s="172">
        <f>IF(A4stdlife="n/a","n/a",IF(BG$3&gt;(A4stdlife+$E102),(Input!$L$106*(1+rvanilla)^0.5)-SUM($L102:BF102),(Input!$L$106*(1+rvanilla)^0.5)/A4stdlife))</f>
        <v>0</v>
      </c>
      <c r="BH102" s="172">
        <f>IF(A4stdlife="n/a","n/a",IF(BH$3&gt;(A4stdlife+$E102),(Input!$L$106*(1+rvanilla)^0.5)-SUM($L102:BG102),(Input!$L$106*(1+rvanilla)^0.5)/A4stdlife))</f>
        <v>0</v>
      </c>
      <c r="BI102" s="172">
        <f>IF(A4stdlife="n/a","n/a",IF(BI$3&gt;(A4stdlife+$E102),(Input!$L$106*(1+rvanilla)^0.5)-SUM($L102:BH102),(Input!$L$106*(1+rvanilla)^0.5)/A4stdlife))</f>
        <v>0</v>
      </c>
      <c r="BJ102" s="16"/>
      <c r="BK102" s="16"/>
      <c r="BL102" s="325"/>
      <c r="BM102" s="325"/>
      <c r="BN102" s="325"/>
      <c r="BO102" s="325"/>
      <c r="BP102" s="325"/>
      <c r="BQ102" s="325"/>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2" customFormat="1" hidden="1" outlineLevel="2">
      <c r="A103" s="16"/>
      <c r="B103" s="16"/>
      <c r="C103" s="35"/>
      <c r="D103" s="546"/>
      <c r="E103" s="293">
        <v>7</v>
      </c>
      <c r="F103" s="37"/>
      <c r="G103" s="318"/>
      <c r="H103" s="320"/>
      <c r="I103" s="320"/>
      <c r="J103" s="320"/>
      <c r="K103" s="320"/>
      <c r="L103" s="320"/>
      <c r="M103" s="319"/>
      <c r="N103" s="172">
        <f>IF(A4stdlife="n/a","n/a",IF(N$3&gt;(A4stdlife+$E103),(Input!$M$106*(1+rvanilla)^0.5)-SUM($M103:M103),(Input!$M$106*(1+rvanilla)^0.5)/A4stdlife))</f>
        <v>0</v>
      </c>
      <c r="O103" s="172">
        <f>IF(A4stdlife="n/a","n/a",IF(O$3&gt;(A4stdlife+$E103),(Input!$M$106*(1+rvanilla)^0.5)-SUM($M103:N103),(Input!$M$106*(1+rvanilla)^0.5)/A4stdlife))</f>
        <v>0</v>
      </c>
      <c r="P103" s="172">
        <f>IF(A4stdlife="n/a","n/a",IF(P$3&gt;(A4stdlife+$E103),(Input!$M$106*(1+rvanilla)^0.5)-SUM($M103:O103),(Input!$M$106*(1+rvanilla)^0.5)/A4stdlife))</f>
        <v>0</v>
      </c>
      <c r="Q103" s="172">
        <f>IF(A4stdlife="n/a","n/a",IF(Q$3&gt;(A4stdlife+$E103),(Input!$M$106*(1+rvanilla)^0.5)-SUM($M103:P103),(Input!$M$106*(1+rvanilla)^0.5)/A4stdlife))</f>
        <v>0</v>
      </c>
      <c r="R103" s="172">
        <f>IF(A4stdlife="n/a","n/a",IF(R$3&gt;(A4stdlife+$E103),(Input!$M$106*(1+rvanilla)^0.5)-SUM($M103:Q103),(Input!$M$106*(1+rvanilla)^0.5)/A4stdlife))</f>
        <v>0</v>
      </c>
      <c r="S103" s="172">
        <f>IF(A4stdlife="n/a","n/a",IF(S$3&gt;(A4stdlife+$E103),(Input!$M$106*(1+rvanilla)^0.5)-SUM($M103:R103),(Input!$M$106*(1+rvanilla)^0.5)/A4stdlife))</f>
        <v>0</v>
      </c>
      <c r="T103" s="172">
        <f>IF(A4stdlife="n/a","n/a",IF(T$3&gt;(A4stdlife+$E103),(Input!$M$106*(1+rvanilla)^0.5)-SUM($M103:S103),(Input!$M$106*(1+rvanilla)^0.5)/A4stdlife))</f>
        <v>0</v>
      </c>
      <c r="U103" s="172">
        <f>IF(A4stdlife="n/a","n/a",IF(U$3&gt;(A4stdlife+$E103),(Input!$M$106*(1+rvanilla)^0.5)-SUM($M103:T103),(Input!$M$106*(1+rvanilla)^0.5)/A4stdlife))</f>
        <v>0</v>
      </c>
      <c r="V103" s="172">
        <f>IF(A4stdlife="n/a","n/a",IF(V$3&gt;(A4stdlife+$E103),(Input!$M$106*(1+rvanilla)^0.5)-SUM($M103:U103),(Input!$M$106*(1+rvanilla)^0.5)/A4stdlife))</f>
        <v>0</v>
      </c>
      <c r="W103" s="172">
        <f>IF(A4stdlife="n/a","n/a",IF(W$3&gt;(A4stdlife+$E103),(Input!$M$106*(1+rvanilla)^0.5)-SUM($M103:V103),(Input!$M$106*(1+rvanilla)^0.5)/A4stdlife))</f>
        <v>0</v>
      </c>
      <c r="X103" s="172">
        <f>IF(A4stdlife="n/a","n/a",IF(X$3&gt;(A4stdlife+$E103),(Input!$M$106*(1+rvanilla)^0.5)-SUM($M103:W103),(Input!$M$106*(1+rvanilla)^0.5)/A4stdlife))</f>
        <v>0</v>
      </c>
      <c r="Y103" s="172">
        <f>IF(A4stdlife="n/a","n/a",IF(Y$3&gt;(A4stdlife+$E103),(Input!$M$106*(1+rvanilla)^0.5)-SUM($M103:X103),(Input!$M$106*(1+rvanilla)^0.5)/A4stdlife))</f>
        <v>0</v>
      </c>
      <c r="Z103" s="172">
        <f>IF(A4stdlife="n/a","n/a",IF(Z$3&gt;(A4stdlife+$E103),(Input!$M$106*(1+rvanilla)^0.5)-SUM($M103:Y103),(Input!$M$106*(1+rvanilla)^0.5)/A4stdlife))</f>
        <v>0</v>
      </c>
      <c r="AA103" s="172">
        <f>IF(A4stdlife="n/a","n/a",IF(AA$3&gt;(A4stdlife+$E103),(Input!$M$106*(1+rvanilla)^0.5)-SUM($M103:Z103),(Input!$M$106*(1+rvanilla)^0.5)/A4stdlife))</f>
        <v>0</v>
      </c>
      <c r="AB103" s="172">
        <f>IF(A4stdlife="n/a","n/a",IF(AB$3&gt;(A4stdlife+$E103),(Input!$M$106*(1+rvanilla)^0.5)-SUM($M103:AA103),(Input!$M$106*(1+rvanilla)^0.5)/A4stdlife))</f>
        <v>0</v>
      </c>
      <c r="AC103" s="172">
        <f>IF(A4stdlife="n/a","n/a",IF(AC$3&gt;(A4stdlife+$E103),(Input!$M$106*(1+rvanilla)^0.5)-SUM($M103:AB103),(Input!$M$106*(1+rvanilla)^0.5)/A4stdlife))</f>
        <v>0</v>
      </c>
      <c r="AD103" s="172">
        <f>IF(A4stdlife="n/a","n/a",IF(AD$3&gt;(A4stdlife+$E103),(Input!$M$106*(1+rvanilla)^0.5)-SUM($M103:AC103),(Input!$M$106*(1+rvanilla)^0.5)/A4stdlife))</f>
        <v>0</v>
      </c>
      <c r="AE103" s="172">
        <f>IF(A4stdlife="n/a","n/a",IF(AE$3&gt;(A4stdlife+$E103),(Input!$M$106*(1+rvanilla)^0.5)-SUM($M103:AD103),(Input!$M$106*(1+rvanilla)^0.5)/A4stdlife))</f>
        <v>0</v>
      </c>
      <c r="AF103" s="172">
        <f>IF(A4stdlife="n/a","n/a",IF(AF$3&gt;(A4stdlife+$E103),(Input!$M$106*(1+rvanilla)^0.5)-SUM($M103:AE103),(Input!$M$106*(1+rvanilla)^0.5)/A4stdlife))</f>
        <v>0</v>
      </c>
      <c r="AG103" s="172">
        <f>IF(A4stdlife="n/a","n/a",IF(AG$3&gt;(A4stdlife+$E103),(Input!$M$106*(1+rvanilla)^0.5)-SUM($M103:AF103),(Input!$M$106*(1+rvanilla)^0.5)/A4stdlife))</f>
        <v>0</v>
      </c>
      <c r="AH103" s="172">
        <f>IF(A4stdlife="n/a","n/a",IF(AH$3&gt;(A4stdlife+$E103),(Input!$M$106*(1+rvanilla)^0.5)-SUM($M103:AG103),(Input!$M$106*(1+rvanilla)^0.5)/A4stdlife))</f>
        <v>0</v>
      </c>
      <c r="AI103" s="172">
        <f>IF(A4stdlife="n/a","n/a",IF(AI$3&gt;(A4stdlife+$E103),(Input!$M$106*(1+rvanilla)^0.5)-SUM($M103:AH103),(Input!$M$106*(1+rvanilla)^0.5)/A4stdlife))</f>
        <v>0</v>
      </c>
      <c r="AJ103" s="172">
        <f>IF(A4stdlife="n/a","n/a",IF(AJ$3&gt;(A4stdlife+$E103),(Input!$M$106*(1+rvanilla)^0.5)-SUM($M103:AI103),(Input!$M$106*(1+rvanilla)^0.5)/A4stdlife))</f>
        <v>0</v>
      </c>
      <c r="AK103" s="172">
        <f>IF(A4stdlife="n/a","n/a",IF(AK$3&gt;(A4stdlife+$E103),(Input!$M$106*(1+rvanilla)^0.5)-SUM($M103:AJ103),(Input!$M$106*(1+rvanilla)^0.5)/A4stdlife))</f>
        <v>0</v>
      </c>
      <c r="AL103" s="172">
        <f>IF(A4stdlife="n/a","n/a",IF(AL$3&gt;(A4stdlife+$E103),(Input!$M$106*(1+rvanilla)^0.5)-SUM($M103:AK103),(Input!$M$106*(1+rvanilla)^0.5)/A4stdlife))</f>
        <v>0</v>
      </c>
      <c r="AM103" s="172">
        <f>IF(A4stdlife="n/a","n/a",IF(AM$3&gt;(A4stdlife+$E103),(Input!$M$106*(1+rvanilla)^0.5)-SUM($M103:AL103),(Input!$M$106*(1+rvanilla)^0.5)/A4stdlife))</f>
        <v>0</v>
      </c>
      <c r="AN103" s="172">
        <f>IF(A4stdlife="n/a","n/a",IF(AN$3&gt;(A4stdlife+$E103),(Input!$M$106*(1+rvanilla)^0.5)-SUM($M103:AM103),(Input!$M$106*(1+rvanilla)^0.5)/A4stdlife))</f>
        <v>0</v>
      </c>
      <c r="AO103" s="172">
        <f>IF(A4stdlife="n/a","n/a",IF(AO$3&gt;(A4stdlife+$E103),(Input!$M$106*(1+rvanilla)^0.5)-SUM($M103:AN103),(Input!$M$106*(1+rvanilla)^0.5)/A4stdlife))</f>
        <v>0</v>
      </c>
      <c r="AP103" s="172">
        <f>IF(A4stdlife="n/a","n/a",IF(AP$3&gt;(A4stdlife+$E103),(Input!$M$106*(1+rvanilla)^0.5)-SUM($M103:AO103),(Input!$M$106*(1+rvanilla)^0.5)/A4stdlife))</f>
        <v>0</v>
      </c>
      <c r="AQ103" s="172">
        <f>IF(A4stdlife="n/a","n/a",IF(AQ$3&gt;(A4stdlife+$E103),(Input!$M$106*(1+rvanilla)^0.5)-SUM($M103:AP103),(Input!$M$106*(1+rvanilla)^0.5)/A4stdlife))</f>
        <v>0</v>
      </c>
      <c r="AR103" s="172">
        <f>IF(A4stdlife="n/a","n/a",IF(AR$3&gt;(A4stdlife+$E103),(Input!$M$106*(1+rvanilla)^0.5)-SUM($M103:AQ103),(Input!$M$106*(1+rvanilla)^0.5)/A4stdlife))</f>
        <v>0</v>
      </c>
      <c r="AS103" s="172">
        <f>IF(A4stdlife="n/a","n/a",IF(AS$3&gt;(A4stdlife+$E103),(Input!$M$106*(1+rvanilla)^0.5)-SUM($M103:AR103),(Input!$M$106*(1+rvanilla)^0.5)/A4stdlife))</f>
        <v>0</v>
      </c>
      <c r="AT103" s="172">
        <f>IF(A4stdlife="n/a","n/a",IF(AT$3&gt;(A4stdlife+$E103),(Input!$M$106*(1+rvanilla)^0.5)-SUM($M103:AS103),(Input!$M$106*(1+rvanilla)^0.5)/A4stdlife))</f>
        <v>0</v>
      </c>
      <c r="AU103" s="172">
        <f>IF(A4stdlife="n/a","n/a",IF(AU$3&gt;(A4stdlife+$E103),(Input!$M$106*(1+rvanilla)^0.5)-SUM($M103:AT103),(Input!$M$106*(1+rvanilla)^0.5)/A4stdlife))</f>
        <v>0</v>
      </c>
      <c r="AV103" s="172">
        <f>IF(A4stdlife="n/a","n/a",IF(AV$3&gt;(A4stdlife+$E103),(Input!$M$106*(1+rvanilla)^0.5)-SUM($M103:AU103),(Input!$M$106*(1+rvanilla)^0.5)/A4stdlife))</f>
        <v>0</v>
      </c>
      <c r="AW103" s="172">
        <f>IF(A4stdlife="n/a","n/a",IF(AW$3&gt;(A4stdlife+$E103),(Input!$M$106*(1+rvanilla)^0.5)-SUM($M103:AV103),(Input!$M$106*(1+rvanilla)^0.5)/A4stdlife))</f>
        <v>0</v>
      </c>
      <c r="AX103" s="172">
        <f>IF(A4stdlife="n/a","n/a",IF(AX$3&gt;(A4stdlife+$E103),(Input!$M$106*(1+rvanilla)^0.5)-SUM($M103:AW103),(Input!$M$106*(1+rvanilla)^0.5)/A4stdlife))</f>
        <v>0</v>
      </c>
      <c r="AY103" s="172">
        <f>IF(A4stdlife="n/a","n/a",IF(AY$3&gt;(A4stdlife+$E103),(Input!$M$106*(1+rvanilla)^0.5)-SUM($M103:AX103),(Input!$M$106*(1+rvanilla)^0.5)/A4stdlife))</f>
        <v>0</v>
      </c>
      <c r="AZ103" s="172">
        <f>IF(A4stdlife="n/a","n/a",IF(AZ$3&gt;(A4stdlife+$E103),(Input!$M$106*(1+rvanilla)^0.5)-SUM($M103:AY103),(Input!$M$106*(1+rvanilla)^0.5)/A4stdlife))</f>
        <v>0</v>
      </c>
      <c r="BA103" s="172">
        <f>IF(A4stdlife="n/a","n/a",IF(BA$3&gt;(A4stdlife+$E103),(Input!$M$106*(1+rvanilla)^0.5)-SUM($M103:AZ103),(Input!$M$106*(1+rvanilla)^0.5)/A4stdlife))</f>
        <v>0</v>
      </c>
      <c r="BB103" s="172">
        <f>IF(A4stdlife="n/a","n/a",IF(BB$3&gt;(A4stdlife+$E103),(Input!$M$106*(1+rvanilla)^0.5)-SUM($M103:BA103),(Input!$M$106*(1+rvanilla)^0.5)/A4stdlife))</f>
        <v>0</v>
      </c>
      <c r="BC103" s="172">
        <f>IF(A4stdlife="n/a","n/a",IF(BC$3&gt;(A4stdlife+$E103),(Input!$M$106*(1+rvanilla)^0.5)-SUM($M103:BB103),(Input!$M$106*(1+rvanilla)^0.5)/A4stdlife))</f>
        <v>0</v>
      </c>
      <c r="BD103" s="172">
        <f>IF(A4stdlife="n/a","n/a",IF(BD$3&gt;(A4stdlife+$E103),(Input!$M$106*(1+rvanilla)^0.5)-SUM($M103:BC103),(Input!$M$106*(1+rvanilla)^0.5)/A4stdlife))</f>
        <v>0</v>
      </c>
      <c r="BE103" s="172">
        <f>IF(A4stdlife="n/a","n/a",IF(BE$3&gt;(A4stdlife+$E103),(Input!$M$106*(1+rvanilla)^0.5)-SUM($M103:BD103),(Input!$M$106*(1+rvanilla)^0.5)/A4stdlife))</f>
        <v>0</v>
      </c>
      <c r="BF103" s="172">
        <f>IF(A4stdlife="n/a","n/a",IF(BF$3&gt;(A4stdlife+$E103),(Input!$M$106*(1+rvanilla)^0.5)-SUM($M103:BE103),(Input!$M$106*(1+rvanilla)^0.5)/A4stdlife))</f>
        <v>0</v>
      </c>
      <c r="BG103" s="172">
        <f>IF(A4stdlife="n/a","n/a",IF(BG$3&gt;(A4stdlife+$E103),(Input!$M$106*(1+rvanilla)^0.5)-SUM($M103:BF103),(Input!$M$106*(1+rvanilla)^0.5)/A4stdlife))</f>
        <v>0</v>
      </c>
      <c r="BH103" s="172">
        <f>IF(A4stdlife="n/a","n/a",IF(BH$3&gt;(A4stdlife+$E103),(Input!$M$106*(1+rvanilla)^0.5)-SUM($M103:BG103),(Input!$M$106*(1+rvanilla)^0.5)/A4stdlife))</f>
        <v>0</v>
      </c>
      <c r="BI103" s="172">
        <f>IF(A4stdlife="n/a","n/a",IF(BI$3&gt;(A4stdlife+$E103),(Input!$M$106*(1+rvanilla)^0.5)-SUM($M103:BH103),(Input!$M$106*(1+rvanilla)^0.5)/A4stdlife))</f>
        <v>0</v>
      </c>
      <c r="BJ103" s="16"/>
      <c r="BK103" s="16"/>
      <c r="BL103" s="325"/>
      <c r="BM103" s="325"/>
      <c r="BN103" s="325"/>
      <c r="BO103" s="325"/>
      <c r="BP103" s="325"/>
      <c r="BQ103" s="325"/>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2" customFormat="1" hidden="1" outlineLevel="2">
      <c r="A104" s="16"/>
      <c r="B104" s="16"/>
      <c r="C104" s="35"/>
      <c r="D104" s="546"/>
      <c r="E104" s="293">
        <v>8</v>
      </c>
      <c r="F104" s="37"/>
      <c r="G104" s="318"/>
      <c r="H104" s="320"/>
      <c r="I104" s="320"/>
      <c r="J104" s="320"/>
      <c r="K104" s="320"/>
      <c r="L104" s="320"/>
      <c r="M104" s="320"/>
      <c r="N104" s="319"/>
      <c r="O104" s="172">
        <f>IF(A4stdlife="n/a","n/a",IF(O$3&gt;(A4stdlife+$E104),(Input!$N$106*(1+rvanilla)^0.5)-SUM($N104:N104),(Input!$N$106*(1+rvanilla)^0.5)/A4stdlife))</f>
        <v>0</v>
      </c>
      <c r="P104" s="172">
        <f>IF(A4stdlife="n/a","n/a",IF(P$3&gt;(A4stdlife+$E104),(Input!$N$106*(1+rvanilla)^0.5)-SUM($N104:O104),(Input!$N$106*(1+rvanilla)^0.5)/A4stdlife))</f>
        <v>0</v>
      </c>
      <c r="Q104" s="172">
        <f>IF(A4stdlife="n/a","n/a",IF(Q$3&gt;(A4stdlife+$E104),(Input!$N$106*(1+rvanilla)^0.5)-SUM($N104:P104),(Input!$N$106*(1+rvanilla)^0.5)/A4stdlife))</f>
        <v>0</v>
      </c>
      <c r="R104" s="172">
        <f>IF(A4stdlife="n/a","n/a",IF(R$3&gt;(A4stdlife+$E104),(Input!$N$106*(1+rvanilla)^0.5)-SUM($N104:Q104),(Input!$N$106*(1+rvanilla)^0.5)/A4stdlife))</f>
        <v>0</v>
      </c>
      <c r="S104" s="172">
        <f>IF(A4stdlife="n/a","n/a",IF(S$3&gt;(A4stdlife+$E104),(Input!$N$106*(1+rvanilla)^0.5)-SUM($N104:R104),(Input!$N$106*(1+rvanilla)^0.5)/A4stdlife))</f>
        <v>0</v>
      </c>
      <c r="T104" s="172">
        <f>IF(A4stdlife="n/a","n/a",IF(T$3&gt;(A4stdlife+$E104),(Input!$N$106*(1+rvanilla)^0.5)-SUM($N104:S104),(Input!$N$106*(1+rvanilla)^0.5)/A4stdlife))</f>
        <v>0</v>
      </c>
      <c r="U104" s="172">
        <f>IF(A4stdlife="n/a","n/a",IF(U$3&gt;(A4stdlife+$E104),(Input!$N$106*(1+rvanilla)^0.5)-SUM($N104:T104),(Input!$N$106*(1+rvanilla)^0.5)/A4stdlife))</f>
        <v>0</v>
      </c>
      <c r="V104" s="172">
        <f>IF(A4stdlife="n/a","n/a",IF(V$3&gt;(A4stdlife+$E104),(Input!$N$106*(1+rvanilla)^0.5)-SUM($N104:U104),(Input!$N$106*(1+rvanilla)^0.5)/A4stdlife))</f>
        <v>0</v>
      </c>
      <c r="W104" s="172">
        <f>IF(A4stdlife="n/a","n/a",IF(W$3&gt;(A4stdlife+$E104),(Input!$N$106*(1+rvanilla)^0.5)-SUM($N104:V104),(Input!$N$106*(1+rvanilla)^0.5)/A4stdlife))</f>
        <v>0</v>
      </c>
      <c r="X104" s="172">
        <f>IF(A4stdlife="n/a","n/a",IF(X$3&gt;(A4stdlife+$E104),(Input!$N$106*(1+rvanilla)^0.5)-SUM($N104:W104),(Input!$N$106*(1+rvanilla)^0.5)/A4stdlife))</f>
        <v>0</v>
      </c>
      <c r="Y104" s="172">
        <f>IF(A4stdlife="n/a","n/a",IF(Y$3&gt;(A4stdlife+$E104),(Input!$N$106*(1+rvanilla)^0.5)-SUM($N104:X104),(Input!$N$106*(1+rvanilla)^0.5)/A4stdlife))</f>
        <v>0</v>
      </c>
      <c r="Z104" s="172">
        <f>IF(A4stdlife="n/a","n/a",IF(Z$3&gt;(A4stdlife+$E104),(Input!$N$106*(1+rvanilla)^0.5)-SUM($N104:Y104),(Input!$N$106*(1+rvanilla)^0.5)/A4stdlife))</f>
        <v>0</v>
      </c>
      <c r="AA104" s="172">
        <f>IF(A4stdlife="n/a","n/a",IF(AA$3&gt;(A4stdlife+$E104),(Input!$N$106*(1+rvanilla)^0.5)-SUM($N104:Z104),(Input!$N$106*(1+rvanilla)^0.5)/A4stdlife))</f>
        <v>0</v>
      </c>
      <c r="AB104" s="172">
        <f>IF(A4stdlife="n/a","n/a",IF(AB$3&gt;(A4stdlife+$E104),(Input!$N$106*(1+rvanilla)^0.5)-SUM($N104:AA104),(Input!$N$106*(1+rvanilla)^0.5)/A4stdlife))</f>
        <v>0</v>
      </c>
      <c r="AC104" s="172">
        <f>IF(A4stdlife="n/a","n/a",IF(AC$3&gt;(A4stdlife+$E104),(Input!$N$106*(1+rvanilla)^0.5)-SUM($N104:AB104),(Input!$N$106*(1+rvanilla)^0.5)/A4stdlife))</f>
        <v>0</v>
      </c>
      <c r="AD104" s="172">
        <f>IF(A4stdlife="n/a","n/a",IF(AD$3&gt;(A4stdlife+$E104),(Input!$N$106*(1+rvanilla)^0.5)-SUM($N104:AC104),(Input!$N$106*(1+rvanilla)^0.5)/A4stdlife))</f>
        <v>0</v>
      </c>
      <c r="AE104" s="172">
        <f>IF(A4stdlife="n/a","n/a",IF(AE$3&gt;(A4stdlife+$E104),(Input!$N$106*(1+rvanilla)^0.5)-SUM($N104:AD104),(Input!$N$106*(1+rvanilla)^0.5)/A4stdlife))</f>
        <v>0</v>
      </c>
      <c r="AF104" s="172">
        <f>IF(A4stdlife="n/a","n/a",IF(AF$3&gt;(A4stdlife+$E104),(Input!$N$106*(1+rvanilla)^0.5)-SUM($N104:AE104),(Input!$N$106*(1+rvanilla)^0.5)/A4stdlife))</f>
        <v>0</v>
      </c>
      <c r="AG104" s="172">
        <f>IF(A4stdlife="n/a","n/a",IF(AG$3&gt;(A4stdlife+$E104),(Input!$N$106*(1+rvanilla)^0.5)-SUM($N104:AF104),(Input!$N$106*(1+rvanilla)^0.5)/A4stdlife))</f>
        <v>0</v>
      </c>
      <c r="AH104" s="172">
        <f>IF(A4stdlife="n/a","n/a",IF(AH$3&gt;(A4stdlife+$E104),(Input!$N$106*(1+rvanilla)^0.5)-SUM($N104:AG104),(Input!$N$106*(1+rvanilla)^0.5)/A4stdlife))</f>
        <v>0</v>
      </c>
      <c r="AI104" s="172">
        <f>IF(A4stdlife="n/a","n/a",IF(AI$3&gt;(A4stdlife+$E104),(Input!$N$106*(1+rvanilla)^0.5)-SUM($N104:AH104),(Input!$N$106*(1+rvanilla)^0.5)/A4stdlife))</f>
        <v>0</v>
      </c>
      <c r="AJ104" s="172">
        <f>IF(A4stdlife="n/a","n/a",IF(AJ$3&gt;(A4stdlife+$E104),(Input!$N$106*(1+rvanilla)^0.5)-SUM($N104:AI104),(Input!$N$106*(1+rvanilla)^0.5)/A4stdlife))</f>
        <v>0</v>
      </c>
      <c r="AK104" s="172">
        <f>IF(A4stdlife="n/a","n/a",IF(AK$3&gt;(A4stdlife+$E104),(Input!$N$106*(1+rvanilla)^0.5)-SUM($N104:AJ104),(Input!$N$106*(1+rvanilla)^0.5)/A4stdlife))</f>
        <v>0</v>
      </c>
      <c r="AL104" s="172">
        <f>IF(A4stdlife="n/a","n/a",IF(AL$3&gt;(A4stdlife+$E104),(Input!$N$106*(1+rvanilla)^0.5)-SUM($N104:AK104),(Input!$N$106*(1+rvanilla)^0.5)/A4stdlife))</f>
        <v>0</v>
      </c>
      <c r="AM104" s="172">
        <f>IF(A4stdlife="n/a","n/a",IF(AM$3&gt;(A4stdlife+$E104),(Input!$N$106*(1+rvanilla)^0.5)-SUM($N104:AL104),(Input!$N$106*(1+rvanilla)^0.5)/A4stdlife))</f>
        <v>0</v>
      </c>
      <c r="AN104" s="172">
        <f>IF(A4stdlife="n/a","n/a",IF(AN$3&gt;(A4stdlife+$E104),(Input!$N$106*(1+rvanilla)^0.5)-SUM($N104:AM104),(Input!$N$106*(1+rvanilla)^0.5)/A4stdlife))</f>
        <v>0</v>
      </c>
      <c r="AO104" s="172">
        <f>IF(A4stdlife="n/a","n/a",IF(AO$3&gt;(A4stdlife+$E104),(Input!$N$106*(1+rvanilla)^0.5)-SUM($N104:AN104),(Input!$N$106*(1+rvanilla)^0.5)/A4stdlife))</f>
        <v>0</v>
      </c>
      <c r="AP104" s="172">
        <f>IF(A4stdlife="n/a","n/a",IF(AP$3&gt;(A4stdlife+$E104),(Input!$N$106*(1+rvanilla)^0.5)-SUM($N104:AO104),(Input!$N$106*(1+rvanilla)^0.5)/A4stdlife))</f>
        <v>0</v>
      </c>
      <c r="AQ104" s="172">
        <f>IF(A4stdlife="n/a","n/a",IF(AQ$3&gt;(A4stdlife+$E104),(Input!$N$106*(1+rvanilla)^0.5)-SUM($N104:AP104),(Input!$N$106*(1+rvanilla)^0.5)/A4stdlife))</f>
        <v>0</v>
      </c>
      <c r="AR104" s="172">
        <f>IF(A4stdlife="n/a","n/a",IF(AR$3&gt;(A4stdlife+$E104),(Input!$N$106*(1+rvanilla)^0.5)-SUM($N104:AQ104),(Input!$N$106*(1+rvanilla)^0.5)/A4stdlife))</f>
        <v>0</v>
      </c>
      <c r="AS104" s="172">
        <f>IF(A4stdlife="n/a","n/a",IF(AS$3&gt;(A4stdlife+$E104),(Input!$N$106*(1+rvanilla)^0.5)-SUM($N104:AR104),(Input!$N$106*(1+rvanilla)^0.5)/A4stdlife))</f>
        <v>0</v>
      </c>
      <c r="AT104" s="172">
        <f>IF(A4stdlife="n/a","n/a",IF(AT$3&gt;(A4stdlife+$E104),(Input!$N$106*(1+rvanilla)^0.5)-SUM($N104:AS104),(Input!$N$106*(1+rvanilla)^0.5)/A4stdlife))</f>
        <v>0</v>
      </c>
      <c r="AU104" s="172">
        <f>IF(A4stdlife="n/a","n/a",IF(AU$3&gt;(A4stdlife+$E104),(Input!$N$106*(1+rvanilla)^0.5)-SUM($N104:AT104),(Input!$N$106*(1+rvanilla)^0.5)/A4stdlife))</f>
        <v>0</v>
      </c>
      <c r="AV104" s="172">
        <f>IF(A4stdlife="n/a","n/a",IF(AV$3&gt;(A4stdlife+$E104),(Input!$N$106*(1+rvanilla)^0.5)-SUM($N104:AU104),(Input!$N$106*(1+rvanilla)^0.5)/A4stdlife))</f>
        <v>0</v>
      </c>
      <c r="AW104" s="172">
        <f>IF(A4stdlife="n/a","n/a",IF(AW$3&gt;(A4stdlife+$E104),(Input!$N$106*(1+rvanilla)^0.5)-SUM($N104:AV104),(Input!$N$106*(1+rvanilla)^0.5)/A4stdlife))</f>
        <v>0</v>
      </c>
      <c r="AX104" s="172">
        <f>IF(A4stdlife="n/a","n/a",IF(AX$3&gt;(A4stdlife+$E104),(Input!$N$106*(1+rvanilla)^0.5)-SUM($N104:AW104),(Input!$N$106*(1+rvanilla)^0.5)/A4stdlife))</f>
        <v>0</v>
      </c>
      <c r="AY104" s="172">
        <f>IF(A4stdlife="n/a","n/a",IF(AY$3&gt;(A4stdlife+$E104),(Input!$N$106*(1+rvanilla)^0.5)-SUM($N104:AX104),(Input!$N$106*(1+rvanilla)^0.5)/A4stdlife))</f>
        <v>0</v>
      </c>
      <c r="AZ104" s="172">
        <f>IF(A4stdlife="n/a","n/a",IF(AZ$3&gt;(A4stdlife+$E104),(Input!$N$106*(1+rvanilla)^0.5)-SUM($N104:AY104),(Input!$N$106*(1+rvanilla)^0.5)/A4stdlife))</f>
        <v>0</v>
      </c>
      <c r="BA104" s="172">
        <f>IF(A4stdlife="n/a","n/a",IF(BA$3&gt;(A4stdlife+$E104),(Input!$N$106*(1+rvanilla)^0.5)-SUM($N104:AZ104),(Input!$N$106*(1+rvanilla)^0.5)/A4stdlife))</f>
        <v>0</v>
      </c>
      <c r="BB104" s="172">
        <f>IF(A4stdlife="n/a","n/a",IF(BB$3&gt;(A4stdlife+$E104),(Input!$N$106*(1+rvanilla)^0.5)-SUM($N104:BA104),(Input!$N$106*(1+rvanilla)^0.5)/A4stdlife))</f>
        <v>0</v>
      </c>
      <c r="BC104" s="172">
        <f>IF(A4stdlife="n/a","n/a",IF(BC$3&gt;(A4stdlife+$E104),(Input!$N$106*(1+rvanilla)^0.5)-SUM($N104:BB104),(Input!$N$106*(1+rvanilla)^0.5)/A4stdlife))</f>
        <v>0</v>
      </c>
      <c r="BD104" s="172">
        <f>IF(A4stdlife="n/a","n/a",IF(BD$3&gt;(A4stdlife+$E104),(Input!$N$106*(1+rvanilla)^0.5)-SUM($N104:BC104),(Input!$N$106*(1+rvanilla)^0.5)/A4stdlife))</f>
        <v>0</v>
      </c>
      <c r="BE104" s="172">
        <f>IF(A4stdlife="n/a","n/a",IF(BE$3&gt;(A4stdlife+$E104),(Input!$N$106*(1+rvanilla)^0.5)-SUM($N104:BD104),(Input!$N$106*(1+rvanilla)^0.5)/A4stdlife))</f>
        <v>0</v>
      </c>
      <c r="BF104" s="172">
        <f>IF(A4stdlife="n/a","n/a",IF(BF$3&gt;(A4stdlife+$E104),(Input!$N$106*(1+rvanilla)^0.5)-SUM($N104:BE104),(Input!$N$106*(1+rvanilla)^0.5)/A4stdlife))</f>
        <v>0</v>
      </c>
      <c r="BG104" s="172">
        <f>IF(A4stdlife="n/a","n/a",IF(BG$3&gt;(A4stdlife+$E104),(Input!$N$106*(1+rvanilla)^0.5)-SUM($N104:BF104),(Input!$N$106*(1+rvanilla)^0.5)/A4stdlife))</f>
        <v>0</v>
      </c>
      <c r="BH104" s="172">
        <f>IF(A4stdlife="n/a","n/a",IF(BH$3&gt;(A4stdlife+$E104),(Input!$N$106*(1+rvanilla)^0.5)-SUM($N104:BG104),(Input!$N$106*(1+rvanilla)^0.5)/A4stdlife))</f>
        <v>0</v>
      </c>
      <c r="BI104" s="172">
        <f>IF(A4stdlife="n/a","n/a",IF(BI$3&gt;(A4stdlife+$E104),(Input!$N$106*(1+rvanilla)^0.5)-SUM($N104:BH104),(Input!$N$106*(1+rvanilla)^0.5)/A4stdlife))</f>
        <v>0</v>
      </c>
      <c r="BJ104" s="16"/>
      <c r="BK104" s="16"/>
      <c r="BL104" s="325"/>
      <c r="BM104" s="325"/>
      <c r="BN104" s="325"/>
      <c r="BO104" s="325"/>
      <c r="BP104" s="325"/>
      <c r="BQ104" s="325"/>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2" customFormat="1" hidden="1" outlineLevel="2">
      <c r="A105" s="16"/>
      <c r="B105" s="16"/>
      <c r="C105" s="35"/>
      <c r="D105" s="546"/>
      <c r="E105" s="293">
        <v>9</v>
      </c>
      <c r="F105" s="37"/>
      <c r="G105" s="318"/>
      <c r="H105" s="320"/>
      <c r="I105" s="320"/>
      <c r="J105" s="320"/>
      <c r="K105" s="320"/>
      <c r="L105" s="320"/>
      <c r="M105" s="320"/>
      <c r="N105" s="320"/>
      <c r="O105" s="319"/>
      <c r="P105" s="172">
        <f>IF(A4stdlife="n/a","n/a",IF(P$3&gt;(A4stdlife+$E201),(Input!$O$106*(1+rvanilla)^0.5)-SUM($O201:O201),(Input!$O$106*(1+rvanilla)^0.5)/A4stdlife))</f>
        <v>0</v>
      </c>
      <c r="Q105" s="172">
        <f>IF(A4stdlife="n/a","n/a",IF(Q$3&gt;(A4stdlife+$E201),(Input!$O$106*(1+rvanilla)^0.5)-SUM($O201:P201),(Input!$O$106*(1+rvanilla)^0.5)/A4stdlife))</f>
        <v>0</v>
      </c>
      <c r="R105" s="172">
        <f>IF(A4stdlife="n/a","n/a",IF(R$3&gt;(A4stdlife+$E201),(Input!$O$106*(1+rvanilla)^0.5)-SUM($O201:Q201),(Input!$O$106*(1+rvanilla)^0.5)/A4stdlife))</f>
        <v>0</v>
      </c>
      <c r="S105" s="172">
        <f>IF(A4stdlife="n/a","n/a",IF(S$3&gt;(A4stdlife+$E201),(Input!$O$106*(1+rvanilla)^0.5)-SUM($O201:R201),(Input!$O$106*(1+rvanilla)^0.5)/A4stdlife))</f>
        <v>0</v>
      </c>
      <c r="T105" s="172">
        <f>IF(A4stdlife="n/a","n/a",IF(T$3&gt;(A4stdlife+$E201),(Input!$O$106*(1+rvanilla)^0.5)-SUM($O201:S201),(Input!$O$106*(1+rvanilla)^0.5)/A4stdlife))</f>
        <v>0</v>
      </c>
      <c r="U105" s="172">
        <f>IF(A4stdlife="n/a","n/a",IF(U$3&gt;(A4stdlife+$E201),(Input!$O$106*(1+rvanilla)^0.5)-SUM($O201:T201),(Input!$O$106*(1+rvanilla)^0.5)/A4stdlife))</f>
        <v>0</v>
      </c>
      <c r="V105" s="172">
        <f>IF(A4stdlife="n/a","n/a",IF(V$3&gt;(A4stdlife+$E201),(Input!$O$106*(1+rvanilla)^0.5)-SUM($O201:U201),(Input!$O$106*(1+rvanilla)^0.5)/A4stdlife))</f>
        <v>0</v>
      </c>
      <c r="W105" s="172">
        <f>IF(A4stdlife="n/a","n/a",IF(W$3&gt;(A4stdlife+$E201),(Input!$O$106*(1+rvanilla)^0.5)-SUM($O201:V201),(Input!$O$106*(1+rvanilla)^0.5)/A4stdlife))</f>
        <v>0</v>
      </c>
      <c r="X105" s="172">
        <f>IF(A4stdlife="n/a","n/a",IF(X$3&gt;(A4stdlife+$E201),(Input!$O$106*(1+rvanilla)^0.5)-SUM($O201:W201),(Input!$O$106*(1+rvanilla)^0.5)/A4stdlife))</f>
        <v>0</v>
      </c>
      <c r="Y105" s="172">
        <f>IF(A4stdlife="n/a","n/a",IF(Y$3&gt;(A4stdlife+$E201),(Input!$O$106*(1+rvanilla)^0.5)-SUM($O201:X201),(Input!$O$106*(1+rvanilla)^0.5)/A4stdlife))</f>
        <v>0</v>
      </c>
      <c r="Z105" s="172">
        <f>IF(A4stdlife="n/a","n/a",IF(Z$3&gt;(A4stdlife+$E201),(Input!$O$106*(1+rvanilla)^0.5)-SUM($O201:Y201),(Input!$O$106*(1+rvanilla)^0.5)/A4stdlife))</f>
        <v>0</v>
      </c>
      <c r="AA105" s="172">
        <f>IF(A4stdlife="n/a","n/a",IF(AA$3&gt;(A4stdlife+$E201),(Input!$O$106*(1+rvanilla)^0.5)-SUM($O201:Z201),(Input!$O$106*(1+rvanilla)^0.5)/A4stdlife))</f>
        <v>0</v>
      </c>
      <c r="AB105" s="172">
        <f>IF(A4stdlife="n/a","n/a",IF(AB$3&gt;(A4stdlife+$E201),(Input!$O$106*(1+rvanilla)^0.5)-SUM($O201:AA201),(Input!$O$106*(1+rvanilla)^0.5)/A4stdlife))</f>
        <v>0</v>
      </c>
      <c r="AC105" s="172">
        <f>IF(A4stdlife="n/a","n/a",IF(AC$3&gt;(A4stdlife+$E201),(Input!$O$106*(1+rvanilla)^0.5)-SUM($O201:AB201),(Input!$O$106*(1+rvanilla)^0.5)/A4stdlife))</f>
        <v>0</v>
      </c>
      <c r="AD105" s="172">
        <f>IF(A4stdlife="n/a","n/a",IF(AD$3&gt;(A4stdlife+$E201),(Input!$O$106*(1+rvanilla)^0.5)-SUM($O201:AC201),(Input!$O$106*(1+rvanilla)^0.5)/A4stdlife))</f>
        <v>0</v>
      </c>
      <c r="AE105" s="172">
        <f>IF(A4stdlife="n/a","n/a",IF(AE$3&gt;(A4stdlife+$E201),(Input!$O$106*(1+rvanilla)^0.5)-SUM($O201:AD201),(Input!$O$106*(1+rvanilla)^0.5)/A4stdlife))</f>
        <v>0</v>
      </c>
      <c r="AF105" s="172">
        <f>IF(A4stdlife="n/a","n/a",IF(AF$3&gt;(A4stdlife+$E201),(Input!$O$106*(1+rvanilla)^0.5)-SUM($O201:AE201),(Input!$O$106*(1+rvanilla)^0.5)/A4stdlife))</f>
        <v>0</v>
      </c>
      <c r="AG105" s="172">
        <f>IF(A4stdlife="n/a","n/a",IF(AG$3&gt;(A4stdlife+$E201),(Input!$O$106*(1+rvanilla)^0.5)-SUM($O201:AF201),(Input!$O$106*(1+rvanilla)^0.5)/A4stdlife))</f>
        <v>0</v>
      </c>
      <c r="AH105" s="172">
        <f>IF(A4stdlife="n/a","n/a",IF(AH$3&gt;(A4stdlife+$E201),(Input!$O$106*(1+rvanilla)^0.5)-SUM($O201:AG201),(Input!$O$106*(1+rvanilla)^0.5)/A4stdlife))</f>
        <v>0</v>
      </c>
      <c r="AI105" s="172">
        <f>IF(A4stdlife="n/a","n/a",IF(AI$3&gt;(A4stdlife+$E201),(Input!$O$106*(1+rvanilla)^0.5)-SUM($O201:AH201),(Input!$O$106*(1+rvanilla)^0.5)/A4stdlife))</f>
        <v>0</v>
      </c>
      <c r="AJ105" s="172">
        <f>IF(A4stdlife="n/a","n/a",IF(AJ$3&gt;(A4stdlife+$E201),(Input!$O$106*(1+rvanilla)^0.5)-SUM($O201:AI201),(Input!$O$106*(1+rvanilla)^0.5)/A4stdlife))</f>
        <v>0</v>
      </c>
      <c r="AK105" s="172">
        <f>IF(A4stdlife="n/a","n/a",IF(AK$3&gt;(A4stdlife+$E201),(Input!$O$106*(1+rvanilla)^0.5)-SUM($O201:AJ201),(Input!$O$106*(1+rvanilla)^0.5)/A4stdlife))</f>
        <v>0</v>
      </c>
      <c r="AL105" s="172">
        <f>IF(A4stdlife="n/a","n/a",IF(AL$3&gt;(A4stdlife+$E201),(Input!$O$106*(1+rvanilla)^0.5)-SUM($O201:AK201),(Input!$O$106*(1+rvanilla)^0.5)/A4stdlife))</f>
        <v>0</v>
      </c>
      <c r="AM105" s="172">
        <f>IF(A4stdlife="n/a","n/a",IF(AM$3&gt;(A4stdlife+$E201),(Input!$O$106*(1+rvanilla)^0.5)-SUM($O201:AL201),(Input!$O$106*(1+rvanilla)^0.5)/A4stdlife))</f>
        <v>0</v>
      </c>
      <c r="AN105" s="172">
        <f>IF(A4stdlife="n/a","n/a",IF(AN$3&gt;(A4stdlife+$E201),(Input!$O$106*(1+rvanilla)^0.5)-SUM($O201:AM201),(Input!$O$106*(1+rvanilla)^0.5)/A4stdlife))</f>
        <v>0</v>
      </c>
      <c r="AO105" s="172">
        <f>IF(A4stdlife="n/a","n/a",IF(AO$3&gt;(A4stdlife+$E201),(Input!$O$106*(1+rvanilla)^0.5)-SUM($O201:AN201),(Input!$O$106*(1+rvanilla)^0.5)/A4stdlife))</f>
        <v>0</v>
      </c>
      <c r="AP105" s="172">
        <f>IF(A4stdlife="n/a","n/a",IF(AP$3&gt;(A4stdlife+$E201),(Input!$O$106*(1+rvanilla)^0.5)-SUM($O201:AO201),(Input!$O$106*(1+rvanilla)^0.5)/A4stdlife))</f>
        <v>0</v>
      </c>
      <c r="AQ105" s="172">
        <f>IF(A4stdlife="n/a","n/a",IF(AQ$3&gt;(A4stdlife+$E201),(Input!$O$106*(1+rvanilla)^0.5)-SUM($O201:AP201),(Input!$O$106*(1+rvanilla)^0.5)/A4stdlife))</f>
        <v>0</v>
      </c>
      <c r="AR105" s="172">
        <f>IF(A4stdlife="n/a","n/a",IF(AR$3&gt;(A4stdlife+$E201),(Input!$O$106*(1+rvanilla)^0.5)-SUM($O201:AQ201),(Input!$O$106*(1+rvanilla)^0.5)/A4stdlife))</f>
        <v>0</v>
      </c>
      <c r="AS105" s="172">
        <f>IF(A4stdlife="n/a","n/a",IF(AS$3&gt;(A4stdlife+$E201),(Input!$O$106*(1+rvanilla)^0.5)-SUM($O201:AR201),(Input!$O$106*(1+rvanilla)^0.5)/A4stdlife))</f>
        <v>0</v>
      </c>
      <c r="AT105" s="172">
        <f>IF(A4stdlife="n/a","n/a",IF(AT$3&gt;(A4stdlife+$E201),(Input!$O$106*(1+rvanilla)^0.5)-SUM($O201:AS201),(Input!$O$106*(1+rvanilla)^0.5)/A4stdlife))</f>
        <v>0</v>
      </c>
      <c r="AU105" s="172">
        <f>IF(A4stdlife="n/a","n/a",IF(AU$3&gt;(A4stdlife+$E201),(Input!$O$106*(1+rvanilla)^0.5)-SUM($O201:AT201),(Input!$O$106*(1+rvanilla)^0.5)/A4stdlife))</f>
        <v>0</v>
      </c>
      <c r="AV105" s="172">
        <f>IF(A4stdlife="n/a","n/a",IF(AV$3&gt;(A4stdlife+$E201),(Input!$O$106*(1+rvanilla)^0.5)-SUM($O201:AU201),(Input!$O$106*(1+rvanilla)^0.5)/A4stdlife))</f>
        <v>0</v>
      </c>
      <c r="AW105" s="172">
        <f>IF(A4stdlife="n/a","n/a",IF(AW$3&gt;(A4stdlife+$E201),(Input!$O$106*(1+rvanilla)^0.5)-SUM($O201:AV201),(Input!$O$106*(1+rvanilla)^0.5)/A4stdlife))</f>
        <v>0</v>
      </c>
      <c r="AX105" s="172">
        <f>IF(A4stdlife="n/a","n/a",IF(AX$3&gt;(A4stdlife+$E201),(Input!$O$106*(1+rvanilla)^0.5)-SUM($O201:AW201),(Input!$O$106*(1+rvanilla)^0.5)/A4stdlife))</f>
        <v>0</v>
      </c>
      <c r="AY105" s="172">
        <f>IF(A4stdlife="n/a","n/a",IF(AY$3&gt;(A4stdlife+$E201),(Input!$O$106*(1+rvanilla)^0.5)-SUM($O201:AX201),(Input!$O$106*(1+rvanilla)^0.5)/A4stdlife))</f>
        <v>0</v>
      </c>
      <c r="AZ105" s="172">
        <f>IF(A4stdlife="n/a","n/a",IF(AZ$3&gt;(A4stdlife+$E201),(Input!$O$106*(1+rvanilla)^0.5)-SUM($O201:AY201),(Input!$O$106*(1+rvanilla)^0.5)/A4stdlife))</f>
        <v>0</v>
      </c>
      <c r="BA105" s="172">
        <f>IF(A4stdlife="n/a","n/a",IF(BA$3&gt;(A4stdlife+$E201),(Input!$O$106*(1+rvanilla)^0.5)-SUM($O201:AZ201),(Input!$O$106*(1+rvanilla)^0.5)/A4stdlife))</f>
        <v>0</v>
      </c>
      <c r="BB105" s="172">
        <f>IF(A4stdlife="n/a","n/a",IF(BB$3&gt;(A4stdlife+$E201),(Input!$O$106*(1+rvanilla)^0.5)-SUM($O201:BA201),(Input!$O$106*(1+rvanilla)^0.5)/A4stdlife))</f>
        <v>0</v>
      </c>
      <c r="BC105" s="172">
        <f>IF(A4stdlife="n/a","n/a",IF(BC$3&gt;(A4stdlife+$E201),(Input!$O$106*(1+rvanilla)^0.5)-SUM($O201:BB201),(Input!$O$106*(1+rvanilla)^0.5)/A4stdlife))</f>
        <v>0</v>
      </c>
      <c r="BD105" s="172">
        <f>IF(A4stdlife="n/a","n/a",IF(BD$3&gt;(A4stdlife+$E201),(Input!$O$106*(1+rvanilla)^0.5)-SUM($O201:BC201),(Input!$O$106*(1+rvanilla)^0.5)/A4stdlife))</f>
        <v>0</v>
      </c>
      <c r="BE105" s="172">
        <f>IF(A4stdlife="n/a","n/a",IF(BE$3&gt;(A4stdlife+$E201),(Input!$O$106*(1+rvanilla)^0.5)-SUM($O201:BD201),(Input!$O$106*(1+rvanilla)^0.5)/A4stdlife))</f>
        <v>0</v>
      </c>
      <c r="BF105" s="172">
        <f>IF(A4stdlife="n/a","n/a",IF(BF$3&gt;(A4stdlife+$E201),(Input!$O$106*(1+rvanilla)^0.5)-SUM($O201:BE201),(Input!$O$106*(1+rvanilla)^0.5)/A4stdlife))</f>
        <v>0</v>
      </c>
      <c r="BG105" s="172">
        <f>IF(A4stdlife="n/a","n/a",IF(BG$3&gt;(A4stdlife+$E201),(Input!$O$106*(1+rvanilla)^0.5)-SUM($O201:BF201),(Input!$O$106*(1+rvanilla)^0.5)/A4stdlife))</f>
        <v>0</v>
      </c>
      <c r="BH105" s="172">
        <f>IF(A4stdlife="n/a","n/a",IF(BH$3&gt;(A4stdlife+$E201),(Input!$O$106*(1+rvanilla)^0.5)-SUM($O201:BG201),(Input!$O$106*(1+rvanilla)^0.5)/A4stdlife))</f>
        <v>0</v>
      </c>
      <c r="BI105" s="172">
        <f>IF(A4stdlife="n/a","n/a",IF(BI$3&gt;(A4stdlife+$E201),(Input!$O$106*(1+rvanilla)^0.5)-SUM($O201:BH201),(Input!$O$106*(1+rvanilla)^0.5)/A4stdlife))</f>
        <v>0</v>
      </c>
      <c r="BJ105" s="16"/>
      <c r="BK105" s="16"/>
      <c r="BL105" s="325"/>
      <c r="BM105" s="325"/>
      <c r="BN105" s="325"/>
      <c r="BO105" s="325"/>
      <c r="BP105" s="325"/>
      <c r="BQ105" s="32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2" customFormat="1" hidden="1" outlineLevel="2">
      <c r="A106" s="16"/>
      <c r="B106" s="16"/>
      <c r="C106" s="35"/>
      <c r="D106" s="546"/>
      <c r="E106" s="294">
        <v>10</v>
      </c>
      <c r="F106" s="37"/>
      <c r="G106" s="318"/>
      <c r="H106" s="320"/>
      <c r="I106" s="320"/>
      <c r="J106" s="320"/>
      <c r="K106" s="320"/>
      <c r="L106" s="320"/>
      <c r="M106" s="320"/>
      <c r="N106" s="320"/>
      <c r="O106" s="320"/>
      <c r="P106" s="319"/>
      <c r="Q106" s="172">
        <f>IF(A4stdlife="n/a","n/a",IF(Q$3&gt;(A4stdlife+$E106),(Input!$P$106*(1+rvanilla)^0.5)-SUM($P106:P106),(Input!$P$106*(1+rvanilla)^0.5)/A4stdlife))</f>
        <v>0</v>
      </c>
      <c r="R106" s="172">
        <f>IF(A4stdlife="n/a","n/a",IF(R$3&gt;(A4stdlife+$E106),(Input!$P$106*(1+rvanilla)^0.5)-SUM($P106:Q106),(Input!$P$106*(1+rvanilla)^0.5)/A4stdlife))</f>
        <v>0</v>
      </c>
      <c r="S106" s="172">
        <f>IF(A4stdlife="n/a","n/a",IF(S$3&gt;(A4stdlife+$E106),(Input!$P$106*(1+rvanilla)^0.5)-SUM($P106:R106),(Input!$P$106*(1+rvanilla)^0.5)/A4stdlife))</f>
        <v>0</v>
      </c>
      <c r="T106" s="172">
        <f>IF(A4stdlife="n/a","n/a",IF(T$3&gt;(A4stdlife+$E106),(Input!$P$106*(1+rvanilla)^0.5)-SUM($P106:S106),(Input!$P$106*(1+rvanilla)^0.5)/A4stdlife))</f>
        <v>0</v>
      </c>
      <c r="U106" s="172">
        <f>IF(A4stdlife="n/a","n/a",IF(U$3&gt;(A4stdlife+$E106),(Input!$P$106*(1+rvanilla)^0.5)-SUM($P106:T106),(Input!$P$106*(1+rvanilla)^0.5)/A4stdlife))</f>
        <v>0</v>
      </c>
      <c r="V106" s="172">
        <f>IF(A4stdlife="n/a","n/a",IF(V$3&gt;(A4stdlife+$E106),(Input!$P$106*(1+rvanilla)^0.5)-SUM($P106:U106),(Input!$P$106*(1+rvanilla)^0.5)/A4stdlife))</f>
        <v>0</v>
      </c>
      <c r="W106" s="172">
        <f>IF(A4stdlife="n/a","n/a",IF(W$3&gt;(A4stdlife+$E106),(Input!$P$106*(1+rvanilla)^0.5)-SUM($P106:V106),(Input!$P$106*(1+rvanilla)^0.5)/A4stdlife))</f>
        <v>0</v>
      </c>
      <c r="X106" s="172">
        <f>IF(A4stdlife="n/a","n/a",IF(X$3&gt;(A4stdlife+$E106),(Input!$P$106*(1+rvanilla)^0.5)-SUM($P106:W106),(Input!$P$106*(1+rvanilla)^0.5)/A4stdlife))</f>
        <v>0</v>
      </c>
      <c r="Y106" s="172">
        <f>IF(A4stdlife="n/a","n/a",IF(Y$3&gt;(A4stdlife+$E106),(Input!$P$106*(1+rvanilla)^0.5)-SUM($P106:X106),(Input!$P$106*(1+rvanilla)^0.5)/A4stdlife))</f>
        <v>0</v>
      </c>
      <c r="Z106" s="172">
        <f>IF(A4stdlife="n/a","n/a",IF(Z$3&gt;(A4stdlife+$E106),(Input!$P$106*(1+rvanilla)^0.5)-SUM($P106:Y106),(Input!$P$106*(1+rvanilla)^0.5)/A4stdlife))</f>
        <v>0</v>
      </c>
      <c r="AA106" s="172">
        <f>IF(A4stdlife="n/a","n/a",IF(AA$3&gt;(A4stdlife+$E106),(Input!$P$106*(1+rvanilla)^0.5)-SUM($P106:Z106),(Input!$P$106*(1+rvanilla)^0.5)/A4stdlife))</f>
        <v>0</v>
      </c>
      <c r="AB106" s="172">
        <f>IF(A4stdlife="n/a","n/a",IF(AB$3&gt;(A4stdlife+$E106),(Input!$P$106*(1+rvanilla)^0.5)-SUM($P106:AA106),(Input!$P$106*(1+rvanilla)^0.5)/A4stdlife))</f>
        <v>0</v>
      </c>
      <c r="AC106" s="172">
        <f>IF(A4stdlife="n/a","n/a",IF(AC$3&gt;(A4stdlife+$E106),(Input!$P$106*(1+rvanilla)^0.5)-SUM($P106:AB106),(Input!$P$106*(1+rvanilla)^0.5)/A4stdlife))</f>
        <v>0</v>
      </c>
      <c r="AD106" s="172">
        <f>IF(A4stdlife="n/a","n/a",IF(AD$3&gt;(A4stdlife+$E106),(Input!$P$106*(1+rvanilla)^0.5)-SUM($P106:AC106),(Input!$P$106*(1+rvanilla)^0.5)/A4stdlife))</f>
        <v>0</v>
      </c>
      <c r="AE106" s="172">
        <f>IF(A4stdlife="n/a","n/a",IF(AE$3&gt;(A4stdlife+$E106),(Input!$P$106*(1+rvanilla)^0.5)-SUM($P106:AD106),(Input!$P$106*(1+rvanilla)^0.5)/A4stdlife))</f>
        <v>0</v>
      </c>
      <c r="AF106" s="172">
        <f>IF(A4stdlife="n/a","n/a",IF(AF$3&gt;(A4stdlife+$E106),(Input!$P$106*(1+rvanilla)^0.5)-SUM($P106:AE106),(Input!$P$106*(1+rvanilla)^0.5)/A4stdlife))</f>
        <v>0</v>
      </c>
      <c r="AG106" s="172">
        <f>IF(A4stdlife="n/a","n/a",IF(AG$3&gt;(A4stdlife+$E106),(Input!$P$106*(1+rvanilla)^0.5)-SUM($P106:AF106),(Input!$P$106*(1+rvanilla)^0.5)/A4stdlife))</f>
        <v>0</v>
      </c>
      <c r="AH106" s="172">
        <f>IF(A4stdlife="n/a","n/a",IF(AH$3&gt;(A4stdlife+$E106),(Input!$P$106*(1+rvanilla)^0.5)-SUM($P106:AG106),(Input!$P$106*(1+rvanilla)^0.5)/A4stdlife))</f>
        <v>0</v>
      </c>
      <c r="AI106" s="172">
        <f>IF(A4stdlife="n/a","n/a",IF(AI$3&gt;(A4stdlife+$E106),(Input!$P$106*(1+rvanilla)^0.5)-SUM($P106:AH106),(Input!$P$106*(1+rvanilla)^0.5)/A4stdlife))</f>
        <v>0</v>
      </c>
      <c r="AJ106" s="172">
        <f>IF(A4stdlife="n/a","n/a",IF(AJ$3&gt;(A4stdlife+$E106),(Input!$P$106*(1+rvanilla)^0.5)-SUM($P106:AI106),(Input!$P$106*(1+rvanilla)^0.5)/A4stdlife))</f>
        <v>0</v>
      </c>
      <c r="AK106" s="172">
        <f>IF(A4stdlife="n/a","n/a",IF(AK$3&gt;(A4stdlife+$E106),(Input!$P$106*(1+rvanilla)^0.5)-SUM($P106:AJ106),(Input!$P$106*(1+rvanilla)^0.5)/A4stdlife))</f>
        <v>0</v>
      </c>
      <c r="AL106" s="172">
        <f>IF(A4stdlife="n/a","n/a",IF(AL$3&gt;(A4stdlife+$E106),(Input!$P$106*(1+rvanilla)^0.5)-SUM($P106:AK106),(Input!$P$106*(1+rvanilla)^0.5)/A4stdlife))</f>
        <v>0</v>
      </c>
      <c r="AM106" s="172">
        <f>IF(A4stdlife="n/a","n/a",IF(AM$3&gt;(A4stdlife+$E106),(Input!$P$106*(1+rvanilla)^0.5)-SUM($P106:AL106),(Input!$P$106*(1+rvanilla)^0.5)/A4stdlife))</f>
        <v>0</v>
      </c>
      <c r="AN106" s="172">
        <f>IF(A4stdlife="n/a","n/a",IF(AN$3&gt;(A4stdlife+$E106),(Input!$P$106*(1+rvanilla)^0.5)-SUM($P106:AM106),(Input!$P$106*(1+rvanilla)^0.5)/A4stdlife))</f>
        <v>0</v>
      </c>
      <c r="AO106" s="172">
        <f>IF(A4stdlife="n/a","n/a",IF(AO$3&gt;(A4stdlife+$E106),(Input!$P$106*(1+rvanilla)^0.5)-SUM($P106:AN106),(Input!$P$106*(1+rvanilla)^0.5)/A4stdlife))</f>
        <v>0</v>
      </c>
      <c r="AP106" s="172">
        <f>IF(A4stdlife="n/a","n/a",IF(AP$3&gt;(A4stdlife+$E106),(Input!$P$106*(1+rvanilla)^0.5)-SUM($P106:AO106),(Input!$P$106*(1+rvanilla)^0.5)/A4stdlife))</f>
        <v>0</v>
      </c>
      <c r="AQ106" s="172">
        <f>IF(A4stdlife="n/a","n/a",IF(AQ$3&gt;(A4stdlife+$E106),(Input!$P$106*(1+rvanilla)^0.5)-SUM($P106:AP106),(Input!$P$106*(1+rvanilla)^0.5)/A4stdlife))</f>
        <v>0</v>
      </c>
      <c r="AR106" s="172">
        <f>IF(A4stdlife="n/a","n/a",IF(AR$3&gt;(A4stdlife+$E106),(Input!$P$106*(1+rvanilla)^0.5)-SUM($P106:AQ106),(Input!$P$106*(1+rvanilla)^0.5)/A4stdlife))</f>
        <v>0</v>
      </c>
      <c r="AS106" s="172">
        <f>IF(A4stdlife="n/a","n/a",IF(AS$3&gt;(A4stdlife+$E106),(Input!$P$106*(1+rvanilla)^0.5)-SUM($P106:AR106),(Input!$P$106*(1+rvanilla)^0.5)/A4stdlife))</f>
        <v>0</v>
      </c>
      <c r="AT106" s="172">
        <f>IF(A4stdlife="n/a","n/a",IF(AT$3&gt;(A4stdlife+$E106),(Input!$P$106*(1+rvanilla)^0.5)-SUM($P106:AS106),(Input!$P$106*(1+rvanilla)^0.5)/A4stdlife))</f>
        <v>0</v>
      </c>
      <c r="AU106" s="172">
        <f>IF(A4stdlife="n/a","n/a",IF(AU$3&gt;(A4stdlife+$E106),(Input!$P$106*(1+rvanilla)^0.5)-SUM($P106:AT106),(Input!$P$106*(1+rvanilla)^0.5)/A4stdlife))</f>
        <v>0</v>
      </c>
      <c r="AV106" s="172">
        <f>IF(A4stdlife="n/a","n/a",IF(AV$3&gt;(A4stdlife+$E106),(Input!$P$106*(1+rvanilla)^0.5)-SUM($P106:AU106),(Input!$P$106*(1+rvanilla)^0.5)/A4stdlife))</f>
        <v>0</v>
      </c>
      <c r="AW106" s="172">
        <f>IF(A4stdlife="n/a","n/a",IF(AW$3&gt;(A4stdlife+$E106),(Input!$P$106*(1+rvanilla)^0.5)-SUM($P106:AV106),(Input!$P$106*(1+rvanilla)^0.5)/A4stdlife))</f>
        <v>0</v>
      </c>
      <c r="AX106" s="172">
        <f>IF(A4stdlife="n/a","n/a",IF(AX$3&gt;(A4stdlife+$E106),(Input!$P$106*(1+rvanilla)^0.5)-SUM($P106:AW106),(Input!$P$106*(1+rvanilla)^0.5)/A4stdlife))</f>
        <v>0</v>
      </c>
      <c r="AY106" s="172">
        <f>IF(A4stdlife="n/a","n/a",IF(AY$3&gt;(A4stdlife+$E106),(Input!$P$106*(1+rvanilla)^0.5)-SUM($P106:AX106),(Input!$P$106*(1+rvanilla)^0.5)/A4stdlife))</f>
        <v>0</v>
      </c>
      <c r="AZ106" s="172">
        <f>IF(A4stdlife="n/a","n/a",IF(AZ$3&gt;(A4stdlife+$E106),(Input!$P$106*(1+rvanilla)^0.5)-SUM($P106:AY106),(Input!$P$106*(1+rvanilla)^0.5)/A4stdlife))</f>
        <v>0</v>
      </c>
      <c r="BA106" s="172">
        <f>IF(A4stdlife="n/a","n/a",IF(BA$3&gt;(A4stdlife+$E106),(Input!$P$106*(1+rvanilla)^0.5)-SUM($P106:AZ106),(Input!$P$106*(1+rvanilla)^0.5)/A4stdlife))</f>
        <v>0</v>
      </c>
      <c r="BB106" s="172">
        <f>IF(A4stdlife="n/a","n/a",IF(BB$3&gt;(A4stdlife+$E106),(Input!$P$106*(1+rvanilla)^0.5)-SUM($P106:BA106),(Input!$P$106*(1+rvanilla)^0.5)/A4stdlife))</f>
        <v>0</v>
      </c>
      <c r="BC106" s="172">
        <f>IF(A4stdlife="n/a","n/a",IF(BC$3&gt;(A4stdlife+$E106),(Input!$P$106*(1+rvanilla)^0.5)-SUM($P106:BB106),(Input!$P$106*(1+rvanilla)^0.5)/A4stdlife))</f>
        <v>0</v>
      </c>
      <c r="BD106" s="172">
        <f>IF(A4stdlife="n/a","n/a",IF(BD$3&gt;(A4stdlife+$E106),(Input!$P$106*(1+rvanilla)^0.5)-SUM($P106:BC106),(Input!$P$106*(1+rvanilla)^0.5)/A4stdlife))</f>
        <v>0</v>
      </c>
      <c r="BE106" s="172">
        <f>IF(A4stdlife="n/a","n/a",IF(BE$3&gt;(A4stdlife+$E106),(Input!$P$106*(1+rvanilla)^0.5)-SUM($P106:BD106),(Input!$P$106*(1+rvanilla)^0.5)/A4stdlife))</f>
        <v>0</v>
      </c>
      <c r="BF106" s="172">
        <f>IF(A4stdlife="n/a","n/a",IF(BF$3&gt;(A4stdlife+$E106),(Input!$P$106*(1+rvanilla)^0.5)-SUM($P106:BE106),(Input!$P$106*(1+rvanilla)^0.5)/A4stdlife))</f>
        <v>0</v>
      </c>
      <c r="BG106" s="172">
        <f>IF(A4stdlife="n/a","n/a",IF(BG$3&gt;(A4stdlife+$E106),(Input!$P$106*(1+rvanilla)^0.5)-SUM($P106:BF106),(Input!$P$106*(1+rvanilla)^0.5)/A4stdlife))</f>
        <v>0</v>
      </c>
      <c r="BH106" s="172">
        <f>IF(A4stdlife="n/a","n/a",IF(BH$3&gt;(A4stdlife+$E106),(Input!$P$106*(1+rvanilla)^0.5)-SUM($P106:BG106),(Input!$P$106*(1+rvanilla)^0.5)/A4stdlife))</f>
        <v>0</v>
      </c>
      <c r="BI106" s="172">
        <f>IF(A4stdlife="n/a","n/a",IF(BI$3&gt;(A4stdlife+$E106),(Input!$P$106*(1+rvanilla)^0.5)-SUM($P106:BH106),(Input!$P$106*(1+rvanilla)^0.5)/A4stdlife))</f>
        <v>0</v>
      </c>
      <c r="BJ106" s="16"/>
      <c r="BK106" s="16"/>
      <c r="BL106" s="325"/>
      <c r="BM106" s="325"/>
      <c r="BN106" s="325"/>
      <c r="BO106" s="325"/>
      <c r="BP106" s="325"/>
      <c r="BQ106" s="325"/>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2" customFormat="1" hidden="1" outlineLevel="1">
      <c r="A107" s="16"/>
      <c r="B107" s="16"/>
      <c r="C107" s="35" t="str">
        <f>Asset4</f>
        <v>Zone Substation</v>
      </c>
      <c r="D107" s="16"/>
      <c r="E107" s="16"/>
      <c r="F107" s="32"/>
      <c r="G107" s="169">
        <f t="shared" ref="G107:AL107" si="15">SUM(G95:G106)</f>
        <v>0</v>
      </c>
      <c r="H107" s="169">
        <f t="shared" si="15"/>
        <v>8.0207726094683518E-2</v>
      </c>
      <c r="I107" s="169">
        <f t="shared" si="15"/>
        <v>0.45814556587064836</v>
      </c>
      <c r="J107" s="169">
        <f t="shared" si="15"/>
        <v>0.74799733220656983</v>
      </c>
      <c r="K107" s="169">
        <f t="shared" si="15"/>
        <v>0.94434014323581938</v>
      </c>
      <c r="L107" s="169">
        <f t="shared" si="15"/>
        <v>1.1403801662594042</v>
      </c>
      <c r="M107" s="169">
        <f t="shared" si="15"/>
        <v>1.1403801662594042</v>
      </c>
      <c r="N107" s="169">
        <f t="shared" si="15"/>
        <v>1.1403801662594042</v>
      </c>
      <c r="O107" s="169">
        <f t="shared" si="15"/>
        <v>1.1403801662594042</v>
      </c>
      <c r="P107" s="169">
        <f t="shared" si="15"/>
        <v>1.1403801662594042</v>
      </c>
      <c r="Q107" s="169">
        <f t="shared" si="15"/>
        <v>1.1403801662594042</v>
      </c>
      <c r="R107" s="169">
        <f t="shared" si="15"/>
        <v>1.1403801662594042</v>
      </c>
      <c r="S107" s="169">
        <f t="shared" si="15"/>
        <v>1.1403801662594042</v>
      </c>
      <c r="T107" s="169">
        <f t="shared" si="15"/>
        <v>1.1403801662594042</v>
      </c>
      <c r="U107" s="169">
        <f t="shared" si="15"/>
        <v>1.1403801662594042</v>
      </c>
      <c r="V107" s="169">
        <f t="shared" si="15"/>
        <v>1.1403801662594042</v>
      </c>
      <c r="W107" s="169">
        <f t="shared" si="15"/>
        <v>1.1403801662594042</v>
      </c>
      <c r="X107" s="169">
        <f t="shared" si="15"/>
        <v>1.1403801662594042</v>
      </c>
      <c r="Y107" s="169">
        <f t="shared" si="15"/>
        <v>1.1403801662594042</v>
      </c>
      <c r="Z107" s="169">
        <f t="shared" si="15"/>
        <v>1.1403801662594042</v>
      </c>
      <c r="AA107" s="169">
        <f t="shared" si="15"/>
        <v>1.1403801662594042</v>
      </c>
      <c r="AB107" s="169">
        <f t="shared" si="15"/>
        <v>1.1403801662594042</v>
      </c>
      <c r="AC107" s="169">
        <f t="shared" si="15"/>
        <v>1.1403801662594042</v>
      </c>
      <c r="AD107" s="169">
        <f t="shared" si="15"/>
        <v>1.1403801662594042</v>
      </c>
      <c r="AE107" s="169">
        <f t="shared" si="15"/>
        <v>1.1403801662594042</v>
      </c>
      <c r="AF107" s="169">
        <f t="shared" si="15"/>
        <v>1.1403801662594042</v>
      </c>
      <c r="AG107" s="169">
        <f t="shared" si="15"/>
        <v>1.1403801662594042</v>
      </c>
      <c r="AH107" s="169">
        <f t="shared" si="15"/>
        <v>1.1403801662594042</v>
      </c>
      <c r="AI107" s="169">
        <f t="shared" si="15"/>
        <v>1.1403801662594042</v>
      </c>
      <c r="AJ107" s="169">
        <f t="shared" si="15"/>
        <v>1.1403801662594042</v>
      </c>
      <c r="AK107" s="169">
        <f t="shared" si="15"/>
        <v>1.1403801662594042</v>
      </c>
      <c r="AL107" s="169">
        <f t="shared" si="15"/>
        <v>1.1403801662594042</v>
      </c>
      <c r="AM107" s="169">
        <f t="shared" ref="AM107:BI107" si="16">SUM(AM95:AM106)</f>
        <v>1.1403801662594042</v>
      </c>
      <c r="AN107" s="169">
        <f t="shared" si="16"/>
        <v>1.1403801662594042</v>
      </c>
      <c r="AO107" s="169">
        <f t="shared" si="16"/>
        <v>1.1403801662594042</v>
      </c>
      <c r="AP107" s="169">
        <f t="shared" si="16"/>
        <v>1.1403801662594042</v>
      </c>
      <c r="AQ107" s="169">
        <f t="shared" si="16"/>
        <v>1.1403801662594042</v>
      </c>
      <c r="AR107" s="169">
        <f t="shared" si="16"/>
        <v>1.1403801662594042</v>
      </c>
      <c r="AS107" s="169">
        <f t="shared" si="16"/>
        <v>1.1403801662594042</v>
      </c>
      <c r="AT107" s="169">
        <f t="shared" si="16"/>
        <v>1.1403801662594042</v>
      </c>
      <c r="AU107" s="169">
        <f t="shared" si="16"/>
        <v>1.1403801662594042</v>
      </c>
      <c r="AV107" s="169">
        <f t="shared" si="16"/>
        <v>1.0601724401647175</v>
      </c>
      <c r="AW107" s="169">
        <f t="shared" si="16"/>
        <v>0.68223460038874861</v>
      </c>
      <c r="AX107" s="169">
        <f t="shared" si="16"/>
        <v>0.39238283405283436</v>
      </c>
      <c r="AY107" s="169">
        <f t="shared" si="16"/>
        <v>0.1960400230235865</v>
      </c>
      <c r="AZ107" s="169">
        <f t="shared" si="16"/>
        <v>-2.6645352591003757E-15</v>
      </c>
      <c r="BA107" s="169">
        <f t="shared" si="16"/>
        <v>0</v>
      </c>
      <c r="BB107" s="169">
        <f t="shared" si="16"/>
        <v>0</v>
      </c>
      <c r="BC107" s="169">
        <f t="shared" si="16"/>
        <v>0</v>
      </c>
      <c r="BD107" s="169">
        <f t="shared" si="16"/>
        <v>0</v>
      </c>
      <c r="BE107" s="169">
        <f t="shared" si="16"/>
        <v>0</v>
      </c>
      <c r="BF107" s="169">
        <f t="shared" si="16"/>
        <v>0</v>
      </c>
      <c r="BG107" s="169">
        <f t="shared" si="16"/>
        <v>0</v>
      </c>
      <c r="BH107" s="169">
        <f t="shared" si="16"/>
        <v>0</v>
      </c>
      <c r="BI107" s="169">
        <f t="shared" si="16"/>
        <v>0</v>
      </c>
      <c r="BJ107" s="16"/>
      <c r="BK107" s="16"/>
      <c r="BL107" s="325"/>
      <c r="BM107" s="325"/>
      <c r="BN107" s="325"/>
      <c r="BO107" s="325"/>
      <c r="BP107" s="325"/>
      <c r="BQ107" s="325"/>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2" customFormat="1" hidden="1" outlineLevel="2">
      <c r="A108" s="16"/>
      <c r="B108" s="42" t="str">
        <f>C120</f>
        <v>Distribution Substations</v>
      </c>
      <c r="C108" s="43"/>
      <c r="D108" s="44" t="s">
        <v>72</v>
      </c>
      <c r="E108" s="43"/>
      <c r="F108" s="45"/>
      <c r="G108" s="171" t="str">
        <f>IF(G$3&gt;A5remlife,A5value-SUM($F108:F108),IF(A5remlife="N/A","n/a",A5value/A5remlife))</f>
        <v>n/a</v>
      </c>
      <c r="H108" s="171" t="str">
        <f>IF(H$3&gt;A5remlife,A5value-SUM($F108:G108),IF(A5remlife="N/A","n/a",A5value/A5remlife))</f>
        <v>n/a</v>
      </c>
      <c r="I108" s="171" t="str">
        <f>IF(I$3&gt;A5remlife,A5value-SUM($F108:H108),IF(A5remlife="N/A","n/a",A5value/A5remlife))</f>
        <v>n/a</v>
      </c>
      <c r="J108" s="171" t="str">
        <f>IF(J$3&gt;A5remlife,A5value-SUM($F108:I108),IF(A5remlife="N/A","n/a",A5value/A5remlife))</f>
        <v>n/a</v>
      </c>
      <c r="K108" s="171" t="str">
        <f>IF(K$3&gt;A5remlife,A5value-SUM($F108:J108),IF(A5remlife="N/A","n/a",A5value/A5remlife))</f>
        <v>n/a</v>
      </c>
      <c r="L108" s="171" t="str">
        <f>IF(L$3&gt;A5remlife,A5value-SUM($F108:K108),IF(A5remlife="N/A","n/a",A5value/A5remlife))</f>
        <v>n/a</v>
      </c>
      <c r="M108" s="171" t="str">
        <f>IF(M$3&gt;A5remlife,A5value-SUM($F108:L108),IF(A5remlife="N/A","n/a",A5value/A5remlife))</f>
        <v>n/a</v>
      </c>
      <c r="N108" s="171" t="str">
        <f>IF(N$3&gt;A5remlife,A5value-SUM($F108:M108),IF(A5remlife="N/A","n/a",A5value/A5remlife))</f>
        <v>n/a</v>
      </c>
      <c r="O108" s="171" t="str">
        <f>IF(O$3&gt;A5remlife,A5value-SUM($F108:N108),IF(A5remlife="N/A","n/a",A5value/A5remlife))</f>
        <v>n/a</v>
      </c>
      <c r="P108" s="171" t="str">
        <f>IF(P$3&gt;A5remlife,A5value-SUM($F108:O108),IF(A5remlife="N/A","n/a",A5value/A5remlife))</f>
        <v>n/a</v>
      </c>
      <c r="Q108" s="171" t="str">
        <f>IF(Q$3&gt;A5remlife,A5value-SUM($F108:P108),IF(A5remlife="N/A","n/a",A5value/A5remlife))</f>
        <v>n/a</v>
      </c>
      <c r="R108" s="171" t="str">
        <f>IF(R$3&gt;A5remlife,A5value-SUM($F108:Q108),IF(A5remlife="N/A","n/a",A5value/A5remlife))</f>
        <v>n/a</v>
      </c>
      <c r="S108" s="171" t="str">
        <f>IF(S$3&gt;A5remlife,A5value-SUM($F108:R108),IF(A5remlife="N/A","n/a",A5value/A5remlife))</f>
        <v>n/a</v>
      </c>
      <c r="T108" s="171" t="str">
        <f>IF(T$3&gt;A5remlife,A5value-SUM($F108:S108),IF(A5remlife="N/A","n/a",A5value/A5remlife))</f>
        <v>n/a</v>
      </c>
      <c r="U108" s="171" t="str">
        <f>IF(U$3&gt;A5remlife,A5value-SUM($F108:T108),IF(A5remlife="N/A","n/a",A5value/A5remlife))</f>
        <v>n/a</v>
      </c>
      <c r="V108" s="171" t="str">
        <f>IF(V$3&gt;A5remlife,A5value-SUM($F108:U108),IF(A5remlife="N/A","n/a",A5value/A5remlife))</f>
        <v>n/a</v>
      </c>
      <c r="W108" s="171" t="str">
        <f>IF(W$3&gt;A5remlife,A5value-SUM($F108:V108),IF(A5remlife="N/A","n/a",A5value/A5remlife))</f>
        <v>n/a</v>
      </c>
      <c r="X108" s="171" t="str">
        <f>IF(X$3&gt;A5remlife,A5value-SUM($F108:W108),IF(A5remlife="N/A","n/a",A5value/A5remlife))</f>
        <v>n/a</v>
      </c>
      <c r="Y108" s="171" t="str">
        <f>IF(Y$3&gt;A5remlife,A5value-SUM($F108:X108),IF(A5remlife="N/A","n/a",A5value/A5remlife))</f>
        <v>n/a</v>
      </c>
      <c r="Z108" s="171" t="str">
        <f>IF(Z$3&gt;A5remlife,A5value-SUM($F108:Y108),IF(A5remlife="N/A","n/a",A5value/A5remlife))</f>
        <v>n/a</v>
      </c>
      <c r="AA108" s="171" t="str">
        <f>IF(AA$3&gt;A5remlife,A5value-SUM($F108:Z108),IF(A5remlife="N/A","n/a",A5value/A5remlife))</f>
        <v>n/a</v>
      </c>
      <c r="AB108" s="171" t="str">
        <f>IF(AB$3&gt;A5remlife,A5value-SUM($F108:AA108),IF(A5remlife="N/A","n/a",A5value/A5remlife))</f>
        <v>n/a</v>
      </c>
      <c r="AC108" s="171" t="str">
        <f>IF(AC$3&gt;A5remlife,A5value-SUM($F108:AB108),IF(A5remlife="N/A","n/a",A5value/A5remlife))</f>
        <v>n/a</v>
      </c>
      <c r="AD108" s="171" t="str">
        <f>IF(AD$3&gt;A5remlife,A5value-SUM($F108:AC108),IF(A5remlife="N/A","n/a",A5value/A5remlife))</f>
        <v>n/a</v>
      </c>
      <c r="AE108" s="171" t="str">
        <f>IF(AE$3&gt;A5remlife,A5value-SUM($F108:AD108),IF(A5remlife="N/A","n/a",A5value/A5remlife))</f>
        <v>n/a</v>
      </c>
      <c r="AF108" s="171" t="str">
        <f>IF(AF$3&gt;A5remlife,A5value-SUM($F108:AE108),IF(A5remlife="N/A","n/a",A5value/A5remlife))</f>
        <v>n/a</v>
      </c>
      <c r="AG108" s="171" t="str">
        <f>IF(AG$3&gt;A5remlife,A5value-SUM($F108:AF108),IF(A5remlife="N/A","n/a",A5value/A5remlife))</f>
        <v>n/a</v>
      </c>
      <c r="AH108" s="171" t="str">
        <f>IF(AH$3&gt;A5remlife,A5value-SUM($F108:AG108),IF(A5remlife="N/A","n/a",A5value/A5remlife))</f>
        <v>n/a</v>
      </c>
      <c r="AI108" s="171" t="str">
        <f>IF(AI$3&gt;A5remlife,A5value-SUM($F108:AH108),IF(A5remlife="N/A","n/a",A5value/A5remlife))</f>
        <v>n/a</v>
      </c>
      <c r="AJ108" s="171" t="str">
        <f>IF(AJ$3&gt;A5remlife,A5value-SUM($F108:AI108),IF(A5remlife="N/A","n/a",A5value/A5remlife))</f>
        <v>n/a</v>
      </c>
      <c r="AK108" s="171" t="str">
        <f>IF(AK$3&gt;A5remlife,A5value-SUM($F108:AJ108),IF(A5remlife="N/A","n/a",A5value/A5remlife))</f>
        <v>n/a</v>
      </c>
      <c r="AL108" s="171" t="str">
        <f>IF(AL$3&gt;A5remlife,A5value-SUM($F108:AK108),IF(A5remlife="N/A","n/a",A5value/A5remlife))</f>
        <v>n/a</v>
      </c>
      <c r="AM108" s="171" t="str">
        <f>IF(AM$3&gt;A5remlife,A5value-SUM($F108:AL108),IF(A5remlife="N/A","n/a",A5value/A5remlife))</f>
        <v>n/a</v>
      </c>
      <c r="AN108" s="171" t="str">
        <f>IF(AN$3&gt;A5remlife,A5value-SUM($F108:AM108),IF(A5remlife="N/A","n/a",A5value/A5remlife))</f>
        <v>n/a</v>
      </c>
      <c r="AO108" s="171" t="str">
        <f>IF(AO$3&gt;A5remlife,A5value-SUM($F108:AN108),IF(A5remlife="N/A","n/a",A5value/A5remlife))</f>
        <v>n/a</v>
      </c>
      <c r="AP108" s="171" t="str">
        <f>IF(AP$3&gt;A5remlife,A5value-SUM($F108:AO108),IF(A5remlife="N/A","n/a",A5value/A5remlife))</f>
        <v>n/a</v>
      </c>
      <c r="AQ108" s="171" t="str">
        <f>IF(AQ$3&gt;A5remlife,A5value-SUM($F108:AP108),IF(A5remlife="N/A","n/a",A5value/A5remlife))</f>
        <v>n/a</v>
      </c>
      <c r="AR108" s="171" t="str">
        <f>IF(AR$3&gt;A5remlife,A5value-SUM($F108:AQ108),IF(A5remlife="N/A","n/a",A5value/A5remlife))</f>
        <v>n/a</v>
      </c>
      <c r="AS108" s="171" t="str">
        <f>IF(AS$3&gt;A5remlife,A5value-SUM($F108:AR108),IF(A5remlife="N/A","n/a",A5value/A5remlife))</f>
        <v>n/a</v>
      </c>
      <c r="AT108" s="171" t="str">
        <f>IF(AT$3&gt;A5remlife,A5value-SUM($F108:AS108),IF(A5remlife="N/A","n/a",A5value/A5remlife))</f>
        <v>n/a</v>
      </c>
      <c r="AU108" s="171" t="str">
        <f>IF(AU$3&gt;A5remlife,A5value-SUM($F108:AT108),IF(A5remlife="N/A","n/a",A5value/A5remlife))</f>
        <v>n/a</v>
      </c>
      <c r="AV108" s="171" t="str">
        <f>IF(AV$3&gt;A5remlife,A5value-SUM($F108:AU108),IF(A5remlife="N/A","n/a",A5value/A5remlife))</f>
        <v>n/a</v>
      </c>
      <c r="AW108" s="171" t="str">
        <f>IF(AW$3&gt;A5remlife,A5value-SUM($F108:AV108),IF(A5remlife="N/A","n/a",A5value/A5remlife))</f>
        <v>n/a</v>
      </c>
      <c r="AX108" s="171" t="str">
        <f>IF(AX$3&gt;A5remlife,A5value-SUM($F108:AW108),IF(A5remlife="N/A","n/a",A5value/A5remlife))</f>
        <v>n/a</v>
      </c>
      <c r="AY108" s="171" t="str">
        <f>IF(AY$3&gt;A5remlife,A5value-SUM($F108:AX108),IF(A5remlife="N/A","n/a",A5value/A5remlife))</f>
        <v>n/a</v>
      </c>
      <c r="AZ108" s="171" t="str">
        <f>IF(AZ$3&gt;A5remlife,A5value-SUM($F108:AY108),IF(A5remlife="N/A","n/a",A5value/A5remlife))</f>
        <v>n/a</v>
      </c>
      <c r="BA108" s="171" t="str">
        <f>IF(BA$3&gt;A5remlife,A5value-SUM($F108:AZ108),IF(A5remlife="N/A","n/a",A5value/A5remlife))</f>
        <v>n/a</v>
      </c>
      <c r="BB108" s="171" t="str">
        <f>IF(BB$3&gt;A5remlife,A5value-SUM($F108:BA108),IF(A5remlife="N/A","n/a",A5value/A5remlife))</f>
        <v>n/a</v>
      </c>
      <c r="BC108" s="171" t="str">
        <f>IF(BC$3&gt;A5remlife,A5value-SUM($F108:BB108),IF(A5remlife="N/A","n/a",A5value/A5remlife))</f>
        <v>n/a</v>
      </c>
      <c r="BD108" s="171" t="str">
        <f>IF(BD$3&gt;A5remlife,A5value-SUM($F108:BC108),IF(A5remlife="N/A","n/a",A5value/A5remlife))</f>
        <v>n/a</v>
      </c>
      <c r="BE108" s="171" t="str">
        <f>IF(BE$3&gt;A5remlife,A5value-SUM($F108:BD108),IF(A5remlife="N/A","n/a",A5value/A5remlife))</f>
        <v>n/a</v>
      </c>
      <c r="BF108" s="171" t="str">
        <f>IF(BF$3&gt;A5remlife,A5value-SUM($F108:BE108),IF(A5remlife="N/A","n/a",A5value/A5remlife))</f>
        <v>n/a</v>
      </c>
      <c r="BG108" s="171" t="str">
        <f>IF(BG$3&gt;A5remlife,A5value-SUM($F108:BF108),IF(A5remlife="N/A","n/a",A5value/A5remlife))</f>
        <v>n/a</v>
      </c>
      <c r="BH108" s="171" t="str">
        <f>IF(BH$3&gt;A5remlife,A5value-SUM($F108:BG108),IF(A5remlife="N/A","n/a",A5value/A5remlife))</f>
        <v>n/a</v>
      </c>
      <c r="BI108" s="171" t="str">
        <f>IF(BI$3&gt;A5remlife,A5value-SUM($F108:BH108),IF(A5remlife="N/A","n/a",A5value/A5remlife))</f>
        <v>n/a</v>
      </c>
      <c r="BJ108" s="16"/>
      <c r="BK108" s="16"/>
      <c r="BL108" s="325"/>
      <c r="BM108" s="325"/>
      <c r="BN108" s="325"/>
      <c r="BO108" s="325"/>
      <c r="BP108" s="325"/>
      <c r="BQ108" s="325"/>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2" customFormat="1" hidden="1" outlineLevel="2">
      <c r="A109" s="16"/>
      <c r="B109" s="16"/>
      <c r="C109" s="35"/>
      <c r="D109" s="546" t="s">
        <v>71</v>
      </c>
      <c r="E109" s="293">
        <v>0</v>
      </c>
      <c r="F109" s="37"/>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6"/>
      <c r="BK109" s="16"/>
      <c r="BL109" s="325"/>
      <c r="BM109" s="325"/>
      <c r="BN109" s="325"/>
      <c r="BO109" s="325"/>
      <c r="BP109" s="325"/>
      <c r="BQ109" s="325"/>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2" customFormat="1" hidden="1" outlineLevel="2">
      <c r="A110" s="16"/>
      <c r="B110" s="16"/>
      <c r="C110" s="35"/>
      <c r="D110" s="546"/>
      <c r="E110" s="293">
        <v>1</v>
      </c>
      <c r="F110" s="37"/>
      <c r="G110" s="317"/>
      <c r="H110" s="172">
        <f>IF(A5stdlife="n/a","n/a",IF(H$3&gt;(A5stdlife+$E110),(Input!$G$107*(1+rvanilla)^0.5)-SUM($G110:G110),(Input!$G$107*(1+rvanilla)^0.5)/A5stdlife))</f>
        <v>0.28925437198370724</v>
      </c>
      <c r="I110" s="172">
        <f>IF(A5stdlife="n/a","n/a",IF(I$3&gt;(A5stdlife+$E110),(Input!$G$107*(1+rvanilla)^0.5)-SUM($G110:H110),(Input!$G$107*(1+rvanilla)^0.5)/A5stdlife))</f>
        <v>0.28925437198370724</v>
      </c>
      <c r="J110" s="172">
        <f>IF(A5stdlife="n/a","n/a",IF(J$3&gt;(A5stdlife+$E110),(Input!$G$107*(1+rvanilla)^0.5)-SUM($G110:I110),(Input!$G$107*(1+rvanilla)^0.5)/A5stdlife))</f>
        <v>0.28925437198370724</v>
      </c>
      <c r="K110" s="172">
        <f>IF(A5stdlife="n/a","n/a",IF(K$3&gt;(A5stdlife+$E110),(Input!$G$107*(1+rvanilla)^0.5)-SUM($G110:J110),(Input!$G$107*(1+rvanilla)^0.5)/A5stdlife))</f>
        <v>0.28925437198370724</v>
      </c>
      <c r="L110" s="172">
        <f>IF(A5stdlife="n/a","n/a",IF(L$3&gt;(A5stdlife+$E110),(Input!$G$107*(1+rvanilla)^0.5)-SUM($G110:K110),(Input!$G$107*(1+rvanilla)^0.5)/A5stdlife))</f>
        <v>0.28925437198370724</v>
      </c>
      <c r="M110" s="172">
        <f>IF(A5stdlife="n/a","n/a",IF(M$3&gt;(A5stdlife+$E110),(Input!$G$107*(1+rvanilla)^0.5)-SUM($G110:L110),(Input!$G$107*(1+rvanilla)^0.5)/A5stdlife))</f>
        <v>0.28925437198370724</v>
      </c>
      <c r="N110" s="172">
        <f>IF(A5stdlife="n/a","n/a",IF(N$3&gt;(A5stdlife+$E110),(Input!$G$107*(1+rvanilla)^0.5)-SUM($G110:M110),(Input!$G$107*(1+rvanilla)^0.5)/A5stdlife))</f>
        <v>0.28925437198370724</v>
      </c>
      <c r="O110" s="172">
        <f>IF(A5stdlife="n/a","n/a",IF(O$3&gt;(A5stdlife+$E110),(Input!$G$107*(1+rvanilla)^0.5)-SUM($G110:N110),(Input!$G$107*(1+rvanilla)^0.5)/A5stdlife))</f>
        <v>0.28925437198370724</v>
      </c>
      <c r="P110" s="172">
        <f>IF(A5stdlife="n/a","n/a",IF(P$3&gt;(A5stdlife+$E110),(Input!$G$107*(1+rvanilla)^0.5)-SUM($G110:O110),(Input!$G$107*(1+rvanilla)^0.5)/A5stdlife))</f>
        <v>0.28925437198370724</v>
      </c>
      <c r="Q110" s="172">
        <f>IF(A5stdlife="n/a","n/a",IF(Q$3&gt;(A5stdlife+$E110),(Input!$G$107*(1+rvanilla)^0.5)-SUM($G110:P110),(Input!$G$107*(1+rvanilla)^0.5)/A5stdlife))</f>
        <v>0.28925437198370724</v>
      </c>
      <c r="R110" s="172">
        <f>IF(A5stdlife="n/a","n/a",IF(R$3&gt;(A5stdlife+$E110),(Input!$G$107*(1+rvanilla)^0.5)-SUM($G110:Q110),(Input!$G$107*(1+rvanilla)^0.5)/A5stdlife))</f>
        <v>0.28925437198370724</v>
      </c>
      <c r="S110" s="172">
        <f>IF(A5stdlife="n/a","n/a",IF(S$3&gt;(A5stdlife+$E110),(Input!$G$107*(1+rvanilla)^0.5)-SUM($G110:R110),(Input!$G$107*(1+rvanilla)^0.5)/A5stdlife))</f>
        <v>0.28925437198370724</v>
      </c>
      <c r="T110" s="172">
        <f>IF(A5stdlife="n/a","n/a",IF(T$3&gt;(A5stdlife+$E110),(Input!$G$107*(1+rvanilla)^0.5)-SUM($G110:S110),(Input!$G$107*(1+rvanilla)^0.5)/A5stdlife))</f>
        <v>0.28925437198370724</v>
      </c>
      <c r="U110" s="172">
        <f>IF(A5stdlife="n/a","n/a",IF(U$3&gt;(A5stdlife+$E110),(Input!$G$107*(1+rvanilla)^0.5)-SUM($G110:T110),(Input!$G$107*(1+rvanilla)^0.5)/A5stdlife))</f>
        <v>0.28925437198370724</v>
      </c>
      <c r="V110" s="172">
        <f>IF(A5stdlife="n/a","n/a",IF(V$3&gt;(A5stdlife+$E110),(Input!$G$107*(1+rvanilla)^0.5)-SUM($G110:U110),(Input!$G$107*(1+rvanilla)^0.5)/A5stdlife))</f>
        <v>0.28925437198370724</v>
      </c>
      <c r="W110" s="172">
        <f>IF(A5stdlife="n/a","n/a",IF(W$3&gt;(A5stdlife+$E110),(Input!$G$107*(1+rvanilla)^0.5)-SUM($G110:V110),(Input!$G$107*(1+rvanilla)^0.5)/A5stdlife))</f>
        <v>0.28925437198370724</v>
      </c>
      <c r="X110" s="172">
        <f>IF(A5stdlife="n/a","n/a",IF(X$3&gt;(A5stdlife+$E110),(Input!$G$107*(1+rvanilla)^0.5)-SUM($G110:W110),(Input!$G$107*(1+rvanilla)^0.5)/A5stdlife))</f>
        <v>0.28925437198370724</v>
      </c>
      <c r="Y110" s="172">
        <f>IF(A5stdlife="n/a","n/a",IF(Y$3&gt;(A5stdlife+$E110),(Input!$G$107*(1+rvanilla)^0.5)-SUM($G110:X110),(Input!$G$107*(1+rvanilla)^0.5)/A5stdlife))</f>
        <v>0.28925437198370724</v>
      </c>
      <c r="Z110" s="172">
        <f>IF(A5stdlife="n/a","n/a",IF(Z$3&gt;(A5stdlife+$E110),(Input!$G$107*(1+rvanilla)^0.5)-SUM($G110:Y110),(Input!$G$107*(1+rvanilla)^0.5)/A5stdlife))</f>
        <v>0.28925437198370724</v>
      </c>
      <c r="AA110" s="172">
        <f>IF(A5stdlife="n/a","n/a",IF(AA$3&gt;(A5stdlife+$E110),(Input!$G$107*(1+rvanilla)^0.5)-SUM($G110:Z110),(Input!$G$107*(1+rvanilla)^0.5)/A5stdlife))</f>
        <v>0.28925437198370724</v>
      </c>
      <c r="AB110" s="172">
        <f>IF(A5stdlife="n/a","n/a",IF(AB$3&gt;(A5stdlife+$E110),(Input!$G$107*(1+rvanilla)^0.5)-SUM($G110:AA110),(Input!$G$107*(1+rvanilla)^0.5)/A5stdlife))</f>
        <v>0.28925437198370724</v>
      </c>
      <c r="AC110" s="172">
        <f>IF(A5stdlife="n/a","n/a",IF(AC$3&gt;(A5stdlife+$E110),(Input!$G$107*(1+rvanilla)^0.5)-SUM($G110:AB110),(Input!$G$107*(1+rvanilla)^0.5)/A5stdlife))</f>
        <v>0.28925437198370724</v>
      </c>
      <c r="AD110" s="172">
        <f>IF(A5stdlife="n/a","n/a",IF(AD$3&gt;(A5stdlife+$E110),(Input!$G$107*(1+rvanilla)^0.5)-SUM($G110:AC110),(Input!$G$107*(1+rvanilla)^0.5)/A5stdlife))</f>
        <v>0.28925437198370724</v>
      </c>
      <c r="AE110" s="172">
        <f>IF(A5stdlife="n/a","n/a",IF(AE$3&gt;(A5stdlife+$E110),(Input!$G$107*(1+rvanilla)^0.5)-SUM($G110:AD110),(Input!$G$107*(1+rvanilla)^0.5)/A5stdlife))</f>
        <v>0.28925437198370724</v>
      </c>
      <c r="AF110" s="172">
        <f>IF(A5stdlife="n/a","n/a",IF(AF$3&gt;(A5stdlife+$E110),(Input!$G$107*(1+rvanilla)^0.5)-SUM($G110:AE110),(Input!$G$107*(1+rvanilla)^0.5)/A5stdlife))</f>
        <v>0.28925437198370724</v>
      </c>
      <c r="AG110" s="172">
        <f>IF(A5stdlife="n/a","n/a",IF(AG$3&gt;(A5stdlife+$E110),(Input!$G$107*(1+rvanilla)^0.5)-SUM($G110:AF110),(Input!$G$107*(1+rvanilla)^0.5)/A5stdlife))</f>
        <v>0.28925437198370724</v>
      </c>
      <c r="AH110" s="172">
        <f>IF(A5stdlife="n/a","n/a",IF(AH$3&gt;(A5stdlife+$E110),(Input!$G$107*(1+rvanilla)^0.5)-SUM($G110:AG110),(Input!$G$107*(1+rvanilla)^0.5)/A5stdlife))</f>
        <v>0.28925437198370724</v>
      </c>
      <c r="AI110" s="172">
        <f>IF(A5stdlife="n/a","n/a",IF(AI$3&gt;(A5stdlife+$E110),(Input!$G$107*(1+rvanilla)^0.5)-SUM($G110:AH110),(Input!$G$107*(1+rvanilla)^0.5)/A5stdlife))</f>
        <v>0.28925437198370724</v>
      </c>
      <c r="AJ110" s="172">
        <f>IF(A5stdlife="n/a","n/a",IF(AJ$3&gt;(A5stdlife+$E110),(Input!$G$107*(1+rvanilla)^0.5)-SUM($G110:AI110),(Input!$G$107*(1+rvanilla)^0.5)/A5stdlife))</f>
        <v>0.28925437198370724</v>
      </c>
      <c r="AK110" s="172">
        <f>IF(A5stdlife="n/a","n/a",IF(AK$3&gt;(A5stdlife+$E110),(Input!$G$107*(1+rvanilla)^0.5)-SUM($G110:AJ110),(Input!$G$107*(1+rvanilla)^0.5)/A5stdlife))</f>
        <v>0.28925437198370724</v>
      </c>
      <c r="AL110" s="172">
        <f>IF(A5stdlife="n/a","n/a",IF(AL$3&gt;(A5stdlife+$E110),(Input!$G$107*(1+rvanilla)^0.5)-SUM($G110:AK110),(Input!$G$107*(1+rvanilla)^0.5)/A5stdlife))</f>
        <v>0.28925437198370724</v>
      </c>
      <c r="AM110" s="172">
        <f>IF(A5stdlife="n/a","n/a",IF(AM$3&gt;(A5stdlife+$E110),(Input!$G$107*(1+rvanilla)^0.5)-SUM($G110:AL110),(Input!$G$107*(1+rvanilla)^0.5)/A5stdlife))</f>
        <v>0.28925437198370724</v>
      </c>
      <c r="AN110" s="172">
        <f>IF(A5stdlife="n/a","n/a",IF(AN$3&gt;(A5stdlife+$E110),(Input!$G$107*(1+rvanilla)^0.5)-SUM($G110:AM110),(Input!$G$107*(1+rvanilla)^0.5)/A5stdlife))</f>
        <v>0.28925437198370724</v>
      </c>
      <c r="AO110" s="172">
        <f>IF(A5stdlife="n/a","n/a",IF(AO$3&gt;(A5stdlife+$E110),(Input!$G$107*(1+rvanilla)^0.5)-SUM($G110:AN110),(Input!$G$107*(1+rvanilla)^0.5)/A5stdlife))</f>
        <v>0.28925437198370724</v>
      </c>
      <c r="AP110" s="172">
        <f>IF(A5stdlife="n/a","n/a",IF(AP$3&gt;(A5stdlife+$E110),(Input!$G$107*(1+rvanilla)^0.5)-SUM($G110:AO110),(Input!$G$107*(1+rvanilla)^0.5)/A5stdlife))</f>
        <v>0.28925437198370724</v>
      </c>
      <c r="AQ110" s="172">
        <f>IF(A5stdlife="n/a","n/a",IF(AQ$3&gt;(A5stdlife+$E110),(Input!$G$107*(1+rvanilla)^0.5)-SUM($G110:AP110),(Input!$G$107*(1+rvanilla)^0.5)/A5stdlife))</f>
        <v>0.28925437198370724</v>
      </c>
      <c r="AR110" s="172">
        <f>IF(A5stdlife="n/a","n/a",IF(AR$3&gt;(A5stdlife+$E110),(Input!$G$107*(1+rvanilla)^0.5)-SUM($G110:AQ110),(Input!$G$107*(1+rvanilla)^0.5)/A5stdlife))</f>
        <v>0.28925437198370724</v>
      </c>
      <c r="AS110" s="172">
        <f>IF(A5stdlife="n/a","n/a",IF(AS$3&gt;(A5stdlife+$E110),(Input!$G$107*(1+rvanilla)^0.5)-SUM($G110:AR110),(Input!$G$107*(1+rvanilla)^0.5)/A5stdlife))</f>
        <v>0.28925437198370724</v>
      </c>
      <c r="AT110" s="172">
        <f>IF(A5stdlife="n/a","n/a",IF(AT$3&gt;(A5stdlife+$E110),(Input!$G$107*(1+rvanilla)^0.5)-SUM($G110:AS110),(Input!$G$107*(1+rvanilla)^0.5)/A5stdlife))</f>
        <v>0.28925437198370724</v>
      </c>
      <c r="AU110" s="172">
        <f>IF(A5stdlife="n/a","n/a",IF(AU$3&gt;(A5stdlife+$E110),(Input!$G$107*(1+rvanilla)^0.5)-SUM($G110:AT110),(Input!$G$107*(1+rvanilla)^0.5)/A5stdlife))</f>
        <v>0.28925437198370724</v>
      </c>
      <c r="AV110" s="172">
        <f>IF(A5stdlife="n/a","n/a",IF(AV$3&gt;(A5stdlife+$E110),(Input!$G$107*(1+rvanilla)^0.5)-SUM($G110:AU110),(Input!$G$107*(1+rvanilla)^0.5)/A5stdlife))</f>
        <v>-5.3290705182007514E-15</v>
      </c>
      <c r="AW110" s="172">
        <f>IF(A5stdlife="n/a","n/a",IF(AW$3&gt;(A5stdlife+$E110),(Input!$G$107*(1+rvanilla)^0.5)-SUM($G110:AV110),(Input!$G$107*(1+rvanilla)^0.5)/A5stdlife))</f>
        <v>0</v>
      </c>
      <c r="AX110" s="172">
        <f>IF(A5stdlife="n/a","n/a",IF(AX$3&gt;(A5stdlife+$E110),(Input!$G$107*(1+rvanilla)^0.5)-SUM($G110:AW110),(Input!$G$107*(1+rvanilla)^0.5)/A5stdlife))</f>
        <v>0</v>
      </c>
      <c r="AY110" s="172">
        <f>IF(A5stdlife="n/a","n/a",IF(AY$3&gt;(A5stdlife+$E110),(Input!$G$107*(1+rvanilla)^0.5)-SUM($G110:AX110),(Input!$G$107*(1+rvanilla)^0.5)/A5stdlife))</f>
        <v>0</v>
      </c>
      <c r="AZ110" s="172">
        <f>IF(A5stdlife="n/a","n/a",IF(AZ$3&gt;(A5stdlife+$E110),(Input!$G$107*(1+rvanilla)^0.5)-SUM($G110:AY110),(Input!$G$107*(1+rvanilla)^0.5)/A5stdlife))</f>
        <v>0</v>
      </c>
      <c r="BA110" s="172">
        <f>IF(A5stdlife="n/a","n/a",IF(BA$3&gt;(A5stdlife+$E110),(Input!$G$107*(1+rvanilla)^0.5)-SUM($G110:AZ110),(Input!$G$107*(1+rvanilla)^0.5)/A5stdlife))</f>
        <v>0</v>
      </c>
      <c r="BB110" s="172">
        <f>IF(A5stdlife="n/a","n/a",IF(BB$3&gt;(A5stdlife+$E110),(Input!$G$107*(1+rvanilla)^0.5)-SUM($G110:BA110),(Input!$G$107*(1+rvanilla)^0.5)/A5stdlife))</f>
        <v>0</v>
      </c>
      <c r="BC110" s="172">
        <f>IF(A5stdlife="n/a","n/a",IF(BC$3&gt;(A5stdlife+$E110),(Input!$G$107*(1+rvanilla)^0.5)-SUM($G110:BB110),(Input!$G$107*(1+rvanilla)^0.5)/A5stdlife))</f>
        <v>0</v>
      </c>
      <c r="BD110" s="172">
        <f>IF(A5stdlife="n/a","n/a",IF(BD$3&gt;(A5stdlife+$E110),(Input!$G$107*(1+rvanilla)^0.5)-SUM($G110:BC110),(Input!$G$107*(1+rvanilla)^0.5)/A5stdlife))</f>
        <v>0</v>
      </c>
      <c r="BE110" s="172">
        <f>IF(A5stdlife="n/a","n/a",IF(BE$3&gt;(A5stdlife+$E110),(Input!$G$107*(1+rvanilla)^0.5)-SUM($G110:BD110),(Input!$G$107*(1+rvanilla)^0.5)/A5stdlife))</f>
        <v>0</v>
      </c>
      <c r="BF110" s="172">
        <f>IF(A5stdlife="n/a","n/a",IF(BF$3&gt;(A5stdlife+$E110),(Input!$G$107*(1+rvanilla)^0.5)-SUM($G110:BE110),(Input!$G$107*(1+rvanilla)^0.5)/A5stdlife))</f>
        <v>0</v>
      </c>
      <c r="BG110" s="172">
        <f>IF(A5stdlife="n/a","n/a",IF(BG$3&gt;(A5stdlife+$E110),(Input!$G$107*(1+rvanilla)^0.5)-SUM($G110:BF110),(Input!$G$107*(1+rvanilla)^0.5)/A5stdlife))</f>
        <v>0</v>
      </c>
      <c r="BH110" s="172">
        <f>IF(A5stdlife="n/a","n/a",IF(BH$3&gt;(A5stdlife+$E110),(Input!$G$107*(1+rvanilla)^0.5)-SUM($G110:BG110),(Input!$G$107*(1+rvanilla)^0.5)/A5stdlife))</f>
        <v>0</v>
      </c>
      <c r="BI110" s="172">
        <f>IF(A5stdlife="n/a","n/a",IF(BI$3&gt;(A5stdlife+$E110),(Input!$G$107*(1+rvanilla)^0.5)-SUM($G110:BH110),(Input!$G$107*(1+rvanilla)^0.5)/A5stdlife))</f>
        <v>0</v>
      </c>
      <c r="BJ110" s="16"/>
      <c r="BK110" s="16"/>
      <c r="BL110" s="325"/>
      <c r="BM110" s="325"/>
      <c r="BN110" s="325"/>
      <c r="BO110" s="325"/>
      <c r="BP110" s="325"/>
      <c r="BQ110" s="325"/>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2" customFormat="1" hidden="1" outlineLevel="2">
      <c r="A111" s="16"/>
      <c r="B111" s="16"/>
      <c r="C111" s="35"/>
      <c r="D111" s="546"/>
      <c r="E111" s="293">
        <v>2</v>
      </c>
      <c r="F111" s="37"/>
      <c r="G111" s="318"/>
      <c r="H111" s="319"/>
      <c r="I111" s="172">
        <f>IF(A5stdlife="n/a","n/a",IF(I$3&gt;(A5stdlife+$E111),(Input!$H$107*(1+rvanilla)^0.5)-SUM($H111:H111),(Input!$H$107*(1+rvanilla)^0.5)/A5stdlife))</f>
        <v>0.28896595282104448</v>
      </c>
      <c r="J111" s="172">
        <f>IF(A5stdlife="n/a","n/a",IF(J$3&gt;(A5stdlife+$E111),(Input!$H$107*(1+rvanilla)^0.5)-SUM($H111:I111),(Input!$H$107*(1+rvanilla)^0.5)/A5stdlife))</f>
        <v>0.28896595282104448</v>
      </c>
      <c r="K111" s="172">
        <f>IF(A5stdlife="n/a","n/a",IF(K$3&gt;(A5stdlife+$E111),(Input!$H$107*(1+rvanilla)^0.5)-SUM($H111:J111),(Input!$H$107*(1+rvanilla)^0.5)/A5stdlife))</f>
        <v>0.28896595282104448</v>
      </c>
      <c r="L111" s="172">
        <f>IF(A5stdlife="n/a","n/a",IF(L$3&gt;(A5stdlife+$E111),(Input!$H$107*(1+rvanilla)^0.5)-SUM($H111:K111),(Input!$H$107*(1+rvanilla)^0.5)/A5stdlife))</f>
        <v>0.28896595282104448</v>
      </c>
      <c r="M111" s="172">
        <f>IF(A5stdlife="n/a","n/a",IF(M$3&gt;(A5stdlife+$E111),(Input!$H$107*(1+rvanilla)^0.5)-SUM($H111:L111),(Input!$H$107*(1+rvanilla)^0.5)/A5stdlife))</f>
        <v>0.28896595282104448</v>
      </c>
      <c r="N111" s="172">
        <f>IF(A5stdlife="n/a","n/a",IF(N$3&gt;(A5stdlife+$E111),(Input!$H$107*(1+rvanilla)^0.5)-SUM($H111:M111),(Input!$H$107*(1+rvanilla)^0.5)/A5stdlife))</f>
        <v>0.28896595282104448</v>
      </c>
      <c r="O111" s="172">
        <f>IF(A5stdlife="n/a","n/a",IF(O$3&gt;(A5stdlife+$E111),(Input!$H$107*(1+rvanilla)^0.5)-SUM($H111:N111),(Input!$H$107*(1+rvanilla)^0.5)/A5stdlife))</f>
        <v>0.28896595282104448</v>
      </c>
      <c r="P111" s="172">
        <f>IF(A5stdlife="n/a","n/a",IF(P$3&gt;(A5stdlife+$E111),(Input!$H$107*(1+rvanilla)^0.5)-SUM($H111:O111),(Input!$H$107*(1+rvanilla)^0.5)/A5stdlife))</f>
        <v>0.28896595282104448</v>
      </c>
      <c r="Q111" s="172">
        <f>IF(A5stdlife="n/a","n/a",IF(Q$3&gt;(A5stdlife+$E111),(Input!$H$107*(1+rvanilla)^0.5)-SUM($H111:P111),(Input!$H$107*(1+rvanilla)^0.5)/A5stdlife))</f>
        <v>0.28896595282104448</v>
      </c>
      <c r="R111" s="172">
        <f>IF(A5stdlife="n/a","n/a",IF(R$3&gt;(A5stdlife+$E111),(Input!$H$107*(1+rvanilla)^0.5)-SUM($H111:Q111),(Input!$H$107*(1+rvanilla)^0.5)/A5stdlife))</f>
        <v>0.28896595282104448</v>
      </c>
      <c r="S111" s="172">
        <f>IF(A5stdlife="n/a","n/a",IF(S$3&gt;(A5stdlife+$E111),(Input!$H$107*(1+rvanilla)^0.5)-SUM($H111:R111),(Input!$H$107*(1+rvanilla)^0.5)/A5stdlife))</f>
        <v>0.28896595282104448</v>
      </c>
      <c r="T111" s="172">
        <f>IF(A5stdlife="n/a","n/a",IF(T$3&gt;(A5stdlife+$E111),(Input!$H$107*(1+rvanilla)^0.5)-SUM($H111:S111),(Input!$H$107*(1+rvanilla)^0.5)/A5stdlife))</f>
        <v>0.28896595282104448</v>
      </c>
      <c r="U111" s="172">
        <f>IF(A5stdlife="n/a","n/a",IF(U$3&gt;(A5stdlife+$E111),(Input!$H$107*(1+rvanilla)^0.5)-SUM($H111:T111),(Input!$H$107*(1+rvanilla)^0.5)/A5stdlife))</f>
        <v>0.28896595282104448</v>
      </c>
      <c r="V111" s="172">
        <f>IF(A5stdlife="n/a","n/a",IF(V$3&gt;(A5stdlife+$E111),(Input!$H$107*(1+rvanilla)^0.5)-SUM($H111:U111),(Input!$H$107*(1+rvanilla)^0.5)/A5stdlife))</f>
        <v>0.28896595282104448</v>
      </c>
      <c r="W111" s="172">
        <f>IF(A5stdlife="n/a","n/a",IF(W$3&gt;(A5stdlife+$E111),(Input!$H$107*(1+rvanilla)^0.5)-SUM($H111:V111),(Input!$H$107*(1+rvanilla)^0.5)/A5stdlife))</f>
        <v>0.28896595282104448</v>
      </c>
      <c r="X111" s="172">
        <f>IF(A5stdlife="n/a","n/a",IF(X$3&gt;(A5stdlife+$E111),(Input!$H$107*(1+rvanilla)^0.5)-SUM($H111:W111),(Input!$H$107*(1+rvanilla)^0.5)/A5stdlife))</f>
        <v>0.28896595282104448</v>
      </c>
      <c r="Y111" s="172">
        <f>IF(A5stdlife="n/a","n/a",IF(Y$3&gt;(A5stdlife+$E111),(Input!$H$107*(1+rvanilla)^0.5)-SUM($H111:X111),(Input!$H$107*(1+rvanilla)^0.5)/A5stdlife))</f>
        <v>0.28896595282104448</v>
      </c>
      <c r="Z111" s="172">
        <f>IF(A5stdlife="n/a","n/a",IF(Z$3&gt;(A5stdlife+$E111),(Input!$H$107*(1+rvanilla)^0.5)-SUM($H111:Y111),(Input!$H$107*(1+rvanilla)^0.5)/A5stdlife))</f>
        <v>0.28896595282104448</v>
      </c>
      <c r="AA111" s="172">
        <f>IF(A5stdlife="n/a","n/a",IF(AA$3&gt;(A5stdlife+$E111),(Input!$H$107*(1+rvanilla)^0.5)-SUM($H111:Z111),(Input!$H$107*(1+rvanilla)^0.5)/A5stdlife))</f>
        <v>0.28896595282104448</v>
      </c>
      <c r="AB111" s="172">
        <f>IF(A5stdlife="n/a","n/a",IF(AB$3&gt;(A5stdlife+$E111),(Input!$H$107*(1+rvanilla)^0.5)-SUM($H111:AA111),(Input!$H$107*(1+rvanilla)^0.5)/A5stdlife))</f>
        <v>0.28896595282104448</v>
      </c>
      <c r="AC111" s="172">
        <f>IF(A5stdlife="n/a","n/a",IF(AC$3&gt;(A5stdlife+$E111),(Input!$H$107*(1+rvanilla)^0.5)-SUM($H111:AB111),(Input!$H$107*(1+rvanilla)^0.5)/A5stdlife))</f>
        <v>0.28896595282104448</v>
      </c>
      <c r="AD111" s="172">
        <f>IF(A5stdlife="n/a","n/a",IF(AD$3&gt;(A5stdlife+$E111),(Input!$H$107*(1+rvanilla)^0.5)-SUM($H111:AC111),(Input!$H$107*(1+rvanilla)^0.5)/A5stdlife))</f>
        <v>0.28896595282104448</v>
      </c>
      <c r="AE111" s="172">
        <f>IF(A5stdlife="n/a","n/a",IF(AE$3&gt;(A5stdlife+$E111),(Input!$H$107*(1+rvanilla)^0.5)-SUM($H111:AD111),(Input!$H$107*(1+rvanilla)^0.5)/A5stdlife))</f>
        <v>0.28896595282104448</v>
      </c>
      <c r="AF111" s="172">
        <f>IF(A5stdlife="n/a","n/a",IF(AF$3&gt;(A5stdlife+$E111),(Input!$H$107*(1+rvanilla)^0.5)-SUM($H111:AE111),(Input!$H$107*(1+rvanilla)^0.5)/A5stdlife))</f>
        <v>0.28896595282104448</v>
      </c>
      <c r="AG111" s="172">
        <f>IF(A5stdlife="n/a","n/a",IF(AG$3&gt;(A5stdlife+$E111),(Input!$H$107*(1+rvanilla)^0.5)-SUM($H111:AF111),(Input!$H$107*(1+rvanilla)^0.5)/A5stdlife))</f>
        <v>0.28896595282104448</v>
      </c>
      <c r="AH111" s="172">
        <f>IF(A5stdlife="n/a","n/a",IF(AH$3&gt;(A5stdlife+$E111),(Input!$H$107*(1+rvanilla)^0.5)-SUM($H111:AG111),(Input!$H$107*(1+rvanilla)^0.5)/A5stdlife))</f>
        <v>0.28896595282104448</v>
      </c>
      <c r="AI111" s="172">
        <f>IF(A5stdlife="n/a","n/a",IF(AI$3&gt;(A5stdlife+$E111),(Input!$H$107*(1+rvanilla)^0.5)-SUM($H111:AH111),(Input!$H$107*(1+rvanilla)^0.5)/A5stdlife))</f>
        <v>0.28896595282104448</v>
      </c>
      <c r="AJ111" s="172">
        <f>IF(A5stdlife="n/a","n/a",IF(AJ$3&gt;(A5stdlife+$E111),(Input!$H$107*(1+rvanilla)^0.5)-SUM($H111:AI111),(Input!$H$107*(1+rvanilla)^0.5)/A5stdlife))</f>
        <v>0.28896595282104448</v>
      </c>
      <c r="AK111" s="172">
        <f>IF(A5stdlife="n/a","n/a",IF(AK$3&gt;(A5stdlife+$E111),(Input!$H$107*(1+rvanilla)^0.5)-SUM($H111:AJ111),(Input!$H$107*(1+rvanilla)^0.5)/A5stdlife))</f>
        <v>0.28896595282104448</v>
      </c>
      <c r="AL111" s="172">
        <f>IF(A5stdlife="n/a","n/a",IF(AL$3&gt;(A5stdlife+$E111),(Input!$H$107*(1+rvanilla)^0.5)-SUM($H111:AK111),(Input!$H$107*(1+rvanilla)^0.5)/A5stdlife))</f>
        <v>0.28896595282104448</v>
      </c>
      <c r="AM111" s="172">
        <f>IF(A5stdlife="n/a","n/a",IF(AM$3&gt;(A5stdlife+$E111),(Input!$H$107*(1+rvanilla)^0.5)-SUM($H111:AL111),(Input!$H$107*(1+rvanilla)^0.5)/A5stdlife))</f>
        <v>0.28896595282104448</v>
      </c>
      <c r="AN111" s="172">
        <f>IF(A5stdlife="n/a","n/a",IF(AN$3&gt;(A5stdlife+$E111),(Input!$H$107*(1+rvanilla)^0.5)-SUM($H111:AM111),(Input!$H$107*(1+rvanilla)^0.5)/A5stdlife))</f>
        <v>0.28896595282104448</v>
      </c>
      <c r="AO111" s="172">
        <f>IF(A5stdlife="n/a","n/a",IF(AO$3&gt;(A5stdlife+$E111),(Input!$H$107*(1+rvanilla)^0.5)-SUM($H111:AN111),(Input!$H$107*(1+rvanilla)^0.5)/A5stdlife))</f>
        <v>0.28896595282104448</v>
      </c>
      <c r="AP111" s="172">
        <f>IF(A5stdlife="n/a","n/a",IF(AP$3&gt;(A5stdlife+$E111),(Input!$H$107*(1+rvanilla)^0.5)-SUM($H111:AO111),(Input!$H$107*(1+rvanilla)^0.5)/A5stdlife))</f>
        <v>0.28896595282104448</v>
      </c>
      <c r="AQ111" s="172">
        <f>IF(A5stdlife="n/a","n/a",IF(AQ$3&gt;(A5stdlife+$E111),(Input!$H$107*(1+rvanilla)^0.5)-SUM($H111:AP111),(Input!$H$107*(1+rvanilla)^0.5)/A5stdlife))</f>
        <v>0.28896595282104448</v>
      </c>
      <c r="AR111" s="172">
        <f>IF(A5stdlife="n/a","n/a",IF(AR$3&gt;(A5stdlife+$E111),(Input!$H$107*(1+rvanilla)^0.5)-SUM($H111:AQ111),(Input!$H$107*(1+rvanilla)^0.5)/A5stdlife))</f>
        <v>0.28896595282104448</v>
      </c>
      <c r="AS111" s="172">
        <f>IF(A5stdlife="n/a","n/a",IF(AS$3&gt;(A5stdlife+$E111),(Input!$H$107*(1+rvanilla)^0.5)-SUM($H111:AR111),(Input!$H$107*(1+rvanilla)^0.5)/A5stdlife))</f>
        <v>0.28896595282104448</v>
      </c>
      <c r="AT111" s="172">
        <f>IF(A5stdlife="n/a","n/a",IF(AT$3&gt;(A5stdlife+$E111),(Input!$H$107*(1+rvanilla)^0.5)-SUM($H111:AS111),(Input!$H$107*(1+rvanilla)^0.5)/A5stdlife))</f>
        <v>0.28896595282104448</v>
      </c>
      <c r="AU111" s="172">
        <f>IF(A5stdlife="n/a","n/a",IF(AU$3&gt;(A5stdlife+$E111),(Input!$H$107*(1+rvanilla)^0.5)-SUM($H111:AT111),(Input!$H$107*(1+rvanilla)^0.5)/A5stdlife))</f>
        <v>0.28896595282104448</v>
      </c>
      <c r="AV111" s="172">
        <f>IF(A5stdlife="n/a","n/a",IF(AV$3&gt;(A5stdlife+$E111),(Input!$H$107*(1+rvanilla)^0.5)-SUM($H111:AU111),(Input!$H$107*(1+rvanilla)^0.5)/A5stdlife))</f>
        <v>0.28896595282104448</v>
      </c>
      <c r="AW111" s="172">
        <f>IF(A5stdlife="n/a","n/a",IF(AW$3&gt;(A5stdlife+$E111),(Input!$H$107*(1+rvanilla)^0.5)-SUM($H111:AV111),(Input!$H$107*(1+rvanilla)^0.5)/A5stdlife))</f>
        <v>0</v>
      </c>
      <c r="AX111" s="172">
        <f>IF(A5stdlife="n/a","n/a",IF(AX$3&gt;(A5stdlife+$E111),(Input!$H$107*(1+rvanilla)^0.5)-SUM($H111:AW111),(Input!$H$107*(1+rvanilla)^0.5)/A5stdlife))</f>
        <v>0</v>
      </c>
      <c r="AY111" s="172">
        <f>IF(A5stdlife="n/a","n/a",IF(AY$3&gt;(A5stdlife+$E111),(Input!$H$107*(1+rvanilla)^0.5)-SUM($H111:AX111),(Input!$H$107*(1+rvanilla)^0.5)/A5stdlife))</f>
        <v>0</v>
      </c>
      <c r="AZ111" s="172">
        <f>IF(A5stdlife="n/a","n/a",IF(AZ$3&gt;(A5stdlife+$E111),(Input!$H$107*(1+rvanilla)^0.5)-SUM($H111:AY111),(Input!$H$107*(1+rvanilla)^0.5)/A5stdlife))</f>
        <v>0</v>
      </c>
      <c r="BA111" s="172">
        <f>IF(A5stdlife="n/a","n/a",IF(BA$3&gt;(A5stdlife+$E111),(Input!$H$107*(1+rvanilla)^0.5)-SUM($H111:AZ111),(Input!$H$107*(1+rvanilla)^0.5)/A5stdlife))</f>
        <v>0</v>
      </c>
      <c r="BB111" s="172">
        <f>IF(A5stdlife="n/a","n/a",IF(BB$3&gt;(A5stdlife+$E111),(Input!$H$107*(1+rvanilla)^0.5)-SUM($H111:BA111),(Input!$H$107*(1+rvanilla)^0.5)/A5stdlife))</f>
        <v>0</v>
      </c>
      <c r="BC111" s="172">
        <f>IF(A5stdlife="n/a","n/a",IF(BC$3&gt;(A5stdlife+$E111),(Input!$H$107*(1+rvanilla)^0.5)-SUM($H111:BB111),(Input!$H$107*(1+rvanilla)^0.5)/A5stdlife))</f>
        <v>0</v>
      </c>
      <c r="BD111" s="172">
        <f>IF(A5stdlife="n/a","n/a",IF(BD$3&gt;(A5stdlife+$E111),(Input!$H$107*(1+rvanilla)^0.5)-SUM($H111:BC111),(Input!$H$107*(1+rvanilla)^0.5)/A5stdlife))</f>
        <v>0</v>
      </c>
      <c r="BE111" s="172">
        <f>IF(A5stdlife="n/a","n/a",IF(BE$3&gt;(A5stdlife+$E111),(Input!$H$107*(1+rvanilla)^0.5)-SUM($H111:BD111),(Input!$H$107*(1+rvanilla)^0.5)/A5stdlife))</f>
        <v>0</v>
      </c>
      <c r="BF111" s="172">
        <f>IF(A5stdlife="n/a","n/a",IF(BF$3&gt;(A5stdlife+$E111),(Input!$H$107*(1+rvanilla)^0.5)-SUM($H111:BE111),(Input!$H$107*(1+rvanilla)^0.5)/A5stdlife))</f>
        <v>0</v>
      </c>
      <c r="BG111" s="172">
        <f>IF(A5stdlife="n/a","n/a",IF(BG$3&gt;(A5stdlife+$E111),(Input!$H$107*(1+rvanilla)^0.5)-SUM($H111:BF111),(Input!$H$107*(1+rvanilla)^0.5)/A5stdlife))</f>
        <v>0</v>
      </c>
      <c r="BH111" s="172">
        <f>IF(A5stdlife="n/a","n/a",IF(BH$3&gt;(A5stdlife+$E111),(Input!$H$107*(1+rvanilla)^0.5)-SUM($H111:BG111),(Input!$H$107*(1+rvanilla)^0.5)/A5stdlife))</f>
        <v>0</v>
      </c>
      <c r="BI111" s="172">
        <f>IF(A5stdlife="n/a","n/a",IF(BI$3&gt;(A5stdlife+$E111),(Input!$H$107*(1+rvanilla)^0.5)-SUM($H111:BH111),(Input!$H$107*(1+rvanilla)^0.5)/A5stdlife))</f>
        <v>0</v>
      </c>
      <c r="BJ111" s="16"/>
      <c r="BK111" s="16"/>
      <c r="BL111" s="325"/>
      <c r="BM111" s="325"/>
      <c r="BN111" s="325"/>
      <c r="BO111" s="325"/>
      <c r="BP111" s="325"/>
      <c r="BQ111" s="325"/>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2" customFormat="1" hidden="1" outlineLevel="2">
      <c r="A112" s="16"/>
      <c r="B112" s="16"/>
      <c r="C112" s="35"/>
      <c r="D112" s="546"/>
      <c r="E112" s="293">
        <v>3</v>
      </c>
      <c r="F112" s="37"/>
      <c r="G112" s="318"/>
      <c r="H112" s="320"/>
      <c r="I112" s="319"/>
      <c r="J112" s="172">
        <f>IF(A5stdlife="n/a","n/a",IF(J$3&gt;(A5stdlife+$E112),(Input!$I$107*(1+rvanilla)^0.5)-SUM($I112:I112),(Input!$I$107*(1+rvanilla)^0.5)/A5stdlife))</f>
        <v>0.24327236454295983</v>
      </c>
      <c r="K112" s="172">
        <f>IF(A5stdlife="n/a","n/a",IF(K$3&gt;(A5stdlife+$E112),(Input!$I$107*(1+rvanilla)^0.5)-SUM($I112:J112),(Input!$I$107*(1+rvanilla)^0.5)/A5stdlife))</f>
        <v>0.24327236454295983</v>
      </c>
      <c r="L112" s="172">
        <f>IF(A5stdlife="n/a","n/a",IF(L$3&gt;(A5stdlife+$E112),(Input!$I$107*(1+rvanilla)^0.5)-SUM($I112:K112),(Input!$I$107*(1+rvanilla)^0.5)/A5stdlife))</f>
        <v>0.24327236454295983</v>
      </c>
      <c r="M112" s="172">
        <f>IF(A5stdlife="n/a","n/a",IF(M$3&gt;(A5stdlife+$E112),(Input!$I$107*(1+rvanilla)^0.5)-SUM($I112:L112),(Input!$I$107*(1+rvanilla)^0.5)/A5stdlife))</f>
        <v>0.24327236454295983</v>
      </c>
      <c r="N112" s="172">
        <f>IF(A5stdlife="n/a","n/a",IF(N$3&gt;(A5stdlife+$E112),(Input!$I$107*(1+rvanilla)^0.5)-SUM($I112:M112),(Input!$I$107*(1+rvanilla)^0.5)/A5stdlife))</f>
        <v>0.24327236454295983</v>
      </c>
      <c r="O112" s="172">
        <f>IF(A5stdlife="n/a","n/a",IF(O$3&gt;(A5stdlife+$E112),(Input!$I$107*(1+rvanilla)^0.5)-SUM($I112:N112),(Input!$I$107*(1+rvanilla)^0.5)/A5stdlife))</f>
        <v>0.24327236454295983</v>
      </c>
      <c r="P112" s="172">
        <f>IF(A5stdlife="n/a","n/a",IF(P$3&gt;(A5stdlife+$E112),(Input!$I$107*(1+rvanilla)^0.5)-SUM($I112:O112),(Input!$I$107*(1+rvanilla)^0.5)/A5stdlife))</f>
        <v>0.24327236454295983</v>
      </c>
      <c r="Q112" s="172">
        <f>IF(A5stdlife="n/a","n/a",IF(Q$3&gt;(A5stdlife+$E112),(Input!$I$107*(1+rvanilla)^0.5)-SUM($I112:P112),(Input!$I$107*(1+rvanilla)^0.5)/A5stdlife))</f>
        <v>0.24327236454295983</v>
      </c>
      <c r="R112" s="172">
        <f>IF(A5stdlife="n/a","n/a",IF(R$3&gt;(A5stdlife+$E112),(Input!$I$107*(1+rvanilla)^0.5)-SUM($I112:Q112),(Input!$I$107*(1+rvanilla)^0.5)/A5stdlife))</f>
        <v>0.24327236454295983</v>
      </c>
      <c r="S112" s="172">
        <f>IF(A5stdlife="n/a","n/a",IF(S$3&gt;(A5stdlife+$E112),(Input!$I$107*(1+rvanilla)^0.5)-SUM($I112:R112),(Input!$I$107*(1+rvanilla)^0.5)/A5stdlife))</f>
        <v>0.24327236454295983</v>
      </c>
      <c r="T112" s="172">
        <f>IF(A5stdlife="n/a","n/a",IF(T$3&gt;(A5stdlife+$E112),(Input!$I$107*(1+rvanilla)^0.5)-SUM($I112:S112),(Input!$I$107*(1+rvanilla)^0.5)/A5stdlife))</f>
        <v>0.24327236454295983</v>
      </c>
      <c r="U112" s="172">
        <f>IF(A5stdlife="n/a","n/a",IF(U$3&gt;(A5stdlife+$E112),(Input!$I$107*(1+rvanilla)^0.5)-SUM($I112:T112),(Input!$I$107*(1+rvanilla)^0.5)/A5stdlife))</f>
        <v>0.24327236454295983</v>
      </c>
      <c r="V112" s="172">
        <f>IF(A5stdlife="n/a","n/a",IF(V$3&gt;(A5stdlife+$E112),(Input!$I$107*(1+rvanilla)^0.5)-SUM($I112:U112),(Input!$I$107*(1+rvanilla)^0.5)/A5stdlife))</f>
        <v>0.24327236454295983</v>
      </c>
      <c r="W112" s="172">
        <f>IF(A5stdlife="n/a","n/a",IF(W$3&gt;(A5stdlife+$E112),(Input!$I$107*(1+rvanilla)^0.5)-SUM($I112:V112),(Input!$I$107*(1+rvanilla)^0.5)/A5stdlife))</f>
        <v>0.24327236454295983</v>
      </c>
      <c r="X112" s="172">
        <f>IF(A5stdlife="n/a","n/a",IF(X$3&gt;(A5stdlife+$E112),(Input!$I$107*(1+rvanilla)^0.5)-SUM($I112:W112),(Input!$I$107*(1+rvanilla)^0.5)/A5stdlife))</f>
        <v>0.24327236454295983</v>
      </c>
      <c r="Y112" s="172">
        <f>IF(A5stdlife="n/a","n/a",IF(Y$3&gt;(A5stdlife+$E112),(Input!$I$107*(1+rvanilla)^0.5)-SUM($I112:X112),(Input!$I$107*(1+rvanilla)^0.5)/A5stdlife))</f>
        <v>0.24327236454295983</v>
      </c>
      <c r="Z112" s="172">
        <f>IF(A5stdlife="n/a","n/a",IF(Z$3&gt;(A5stdlife+$E112),(Input!$I$107*(1+rvanilla)^0.5)-SUM($I112:Y112),(Input!$I$107*(1+rvanilla)^0.5)/A5stdlife))</f>
        <v>0.24327236454295983</v>
      </c>
      <c r="AA112" s="172">
        <f>IF(A5stdlife="n/a","n/a",IF(AA$3&gt;(A5stdlife+$E112),(Input!$I$107*(1+rvanilla)^0.5)-SUM($I112:Z112),(Input!$I$107*(1+rvanilla)^0.5)/A5stdlife))</f>
        <v>0.24327236454295983</v>
      </c>
      <c r="AB112" s="172">
        <f>IF(A5stdlife="n/a","n/a",IF(AB$3&gt;(A5stdlife+$E112),(Input!$I$107*(1+rvanilla)^0.5)-SUM($I112:AA112),(Input!$I$107*(1+rvanilla)^0.5)/A5stdlife))</f>
        <v>0.24327236454295983</v>
      </c>
      <c r="AC112" s="172">
        <f>IF(A5stdlife="n/a","n/a",IF(AC$3&gt;(A5stdlife+$E112),(Input!$I$107*(1+rvanilla)^0.5)-SUM($I112:AB112),(Input!$I$107*(1+rvanilla)^0.5)/A5stdlife))</f>
        <v>0.24327236454295983</v>
      </c>
      <c r="AD112" s="172">
        <f>IF(A5stdlife="n/a","n/a",IF(AD$3&gt;(A5stdlife+$E112),(Input!$I$107*(1+rvanilla)^0.5)-SUM($I112:AC112),(Input!$I$107*(1+rvanilla)^0.5)/A5stdlife))</f>
        <v>0.24327236454295983</v>
      </c>
      <c r="AE112" s="172">
        <f>IF(A5stdlife="n/a","n/a",IF(AE$3&gt;(A5stdlife+$E112),(Input!$I$107*(1+rvanilla)^0.5)-SUM($I112:AD112),(Input!$I$107*(1+rvanilla)^0.5)/A5stdlife))</f>
        <v>0.24327236454295983</v>
      </c>
      <c r="AF112" s="172">
        <f>IF(A5stdlife="n/a","n/a",IF(AF$3&gt;(A5stdlife+$E112),(Input!$I$107*(1+rvanilla)^0.5)-SUM($I112:AE112),(Input!$I$107*(1+rvanilla)^0.5)/A5stdlife))</f>
        <v>0.24327236454295983</v>
      </c>
      <c r="AG112" s="172">
        <f>IF(A5stdlife="n/a","n/a",IF(AG$3&gt;(A5stdlife+$E112),(Input!$I$107*(1+rvanilla)^0.5)-SUM($I112:AF112),(Input!$I$107*(1+rvanilla)^0.5)/A5stdlife))</f>
        <v>0.24327236454295983</v>
      </c>
      <c r="AH112" s="172">
        <f>IF(A5stdlife="n/a","n/a",IF(AH$3&gt;(A5stdlife+$E112),(Input!$I$107*(1+rvanilla)^0.5)-SUM($I112:AG112),(Input!$I$107*(1+rvanilla)^0.5)/A5stdlife))</f>
        <v>0.24327236454295983</v>
      </c>
      <c r="AI112" s="172">
        <f>IF(A5stdlife="n/a","n/a",IF(AI$3&gt;(A5stdlife+$E112),(Input!$I$107*(1+rvanilla)^0.5)-SUM($I112:AH112),(Input!$I$107*(1+rvanilla)^0.5)/A5stdlife))</f>
        <v>0.24327236454295983</v>
      </c>
      <c r="AJ112" s="172">
        <f>IF(A5stdlife="n/a","n/a",IF(AJ$3&gt;(A5stdlife+$E112),(Input!$I$107*(1+rvanilla)^0.5)-SUM($I112:AI112),(Input!$I$107*(1+rvanilla)^0.5)/A5stdlife))</f>
        <v>0.24327236454295983</v>
      </c>
      <c r="AK112" s="172">
        <f>IF(A5stdlife="n/a","n/a",IF(AK$3&gt;(A5stdlife+$E112),(Input!$I$107*(1+rvanilla)^0.5)-SUM($I112:AJ112),(Input!$I$107*(1+rvanilla)^0.5)/A5stdlife))</f>
        <v>0.24327236454295983</v>
      </c>
      <c r="AL112" s="172">
        <f>IF(A5stdlife="n/a","n/a",IF(AL$3&gt;(A5stdlife+$E112),(Input!$I$107*(1+rvanilla)^0.5)-SUM($I112:AK112),(Input!$I$107*(1+rvanilla)^0.5)/A5stdlife))</f>
        <v>0.24327236454295983</v>
      </c>
      <c r="AM112" s="172">
        <f>IF(A5stdlife="n/a","n/a",IF(AM$3&gt;(A5stdlife+$E112),(Input!$I$107*(1+rvanilla)^0.5)-SUM($I112:AL112),(Input!$I$107*(1+rvanilla)^0.5)/A5stdlife))</f>
        <v>0.24327236454295983</v>
      </c>
      <c r="AN112" s="172">
        <f>IF(A5stdlife="n/a","n/a",IF(AN$3&gt;(A5stdlife+$E112),(Input!$I$107*(1+rvanilla)^0.5)-SUM($I112:AM112),(Input!$I$107*(1+rvanilla)^0.5)/A5stdlife))</f>
        <v>0.24327236454295983</v>
      </c>
      <c r="AO112" s="172">
        <f>IF(A5stdlife="n/a","n/a",IF(AO$3&gt;(A5stdlife+$E112),(Input!$I$107*(1+rvanilla)^0.5)-SUM($I112:AN112),(Input!$I$107*(1+rvanilla)^0.5)/A5stdlife))</f>
        <v>0.24327236454295983</v>
      </c>
      <c r="AP112" s="172">
        <f>IF(A5stdlife="n/a","n/a",IF(AP$3&gt;(A5stdlife+$E112),(Input!$I$107*(1+rvanilla)^0.5)-SUM($I112:AO112),(Input!$I$107*(1+rvanilla)^0.5)/A5stdlife))</f>
        <v>0.24327236454295983</v>
      </c>
      <c r="AQ112" s="172">
        <f>IF(A5stdlife="n/a","n/a",IF(AQ$3&gt;(A5stdlife+$E112),(Input!$I$107*(1+rvanilla)^0.5)-SUM($I112:AP112),(Input!$I$107*(1+rvanilla)^0.5)/A5stdlife))</f>
        <v>0.24327236454295983</v>
      </c>
      <c r="AR112" s="172">
        <f>IF(A5stdlife="n/a","n/a",IF(AR$3&gt;(A5stdlife+$E112),(Input!$I$107*(1+rvanilla)^0.5)-SUM($I112:AQ112),(Input!$I$107*(1+rvanilla)^0.5)/A5stdlife))</f>
        <v>0.24327236454295983</v>
      </c>
      <c r="AS112" s="172">
        <f>IF(A5stdlife="n/a","n/a",IF(AS$3&gt;(A5stdlife+$E112),(Input!$I$107*(1+rvanilla)^0.5)-SUM($I112:AR112),(Input!$I$107*(1+rvanilla)^0.5)/A5stdlife))</f>
        <v>0.24327236454295983</v>
      </c>
      <c r="AT112" s="172">
        <f>IF(A5stdlife="n/a","n/a",IF(AT$3&gt;(A5stdlife+$E112),(Input!$I$107*(1+rvanilla)^0.5)-SUM($I112:AS112),(Input!$I$107*(1+rvanilla)^0.5)/A5stdlife))</f>
        <v>0.24327236454295983</v>
      </c>
      <c r="AU112" s="172">
        <f>IF(A5stdlife="n/a","n/a",IF(AU$3&gt;(A5stdlife+$E112),(Input!$I$107*(1+rvanilla)^0.5)-SUM($I112:AT112),(Input!$I$107*(1+rvanilla)^0.5)/A5stdlife))</f>
        <v>0.24327236454295983</v>
      </c>
      <c r="AV112" s="172">
        <f>IF(A5stdlife="n/a","n/a",IF(AV$3&gt;(A5stdlife+$E112),(Input!$I$107*(1+rvanilla)^0.5)-SUM($I112:AU112),(Input!$I$107*(1+rvanilla)^0.5)/A5stdlife))</f>
        <v>0.24327236454295983</v>
      </c>
      <c r="AW112" s="172">
        <f>IF(A5stdlife="n/a","n/a",IF(AW$3&gt;(A5stdlife+$E112),(Input!$I$107*(1+rvanilla)^0.5)-SUM($I112:AV112),(Input!$I$107*(1+rvanilla)^0.5)/A5stdlife))</f>
        <v>0.24327236454295983</v>
      </c>
      <c r="AX112" s="172">
        <f>IF(A5stdlife="n/a","n/a",IF(AX$3&gt;(A5stdlife+$E112),(Input!$I$107*(1+rvanilla)^0.5)-SUM($I112:AW112),(Input!$I$107*(1+rvanilla)^0.5)/A5stdlife))</f>
        <v>0</v>
      </c>
      <c r="AY112" s="172">
        <f>IF(A5stdlife="n/a","n/a",IF(AY$3&gt;(A5stdlife+$E112),(Input!$I$107*(1+rvanilla)^0.5)-SUM($I112:AX112),(Input!$I$107*(1+rvanilla)^0.5)/A5stdlife))</f>
        <v>0</v>
      </c>
      <c r="AZ112" s="172">
        <f>IF(A5stdlife="n/a","n/a",IF(AZ$3&gt;(A5stdlife+$E112),(Input!$I$107*(1+rvanilla)^0.5)-SUM($I112:AY112),(Input!$I$107*(1+rvanilla)^0.5)/A5stdlife))</f>
        <v>0</v>
      </c>
      <c r="BA112" s="172">
        <f>IF(A5stdlife="n/a","n/a",IF(BA$3&gt;(A5stdlife+$E112),(Input!$I$107*(1+rvanilla)^0.5)-SUM($I112:AZ112),(Input!$I$107*(1+rvanilla)^0.5)/A5stdlife))</f>
        <v>0</v>
      </c>
      <c r="BB112" s="172">
        <f>IF(A5stdlife="n/a","n/a",IF(BB$3&gt;(A5stdlife+$E112),(Input!$I$107*(1+rvanilla)^0.5)-SUM($I112:BA112),(Input!$I$107*(1+rvanilla)^0.5)/A5stdlife))</f>
        <v>0</v>
      </c>
      <c r="BC112" s="172">
        <f>IF(A5stdlife="n/a","n/a",IF(BC$3&gt;(A5stdlife+$E112),(Input!$I$107*(1+rvanilla)^0.5)-SUM($I112:BB112),(Input!$I$107*(1+rvanilla)^0.5)/A5stdlife))</f>
        <v>0</v>
      </c>
      <c r="BD112" s="172">
        <f>IF(A5stdlife="n/a","n/a",IF(BD$3&gt;(A5stdlife+$E112),(Input!$I$107*(1+rvanilla)^0.5)-SUM($I112:BC112),(Input!$I$107*(1+rvanilla)^0.5)/A5stdlife))</f>
        <v>0</v>
      </c>
      <c r="BE112" s="172">
        <f>IF(A5stdlife="n/a","n/a",IF(BE$3&gt;(A5stdlife+$E112),(Input!$I$107*(1+rvanilla)^0.5)-SUM($I112:BD112),(Input!$I$107*(1+rvanilla)^0.5)/A5stdlife))</f>
        <v>0</v>
      </c>
      <c r="BF112" s="172">
        <f>IF(A5stdlife="n/a","n/a",IF(BF$3&gt;(A5stdlife+$E112),(Input!$I$107*(1+rvanilla)^0.5)-SUM($I112:BE112),(Input!$I$107*(1+rvanilla)^0.5)/A5stdlife))</f>
        <v>0</v>
      </c>
      <c r="BG112" s="172">
        <f>IF(A5stdlife="n/a","n/a",IF(BG$3&gt;(A5stdlife+$E112),(Input!$I$107*(1+rvanilla)^0.5)-SUM($I112:BF112),(Input!$I$107*(1+rvanilla)^0.5)/A5stdlife))</f>
        <v>0</v>
      </c>
      <c r="BH112" s="172">
        <f>IF(A5stdlife="n/a","n/a",IF(BH$3&gt;(A5stdlife+$E112),(Input!$I$107*(1+rvanilla)^0.5)-SUM($I112:BG112),(Input!$I$107*(1+rvanilla)^0.5)/A5stdlife))</f>
        <v>0</v>
      </c>
      <c r="BI112" s="172">
        <f>IF(A5stdlife="n/a","n/a",IF(BI$3&gt;(A5stdlife+$E112),(Input!$I$107*(1+rvanilla)^0.5)-SUM($I112:BH112),(Input!$I$107*(1+rvanilla)^0.5)/A5stdlife))</f>
        <v>0</v>
      </c>
      <c r="BJ112" s="16"/>
      <c r="BK112" s="16"/>
      <c r="BL112" s="325"/>
      <c r="BM112" s="325"/>
      <c r="BN112" s="325"/>
      <c r="BO112" s="325"/>
      <c r="BP112" s="325"/>
      <c r="BQ112" s="325"/>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2" customFormat="1" hidden="1" outlineLevel="2">
      <c r="A113" s="16"/>
      <c r="B113" s="16"/>
      <c r="C113" s="35"/>
      <c r="D113" s="546"/>
      <c r="E113" s="293">
        <v>4</v>
      </c>
      <c r="F113" s="37"/>
      <c r="G113" s="318"/>
      <c r="H113" s="320"/>
      <c r="I113" s="320"/>
      <c r="J113" s="319"/>
      <c r="K113" s="172">
        <f>IF(A5stdlife="n/a","n/a",IF(K$3&gt;(A5stdlife+$E113),(Input!$J$107*(1+rvanilla)^0.5)-SUM($J113:J113),(Input!$J$107*(1+rvanilla)^0.5)/A5stdlife))</f>
        <v>0.23253825729740352</v>
      </c>
      <c r="L113" s="172">
        <f>IF(A5stdlife="n/a","n/a",IF(L$3&gt;(A5stdlife+$E113),(Input!$J$107*(1+rvanilla)^0.5)-SUM($J113:K113),(Input!$J$107*(1+rvanilla)^0.5)/A5stdlife))</f>
        <v>0.23253825729740352</v>
      </c>
      <c r="M113" s="172">
        <f>IF(A5stdlife="n/a","n/a",IF(M$3&gt;(A5stdlife+$E113),(Input!$J$107*(1+rvanilla)^0.5)-SUM($J113:L113),(Input!$J$107*(1+rvanilla)^0.5)/A5stdlife))</f>
        <v>0.23253825729740352</v>
      </c>
      <c r="N113" s="172">
        <f>IF(A5stdlife="n/a","n/a",IF(N$3&gt;(A5stdlife+$E113),(Input!$J$107*(1+rvanilla)^0.5)-SUM($J113:M113),(Input!$J$107*(1+rvanilla)^0.5)/A5stdlife))</f>
        <v>0.23253825729740352</v>
      </c>
      <c r="O113" s="172">
        <f>IF(A5stdlife="n/a","n/a",IF(O$3&gt;(A5stdlife+$E113),(Input!$J$107*(1+rvanilla)^0.5)-SUM($J113:N113),(Input!$J$107*(1+rvanilla)^0.5)/A5stdlife))</f>
        <v>0.23253825729740352</v>
      </c>
      <c r="P113" s="172">
        <f>IF(A5stdlife="n/a","n/a",IF(P$3&gt;(A5stdlife+$E113),(Input!$J$107*(1+rvanilla)^0.5)-SUM($J113:O113),(Input!$J$107*(1+rvanilla)^0.5)/A5stdlife))</f>
        <v>0.23253825729740352</v>
      </c>
      <c r="Q113" s="172">
        <f>IF(A5stdlife="n/a","n/a",IF(Q$3&gt;(A5stdlife+$E113),(Input!$J$107*(1+rvanilla)^0.5)-SUM($J113:P113),(Input!$J$107*(1+rvanilla)^0.5)/A5stdlife))</f>
        <v>0.23253825729740352</v>
      </c>
      <c r="R113" s="172">
        <f>IF(A5stdlife="n/a","n/a",IF(R$3&gt;(A5stdlife+$E113),(Input!$J$107*(1+rvanilla)^0.5)-SUM($J113:Q113),(Input!$J$107*(1+rvanilla)^0.5)/A5stdlife))</f>
        <v>0.23253825729740352</v>
      </c>
      <c r="S113" s="172">
        <f>IF(A5stdlife="n/a","n/a",IF(S$3&gt;(A5stdlife+$E113),(Input!$J$107*(1+rvanilla)^0.5)-SUM($J113:R113),(Input!$J$107*(1+rvanilla)^0.5)/A5stdlife))</f>
        <v>0.23253825729740352</v>
      </c>
      <c r="T113" s="172">
        <f>IF(A5stdlife="n/a","n/a",IF(T$3&gt;(A5stdlife+$E113),(Input!$J$107*(1+rvanilla)^0.5)-SUM($J113:S113),(Input!$J$107*(1+rvanilla)^0.5)/A5stdlife))</f>
        <v>0.23253825729740352</v>
      </c>
      <c r="U113" s="172">
        <f>IF(A5stdlife="n/a","n/a",IF(U$3&gt;(A5stdlife+$E113),(Input!$J$107*(1+rvanilla)^0.5)-SUM($J113:T113),(Input!$J$107*(1+rvanilla)^0.5)/A5stdlife))</f>
        <v>0.23253825729740352</v>
      </c>
      <c r="V113" s="172">
        <f>IF(A5stdlife="n/a","n/a",IF(V$3&gt;(A5stdlife+$E113),(Input!$J$107*(1+rvanilla)^0.5)-SUM($J113:U113),(Input!$J$107*(1+rvanilla)^0.5)/A5stdlife))</f>
        <v>0.23253825729740352</v>
      </c>
      <c r="W113" s="172">
        <f>IF(A5stdlife="n/a","n/a",IF(W$3&gt;(A5stdlife+$E113),(Input!$J$107*(1+rvanilla)^0.5)-SUM($J113:V113),(Input!$J$107*(1+rvanilla)^0.5)/A5stdlife))</f>
        <v>0.23253825729740352</v>
      </c>
      <c r="X113" s="172">
        <f>IF(A5stdlife="n/a","n/a",IF(X$3&gt;(A5stdlife+$E113),(Input!$J$107*(1+rvanilla)^0.5)-SUM($J113:W113),(Input!$J$107*(1+rvanilla)^0.5)/A5stdlife))</f>
        <v>0.23253825729740352</v>
      </c>
      <c r="Y113" s="172">
        <f>IF(A5stdlife="n/a","n/a",IF(Y$3&gt;(A5stdlife+$E113),(Input!$J$107*(1+rvanilla)^0.5)-SUM($J113:X113),(Input!$J$107*(1+rvanilla)^0.5)/A5stdlife))</f>
        <v>0.23253825729740352</v>
      </c>
      <c r="Z113" s="172">
        <f>IF(A5stdlife="n/a","n/a",IF(Z$3&gt;(A5stdlife+$E113),(Input!$J$107*(1+rvanilla)^0.5)-SUM($J113:Y113),(Input!$J$107*(1+rvanilla)^0.5)/A5stdlife))</f>
        <v>0.23253825729740352</v>
      </c>
      <c r="AA113" s="172">
        <f>IF(A5stdlife="n/a","n/a",IF(AA$3&gt;(A5stdlife+$E113),(Input!$J$107*(1+rvanilla)^0.5)-SUM($J113:Z113),(Input!$J$107*(1+rvanilla)^0.5)/A5stdlife))</f>
        <v>0.23253825729740352</v>
      </c>
      <c r="AB113" s="172">
        <f>IF(A5stdlife="n/a","n/a",IF(AB$3&gt;(A5stdlife+$E113),(Input!$J$107*(1+rvanilla)^0.5)-SUM($J113:AA113),(Input!$J$107*(1+rvanilla)^0.5)/A5stdlife))</f>
        <v>0.23253825729740352</v>
      </c>
      <c r="AC113" s="172">
        <f>IF(A5stdlife="n/a","n/a",IF(AC$3&gt;(A5stdlife+$E113),(Input!$J$107*(1+rvanilla)^0.5)-SUM($J113:AB113),(Input!$J$107*(1+rvanilla)^0.5)/A5stdlife))</f>
        <v>0.23253825729740352</v>
      </c>
      <c r="AD113" s="172">
        <f>IF(A5stdlife="n/a","n/a",IF(AD$3&gt;(A5stdlife+$E113),(Input!$J$107*(1+rvanilla)^0.5)-SUM($J113:AC113),(Input!$J$107*(1+rvanilla)^0.5)/A5stdlife))</f>
        <v>0.23253825729740352</v>
      </c>
      <c r="AE113" s="172">
        <f>IF(A5stdlife="n/a","n/a",IF(AE$3&gt;(A5stdlife+$E113),(Input!$J$107*(1+rvanilla)^0.5)-SUM($J113:AD113),(Input!$J$107*(1+rvanilla)^0.5)/A5stdlife))</f>
        <v>0.23253825729740352</v>
      </c>
      <c r="AF113" s="172">
        <f>IF(A5stdlife="n/a","n/a",IF(AF$3&gt;(A5stdlife+$E113),(Input!$J$107*(1+rvanilla)^0.5)-SUM($J113:AE113),(Input!$J$107*(1+rvanilla)^0.5)/A5stdlife))</f>
        <v>0.23253825729740352</v>
      </c>
      <c r="AG113" s="172">
        <f>IF(A5stdlife="n/a","n/a",IF(AG$3&gt;(A5stdlife+$E113),(Input!$J$107*(1+rvanilla)^0.5)-SUM($J113:AF113),(Input!$J$107*(1+rvanilla)^0.5)/A5stdlife))</f>
        <v>0.23253825729740352</v>
      </c>
      <c r="AH113" s="172">
        <f>IF(A5stdlife="n/a","n/a",IF(AH$3&gt;(A5stdlife+$E113),(Input!$J$107*(1+rvanilla)^0.5)-SUM($J113:AG113),(Input!$J$107*(1+rvanilla)^0.5)/A5stdlife))</f>
        <v>0.23253825729740352</v>
      </c>
      <c r="AI113" s="172">
        <f>IF(A5stdlife="n/a","n/a",IF(AI$3&gt;(A5stdlife+$E113),(Input!$J$107*(1+rvanilla)^0.5)-SUM($J113:AH113),(Input!$J$107*(1+rvanilla)^0.5)/A5stdlife))</f>
        <v>0.23253825729740352</v>
      </c>
      <c r="AJ113" s="172">
        <f>IF(A5stdlife="n/a","n/a",IF(AJ$3&gt;(A5stdlife+$E113),(Input!$J$107*(1+rvanilla)^0.5)-SUM($J113:AI113),(Input!$J$107*(1+rvanilla)^0.5)/A5stdlife))</f>
        <v>0.23253825729740352</v>
      </c>
      <c r="AK113" s="172">
        <f>IF(A5stdlife="n/a","n/a",IF(AK$3&gt;(A5stdlife+$E113),(Input!$J$107*(1+rvanilla)^0.5)-SUM($J113:AJ113),(Input!$J$107*(1+rvanilla)^0.5)/A5stdlife))</f>
        <v>0.23253825729740352</v>
      </c>
      <c r="AL113" s="172">
        <f>IF(A5stdlife="n/a","n/a",IF(AL$3&gt;(A5stdlife+$E113),(Input!$J$107*(1+rvanilla)^0.5)-SUM($J113:AK113),(Input!$J$107*(1+rvanilla)^0.5)/A5stdlife))</f>
        <v>0.23253825729740352</v>
      </c>
      <c r="AM113" s="172">
        <f>IF(A5stdlife="n/a","n/a",IF(AM$3&gt;(A5stdlife+$E113),(Input!$J$107*(1+rvanilla)^0.5)-SUM($J113:AL113),(Input!$J$107*(1+rvanilla)^0.5)/A5stdlife))</f>
        <v>0.23253825729740352</v>
      </c>
      <c r="AN113" s="172">
        <f>IF(A5stdlife="n/a","n/a",IF(AN$3&gt;(A5stdlife+$E113),(Input!$J$107*(1+rvanilla)^0.5)-SUM($J113:AM113),(Input!$J$107*(1+rvanilla)^0.5)/A5stdlife))</f>
        <v>0.23253825729740352</v>
      </c>
      <c r="AO113" s="172">
        <f>IF(A5stdlife="n/a","n/a",IF(AO$3&gt;(A5stdlife+$E113),(Input!$J$107*(1+rvanilla)^0.5)-SUM($J113:AN113),(Input!$J$107*(1+rvanilla)^0.5)/A5stdlife))</f>
        <v>0.23253825729740352</v>
      </c>
      <c r="AP113" s="172">
        <f>IF(A5stdlife="n/a","n/a",IF(AP$3&gt;(A5stdlife+$E113),(Input!$J$107*(1+rvanilla)^0.5)-SUM($J113:AO113),(Input!$J$107*(1+rvanilla)^0.5)/A5stdlife))</f>
        <v>0.23253825729740352</v>
      </c>
      <c r="AQ113" s="172">
        <f>IF(A5stdlife="n/a","n/a",IF(AQ$3&gt;(A5stdlife+$E113),(Input!$J$107*(1+rvanilla)^0.5)-SUM($J113:AP113),(Input!$J$107*(1+rvanilla)^0.5)/A5stdlife))</f>
        <v>0.23253825729740352</v>
      </c>
      <c r="AR113" s="172">
        <f>IF(A5stdlife="n/a","n/a",IF(AR$3&gt;(A5stdlife+$E113),(Input!$J$107*(1+rvanilla)^0.5)-SUM($J113:AQ113),(Input!$J$107*(1+rvanilla)^0.5)/A5stdlife))</f>
        <v>0.23253825729740352</v>
      </c>
      <c r="AS113" s="172">
        <f>IF(A5stdlife="n/a","n/a",IF(AS$3&gt;(A5stdlife+$E113),(Input!$J$107*(1+rvanilla)^0.5)-SUM($J113:AR113),(Input!$J$107*(1+rvanilla)^0.5)/A5stdlife))</f>
        <v>0.23253825729740352</v>
      </c>
      <c r="AT113" s="172">
        <f>IF(A5stdlife="n/a","n/a",IF(AT$3&gt;(A5stdlife+$E113),(Input!$J$107*(1+rvanilla)^0.5)-SUM($J113:AS113),(Input!$J$107*(1+rvanilla)^0.5)/A5stdlife))</f>
        <v>0.23253825729740352</v>
      </c>
      <c r="AU113" s="172">
        <f>IF(A5stdlife="n/a","n/a",IF(AU$3&gt;(A5stdlife+$E113),(Input!$J$107*(1+rvanilla)^0.5)-SUM($J113:AT113),(Input!$J$107*(1+rvanilla)^0.5)/A5stdlife))</f>
        <v>0.23253825729740352</v>
      </c>
      <c r="AV113" s="172">
        <f>IF(A5stdlife="n/a","n/a",IF(AV$3&gt;(A5stdlife+$E113),(Input!$J$107*(1+rvanilla)^0.5)-SUM($J113:AU113),(Input!$J$107*(1+rvanilla)^0.5)/A5stdlife))</f>
        <v>0.23253825729740352</v>
      </c>
      <c r="AW113" s="172">
        <f>IF(A5stdlife="n/a","n/a",IF(AW$3&gt;(A5stdlife+$E113),(Input!$J$107*(1+rvanilla)^0.5)-SUM($J113:AV113),(Input!$J$107*(1+rvanilla)^0.5)/A5stdlife))</f>
        <v>0.23253825729740352</v>
      </c>
      <c r="AX113" s="172">
        <f>IF(A5stdlife="n/a","n/a",IF(AX$3&gt;(A5stdlife+$E113),(Input!$J$107*(1+rvanilla)^0.5)-SUM($J113:AW113),(Input!$J$107*(1+rvanilla)^0.5)/A5stdlife))</f>
        <v>0.23253825729740352</v>
      </c>
      <c r="AY113" s="172">
        <f>IF(A5stdlife="n/a","n/a",IF(AY$3&gt;(A5stdlife+$E113),(Input!$J$107*(1+rvanilla)^0.5)-SUM($J113:AX113),(Input!$J$107*(1+rvanilla)^0.5)/A5stdlife))</f>
        <v>-1.7763568394002505E-15</v>
      </c>
      <c r="AZ113" s="172">
        <f>IF(A5stdlife="n/a","n/a",IF(AZ$3&gt;(A5stdlife+$E113),(Input!$J$107*(1+rvanilla)^0.5)-SUM($J113:AY113),(Input!$J$107*(1+rvanilla)^0.5)/A5stdlife))</f>
        <v>0</v>
      </c>
      <c r="BA113" s="172">
        <f>IF(A5stdlife="n/a","n/a",IF(BA$3&gt;(A5stdlife+$E113),(Input!$J$107*(1+rvanilla)^0.5)-SUM($J113:AZ113),(Input!$J$107*(1+rvanilla)^0.5)/A5stdlife))</f>
        <v>0</v>
      </c>
      <c r="BB113" s="172">
        <f>IF(A5stdlife="n/a","n/a",IF(BB$3&gt;(A5stdlife+$E113),(Input!$J$107*(1+rvanilla)^0.5)-SUM($J113:BA113),(Input!$J$107*(1+rvanilla)^0.5)/A5stdlife))</f>
        <v>0</v>
      </c>
      <c r="BC113" s="172">
        <f>IF(A5stdlife="n/a","n/a",IF(BC$3&gt;(A5stdlife+$E113),(Input!$J$107*(1+rvanilla)^0.5)-SUM($J113:BB113),(Input!$J$107*(1+rvanilla)^0.5)/A5stdlife))</f>
        <v>0</v>
      </c>
      <c r="BD113" s="172">
        <f>IF(A5stdlife="n/a","n/a",IF(BD$3&gt;(A5stdlife+$E113),(Input!$J$107*(1+rvanilla)^0.5)-SUM($J113:BC113),(Input!$J$107*(1+rvanilla)^0.5)/A5stdlife))</f>
        <v>0</v>
      </c>
      <c r="BE113" s="172">
        <f>IF(A5stdlife="n/a","n/a",IF(BE$3&gt;(A5stdlife+$E113),(Input!$J$107*(1+rvanilla)^0.5)-SUM($J113:BD113),(Input!$J$107*(1+rvanilla)^0.5)/A5stdlife))</f>
        <v>0</v>
      </c>
      <c r="BF113" s="172">
        <f>IF(A5stdlife="n/a","n/a",IF(BF$3&gt;(A5stdlife+$E113),(Input!$J$107*(1+rvanilla)^0.5)-SUM($J113:BE113),(Input!$J$107*(1+rvanilla)^0.5)/A5stdlife))</f>
        <v>0</v>
      </c>
      <c r="BG113" s="172">
        <f>IF(A5stdlife="n/a","n/a",IF(BG$3&gt;(A5stdlife+$E113),(Input!$J$107*(1+rvanilla)^0.5)-SUM($J113:BF113),(Input!$J$107*(1+rvanilla)^0.5)/A5stdlife))</f>
        <v>0</v>
      </c>
      <c r="BH113" s="172">
        <f>IF(A5stdlife="n/a","n/a",IF(BH$3&gt;(A5stdlife+$E113),(Input!$J$107*(1+rvanilla)^0.5)-SUM($J113:BG113),(Input!$J$107*(1+rvanilla)^0.5)/A5stdlife))</f>
        <v>0</v>
      </c>
      <c r="BI113" s="172">
        <f>IF(A5stdlife="n/a","n/a",IF(BI$3&gt;(A5stdlife+$E113),(Input!$J$107*(1+rvanilla)^0.5)-SUM($J113:BH113),(Input!$J$107*(1+rvanilla)^0.5)/A5stdlife))</f>
        <v>0</v>
      </c>
      <c r="BJ113" s="16"/>
      <c r="BK113" s="16"/>
      <c r="BL113" s="325"/>
      <c r="BM113" s="325"/>
      <c r="BN113" s="325"/>
      <c r="BO113" s="325"/>
      <c r="BP113" s="325"/>
      <c r="BQ113" s="325"/>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2" customFormat="1" hidden="1" outlineLevel="2">
      <c r="A114" s="16"/>
      <c r="B114" s="16"/>
      <c r="C114" s="35"/>
      <c r="D114" s="546"/>
      <c r="E114" s="293">
        <v>5</v>
      </c>
      <c r="F114" s="37"/>
      <c r="G114" s="318"/>
      <c r="H114" s="320"/>
      <c r="I114" s="320"/>
      <c r="J114" s="320"/>
      <c r="K114" s="319"/>
      <c r="L114" s="172">
        <f>IF(A5stdlife="n/a","n/a",IF(L$3&gt;(A5stdlife+$E114),(Input!$K$107*(1+rvanilla)^0.5)-SUM($K114:K114),(Input!$K$107*(1+rvanilla)^0.5)/A5stdlife))</f>
        <v>0.20908329045388124</v>
      </c>
      <c r="M114" s="172">
        <f>IF(A5stdlife="n/a","n/a",IF(M$3&gt;(A5stdlife+$E114),(Input!$K$107*(1+rvanilla)^0.5)-SUM($K114:L114),(Input!$K$107*(1+rvanilla)^0.5)/A5stdlife))</f>
        <v>0.20908329045388124</v>
      </c>
      <c r="N114" s="172">
        <f>IF(A5stdlife="n/a","n/a",IF(N$3&gt;(A5stdlife+$E114),(Input!$K$107*(1+rvanilla)^0.5)-SUM($K114:M114),(Input!$K$107*(1+rvanilla)^0.5)/A5stdlife))</f>
        <v>0.20908329045388124</v>
      </c>
      <c r="O114" s="172">
        <f>IF(A5stdlife="n/a","n/a",IF(O$3&gt;(A5stdlife+$E114),(Input!$K$107*(1+rvanilla)^0.5)-SUM($K114:N114),(Input!$K$107*(1+rvanilla)^0.5)/A5stdlife))</f>
        <v>0.20908329045388124</v>
      </c>
      <c r="P114" s="172">
        <f>IF(A5stdlife="n/a","n/a",IF(P$3&gt;(A5stdlife+$E114),(Input!$K$107*(1+rvanilla)^0.5)-SUM($K114:O114),(Input!$K$107*(1+rvanilla)^0.5)/A5stdlife))</f>
        <v>0.20908329045388124</v>
      </c>
      <c r="Q114" s="172">
        <f>IF(A5stdlife="n/a","n/a",IF(Q$3&gt;(A5stdlife+$E114),(Input!$K$107*(1+rvanilla)^0.5)-SUM($K114:P114),(Input!$K$107*(1+rvanilla)^0.5)/A5stdlife))</f>
        <v>0.20908329045388124</v>
      </c>
      <c r="R114" s="172">
        <f>IF(A5stdlife="n/a","n/a",IF(R$3&gt;(A5stdlife+$E114),(Input!$K$107*(1+rvanilla)^0.5)-SUM($K114:Q114),(Input!$K$107*(1+rvanilla)^0.5)/A5stdlife))</f>
        <v>0.20908329045388124</v>
      </c>
      <c r="S114" s="172">
        <f>IF(A5stdlife="n/a","n/a",IF(S$3&gt;(A5stdlife+$E114),(Input!$K$107*(1+rvanilla)^0.5)-SUM($K114:R114),(Input!$K$107*(1+rvanilla)^0.5)/A5stdlife))</f>
        <v>0.20908329045388124</v>
      </c>
      <c r="T114" s="172">
        <f>IF(A5stdlife="n/a","n/a",IF(T$3&gt;(A5stdlife+$E114),(Input!$K$107*(1+rvanilla)^0.5)-SUM($K114:S114),(Input!$K$107*(1+rvanilla)^0.5)/A5stdlife))</f>
        <v>0.20908329045388124</v>
      </c>
      <c r="U114" s="172">
        <f>IF(A5stdlife="n/a","n/a",IF(U$3&gt;(A5stdlife+$E114),(Input!$K$107*(1+rvanilla)^0.5)-SUM($K114:T114),(Input!$K$107*(1+rvanilla)^0.5)/A5stdlife))</f>
        <v>0.20908329045388124</v>
      </c>
      <c r="V114" s="172">
        <f>IF(A5stdlife="n/a","n/a",IF(V$3&gt;(A5stdlife+$E114),(Input!$K$107*(1+rvanilla)^0.5)-SUM($K114:U114),(Input!$K$107*(1+rvanilla)^0.5)/A5stdlife))</f>
        <v>0.20908329045388124</v>
      </c>
      <c r="W114" s="172">
        <f>IF(A5stdlife="n/a","n/a",IF(W$3&gt;(A5stdlife+$E114),(Input!$K$107*(1+rvanilla)^0.5)-SUM($K114:V114),(Input!$K$107*(1+rvanilla)^0.5)/A5stdlife))</f>
        <v>0.20908329045388124</v>
      </c>
      <c r="X114" s="172">
        <f>IF(A5stdlife="n/a","n/a",IF(X$3&gt;(A5stdlife+$E114),(Input!$K$107*(1+rvanilla)^0.5)-SUM($K114:W114),(Input!$K$107*(1+rvanilla)^0.5)/A5stdlife))</f>
        <v>0.20908329045388124</v>
      </c>
      <c r="Y114" s="172">
        <f>IF(A5stdlife="n/a","n/a",IF(Y$3&gt;(A5stdlife+$E114),(Input!$K$107*(1+rvanilla)^0.5)-SUM($K114:X114),(Input!$K$107*(1+rvanilla)^0.5)/A5stdlife))</f>
        <v>0.20908329045388124</v>
      </c>
      <c r="Z114" s="172">
        <f>IF(A5stdlife="n/a","n/a",IF(Z$3&gt;(A5stdlife+$E114),(Input!$K$107*(1+rvanilla)^0.5)-SUM($K114:Y114),(Input!$K$107*(1+rvanilla)^0.5)/A5stdlife))</f>
        <v>0.20908329045388124</v>
      </c>
      <c r="AA114" s="172">
        <f>IF(A5stdlife="n/a","n/a",IF(AA$3&gt;(A5stdlife+$E114),(Input!$K$107*(1+rvanilla)^0.5)-SUM($K114:Z114),(Input!$K$107*(1+rvanilla)^0.5)/A5stdlife))</f>
        <v>0.20908329045388124</v>
      </c>
      <c r="AB114" s="172">
        <f>IF(A5stdlife="n/a","n/a",IF(AB$3&gt;(A5stdlife+$E114),(Input!$K$107*(1+rvanilla)^0.5)-SUM($K114:AA114),(Input!$K$107*(1+rvanilla)^0.5)/A5stdlife))</f>
        <v>0.20908329045388124</v>
      </c>
      <c r="AC114" s="172">
        <f>IF(A5stdlife="n/a","n/a",IF(AC$3&gt;(A5stdlife+$E114),(Input!$K$107*(1+rvanilla)^0.5)-SUM($K114:AB114),(Input!$K$107*(1+rvanilla)^0.5)/A5stdlife))</f>
        <v>0.20908329045388124</v>
      </c>
      <c r="AD114" s="172">
        <f>IF(A5stdlife="n/a","n/a",IF(AD$3&gt;(A5stdlife+$E114),(Input!$K$107*(1+rvanilla)^0.5)-SUM($K114:AC114),(Input!$K$107*(1+rvanilla)^0.5)/A5stdlife))</f>
        <v>0.20908329045388124</v>
      </c>
      <c r="AE114" s="172">
        <f>IF(A5stdlife="n/a","n/a",IF(AE$3&gt;(A5stdlife+$E114),(Input!$K$107*(1+rvanilla)^0.5)-SUM($K114:AD114),(Input!$K$107*(1+rvanilla)^0.5)/A5stdlife))</f>
        <v>0.20908329045388124</v>
      </c>
      <c r="AF114" s="172">
        <f>IF(A5stdlife="n/a","n/a",IF(AF$3&gt;(A5stdlife+$E114),(Input!$K$107*(1+rvanilla)^0.5)-SUM($K114:AE114),(Input!$K$107*(1+rvanilla)^0.5)/A5stdlife))</f>
        <v>0.20908329045388124</v>
      </c>
      <c r="AG114" s="172">
        <f>IF(A5stdlife="n/a","n/a",IF(AG$3&gt;(A5stdlife+$E114),(Input!$K$107*(1+rvanilla)^0.5)-SUM($K114:AF114),(Input!$K$107*(1+rvanilla)^0.5)/A5stdlife))</f>
        <v>0.20908329045388124</v>
      </c>
      <c r="AH114" s="172">
        <f>IF(A5stdlife="n/a","n/a",IF(AH$3&gt;(A5stdlife+$E114),(Input!$K$107*(1+rvanilla)^0.5)-SUM($K114:AG114),(Input!$K$107*(1+rvanilla)^0.5)/A5stdlife))</f>
        <v>0.20908329045388124</v>
      </c>
      <c r="AI114" s="172">
        <f>IF(A5stdlife="n/a","n/a",IF(AI$3&gt;(A5stdlife+$E114),(Input!$K$107*(1+rvanilla)^0.5)-SUM($K114:AH114),(Input!$K$107*(1+rvanilla)^0.5)/A5stdlife))</f>
        <v>0.20908329045388124</v>
      </c>
      <c r="AJ114" s="172">
        <f>IF(A5stdlife="n/a","n/a",IF(AJ$3&gt;(A5stdlife+$E114),(Input!$K$107*(1+rvanilla)^0.5)-SUM($K114:AI114),(Input!$K$107*(1+rvanilla)^0.5)/A5stdlife))</f>
        <v>0.20908329045388124</v>
      </c>
      <c r="AK114" s="172">
        <f>IF(A5stdlife="n/a","n/a",IF(AK$3&gt;(A5stdlife+$E114),(Input!$K$107*(1+rvanilla)^0.5)-SUM($K114:AJ114),(Input!$K$107*(1+rvanilla)^0.5)/A5stdlife))</f>
        <v>0.20908329045388124</v>
      </c>
      <c r="AL114" s="172">
        <f>IF(A5stdlife="n/a","n/a",IF(AL$3&gt;(A5stdlife+$E114),(Input!$K$107*(1+rvanilla)^0.5)-SUM($K114:AK114),(Input!$K$107*(1+rvanilla)^0.5)/A5stdlife))</f>
        <v>0.20908329045388124</v>
      </c>
      <c r="AM114" s="172">
        <f>IF(A5stdlife="n/a","n/a",IF(AM$3&gt;(A5stdlife+$E114),(Input!$K$107*(1+rvanilla)^0.5)-SUM($K114:AL114),(Input!$K$107*(1+rvanilla)^0.5)/A5stdlife))</f>
        <v>0.20908329045388124</v>
      </c>
      <c r="AN114" s="172">
        <f>IF(A5stdlife="n/a","n/a",IF(AN$3&gt;(A5stdlife+$E114),(Input!$K$107*(1+rvanilla)^0.5)-SUM($K114:AM114),(Input!$K$107*(1+rvanilla)^0.5)/A5stdlife))</f>
        <v>0.20908329045388124</v>
      </c>
      <c r="AO114" s="172">
        <f>IF(A5stdlife="n/a","n/a",IF(AO$3&gt;(A5stdlife+$E114),(Input!$K$107*(1+rvanilla)^0.5)-SUM($K114:AN114),(Input!$K$107*(1+rvanilla)^0.5)/A5stdlife))</f>
        <v>0.20908329045388124</v>
      </c>
      <c r="AP114" s="172">
        <f>IF(A5stdlife="n/a","n/a",IF(AP$3&gt;(A5stdlife+$E114),(Input!$K$107*(1+rvanilla)^0.5)-SUM($K114:AO114),(Input!$K$107*(1+rvanilla)^0.5)/A5stdlife))</f>
        <v>0.20908329045388124</v>
      </c>
      <c r="AQ114" s="172">
        <f>IF(A5stdlife="n/a","n/a",IF(AQ$3&gt;(A5stdlife+$E114),(Input!$K$107*(1+rvanilla)^0.5)-SUM($K114:AP114),(Input!$K$107*(1+rvanilla)^0.5)/A5stdlife))</f>
        <v>0.20908329045388124</v>
      </c>
      <c r="AR114" s="172">
        <f>IF(A5stdlife="n/a","n/a",IF(AR$3&gt;(A5stdlife+$E114),(Input!$K$107*(1+rvanilla)^0.5)-SUM($K114:AQ114),(Input!$K$107*(1+rvanilla)^0.5)/A5stdlife))</f>
        <v>0.20908329045388124</v>
      </c>
      <c r="AS114" s="172">
        <f>IF(A5stdlife="n/a","n/a",IF(AS$3&gt;(A5stdlife+$E114),(Input!$K$107*(1+rvanilla)^0.5)-SUM($K114:AR114),(Input!$K$107*(1+rvanilla)^0.5)/A5stdlife))</f>
        <v>0.20908329045388124</v>
      </c>
      <c r="AT114" s="172">
        <f>IF(A5stdlife="n/a","n/a",IF(AT$3&gt;(A5stdlife+$E114),(Input!$K$107*(1+rvanilla)^0.5)-SUM($K114:AS114),(Input!$K$107*(1+rvanilla)^0.5)/A5stdlife))</f>
        <v>0.20908329045388124</v>
      </c>
      <c r="AU114" s="172">
        <f>IF(A5stdlife="n/a","n/a",IF(AU$3&gt;(A5stdlife+$E114),(Input!$K$107*(1+rvanilla)^0.5)-SUM($K114:AT114),(Input!$K$107*(1+rvanilla)^0.5)/A5stdlife))</f>
        <v>0.20908329045388124</v>
      </c>
      <c r="AV114" s="172">
        <f>IF(A5stdlife="n/a","n/a",IF(AV$3&gt;(A5stdlife+$E114),(Input!$K$107*(1+rvanilla)^0.5)-SUM($K114:AU114),(Input!$K$107*(1+rvanilla)^0.5)/A5stdlife))</f>
        <v>0.20908329045388124</v>
      </c>
      <c r="AW114" s="172">
        <f>IF(A5stdlife="n/a","n/a",IF(AW$3&gt;(A5stdlife+$E114),(Input!$K$107*(1+rvanilla)^0.5)-SUM($K114:AV114),(Input!$K$107*(1+rvanilla)^0.5)/A5stdlife))</f>
        <v>0.20908329045388124</v>
      </c>
      <c r="AX114" s="172">
        <f>IF(A5stdlife="n/a","n/a",IF(AX$3&gt;(A5stdlife+$E114),(Input!$K$107*(1+rvanilla)^0.5)-SUM($K114:AW114),(Input!$K$107*(1+rvanilla)^0.5)/A5stdlife))</f>
        <v>0.20908329045388124</v>
      </c>
      <c r="AY114" s="172">
        <f>IF(A5stdlife="n/a","n/a",IF(AY$3&gt;(A5stdlife+$E114),(Input!$K$107*(1+rvanilla)^0.5)-SUM($K114:AX114),(Input!$K$107*(1+rvanilla)^0.5)/A5stdlife))</f>
        <v>0.20908329045388124</v>
      </c>
      <c r="AZ114" s="172">
        <f>IF(A5stdlife="n/a","n/a",IF(AZ$3&gt;(A5stdlife+$E114),(Input!$K$107*(1+rvanilla)^0.5)-SUM($K114:AY114),(Input!$K$107*(1+rvanilla)^0.5)/A5stdlife))</f>
        <v>5.3290705182007514E-15</v>
      </c>
      <c r="BA114" s="172">
        <f>IF(A5stdlife="n/a","n/a",IF(BA$3&gt;(A5stdlife+$E114),(Input!$K$107*(1+rvanilla)^0.5)-SUM($K114:AZ114),(Input!$K$107*(1+rvanilla)^0.5)/A5stdlife))</f>
        <v>0</v>
      </c>
      <c r="BB114" s="172">
        <f>IF(A5stdlife="n/a","n/a",IF(BB$3&gt;(A5stdlife+$E114),(Input!$K$107*(1+rvanilla)^0.5)-SUM($K114:BA114),(Input!$K$107*(1+rvanilla)^0.5)/A5stdlife))</f>
        <v>0</v>
      </c>
      <c r="BC114" s="172">
        <f>IF(A5stdlife="n/a","n/a",IF(BC$3&gt;(A5stdlife+$E114),(Input!$K$107*(1+rvanilla)^0.5)-SUM($K114:BB114),(Input!$K$107*(1+rvanilla)^0.5)/A5stdlife))</f>
        <v>0</v>
      </c>
      <c r="BD114" s="172">
        <f>IF(A5stdlife="n/a","n/a",IF(BD$3&gt;(A5stdlife+$E114),(Input!$K$107*(1+rvanilla)^0.5)-SUM($K114:BC114),(Input!$K$107*(1+rvanilla)^0.5)/A5stdlife))</f>
        <v>0</v>
      </c>
      <c r="BE114" s="172">
        <f>IF(A5stdlife="n/a","n/a",IF(BE$3&gt;(A5stdlife+$E114),(Input!$K$107*(1+rvanilla)^0.5)-SUM($K114:BD114),(Input!$K$107*(1+rvanilla)^0.5)/A5stdlife))</f>
        <v>0</v>
      </c>
      <c r="BF114" s="172">
        <f>IF(A5stdlife="n/a","n/a",IF(BF$3&gt;(A5stdlife+$E114),(Input!$K$107*(1+rvanilla)^0.5)-SUM($K114:BE114),(Input!$K$107*(1+rvanilla)^0.5)/A5stdlife))</f>
        <v>0</v>
      </c>
      <c r="BG114" s="172">
        <f>IF(A5stdlife="n/a","n/a",IF(BG$3&gt;(A5stdlife+$E114),(Input!$K$107*(1+rvanilla)^0.5)-SUM($K114:BF114),(Input!$K$107*(1+rvanilla)^0.5)/A5stdlife))</f>
        <v>0</v>
      </c>
      <c r="BH114" s="172">
        <f>IF(A5stdlife="n/a","n/a",IF(BH$3&gt;(A5stdlife+$E114),(Input!$K$107*(1+rvanilla)^0.5)-SUM($K114:BG114),(Input!$K$107*(1+rvanilla)^0.5)/A5stdlife))</f>
        <v>0</v>
      </c>
      <c r="BI114" s="172">
        <f>IF(A5stdlife="n/a","n/a",IF(BI$3&gt;(A5stdlife+$E114),(Input!$K$107*(1+rvanilla)^0.5)-SUM($K114:BH114),(Input!$K$107*(1+rvanilla)^0.5)/A5stdlife))</f>
        <v>0</v>
      </c>
      <c r="BJ114" s="16"/>
      <c r="BK114" s="16"/>
      <c r="BL114" s="325"/>
      <c r="BM114" s="325"/>
      <c r="BN114" s="325"/>
      <c r="BO114" s="325"/>
      <c r="BP114" s="325"/>
      <c r="BQ114" s="325"/>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2" customFormat="1" hidden="1" outlineLevel="2">
      <c r="A115" s="16"/>
      <c r="B115" s="16"/>
      <c r="C115" s="35"/>
      <c r="D115" s="546"/>
      <c r="E115" s="293">
        <v>6</v>
      </c>
      <c r="F115" s="37"/>
      <c r="G115" s="318"/>
      <c r="H115" s="320"/>
      <c r="I115" s="320"/>
      <c r="J115" s="320"/>
      <c r="K115" s="320"/>
      <c r="L115" s="319"/>
      <c r="M115" s="172">
        <f>IF(A5stdlife="n/a","n/a",IF(M$3&gt;(A5stdlife+$E115),(Input!$L$107*(1+rvanilla)^0.5)-SUM($L115:L115),(Input!$L$107*(1+rvanilla)^0.5)/A5stdlife))</f>
        <v>0</v>
      </c>
      <c r="N115" s="172">
        <f>IF(A5stdlife="n/a","n/a",IF(N$3&gt;(A5stdlife+$E115),(Input!$L$107*(1+rvanilla)^0.5)-SUM($L115:M115),(Input!$L$107*(1+rvanilla)^0.5)/A5stdlife))</f>
        <v>0</v>
      </c>
      <c r="O115" s="172">
        <f>IF(A5stdlife="n/a","n/a",IF(O$3&gt;(A5stdlife+$E115),(Input!$L$107*(1+rvanilla)^0.5)-SUM($L115:N115),(Input!$L$107*(1+rvanilla)^0.5)/A5stdlife))</f>
        <v>0</v>
      </c>
      <c r="P115" s="172">
        <f>IF(A5stdlife="n/a","n/a",IF(P$3&gt;(A5stdlife+$E115),(Input!$L$107*(1+rvanilla)^0.5)-SUM($L115:O115),(Input!$L$107*(1+rvanilla)^0.5)/A5stdlife))</f>
        <v>0</v>
      </c>
      <c r="Q115" s="172">
        <f>IF(A5stdlife="n/a","n/a",IF(Q$3&gt;(A5stdlife+$E115),(Input!$L$107*(1+rvanilla)^0.5)-SUM($L115:P115),(Input!$L$107*(1+rvanilla)^0.5)/A5stdlife))</f>
        <v>0</v>
      </c>
      <c r="R115" s="172">
        <f>IF(A5stdlife="n/a","n/a",IF(R$3&gt;(A5stdlife+$E115),(Input!$L$107*(1+rvanilla)^0.5)-SUM($L115:Q115),(Input!$L$107*(1+rvanilla)^0.5)/A5stdlife))</f>
        <v>0</v>
      </c>
      <c r="S115" s="172">
        <f>IF(A5stdlife="n/a","n/a",IF(S$3&gt;(A5stdlife+$E115),(Input!$L$107*(1+rvanilla)^0.5)-SUM($L115:R115),(Input!$L$107*(1+rvanilla)^0.5)/A5stdlife))</f>
        <v>0</v>
      </c>
      <c r="T115" s="172">
        <f>IF(A5stdlife="n/a","n/a",IF(T$3&gt;(A5stdlife+$E115),(Input!$L$107*(1+rvanilla)^0.5)-SUM($L115:S115),(Input!$L$107*(1+rvanilla)^0.5)/A5stdlife))</f>
        <v>0</v>
      </c>
      <c r="U115" s="172">
        <f>IF(A5stdlife="n/a","n/a",IF(U$3&gt;(A5stdlife+$E115),(Input!$L$107*(1+rvanilla)^0.5)-SUM($L115:T115),(Input!$L$107*(1+rvanilla)^0.5)/A5stdlife))</f>
        <v>0</v>
      </c>
      <c r="V115" s="172">
        <f>IF(A5stdlife="n/a","n/a",IF(V$3&gt;(A5stdlife+$E115),(Input!$L$107*(1+rvanilla)^0.5)-SUM($L115:U115),(Input!$L$107*(1+rvanilla)^0.5)/A5stdlife))</f>
        <v>0</v>
      </c>
      <c r="W115" s="172">
        <f>IF(A5stdlife="n/a","n/a",IF(W$3&gt;(A5stdlife+$E115),(Input!$L$107*(1+rvanilla)^0.5)-SUM($L115:V115),(Input!$L$107*(1+rvanilla)^0.5)/A5stdlife))</f>
        <v>0</v>
      </c>
      <c r="X115" s="172">
        <f>IF(A5stdlife="n/a","n/a",IF(X$3&gt;(A5stdlife+$E115),(Input!$L$107*(1+rvanilla)^0.5)-SUM($L115:W115),(Input!$L$107*(1+rvanilla)^0.5)/A5stdlife))</f>
        <v>0</v>
      </c>
      <c r="Y115" s="172">
        <f>IF(A5stdlife="n/a","n/a",IF(Y$3&gt;(A5stdlife+$E115),(Input!$L$107*(1+rvanilla)^0.5)-SUM($L115:X115),(Input!$L$107*(1+rvanilla)^0.5)/A5stdlife))</f>
        <v>0</v>
      </c>
      <c r="Z115" s="172">
        <f>IF(A5stdlife="n/a","n/a",IF(Z$3&gt;(A5stdlife+$E115),(Input!$L$107*(1+rvanilla)^0.5)-SUM($L115:Y115),(Input!$L$107*(1+rvanilla)^0.5)/A5stdlife))</f>
        <v>0</v>
      </c>
      <c r="AA115" s="172">
        <f>IF(A5stdlife="n/a","n/a",IF(AA$3&gt;(A5stdlife+$E115),(Input!$L$107*(1+rvanilla)^0.5)-SUM($L115:Z115),(Input!$L$107*(1+rvanilla)^0.5)/A5stdlife))</f>
        <v>0</v>
      </c>
      <c r="AB115" s="172">
        <f>IF(A5stdlife="n/a","n/a",IF(AB$3&gt;(A5stdlife+$E115),(Input!$L$107*(1+rvanilla)^0.5)-SUM($L115:AA115),(Input!$L$107*(1+rvanilla)^0.5)/A5stdlife))</f>
        <v>0</v>
      </c>
      <c r="AC115" s="172">
        <f>IF(A5stdlife="n/a","n/a",IF(AC$3&gt;(A5stdlife+$E115),(Input!$L$107*(1+rvanilla)^0.5)-SUM($L115:AB115),(Input!$L$107*(1+rvanilla)^0.5)/A5stdlife))</f>
        <v>0</v>
      </c>
      <c r="AD115" s="172">
        <f>IF(A5stdlife="n/a","n/a",IF(AD$3&gt;(A5stdlife+$E115),(Input!$L$107*(1+rvanilla)^0.5)-SUM($L115:AC115),(Input!$L$107*(1+rvanilla)^0.5)/A5stdlife))</f>
        <v>0</v>
      </c>
      <c r="AE115" s="172">
        <f>IF(A5stdlife="n/a","n/a",IF(AE$3&gt;(A5stdlife+$E115),(Input!$L$107*(1+rvanilla)^0.5)-SUM($L115:AD115),(Input!$L$107*(1+rvanilla)^0.5)/A5stdlife))</f>
        <v>0</v>
      </c>
      <c r="AF115" s="172">
        <f>IF(A5stdlife="n/a","n/a",IF(AF$3&gt;(A5stdlife+$E115),(Input!$L$107*(1+rvanilla)^0.5)-SUM($L115:AE115),(Input!$L$107*(1+rvanilla)^0.5)/A5stdlife))</f>
        <v>0</v>
      </c>
      <c r="AG115" s="172">
        <f>IF(A5stdlife="n/a","n/a",IF(AG$3&gt;(A5stdlife+$E115),(Input!$L$107*(1+rvanilla)^0.5)-SUM($L115:AF115),(Input!$L$107*(1+rvanilla)^0.5)/A5stdlife))</f>
        <v>0</v>
      </c>
      <c r="AH115" s="172">
        <f>IF(A5stdlife="n/a","n/a",IF(AH$3&gt;(A5stdlife+$E115),(Input!$L$107*(1+rvanilla)^0.5)-SUM($L115:AG115),(Input!$L$107*(1+rvanilla)^0.5)/A5stdlife))</f>
        <v>0</v>
      </c>
      <c r="AI115" s="172">
        <f>IF(A5stdlife="n/a","n/a",IF(AI$3&gt;(A5stdlife+$E115),(Input!$L$107*(1+rvanilla)^0.5)-SUM($L115:AH115),(Input!$L$107*(1+rvanilla)^0.5)/A5stdlife))</f>
        <v>0</v>
      </c>
      <c r="AJ115" s="172">
        <f>IF(A5stdlife="n/a","n/a",IF(AJ$3&gt;(A5stdlife+$E115),(Input!$L$107*(1+rvanilla)^0.5)-SUM($L115:AI115),(Input!$L$107*(1+rvanilla)^0.5)/A5stdlife))</f>
        <v>0</v>
      </c>
      <c r="AK115" s="172">
        <f>IF(A5stdlife="n/a","n/a",IF(AK$3&gt;(A5stdlife+$E115),(Input!$L$107*(1+rvanilla)^0.5)-SUM($L115:AJ115),(Input!$L$107*(1+rvanilla)^0.5)/A5stdlife))</f>
        <v>0</v>
      </c>
      <c r="AL115" s="172">
        <f>IF(A5stdlife="n/a","n/a",IF(AL$3&gt;(A5stdlife+$E115),(Input!$L$107*(1+rvanilla)^0.5)-SUM($L115:AK115),(Input!$L$107*(1+rvanilla)^0.5)/A5stdlife))</f>
        <v>0</v>
      </c>
      <c r="AM115" s="172">
        <f>IF(A5stdlife="n/a","n/a",IF(AM$3&gt;(A5stdlife+$E115),(Input!$L$107*(1+rvanilla)^0.5)-SUM($L115:AL115),(Input!$L$107*(1+rvanilla)^0.5)/A5stdlife))</f>
        <v>0</v>
      </c>
      <c r="AN115" s="172">
        <f>IF(A5stdlife="n/a","n/a",IF(AN$3&gt;(A5stdlife+$E115),(Input!$L$107*(1+rvanilla)^0.5)-SUM($L115:AM115),(Input!$L$107*(1+rvanilla)^0.5)/A5stdlife))</f>
        <v>0</v>
      </c>
      <c r="AO115" s="172">
        <f>IF(A5stdlife="n/a","n/a",IF(AO$3&gt;(A5stdlife+$E115),(Input!$L$107*(1+rvanilla)^0.5)-SUM($L115:AN115),(Input!$L$107*(1+rvanilla)^0.5)/A5stdlife))</f>
        <v>0</v>
      </c>
      <c r="AP115" s="172">
        <f>IF(A5stdlife="n/a","n/a",IF(AP$3&gt;(A5stdlife+$E115),(Input!$L$107*(1+rvanilla)^0.5)-SUM($L115:AO115),(Input!$L$107*(1+rvanilla)^0.5)/A5stdlife))</f>
        <v>0</v>
      </c>
      <c r="AQ115" s="172">
        <f>IF(A5stdlife="n/a","n/a",IF(AQ$3&gt;(A5stdlife+$E115),(Input!$L$107*(1+rvanilla)^0.5)-SUM($L115:AP115),(Input!$L$107*(1+rvanilla)^0.5)/A5stdlife))</f>
        <v>0</v>
      </c>
      <c r="AR115" s="172">
        <f>IF(A5stdlife="n/a","n/a",IF(AR$3&gt;(A5stdlife+$E115),(Input!$L$107*(1+rvanilla)^0.5)-SUM($L115:AQ115),(Input!$L$107*(1+rvanilla)^0.5)/A5stdlife))</f>
        <v>0</v>
      </c>
      <c r="AS115" s="172">
        <f>IF(A5stdlife="n/a","n/a",IF(AS$3&gt;(A5stdlife+$E115),(Input!$L$107*(1+rvanilla)^0.5)-SUM($L115:AR115),(Input!$L$107*(1+rvanilla)^0.5)/A5stdlife))</f>
        <v>0</v>
      </c>
      <c r="AT115" s="172">
        <f>IF(A5stdlife="n/a","n/a",IF(AT$3&gt;(A5stdlife+$E115),(Input!$L$107*(1+rvanilla)^0.5)-SUM($L115:AS115),(Input!$L$107*(1+rvanilla)^0.5)/A5stdlife))</f>
        <v>0</v>
      </c>
      <c r="AU115" s="172">
        <f>IF(A5stdlife="n/a","n/a",IF(AU$3&gt;(A5stdlife+$E115),(Input!$L$107*(1+rvanilla)^0.5)-SUM($L115:AT115),(Input!$L$107*(1+rvanilla)^0.5)/A5stdlife))</f>
        <v>0</v>
      </c>
      <c r="AV115" s="172">
        <f>IF(A5stdlife="n/a","n/a",IF(AV$3&gt;(A5stdlife+$E115),(Input!$L$107*(1+rvanilla)^0.5)-SUM($L115:AU115),(Input!$L$107*(1+rvanilla)^0.5)/A5stdlife))</f>
        <v>0</v>
      </c>
      <c r="AW115" s="172">
        <f>IF(A5stdlife="n/a","n/a",IF(AW$3&gt;(A5stdlife+$E115),(Input!$L$107*(1+rvanilla)^0.5)-SUM($L115:AV115),(Input!$L$107*(1+rvanilla)^0.5)/A5stdlife))</f>
        <v>0</v>
      </c>
      <c r="AX115" s="172">
        <f>IF(A5stdlife="n/a","n/a",IF(AX$3&gt;(A5stdlife+$E115),(Input!$L$107*(1+rvanilla)^0.5)-SUM($L115:AW115),(Input!$L$107*(1+rvanilla)^0.5)/A5stdlife))</f>
        <v>0</v>
      </c>
      <c r="AY115" s="172">
        <f>IF(A5stdlife="n/a","n/a",IF(AY$3&gt;(A5stdlife+$E115),(Input!$L$107*(1+rvanilla)^0.5)-SUM($L115:AX115),(Input!$L$107*(1+rvanilla)^0.5)/A5stdlife))</f>
        <v>0</v>
      </c>
      <c r="AZ115" s="172">
        <f>IF(A5stdlife="n/a","n/a",IF(AZ$3&gt;(A5stdlife+$E115),(Input!$L$107*(1+rvanilla)^0.5)-SUM($L115:AY115),(Input!$L$107*(1+rvanilla)^0.5)/A5stdlife))</f>
        <v>0</v>
      </c>
      <c r="BA115" s="172">
        <f>IF(A5stdlife="n/a","n/a",IF(BA$3&gt;(A5stdlife+$E115),(Input!$L$107*(1+rvanilla)^0.5)-SUM($L115:AZ115),(Input!$L$107*(1+rvanilla)^0.5)/A5stdlife))</f>
        <v>0</v>
      </c>
      <c r="BB115" s="172">
        <f>IF(A5stdlife="n/a","n/a",IF(BB$3&gt;(A5stdlife+$E115),(Input!$L$107*(1+rvanilla)^0.5)-SUM($L115:BA115),(Input!$L$107*(1+rvanilla)^0.5)/A5stdlife))</f>
        <v>0</v>
      </c>
      <c r="BC115" s="172">
        <f>IF(A5stdlife="n/a","n/a",IF(BC$3&gt;(A5stdlife+$E115),(Input!$L$107*(1+rvanilla)^0.5)-SUM($L115:BB115),(Input!$L$107*(1+rvanilla)^0.5)/A5stdlife))</f>
        <v>0</v>
      </c>
      <c r="BD115" s="172">
        <f>IF(A5stdlife="n/a","n/a",IF(BD$3&gt;(A5stdlife+$E115),(Input!$L$107*(1+rvanilla)^0.5)-SUM($L115:BC115),(Input!$L$107*(1+rvanilla)^0.5)/A5stdlife))</f>
        <v>0</v>
      </c>
      <c r="BE115" s="172">
        <f>IF(A5stdlife="n/a","n/a",IF(BE$3&gt;(A5stdlife+$E115),(Input!$L$107*(1+rvanilla)^0.5)-SUM($L115:BD115),(Input!$L$107*(1+rvanilla)^0.5)/A5stdlife))</f>
        <v>0</v>
      </c>
      <c r="BF115" s="172">
        <f>IF(A5stdlife="n/a","n/a",IF(BF$3&gt;(A5stdlife+$E115),(Input!$L$107*(1+rvanilla)^0.5)-SUM($L115:BE115),(Input!$L$107*(1+rvanilla)^0.5)/A5stdlife))</f>
        <v>0</v>
      </c>
      <c r="BG115" s="172">
        <f>IF(A5stdlife="n/a","n/a",IF(BG$3&gt;(A5stdlife+$E115),(Input!$L$107*(1+rvanilla)^0.5)-SUM($L115:BF115),(Input!$L$107*(1+rvanilla)^0.5)/A5stdlife))</f>
        <v>0</v>
      </c>
      <c r="BH115" s="172">
        <f>IF(A5stdlife="n/a","n/a",IF(BH$3&gt;(A5stdlife+$E115),(Input!$L$107*(1+rvanilla)^0.5)-SUM($L115:BG115),(Input!$L$107*(1+rvanilla)^0.5)/A5stdlife))</f>
        <v>0</v>
      </c>
      <c r="BI115" s="172">
        <f>IF(A5stdlife="n/a","n/a",IF(BI$3&gt;(A5stdlife+$E115),(Input!$L$107*(1+rvanilla)^0.5)-SUM($L115:BH115),(Input!$L$107*(1+rvanilla)^0.5)/A5stdlife))</f>
        <v>0</v>
      </c>
      <c r="BJ115" s="16"/>
      <c r="BK115" s="16"/>
      <c r="BL115" s="325"/>
      <c r="BM115" s="325"/>
      <c r="BN115" s="325"/>
      <c r="BO115" s="325"/>
      <c r="BP115" s="325"/>
      <c r="BQ115" s="32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2" customFormat="1" hidden="1" outlineLevel="2">
      <c r="A116" s="16"/>
      <c r="B116" s="16"/>
      <c r="C116" s="35"/>
      <c r="D116" s="546"/>
      <c r="E116" s="293">
        <v>7</v>
      </c>
      <c r="F116" s="37"/>
      <c r="G116" s="318"/>
      <c r="H116" s="320"/>
      <c r="I116" s="320"/>
      <c r="J116" s="320"/>
      <c r="K116" s="320"/>
      <c r="L116" s="320"/>
      <c r="M116" s="319"/>
      <c r="N116" s="172">
        <f>IF(A5stdlife="n/a","n/a",IF(N$3&gt;(A5stdlife+$E116),(Input!$M$107*(1+rvanilla)^0.5)-SUM($M116:M116),(Input!$M$107*(1+rvanilla)^0.5)/A5stdlife))</f>
        <v>0</v>
      </c>
      <c r="O116" s="172">
        <f>IF(A5stdlife="n/a","n/a",IF(O$3&gt;(A5stdlife+$E116),(Input!$M$107*(1+rvanilla)^0.5)-SUM($M116:N116),(Input!$M$107*(1+rvanilla)^0.5)/A5stdlife))</f>
        <v>0</v>
      </c>
      <c r="P116" s="172">
        <f>IF(A5stdlife="n/a","n/a",IF(P$3&gt;(A5stdlife+$E116),(Input!$M$107*(1+rvanilla)^0.5)-SUM($M116:O116),(Input!$M$107*(1+rvanilla)^0.5)/A5stdlife))</f>
        <v>0</v>
      </c>
      <c r="Q116" s="172">
        <f>IF(A5stdlife="n/a","n/a",IF(Q$3&gt;(A5stdlife+$E116),(Input!$M$107*(1+rvanilla)^0.5)-SUM($M116:P116),(Input!$M$107*(1+rvanilla)^0.5)/A5stdlife))</f>
        <v>0</v>
      </c>
      <c r="R116" s="172">
        <f>IF(A5stdlife="n/a","n/a",IF(R$3&gt;(A5stdlife+$E116),(Input!$M$107*(1+rvanilla)^0.5)-SUM($M116:Q116),(Input!$M$107*(1+rvanilla)^0.5)/A5stdlife))</f>
        <v>0</v>
      </c>
      <c r="S116" s="172">
        <f>IF(A5stdlife="n/a","n/a",IF(S$3&gt;(A5stdlife+$E116),(Input!$M$107*(1+rvanilla)^0.5)-SUM($M116:R116),(Input!$M$107*(1+rvanilla)^0.5)/A5stdlife))</f>
        <v>0</v>
      </c>
      <c r="T116" s="172">
        <f>IF(A5stdlife="n/a","n/a",IF(T$3&gt;(A5stdlife+$E116),(Input!$M$107*(1+rvanilla)^0.5)-SUM($M116:S116),(Input!$M$107*(1+rvanilla)^0.5)/A5stdlife))</f>
        <v>0</v>
      </c>
      <c r="U116" s="172">
        <f>IF(A5stdlife="n/a","n/a",IF(U$3&gt;(A5stdlife+$E116),(Input!$M$107*(1+rvanilla)^0.5)-SUM($M116:T116),(Input!$M$107*(1+rvanilla)^0.5)/A5stdlife))</f>
        <v>0</v>
      </c>
      <c r="V116" s="172">
        <f>IF(A5stdlife="n/a","n/a",IF(V$3&gt;(A5stdlife+$E116),(Input!$M$107*(1+rvanilla)^0.5)-SUM($M116:U116),(Input!$M$107*(1+rvanilla)^0.5)/A5stdlife))</f>
        <v>0</v>
      </c>
      <c r="W116" s="172">
        <f>IF(A5stdlife="n/a","n/a",IF(W$3&gt;(A5stdlife+$E116),(Input!$M$107*(1+rvanilla)^0.5)-SUM($M116:V116),(Input!$M$107*(1+rvanilla)^0.5)/A5stdlife))</f>
        <v>0</v>
      </c>
      <c r="X116" s="172">
        <f>IF(A5stdlife="n/a","n/a",IF(X$3&gt;(A5stdlife+$E116),(Input!$M$107*(1+rvanilla)^0.5)-SUM($M116:W116),(Input!$M$107*(1+rvanilla)^0.5)/A5stdlife))</f>
        <v>0</v>
      </c>
      <c r="Y116" s="172">
        <f>IF(A5stdlife="n/a","n/a",IF(Y$3&gt;(A5stdlife+$E116),(Input!$M$107*(1+rvanilla)^0.5)-SUM($M116:X116),(Input!$M$107*(1+rvanilla)^0.5)/A5stdlife))</f>
        <v>0</v>
      </c>
      <c r="Z116" s="172">
        <f>IF(A5stdlife="n/a","n/a",IF(Z$3&gt;(A5stdlife+$E116),(Input!$M$107*(1+rvanilla)^0.5)-SUM($M116:Y116),(Input!$M$107*(1+rvanilla)^0.5)/A5stdlife))</f>
        <v>0</v>
      </c>
      <c r="AA116" s="172">
        <f>IF(A5stdlife="n/a","n/a",IF(AA$3&gt;(A5stdlife+$E116),(Input!$M$107*(1+rvanilla)^0.5)-SUM($M116:Z116),(Input!$M$107*(1+rvanilla)^0.5)/A5stdlife))</f>
        <v>0</v>
      </c>
      <c r="AB116" s="172">
        <f>IF(A5stdlife="n/a","n/a",IF(AB$3&gt;(A5stdlife+$E116),(Input!$M$107*(1+rvanilla)^0.5)-SUM($M116:AA116),(Input!$M$107*(1+rvanilla)^0.5)/A5stdlife))</f>
        <v>0</v>
      </c>
      <c r="AC116" s="172">
        <f>IF(A5stdlife="n/a","n/a",IF(AC$3&gt;(A5stdlife+$E116),(Input!$M$107*(1+rvanilla)^0.5)-SUM($M116:AB116),(Input!$M$107*(1+rvanilla)^0.5)/A5stdlife))</f>
        <v>0</v>
      </c>
      <c r="AD116" s="172">
        <f>IF(A5stdlife="n/a","n/a",IF(AD$3&gt;(A5stdlife+$E116),(Input!$M$107*(1+rvanilla)^0.5)-SUM($M116:AC116),(Input!$M$107*(1+rvanilla)^0.5)/A5stdlife))</f>
        <v>0</v>
      </c>
      <c r="AE116" s="172">
        <f>IF(A5stdlife="n/a","n/a",IF(AE$3&gt;(A5stdlife+$E116),(Input!$M$107*(1+rvanilla)^0.5)-SUM($M116:AD116),(Input!$M$107*(1+rvanilla)^0.5)/A5stdlife))</f>
        <v>0</v>
      </c>
      <c r="AF116" s="172">
        <f>IF(A5stdlife="n/a","n/a",IF(AF$3&gt;(A5stdlife+$E116),(Input!$M$107*(1+rvanilla)^0.5)-SUM($M116:AE116),(Input!$M$107*(1+rvanilla)^0.5)/A5stdlife))</f>
        <v>0</v>
      </c>
      <c r="AG116" s="172">
        <f>IF(A5stdlife="n/a","n/a",IF(AG$3&gt;(A5stdlife+$E116),(Input!$M$107*(1+rvanilla)^0.5)-SUM($M116:AF116),(Input!$M$107*(1+rvanilla)^0.5)/A5stdlife))</f>
        <v>0</v>
      </c>
      <c r="AH116" s="172">
        <f>IF(A5stdlife="n/a","n/a",IF(AH$3&gt;(A5stdlife+$E116),(Input!$M$107*(1+rvanilla)^0.5)-SUM($M116:AG116),(Input!$M$107*(1+rvanilla)^0.5)/A5stdlife))</f>
        <v>0</v>
      </c>
      <c r="AI116" s="172">
        <f>IF(A5stdlife="n/a","n/a",IF(AI$3&gt;(A5stdlife+$E116),(Input!$M$107*(1+rvanilla)^0.5)-SUM($M116:AH116),(Input!$M$107*(1+rvanilla)^0.5)/A5stdlife))</f>
        <v>0</v>
      </c>
      <c r="AJ116" s="172">
        <f>IF(A5stdlife="n/a","n/a",IF(AJ$3&gt;(A5stdlife+$E116),(Input!$M$107*(1+rvanilla)^0.5)-SUM($M116:AI116),(Input!$M$107*(1+rvanilla)^0.5)/A5stdlife))</f>
        <v>0</v>
      </c>
      <c r="AK116" s="172">
        <f>IF(A5stdlife="n/a","n/a",IF(AK$3&gt;(A5stdlife+$E116),(Input!$M$107*(1+rvanilla)^0.5)-SUM($M116:AJ116),(Input!$M$107*(1+rvanilla)^0.5)/A5stdlife))</f>
        <v>0</v>
      </c>
      <c r="AL116" s="172">
        <f>IF(A5stdlife="n/a","n/a",IF(AL$3&gt;(A5stdlife+$E116),(Input!$M$107*(1+rvanilla)^0.5)-SUM($M116:AK116),(Input!$M$107*(1+rvanilla)^0.5)/A5stdlife))</f>
        <v>0</v>
      </c>
      <c r="AM116" s="172">
        <f>IF(A5stdlife="n/a","n/a",IF(AM$3&gt;(A5stdlife+$E116),(Input!$M$107*(1+rvanilla)^0.5)-SUM($M116:AL116),(Input!$M$107*(1+rvanilla)^0.5)/A5stdlife))</f>
        <v>0</v>
      </c>
      <c r="AN116" s="172">
        <f>IF(A5stdlife="n/a","n/a",IF(AN$3&gt;(A5stdlife+$E116),(Input!$M$107*(1+rvanilla)^0.5)-SUM($M116:AM116),(Input!$M$107*(1+rvanilla)^0.5)/A5stdlife))</f>
        <v>0</v>
      </c>
      <c r="AO116" s="172">
        <f>IF(A5stdlife="n/a","n/a",IF(AO$3&gt;(A5stdlife+$E116),(Input!$M$107*(1+rvanilla)^0.5)-SUM($M116:AN116),(Input!$M$107*(1+rvanilla)^0.5)/A5stdlife))</f>
        <v>0</v>
      </c>
      <c r="AP116" s="172">
        <f>IF(A5stdlife="n/a","n/a",IF(AP$3&gt;(A5stdlife+$E116),(Input!$M$107*(1+rvanilla)^0.5)-SUM($M116:AO116),(Input!$M$107*(1+rvanilla)^0.5)/A5stdlife))</f>
        <v>0</v>
      </c>
      <c r="AQ116" s="172">
        <f>IF(A5stdlife="n/a","n/a",IF(AQ$3&gt;(A5stdlife+$E116),(Input!$M$107*(1+rvanilla)^0.5)-SUM($M116:AP116),(Input!$M$107*(1+rvanilla)^0.5)/A5stdlife))</f>
        <v>0</v>
      </c>
      <c r="AR116" s="172">
        <f>IF(A5stdlife="n/a","n/a",IF(AR$3&gt;(A5stdlife+$E116),(Input!$M$107*(1+rvanilla)^0.5)-SUM($M116:AQ116),(Input!$M$107*(1+rvanilla)^0.5)/A5stdlife))</f>
        <v>0</v>
      </c>
      <c r="AS116" s="172">
        <f>IF(A5stdlife="n/a","n/a",IF(AS$3&gt;(A5stdlife+$E116),(Input!$M$107*(1+rvanilla)^0.5)-SUM($M116:AR116),(Input!$M$107*(1+rvanilla)^0.5)/A5stdlife))</f>
        <v>0</v>
      </c>
      <c r="AT116" s="172">
        <f>IF(A5stdlife="n/a","n/a",IF(AT$3&gt;(A5stdlife+$E116),(Input!$M$107*(1+rvanilla)^0.5)-SUM($M116:AS116),(Input!$M$107*(1+rvanilla)^0.5)/A5stdlife))</f>
        <v>0</v>
      </c>
      <c r="AU116" s="172">
        <f>IF(A5stdlife="n/a","n/a",IF(AU$3&gt;(A5stdlife+$E116),(Input!$M$107*(1+rvanilla)^0.5)-SUM($M116:AT116),(Input!$M$107*(1+rvanilla)^0.5)/A5stdlife))</f>
        <v>0</v>
      </c>
      <c r="AV116" s="172">
        <f>IF(A5stdlife="n/a","n/a",IF(AV$3&gt;(A5stdlife+$E116),(Input!$M$107*(1+rvanilla)^0.5)-SUM($M116:AU116),(Input!$M$107*(1+rvanilla)^0.5)/A5stdlife))</f>
        <v>0</v>
      </c>
      <c r="AW116" s="172">
        <f>IF(A5stdlife="n/a","n/a",IF(AW$3&gt;(A5stdlife+$E116),(Input!$M$107*(1+rvanilla)^0.5)-SUM($M116:AV116),(Input!$M$107*(1+rvanilla)^0.5)/A5stdlife))</f>
        <v>0</v>
      </c>
      <c r="AX116" s="172">
        <f>IF(A5stdlife="n/a","n/a",IF(AX$3&gt;(A5stdlife+$E116),(Input!$M$107*(1+rvanilla)^0.5)-SUM($M116:AW116),(Input!$M$107*(1+rvanilla)^0.5)/A5stdlife))</f>
        <v>0</v>
      </c>
      <c r="AY116" s="172">
        <f>IF(A5stdlife="n/a","n/a",IF(AY$3&gt;(A5stdlife+$E116),(Input!$M$107*(1+rvanilla)^0.5)-SUM($M116:AX116),(Input!$M$107*(1+rvanilla)^0.5)/A5stdlife))</f>
        <v>0</v>
      </c>
      <c r="AZ116" s="172">
        <f>IF(A5stdlife="n/a","n/a",IF(AZ$3&gt;(A5stdlife+$E116),(Input!$M$107*(1+rvanilla)^0.5)-SUM($M116:AY116),(Input!$M$107*(1+rvanilla)^0.5)/A5stdlife))</f>
        <v>0</v>
      </c>
      <c r="BA116" s="172">
        <f>IF(A5stdlife="n/a","n/a",IF(BA$3&gt;(A5stdlife+$E116),(Input!$M$107*(1+rvanilla)^0.5)-SUM($M116:AZ116),(Input!$M$107*(1+rvanilla)^0.5)/A5stdlife))</f>
        <v>0</v>
      </c>
      <c r="BB116" s="172">
        <f>IF(A5stdlife="n/a","n/a",IF(BB$3&gt;(A5stdlife+$E116),(Input!$M$107*(1+rvanilla)^0.5)-SUM($M116:BA116),(Input!$M$107*(1+rvanilla)^0.5)/A5stdlife))</f>
        <v>0</v>
      </c>
      <c r="BC116" s="172">
        <f>IF(A5stdlife="n/a","n/a",IF(BC$3&gt;(A5stdlife+$E116),(Input!$M$107*(1+rvanilla)^0.5)-SUM($M116:BB116),(Input!$M$107*(1+rvanilla)^0.5)/A5stdlife))</f>
        <v>0</v>
      </c>
      <c r="BD116" s="172">
        <f>IF(A5stdlife="n/a","n/a",IF(BD$3&gt;(A5stdlife+$E116),(Input!$M$107*(1+rvanilla)^0.5)-SUM($M116:BC116),(Input!$M$107*(1+rvanilla)^0.5)/A5stdlife))</f>
        <v>0</v>
      </c>
      <c r="BE116" s="172">
        <f>IF(A5stdlife="n/a","n/a",IF(BE$3&gt;(A5stdlife+$E116),(Input!$M$107*(1+rvanilla)^0.5)-SUM($M116:BD116),(Input!$M$107*(1+rvanilla)^0.5)/A5stdlife))</f>
        <v>0</v>
      </c>
      <c r="BF116" s="172">
        <f>IF(A5stdlife="n/a","n/a",IF(BF$3&gt;(A5stdlife+$E116),(Input!$M$107*(1+rvanilla)^0.5)-SUM($M116:BE116),(Input!$M$107*(1+rvanilla)^0.5)/A5stdlife))</f>
        <v>0</v>
      </c>
      <c r="BG116" s="172">
        <f>IF(A5stdlife="n/a","n/a",IF(BG$3&gt;(A5stdlife+$E116),(Input!$M$107*(1+rvanilla)^0.5)-SUM($M116:BF116),(Input!$M$107*(1+rvanilla)^0.5)/A5stdlife))</f>
        <v>0</v>
      </c>
      <c r="BH116" s="172">
        <f>IF(A5stdlife="n/a","n/a",IF(BH$3&gt;(A5stdlife+$E116),(Input!$M$107*(1+rvanilla)^0.5)-SUM($M116:BG116),(Input!$M$107*(1+rvanilla)^0.5)/A5stdlife))</f>
        <v>0</v>
      </c>
      <c r="BI116" s="172">
        <f>IF(A5stdlife="n/a","n/a",IF(BI$3&gt;(A5stdlife+$E116),(Input!$M$107*(1+rvanilla)^0.5)-SUM($M116:BH116),(Input!$M$107*(1+rvanilla)^0.5)/A5stdlife))</f>
        <v>0</v>
      </c>
      <c r="BJ116" s="16"/>
      <c r="BK116" s="16"/>
      <c r="BL116" s="325"/>
      <c r="BM116" s="325"/>
      <c r="BN116" s="325"/>
      <c r="BO116" s="325"/>
      <c r="BP116" s="325"/>
      <c r="BQ116" s="325"/>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2" customFormat="1" hidden="1" outlineLevel="2">
      <c r="A117" s="16"/>
      <c r="B117" s="16"/>
      <c r="C117" s="35"/>
      <c r="D117" s="546"/>
      <c r="E117" s="293">
        <v>8</v>
      </c>
      <c r="F117" s="37"/>
      <c r="G117" s="318"/>
      <c r="H117" s="320"/>
      <c r="I117" s="320"/>
      <c r="J117" s="320"/>
      <c r="K117" s="320"/>
      <c r="L117" s="320"/>
      <c r="M117" s="320"/>
      <c r="N117" s="319"/>
      <c r="O117" s="172">
        <f>IF(A5stdlife="n/a","n/a",IF(O$3&gt;(A5stdlife+$E117),(Input!$N$107*(1+rvanilla)^0.5)-SUM($N117:N117),(Input!$N$107*(1+rvanilla)^0.5)/A5stdlife))</f>
        <v>0</v>
      </c>
      <c r="P117" s="172">
        <f>IF(A5stdlife="n/a","n/a",IF(P$3&gt;(A5stdlife+$E117),(Input!$N$107*(1+rvanilla)^0.5)-SUM($N117:O117),(Input!$N$107*(1+rvanilla)^0.5)/A5stdlife))</f>
        <v>0</v>
      </c>
      <c r="Q117" s="172">
        <f>IF(A5stdlife="n/a","n/a",IF(Q$3&gt;(A5stdlife+$E117),(Input!$N$107*(1+rvanilla)^0.5)-SUM($N117:P117),(Input!$N$107*(1+rvanilla)^0.5)/A5stdlife))</f>
        <v>0</v>
      </c>
      <c r="R117" s="172">
        <f>IF(A5stdlife="n/a","n/a",IF(R$3&gt;(A5stdlife+$E117),(Input!$N$107*(1+rvanilla)^0.5)-SUM($N117:Q117),(Input!$N$107*(1+rvanilla)^0.5)/A5stdlife))</f>
        <v>0</v>
      </c>
      <c r="S117" s="172">
        <f>IF(A5stdlife="n/a","n/a",IF(S$3&gt;(A5stdlife+$E117),(Input!$N$107*(1+rvanilla)^0.5)-SUM($N117:R117),(Input!$N$107*(1+rvanilla)^0.5)/A5stdlife))</f>
        <v>0</v>
      </c>
      <c r="T117" s="172">
        <f>IF(A5stdlife="n/a","n/a",IF(T$3&gt;(A5stdlife+$E117),(Input!$N$107*(1+rvanilla)^0.5)-SUM($N117:S117),(Input!$N$107*(1+rvanilla)^0.5)/A5stdlife))</f>
        <v>0</v>
      </c>
      <c r="U117" s="172">
        <f>IF(A5stdlife="n/a","n/a",IF(U$3&gt;(A5stdlife+$E117),(Input!$N$107*(1+rvanilla)^0.5)-SUM($N117:T117),(Input!$N$107*(1+rvanilla)^0.5)/A5stdlife))</f>
        <v>0</v>
      </c>
      <c r="V117" s="172">
        <f>IF(A5stdlife="n/a","n/a",IF(V$3&gt;(A5stdlife+$E117),(Input!$N$107*(1+rvanilla)^0.5)-SUM($N117:U117),(Input!$N$107*(1+rvanilla)^0.5)/A5stdlife))</f>
        <v>0</v>
      </c>
      <c r="W117" s="172">
        <f>IF(A5stdlife="n/a","n/a",IF(W$3&gt;(A5stdlife+$E117),(Input!$N$107*(1+rvanilla)^0.5)-SUM($N117:V117),(Input!$N$107*(1+rvanilla)^0.5)/A5stdlife))</f>
        <v>0</v>
      </c>
      <c r="X117" s="172">
        <f>IF(A5stdlife="n/a","n/a",IF(X$3&gt;(A5stdlife+$E117),(Input!$N$107*(1+rvanilla)^0.5)-SUM($N117:W117),(Input!$N$107*(1+rvanilla)^0.5)/A5stdlife))</f>
        <v>0</v>
      </c>
      <c r="Y117" s="172">
        <f>IF(A5stdlife="n/a","n/a",IF(Y$3&gt;(A5stdlife+$E117),(Input!$N$107*(1+rvanilla)^0.5)-SUM($N117:X117),(Input!$N$107*(1+rvanilla)^0.5)/A5stdlife))</f>
        <v>0</v>
      </c>
      <c r="Z117" s="172">
        <f>IF(A5stdlife="n/a","n/a",IF(Z$3&gt;(A5stdlife+$E117),(Input!$N$107*(1+rvanilla)^0.5)-SUM($N117:Y117),(Input!$N$107*(1+rvanilla)^0.5)/A5stdlife))</f>
        <v>0</v>
      </c>
      <c r="AA117" s="172">
        <f>IF(A5stdlife="n/a","n/a",IF(AA$3&gt;(A5stdlife+$E117),(Input!$N$107*(1+rvanilla)^0.5)-SUM($N117:Z117),(Input!$N$107*(1+rvanilla)^0.5)/A5stdlife))</f>
        <v>0</v>
      </c>
      <c r="AB117" s="172">
        <f>IF(A5stdlife="n/a","n/a",IF(AB$3&gt;(A5stdlife+$E117),(Input!$N$107*(1+rvanilla)^0.5)-SUM($N117:AA117),(Input!$N$107*(1+rvanilla)^0.5)/A5stdlife))</f>
        <v>0</v>
      </c>
      <c r="AC117" s="172">
        <f>IF(A5stdlife="n/a","n/a",IF(AC$3&gt;(A5stdlife+$E117),(Input!$N$107*(1+rvanilla)^0.5)-SUM($N117:AB117),(Input!$N$107*(1+rvanilla)^0.5)/A5stdlife))</f>
        <v>0</v>
      </c>
      <c r="AD117" s="172">
        <f>IF(A5stdlife="n/a","n/a",IF(AD$3&gt;(A5stdlife+$E117),(Input!$N$107*(1+rvanilla)^0.5)-SUM($N117:AC117),(Input!$N$107*(1+rvanilla)^0.5)/A5stdlife))</f>
        <v>0</v>
      </c>
      <c r="AE117" s="172">
        <f>IF(A5stdlife="n/a","n/a",IF(AE$3&gt;(A5stdlife+$E117),(Input!$N$107*(1+rvanilla)^0.5)-SUM($N117:AD117),(Input!$N$107*(1+rvanilla)^0.5)/A5stdlife))</f>
        <v>0</v>
      </c>
      <c r="AF117" s="172">
        <f>IF(A5stdlife="n/a","n/a",IF(AF$3&gt;(A5stdlife+$E117),(Input!$N$107*(1+rvanilla)^0.5)-SUM($N117:AE117),(Input!$N$107*(1+rvanilla)^0.5)/A5stdlife))</f>
        <v>0</v>
      </c>
      <c r="AG117" s="172">
        <f>IF(A5stdlife="n/a","n/a",IF(AG$3&gt;(A5stdlife+$E117),(Input!$N$107*(1+rvanilla)^0.5)-SUM($N117:AF117),(Input!$N$107*(1+rvanilla)^0.5)/A5stdlife))</f>
        <v>0</v>
      </c>
      <c r="AH117" s="172">
        <f>IF(A5stdlife="n/a","n/a",IF(AH$3&gt;(A5stdlife+$E117),(Input!$N$107*(1+rvanilla)^0.5)-SUM($N117:AG117),(Input!$N$107*(1+rvanilla)^0.5)/A5stdlife))</f>
        <v>0</v>
      </c>
      <c r="AI117" s="172">
        <f>IF(A5stdlife="n/a","n/a",IF(AI$3&gt;(A5stdlife+$E117),(Input!$N$107*(1+rvanilla)^0.5)-SUM($N117:AH117),(Input!$N$107*(1+rvanilla)^0.5)/A5stdlife))</f>
        <v>0</v>
      </c>
      <c r="AJ117" s="172">
        <f>IF(A5stdlife="n/a","n/a",IF(AJ$3&gt;(A5stdlife+$E117),(Input!$N$107*(1+rvanilla)^0.5)-SUM($N117:AI117),(Input!$N$107*(1+rvanilla)^0.5)/A5stdlife))</f>
        <v>0</v>
      </c>
      <c r="AK117" s="172">
        <f>IF(A5stdlife="n/a","n/a",IF(AK$3&gt;(A5stdlife+$E117),(Input!$N$107*(1+rvanilla)^0.5)-SUM($N117:AJ117),(Input!$N$107*(1+rvanilla)^0.5)/A5stdlife))</f>
        <v>0</v>
      </c>
      <c r="AL117" s="172">
        <f>IF(A5stdlife="n/a","n/a",IF(AL$3&gt;(A5stdlife+$E117),(Input!$N$107*(1+rvanilla)^0.5)-SUM($N117:AK117),(Input!$N$107*(1+rvanilla)^0.5)/A5stdlife))</f>
        <v>0</v>
      </c>
      <c r="AM117" s="172">
        <f>IF(A5stdlife="n/a","n/a",IF(AM$3&gt;(A5stdlife+$E117),(Input!$N$107*(1+rvanilla)^0.5)-SUM($N117:AL117),(Input!$N$107*(1+rvanilla)^0.5)/A5stdlife))</f>
        <v>0</v>
      </c>
      <c r="AN117" s="172">
        <f>IF(A5stdlife="n/a","n/a",IF(AN$3&gt;(A5stdlife+$E117),(Input!$N$107*(1+rvanilla)^0.5)-SUM($N117:AM117),(Input!$N$107*(1+rvanilla)^0.5)/A5stdlife))</f>
        <v>0</v>
      </c>
      <c r="AO117" s="172">
        <f>IF(A5stdlife="n/a","n/a",IF(AO$3&gt;(A5stdlife+$E117),(Input!$N$107*(1+rvanilla)^0.5)-SUM($N117:AN117),(Input!$N$107*(1+rvanilla)^0.5)/A5stdlife))</f>
        <v>0</v>
      </c>
      <c r="AP117" s="172">
        <f>IF(A5stdlife="n/a","n/a",IF(AP$3&gt;(A5stdlife+$E117),(Input!$N$107*(1+rvanilla)^0.5)-SUM($N117:AO117),(Input!$N$107*(1+rvanilla)^0.5)/A5stdlife))</f>
        <v>0</v>
      </c>
      <c r="AQ117" s="172">
        <f>IF(A5stdlife="n/a","n/a",IF(AQ$3&gt;(A5stdlife+$E117),(Input!$N$107*(1+rvanilla)^0.5)-SUM($N117:AP117),(Input!$N$107*(1+rvanilla)^0.5)/A5stdlife))</f>
        <v>0</v>
      </c>
      <c r="AR117" s="172">
        <f>IF(A5stdlife="n/a","n/a",IF(AR$3&gt;(A5stdlife+$E117),(Input!$N$107*(1+rvanilla)^0.5)-SUM($N117:AQ117),(Input!$N$107*(1+rvanilla)^0.5)/A5stdlife))</f>
        <v>0</v>
      </c>
      <c r="AS117" s="172">
        <f>IF(A5stdlife="n/a","n/a",IF(AS$3&gt;(A5stdlife+$E117),(Input!$N$107*(1+rvanilla)^0.5)-SUM($N117:AR117),(Input!$N$107*(1+rvanilla)^0.5)/A5stdlife))</f>
        <v>0</v>
      </c>
      <c r="AT117" s="172">
        <f>IF(A5stdlife="n/a","n/a",IF(AT$3&gt;(A5stdlife+$E117),(Input!$N$107*(1+rvanilla)^0.5)-SUM($N117:AS117),(Input!$N$107*(1+rvanilla)^0.5)/A5stdlife))</f>
        <v>0</v>
      </c>
      <c r="AU117" s="172">
        <f>IF(A5stdlife="n/a","n/a",IF(AU$3&gt;(A5stdlife+$E117),(Input!$N$107*(1+rvanilla)^0.5)-SUM($N117:AT117),(Input!$N$107*(1+rvanilla)^0.5)/A5stdlife))</f>
        <v>0</v>
      </c>
      <c r="AV117" s="172">
        <f>IF(A5stdlife="n/a","n/a",IF(AV$3&gt;(A5stdlife+$E117),(Input!$N$107*(1+rvanilla)^0.5)-SUM($N117:AU117),(Input!$N$107*(1+rvanilla)^0.5)/A5stdlife))</f>
        <v>0</v>
      </c>
      <c r="AW117" s="172">
        <f>IF(A5stdlife="n/a","n/a",IF(AW$3&gt;(A5stdlife+$E117),(Input!$N$107*(1+rvanilla)^0.5)-SUM($N117:AV117),(Input!$N$107*(1+rvanilla)^0.5)/A5stdlife))</f>
        <v>0</v>
      </c>
      <c r="AX117" s="172">
        <f>IF(A5stdlife="n/a","n/a",IF(AX$3&gt;(A5stdlife+$E117),(Input!$N$107*(1+rvanilla)^0.5)-SUM($N117:AW117),(Input!$N$107*(1+rvanilla)^0.5)/A5stdlife))</f>
        <v>0</v>
      </c>
      <c r="AY117" s="172">
        <f>IF(A5stdlife="n/a","n/a",IF(AY$3&gt;(A5stdlife+$E117),(Input!$N$107*(1+rvanilla)^0.5)-SUM($N117:AX117),(Input!$N$107*(1+rvanilla)^0.5)/A5stdlife))</f>
        <v>0</v>
      </c>
      <c r="AZ117" s="172">
        <f>IF(A5stdlife="n/a","n/a",IF(AZ$3&gt;(A5stdlife+$E117),(Input!$N$107*(1+rvanilla)^0.5)-SUM($N117:AY117),(Input!$N$107*(1+rvanilla)^0.5)/A5stdlife))</f>
        <v>0</v>
      </c>
      <c r="BA117" s="172">
        <f>IF(A5stdlife="n/a","n/a",IF(BA$3&gt;(A5stdlife+$E117),(Input!$N$107*(1+rvanilla)^0.5)-SUM($N117:AZ117),(Input!$N$107*(1+rvanilla)^0.5)/A5stdlife))</f>
        <v>0</v>
      </c>
      <c r="BB117" s="172">
        <f>IF(A5stdlife="n/a","n/a",IF(BB$3&gt;(A5stdlife+$E117),(Input!$N$107*(1+rvanilla)^0.5)-SUM($N117:BA117),(Input!$N$107*(1+rvanilla)^0.5)/A5stdlife))</f>
        <v>0</v>
      </c>
      <c r="BC117" s="172">
        <f>IF(A5stdlife="n/a","n/a",IF(BC$3&gt;(A5stdlife+$E117),(Input!$N$107*(1+rvanilla)^0.5)-SUM($N117:BB117),(Input!$N$107*(1+rvanilla)^0.5)/A5stdlife))</f>
        <v>0</v>
      </c>
      <c r="BD117" s="172">
        <f>IF(A5stdlife="n/a","n/a",IF(BD$3&gt;(A5stdlife+$E117),(Input!$N$107*(1+rvanilla)^0.5)-SUM($N117:BC117),(Input!$N$107*(1+rvanilla)^0.5)/A5stdlife))</f>
        <v>0</v>
      </c>
      <c r="BE117" s="172">
        <f>IF(A5stdlife="n/a","n/a",IF(BE$3&gt;(A5stdlife+$E117),(Input!$N$107*(1+rvanilla)^0.5)-SUM($N117:BD117),(Input!$N$107*(1+rvanilla)^0.5)/A5stdlife))</f>
        <v>0</v>
      </c>
      <c r="BF117" s="172">
        <f>IF(A5stdlife="n/a","n/a",IF(BF$3&gt;(A5stdlife+$E117),(Input!$N$107*(1+rvanilla)^0.5)-SUM($N117:BE117),(Input!$N$107*(1+rvanilla)^0.5)/A5stdlife))</f>
        <v>0</v>
      </c>
      <c r="BG117" s="172">
        <f>IF(A5stdlife="n/a","n/a",IF(BG$3&gt;(A5stdlife+$E117),(Input!$N$107*(1+rvanilla)^0.5)-SUM($N117:BF117),(Input!$N$107*(1+rvanilla)^0.5)/A5stdlife))</f>
        <v>0</v>
      </c>
      <c r="BH117" s="172">
        <f>IF(A5stdlife="n/a","n/a",IF(BH$3&gt;(A5stdlife+$E117),(Input!$N$107*(1+rvanilla)^0.5)-SUM($N117:BG117),(Input!$N$107*(1+rvanilla)^0.5)/A5stdlife))</f>
        <v>0</v>
      </c>
      <c r="BI117" s="172">
        <f>IF(A5stdlife="n/a","n/a",IF(BI$3&gt;(A5stdlife+$E117),(Input!$N$107*(1+rvanilla)^0.5)-SUM($N117:BH117),(Input!$N$107*(1+rvanilla)^0.5)/A5stdlife))</f>
        <v>0</v>
      </c>
      <c r="BJ117" s="16"/>
      <c r="BK117" s="16"/>
      <c r="BL117" s="325"/>
      <c r="BM117" s="325"/>
      <c r="BN117" s="325"/>
      <c r="BO117" s="325"/>
      <c r="BP117" s="325"/>
      <c r="BQ117" s="325"/>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2" customFormat="1" hidden="1" outlineLevel="2">
      <c r="A118" s="16"/>
      <c r="B118" s="16"/>
      <c r="C118" s="35"/>
      <c r="D118" s="546"/>
      <c r="E118" s="293">
        <v>9</v>
      </c>
      <c r="F118" s="37"/>
      <c r="G118" s="318"/>
      <c r="H118" s="320"/>
      <c r="I118" s="320"/>
      <c r="J118" s="320"/>
      <c r="K118" s="320"/>
      <c r="L118" s="320"/>
      <c r="M118" s="320"/>
      <c r="N118" s="320"/>
      <c r="O118" s="319"/>
      <c r="P118" s="172">
        <f>IF(A5stdlife="n/a","n/a",IF(P$3&gt;(A5stdlife+$E118),(Input!$O$107*(1+rvanilla)^0.5)-SUM($O118:O118),(Input!$O$107*(1+rvanilla)^0.5)/A5stdlife))</f>
        <v>0</v>
      </c>
      <c r="Q118" s="172">
        <f>IF(A5stdlife="n/a","n/a",IF(Q$3&gt;(A5stdlife+$E118),(Input!$O$107*(1+rvanilla)^0.5)-SUM($O118:P118),(Input!$O$107*(1+rvanilla)^0.5)/A5stdlife))</f>
        <v>0</v>
      </c>
      <c r="R118" s="172">
        <f>IF(A5stdlife="n/a","n/a",IF(R$3&gt;(A5stdlife+$E118),(Input!$O$107*(1+rvanilla)^0.5)-SUM($O118:Q118),(Input!$O$107*(1+rvanilla)^0.5)/A5stdlife))</f>
        <v>0</v>
      </c>
      <c r="S118" s="172">
        <f>IF(A5stdlife="n/a","n/a",IF(S$3&gt;(A5stdlife+$E118),(Input!$O$107*(1+rvanilla)^0.5)-SUM($O118:R118),(Input!$O$107*(1+rvanilla)^0.5)/A5stdlife))</f>
        <v>0</v>
      </c>
      <c r="T118" s="172">
        <f>IF(A5stdlife="n/a","n/a",IF(T$3&gt;(A5stdlife+$E118),(Input!$O$107*(1+rvanilla)^0.5)-SUM($O118:S118),(Input!$O$107*(1+rvanilla)^0.5)/A5stdlife))</f>
        <v>0</v>
      </c>
      <c r="U118" s="172">
        <f>IF(A5stdlife="n/a","n/a",IF(U$3&gt;(A5stdlife+$E118),(Input!$O$107*(1+rvanilla)^0.5)-SUM($O118:T118),(Input!$O$107*(1+rvanilla)^0.5)/A5stdlife))</f>
        <v>0</v>
      </c>
      <c r="V118" s="172">
        <f>IF(A5stdlife="n/a","n/a",IF(V$3&gt;(A5stdlife+$E118),(Input!$O$107*(1+rvanilla)^0.5)-SUM($O118:U118),(Input!$O$107*(1+rvanilla)^0.5)/A5stdlife))</f>
        <v>0</v>
      </c>
      <c r="W118" s="172">
        <f>IF(A5stdlife="n/a","n/a",IF(W$3&gt;(A5stdlife+$E118),(Input!$O$107*(1+rvanilla)^0.5)-SUM($O118:V118),(Input!$O$107*(1+rvanilla)^0.5)/A5stdlife))</f>
        <v>0</v>
      </c>
      <c r="X118" s="172">
        <f>IF(A5stdlife="n/a","n/a",IF(X$3&gt;(A5stdlife+$E118),(Input!$O$107*(1+rvanilla)^0.5)-SUM($O118:W118),(Input!$O$107*(1+rvanilla)^0.5)/A5stdlife))</f>
        <v>0</v>
      </c>
      <c r="Y118" s="172">
        <f>IF(A5stdlife="n/a","n/a",IF(Y$3&gt;(A5stdlife+$E118),(Input!$O$107*(1+rvanilla)^0.5)-SUM($O118:X118),(Input!$O$107*(1+rvanilla)^0.5)/A5stdlife))</f>
        <v>0</v>
      </c>
      <c r="Z118" s="172">
        <f>IF(A5stdlife="n/a","n/a",IF(Z$3&gt;(A5stdlife+$E118),(Input!$O$107*(1+rvanilla)^0.5)-SUM($O118:Y118),(Input!$O$107*(1+rvanilla)^0.5)/A5stdlife))</f>
        <v>0</v>
      </c>
      <c r="AA118" s="172">
        <f>IF(A5stdlife="n/a","n/a",IF(AA$3&gt;(A5stdlife+$E118),(Input!$O$107*(1+rvanilla)^0.5)-SUM($O118:Z118),(Input!$O$107*(1+rvanilla)^0.5)/A5stdlife))</f>
        <v>0</v>
      </c>
      <c r="AB118" s="172">
        <f>IF(A5stdlife="n/a","n/a",IF(AB$3&gt;(A5stdlife+$E118),(Input!$O$107*(1+rvanilla)^0.5)-SUM($O118:AA118),(Input!$O$107*(1+rvanilla)^0.5)/A5stdlife))</f>
        <v>0</v>
      </c>
      <c r="AC118" s="172">
        <f>IF(A5stdlife="n/a","n/a",IF(AC$3&gt;(A5stdlife+$E118),(Input!$O$107*(1+rvanilla)^0.5)-SUM($O118:AB118),(Input!$O$107*(1+rvanilla)^0.5)/A5stdlife))</f>
        <v>0</v>
      </c>
      <c r="AD118" s="172">
        <f>IF(A5stdlife="n/a","n/a",IF(AD$3&gt;(A5stdlife+$E118),(Input!$O$107*(1+rvanilla)^0.5)-SUM($O118:AC118),(Input!$O$107*(1+rvanilla)^0.5)/A5stdlife))</f>
        <v>0</v>
      </c>
      <c r="AE118" s="172">
        <f>IF(A5stdlife="n/a","n/a",IF(AE$3&gt;(A5stdlife+$E118),(Input!$O$107*(1+rvanilla)^0.5)-SUM($O118:AD118),(Input!$O$107*(1+rvanilla)^0.5)/A5stdlife))</f>
        <v>0</v>
      </c>
      <c r="AF118" s="172">
        <f>IF(A5stdlife="n/a","n/a",IF(AF$3&gt;(A5stdlife+$E118),(Input!$O$107*(1+rvanilla)^0.5)-SUM($O118:AE118),(Input!$O$107*(1+rvanilla)^0.5)/A5stdlife))</f>
        <v>0</v>
      </c>
      <c r="AG118" s="172">
        <f>IF(A5stdlife="n/a","n/a",IF(AG$3&gt;(A5stdlife+$E118),(Input!$O$107*(1+rvanilla)^0.5)-SUM($O118:AF118),(Input!$O$107*(1+rvanilla)^0.5)/A5stdlife))</f>
        <v>0</v>
      </c>
      <c r="AH118" s="172">
        <f>IF(A5stdlife="n/a","n/a",IF(AH$3&gt;(A5stdlife+$E118),(Input!$O$107*(1+rvanilla)^0.5)-SUM($O118:AG118),(Input!$O$107*(1+rvanilla)^0.5)/A5stdlife))</f>
        <v>0</v>
      </c>
      <c r="AI118" s="172">
        <f>IF(A5stdlife="n/a","n/a",IF(AI$3&gt;(A5stdlife+$E118),(Input!$O$107*(1+rvanilla)^0.5)-SUM($O118:AH118),(Input!$O$107*(1+rvanilla)^0.5)/A5stdlife))</f>
        <v>0</v>
      </c>
      <c r="AJ118" s="172">
        <f>IF(A5stdlife="n/a","n/a",IF(AJ$3&gt;(A5stdlife+$E118),(Input!$O$107*(1+rvanilla)^0.5)-SUM($O118:AI118),(Input!$O$107*(1+rvanilla)^0.5)/A5stdlife))</f>
        <v>0</v>
      </c>
      <c r="AK118" s="172">
        <f>IF(A5stdlife="n/a","n/a",IF(AK$3&gt;(A5stdlife+$E118),(Input!$O$107*(1+rvanilla)^0.5)-SUM($O118:AJ118),(Input!$O$107*(1+rvanilla)^0.5)/A5stdlife))</f>
        <v>0</v>
      </c>
      <c r="AL118" s="172">
        <f>IF(A5stdlife="n/a","n/a",IF(AL$3&gt;(A5stdlife+$E118),(Input!$O$107*(1+rvanilla)^0.5)-SUM($O118:AK118),(Input!$O$107*(1+rvanilla)^0.5)/A5stdlife))</f>
        <v>0</v>
      </c>
      <c r="AM118" s="172">
        <f>IF(A5stdlife="n/a","n/a",IF(AM$3&gt;(A5stdlife+$E118),(Input!$O$107*(1+rvanilla)^0.5)-SUM($O118:AL118),(Input!$O$107*(1+rvanilla)^0.5)/A5stdlife))</f>
        <v>0</v>
      </c>
      <c r="AN118" s="172">
        <f>IF(A5stdlife="n/a","n/a",IF(AN$3&gt;(A5stdlife+$E118),(Input!$O$107*(1+rvanilla)^0.5)-SUM($O118:AM118),(Input!$O$107*(1+rvanilla)^0.5)/A5stdlife))</f>
        <v>0</v>
      </c>
      <c r="AO118" s="172">
        <f>IF(A5stdlife="n/a","n/a",IF(AO$3&gt;(A5stdlife+$E118),(Input!$O$107*(1+rvanilla)^0.5)-SUM($O118:AN118),(Input!$O$107*(1+rvanilla)^0.5)/A5stdlife))</f>
        <v>0</v>
      </c>
      <c r="AP118" s="172">
        <f>IF(A5stdlife="n/a","n/a",IF(AP$3&gt;(A5stdlife+$E118),(Input!$O$107*(1+rvanilla)^0.5)-SUM($O118:AO118),(Input!$O$107*(1+rvanilla)^0.5)/A5stdlife))</f>
        <v>0</v>
      </c>
      <c r="AQ118" s="172">
        <f>IF(A5stdlife="n/a","n/a",IF(AQ$3&gt;(A5stdlife+$E118),(Input!$O$107*(1+rvanilla)^0.5)-SUM($O118:AP118),(Input!$O$107*(1+rvanilla)^0.5)/A5stdlife))</f>
        <v>0</v>
      </c>
      <c r="AR118" s="172">
        <f>IF(A5stdlife="n/a","n/a",IF(AR$3&gt;(A5stdlife+$E118),(Input!$O$107*(1+rvanilla)^0.5)-SUM($O118:AQ118),(Input!$O$107*(1+rvanilla)^0.5)/A5stdlife))</f>
        <v>0</v>
      </c>
      <c r="AS118" s="172">
        <f>IF(A5stdlife="n/a","n/a",IF(AS$3&gt;(A5stdlife+$E118),(Input!$O$107*(1+rvanilla)^0.5)-SUM($O118:AR118),(Input!$O$107*(1+rvanilla)^0.5)/A5stdlife))</f>
        <v>0</v>
      </c>
      <c r="AT118" s="172">
        <f>IF(A5stdlife="n/a","n/a",IF(AT$3&gt;(A5stdlife+$E118),(Input!$O$107*(1+rvanilla)^0.5)-SUM($O118:AS118),(Input!$O$107*(1+rvanilla)^0.5)/A5stdlife))</f>
        <v>0</v>
      </c>
      <c r="AU118" s="172">
        <f>IF(A5stdlife="n/a","n/a",IF(AU$3&gt;(A5stdlife+$E118),(Input!$O$107*(1+rvanilla)^0.5)-SUM($O118:AT118),(Input!$O$107*(1+rvanilla)^0.5)/A5stdlife))</f>
        <v>0</v>
      </c>
      <c r="AV118" s="172">
        <f>IF(A5stdlife="n/a","n/a",IF(AV$3&gt;(A5stdlife+$E118),(Input!$O$107*(1+rvanilla)^0.5)-SUM($O118:AU118),(Input!$O$107*(1+rvanilla)^0.5)/A5stdlife))</f>
        <v>0</v>
      </c>
      <c r="AW118" s="172">
        <f>IF(A5stdlife="n/a","n/a",IF(AW$3&gt;(A5stdlife+$E118),(Input!$O$107*(1+rvanilla)^0.5)-SUM($O118:AV118),(Input!$O$107*(1+rvanilla)^0.5)/A5stdlife))</f>
        <v>0</v>
      </c>
      <c r="AX118" s="172">
        <f>IF(A5stdlife="n/a","n/a",IF(AX$3&gt;(A5stdlife+$E118),(Input!$O$107*(1+rvanilla)^0.5)-SUM($O118:AW118),(Input!$O$107*(1+rvanilla)^0.5)/A5stdlife))</f>
        <v>0</v>
      </c>
      <c r="AY118" s="172">
        <f>IF(A5stdlife="n/a","n/a",IF(AY$3&gt;(A5stdlife+$E118),(Input!$O$107*(1+rvanilla)^0.5)-SUM($O118:AX118),(Input!$O$107*(1+rvanilla)^0.5)/A5stdlife))</f>
        <v>0</v>
      </c>
      <c r="AZ118" s="172">
        <f>IF(A5stdlife="n/a","n/a",IF(AZ$3&gt;(A5stdlife+$E118),(Input!$O$107*(1+rvanilla)^0.5)-SUM($O118:AY118),(Input!$O$107*(1+rvanilla)^0.5)/A5stdlife))</f>
        <v>0</v>
      </c>
      <c r="BA118" s="172">
        <f>IF(A5stdlife="n/a","n/a",IF(BA$3&gt;(A5stdlife+$E118),(Input!$O$107*(1+rvanilla)^0.5)-SUM($O118:AZ118),(Input!$O$107*(1+rvanilla)^0.5)/A5stdlife))</f>
        <v>0</v>
      </c>
      <c r="BB118" s="172">
        <f>IF(A5stdlife="n/a","n/a",IF(BB$3&gt;(A5stdlife+$E118),(Input!$O$107*(1+rvanilla)^0.5)-SUM($O118:BA118),(Input!$O$107*(1+rvanilla)^0.5)/A5stdlife))</f>
        <v>0</v>
      </c>
      <c r="BC118" s="172">
        <f>IF(A5stdlife="n/a","n/a",IF(BC$3&gt;(A5stdlife+$E118),(Input!$O$107*(1+rvanilla)^0.5)-SUM($O118:BB118),(Input!$O$107*(1+rvanilla)^0.5)/A5stdlife))</f>
        <v>0</v>
      </c>
      <c r="BD118" s="172">
        <f>IF(A5stdlife="n/a","n/a",IF(BD$3&gt;(A5stdlife+$E118),(Input!$O$107*(1+rvanilla)^0.5)-SUM($O118:BC118),(Input!$O$107*(1+rvanilla)^0.5)/A5stdlife))</f>
        <v>0</v>
      </c>
      <c r="BE118" s="172">
        <f>IF(A5stdlife="n/a","n/a",IF(BE$3&gt;(A5stdlife+$E118),(Input!$O$107*(1+rvanilla)^0.5)-SUM($O118:BD118),(Input!$O$107*(1+rvanilla)^0.5)/A5stdlife))</f>
        <v>0</v>
      </c>
      <c r="BF118" s="172">
        <f>IF(A5stdlife="n/a","n/a",IF(BF$3&gt;(A5stdlife+$E118),(Input!$O$107*(1+rvanilla)^0.5)-SUM($O118:BE118),(Input!$O$107*(1+rvanilla)^0.5)/A5stdlife))</f>
        <v>0</v>
      </c>
      <c r="BG118" s="172">
        <f>IF(A5stdlife="n/a","n/a",IF(BG$3&gt;(A5stdlife+$E118),(Input!$O$107*(1+rvanilla)^0.5)-SUM($O118:BF118),(Input!$O$107*(1+rvanilla)^0.5)/A5stdlife))</f>
        <v>0</v>
      </c>
      <c r="BH118" s="172">
        <f>IF(A5stdlife="n/a","n/a",IF(BH$3&gt;(A5stdlife+$E118),(Input!$O$107*(1+rvanilla)^0.5)-SUM($O118:BG118),(Input!$O$107*(1+rvanilla)^0.5)/A5stdlife))</f>
        <v>0</v>
      </c>
      <c r="BI118" s="172">
        <f>IF(A5stdlife="n/a","n/a",IF(BI$3&gt;(A5stdlife+$E118),(Input!$O$107*(1+rvanilla)^0.5)-SUM($O118:BH118),(Input!$O$107*(1+rvanilla)^0.5)/A5stdlife))</f>
        <v>0</v>
      </c>
      <c r="BJ118" s="16"/>
      <c r="BK118" s="16"/>
      <c r="BL118" s="325"/>
      <c r="BM118" s="325"/>
      <c r="BN118" s="325"/>
      <c r="BO118" s="325"/>
      <c r="BP118" s="325"/>
      <c r="BQ118" s="325"/>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2" customFormat="1" hidden="1" outlineLevel="2">
      <c r="A119" s="16"/>
      <c r="B119" s="16"/>
      <c r="C119" s="35"/>
      <c r="D119" s="546"/>
      <c r="E119" s="294">
        <v>10</v>
      </c>
      <c r="F119" s="37"/>
      <c r="G119" s="318"/>
      <c r="H119" s="320"/>
      <c r="I119" s="320"/>
      <c r="J119" s="320"/>
      <c r="K119" s="320"/>
      <c r="L119" s="320"/>
      <c r="M119" s="320"/>
      <c r="N119" s="320"/>
      <c r="O119" s="320"/>
      <c r="P119" s="319"/>
      <c r="Q119" s="172">
        <f>IF(A5stdlife="n/a","n/a",IF(Q$3&gt;(A5stdlife+$E119),(Input!$P$107*(1+rvanilla)^0.5)-SUM($P119:P119),(Input!$P$107*(1+rvanilla)^0.5)/A5stdlife))</f>
        <v>0</v>
      </c>
      <c r="R119" s="172">
        <f>IF(A5stdlife="n/a","n/a",IF(R$3&gt;(A5stdlife+$E119),(Input!$P$107*(1+rvanilla)^0.5)-SUM($P119:Q119),(Input!$P$107*(1+rvanilla)^0.5)/A5stdlife))</f>
        <v>0</v>
      </c>
      <c r="S119" s="172">
        <f>IF(A5stdlife="n/a","n/a",IF(S$3&gt;(A5stdlife+$E119),(Input!$P$107*(1+rvanilla)^0.5)-SUM($P119:R119),(Input!$P$107*(1+rvanilla)^0.5)/A5stdlife))</f>
        <v>0</v>
      </c>
      <c r="T119" s="172">
        <f>IF(A5stdlife="n/a","n/a",IF(T$3&gt;(A5stdlife+$E119),(Input!$P$107*(1+rvanilla)^0.5)-SUM($P119:S119),(Input!$P$107*(1+rvanilla)^0.5)/A5stdlife))</f>
        <v>0</v>
      </c>
      <c r="U119" s="172">
        <f>IF(A5stdlife="n/a","n/a",IF(U$3&gt;(A5stdlife+$E119),(Input!$P$107*(1+rvanilla)^0.5)-SUM($P119:T119),(Input!$P$107*(1+rvanilla)^0.5)/A5stdlife))</f>
        <v>0</v>
      </c>
      <c r="V119" s="172">
        <f>IF(A5stdlife="n/a","n/a",IF(V$3&gt;(A5stdlife+$E119),(Input!$P$107*(1+rvanilla)^0.5)-SUM($P119:U119),(Input!$P$107*(1+rvanilla)^0.5)/A5stdlife))</f>
        <v>0</v>
      </c>
      <c r="W119" s="172">
        <f>IF(A5stdlife="n/a","n/a",IF(W$3&gt;(A5stdlife+$E119),(Input!$P$107*(1+rvanilla)^0.5)-SUM($P119:V119),(Input!$P$107*(1+rvanilla)^0.5)/A5stdlife))</f>
        <v>0</v>
      </c>
      <c r="X119" s="172">
        <f>IF(A5stdlife="n/a","n/a",IF(X$3&gt;(A5stdlife+$E119),(Input!$P$107*(1+rvanilla)^0.5)-SUM($P119:W119),(Input!$P$107*(1+rvanilla)^0.5)/A5stdlife))</f>
        <v>0</v>
      </c>
      <c r="Y119" s="172">
        <f>IF(A5stdlife="n/a","n/a",IF(Y$3&gt;(A5stdlife+$E119),(Input!$P$107*(1+rvanilla)^0.5)-SUM($P119:X119),(Input!$P$107*(1+rvanilla)^0.5)/A5stdlife))</f>
        <v>0</v>
      </c>
      <c r="Z119" s="172">
        <f>IF(A5stdlife="n/a","n/a",IF(Z$3&gt;(A5stdlife+$E119),(Input!$P$107*(1+rvanilla)^0.5)-SUM($P119:Y119),(Input!$P$107*(1+rvanilla)^0.5)/A5stdlife))</f>
        <v>0</v>
      </c>
      <c r="AA119" s="172">
        <f>IF(A5stdlife="n/a","n/a",IF(AA$3&gt;(A5stdlife+$E119),(Input!$P$107*(1+rvanilla)^0.5)-SUM($P119:Z119),(Input!$P$107*(1+rvanilla)^0.5)/A5stdlife))</f>
        <v>0</v>
      </c>
      <c r="AB119" s="172">
        <f>IF(A5stdlife="n/a","n/a",IF(AB$3&gt;(A5stdlife+$E119),(Input!$P$107*(1+rvanilla)^0.5)-SUM($P119:AA119),(Input!$P$107*(1+rvanilla)^0.5)/A5stdlife))</f>
        <v>0</v>
      </c>
      <c r="AC119" s="172">
        <f>IF(A5stdlife="n/a","n/a",IF(AC$3&gt;(A5stdlife+$E119),(Input!$P$107*(1+rvanilla)^0.5)-SUM($P119:AB119),(Input!$P$107*(1+rvanilla)^0.5)/A5stdlife))</f>
        <v>0</v>
      </c>
      <c r="AD119" s="172">
        <f>IF(A5stdlife="n/a","n/a",IF(AD$3&gt;(A5stdlife+$E119),(Input!$P$107*(1+rvanilla)^0.5)-SUM($P119:AC119),(Input!$P$107*(1+rvanilla)^0.5)/A5stdlife))</f>
        <v>0</v>
      </c>
      <c r="AE119" s="172">
        <f>IF(A5stdlife="n/a","n/a",IF(AE$3&gt;(A5stdlife+$E119),(Input!$P$107*(1+rvanilla)^0.5)-SUM($P119:AD119),(Input!$P$107*(1+rvanilla)^0.5)/A5stdlife))</f>
        <v>0</v>
      </c>
      <c r="AF119" s="172">
        <f>IF(A5stdlife="n/a","n/a",IF(AF$3&gt;(A5stdlife+$E119),(Input!$P$107*(1+rvanilla)^0.5)-SUM($P119:AE119),(Input!$P$107*(1+rvanilla)^0.5)/A5stdlife))</f>
        <v>0</v>
      </c>
      <c r="AG119" s="172">
        <f>IF(A5stdlife="n/a","n/a",IF(AG$3&gt;(A5stdlife+$E119),(Input!$P$107*(1+rvanilla)^0.5)-SUM($P119:AF119),(Input!$P$107*(1+rvanilla)^0.5)/A5stdlife))</f>
        <v>0</v>
      </c>
      <c r="AH119" s="172">
        <f>IF(A5stdlife="n/a","n/a",IF(AH$3&gt;(A5stdlife+$E119),(Input!$P$107*(1+rvanilla)^0.5)-SUM($P119:AG119),(Input!$P$107*(1+rvanilla)^0.5)/A5stdlife))</f>
        <v>0</v>
      </c>
      <c r="AI119" s="172">
        <f>IF(A5stdlife="n/a","n/a",IF(AI$3&gt;(A5stdlife+$E119),(Input!$P$107*(1+rvanilla)^0.5)-SUM($P119:AH119),(Input!$P$107*(1+rvanilla)^0.5)/A5stdlife))</f>
        <v>0</v>
      </c>
      <c r="AJ119" s="172">
        <f>IF(A5stdlife="n/a","n/a",IF(AJ$3&gt;(A5stdlife+$E119),(Input!$P$107*(1+rvanilla)^0.5)-SUM($P119:AI119),(Input!$P$107*(1+rvanilla)^0.5)/A5stdlife))</f>
        <v>0</v>
      </c>
      <c r="AK119" s="172">
        <f>IF(A5stdlife="n/a","n/a",IF(AK$3&gt;(A5stdlife+$E119),(Input!$P$107*(1+rvanilla)^0.5)-SUM($P119:AJ119),(Input!$P$107*(1+rvanilla)^0.5)/A5stdlife))</f>
        <v>0</v>
      </c>
      <c r="AL119" s="172">
        <f>IF(A5stdlife="n/a","n/a",IF(AL$3&gt;(A5stdlife+$E119),(Input!$P$107*(1+rvanilla)^0.5)-SUM($P119:AK119),(Input!$P$107*(1+rvanilla)^0.5)/A5stdlife))</f>
        <v>0</v>
      </c>
      <c r="AM119" s="172">
        <f>IF(A5stdlife="n/a","n/a",IF(AM$3&gt;(A5stdlife+$E119),(Input!$P$107*(1+rvanilla)^0.5)-SUM($P119:AL119),(Input!$P$107*(1+rvanilla)^0.5)/A5stdlife))</f>
        <v>0</v>
      </c>
      <c r="AN119" s="172">
        <f>IF(A5stdlife="n/a","n/a",IF(AN$3&gt;(A5stdlife+$E119),(Input!$P$107*(1+rvanilla)^0.5)-SUM($P119:AM119),(Input!$P$107*(1+rvanilla)^0.5)/A5stdlife))</f>
        <v>0</v>
      </c>
      <c r="AO119" s="172">
        <f>IF(A5stdlife="n/a","n/a",IF(AO$3&gt;(A5stdlife+$E119),(Input!$P$107*(1+rvanilla)^0.5)-SUM($P119:AN119),(Input!$P$107*(1+rvanilla)^0.5)/A5stdlife))</f>
        <v>0</v>
      </c>
      <c r="AP119" s="172">
        <f>IF(A5stdlife="n/a","n/a",IF(AP$3&gt;(A5stdlife+$E119),(Input!$P$107*(1+rvanilla)^0.5)-SUM($P119:AO119),(Input!$P$107*(1+rvanilla)^0.5)/A5stdlife))</f>
        <v>0</v>
      </c>
      <c r="AQ119" s="172">
        <f>IF(A5stdlife="n/a","n/a",IF(AQ$3&gt;(A5stdlife+$E119),(Input!$P$107*(1+rvanilla)^0.5)-SUM($P119:AP119),(Input!$P$107*(1+rvanilla)^0.5)/A5stdlife))</f>
        <v>0</v>
      </c>
      <c r="AR119" s="172">
        <f>IF(A5stdlife="n/a","n/a",IF(AR$3&gt;(A5stdlife+$E119),(Input!$P$107*(1+rvanilla)^0.5)-SUM($P119:AQ119),(Input!$P$107*(1+rvanilla)^0.5)/A5stdlife))</f>
        <v>0</v>
      </c>
      <c r="AS119" s="172">
        <f>IF(A5stdlife="n/a","n/a",IF(AS$3&gt;(A5stdlife+$E119),(Input!$P$107*(1+rvanilla)^0.5)-SUM($P119:AR119),(Input!$P$107*(1+rvanilla)^0.5)/A5stdlife))</f>
        <v>0</v>
      </c>
      <c r="AT119" s="172">
        <f>IF(A5stdlife="n/a","n/a",IF(AT$3&gt;(A5stdlife+$E119),(Input!$P$107*(1+rvanilla)^0.5)-SUM($P119:AS119),(Input!$P$107*(1+rvanilla)^0.5)/A5stdlife))</f>
        <v>0</v>
      </c>
      <c r="AU119" s="172">
        <f>IF(A5stdlife="n/a","n/a",IF(AU$3&gt;(A5stdlife+$E119),(Input!$P$107*(1+rvanilla)^0.5)-SUM($P119:AT119),(Input!$P$107*(1+rvanilla)^0.5)/A5stdlife))</f>
        <v>0</v>
      </c>
      <c r="AV119" s="172">
        <f>IF(A5stdlife="n/a","n/a",IF(AV$3&gt;(A5stdlife+$E119),(Input!$P$107*(1+rvanilla)^0.5)-SUM($P119:AU119),(Input!$P$107*(1+rvanilla)^0.5)/A5stdlife))</f>
        <v>0</v>
      </c>
      <c r="AW119" s="172">
        <f>IF(A5stdlife="n/a","n/a",IF(AW$3&gt;(A5stdlife+$E119),(Input!$P$107*(1+rvanilla)^0.5)-SUM($P119:AV119),(Input!$P$107*(1+rvanilla)^0.5)/A5stdlife))</f>
        <v>0</v>
      </c>
      <c r="AX119" s="172">
        <f>IF(A5stdlife="n/a","n/a",IF(AX$3&gt;(A5stdlife+$E119),(Input!$P$107*(1+rvanilla)^0.5)-SUM($P119:AW119),(Input!$P$107*(1+rvanilla)^0.5)/A5stdlife))</f>
        <v>0</v>
      </c>
      <c r="AY119" s="172">
        <f>IF(A5stdlife="n/a","n/a",IF(AY$3&gt;(A5stdlife+$E119),(Input!$P$107*(1+rvanilla)^0.5)-SUM($P119:AX119),(Input!$P$107*(1+rvanilla)^0.5)/A5stdlife))</f>
        <v>0</v>
      </c>
      <c r="AZ119" s="172">
        <f>IF(A5stdlife="n/a","n/a",IF(AZ$3&gt;(A5stdlife+$E119),(Input!$P$107*(1+rvanilla)^0.5)-SUM($P119:AY119),(Input!$P$107*(1+rvanilla)^0.5)/A5stdlife))</f>
        <v>0</v>
      </c>
      <c r="BA119" s="172">
        <f>IF(A5stdlife="n/a","n/a",IF(BA$3&gt;(A5stdlife+$E119),(Input!$P$107*(1+rvanilla)^0.5)-SUM($P119:AZ119),(Input!$P$107*(1+rvanilla)^0.5)/A5stdlife))</f>
        <v>0</v>
      </c>
      <c r="BB119" s="172">
        <f>IF(A5stdlife="n/a","n/a",IF(BB$3&gt;(A5stdlife+$E119),(Input!$P$107*(1+rvanilla)^0.5)-SUM($P119:BA119),(Input!$P$107*(1+rvanilla)^0.5)/A5stdlife))</f>
        <v>0</v>
      </c>
      <c r="BC119" s="172">
        <f>IF(A5stdlife="n/a","n/a",IF(BC$3&gt;(A5stdlife+$E119),(Input!$P$107*(1+rvanilla)^0.5)-SUM($P119:BB119),(Input!$P$107*(1+rvanilla)^0.5)/A5stdlife))</f>
        <v>0</v>
      </c>
      <c r="BD119" s="172">
        <f>IF(A5stdlife="n/a","n/a",IF(BD$3&gt;(A5stdlife+$E119),(Input!$P$107*(1+rvanilla)^0.5)-SUM($P119:BC119),(Input!$P$107*(1+rvanilla)^0.5)/A5stdlife))</f>
        <v>0</v>
      </c>
      <c r="BE119" s="172">
        <f>IF(A5stdlife="n/a","n/a",IF(BE$3&gt;(A5stdlife+$E119),(Input!$P$107*(1+rvanilla)^0.5)-SUM($P119:BD119),(Input!$P$107*(1+rvanilla)^0.5)/A5stdlife))</f>
        <v>0</v>
      </c>
      <c r="BF119" s="172">
        <f>IF(A5stdlife="n/a","n/a",IF(BF$3&gt;(A5stdlife+$E119),(Input!$P$107*(1+rvanilla)^0.5)-SUM($P119:BE119),(Input!$P$107*(1+rvanilla)^0.5)/A5stdlife))</f>
        <v>0</v>
      </c>
      <c r="BG119" s="172">
        <f>IF(A5stdlife="n/a","n/a",IF(BG$3&gt;(A5stdlife+$E119),(Input!$P$107*(1+rvanilla)^0.5)-SUM($P119:BF119),(Input!$P$107*(1+rvanilla)^0.5)/A5stdlife))</f>
        <v>0</v>
      </c>
      <c r="BH119" s="172">
        <f>IF(A5stdlife="n/a","n/a",IF(BH$3&gt;(A5stdlife+$E119),(Input!$P$107*(1+rvanilla)^0.5)-SUM($P119:BG119),(Input!$P$107*(1+rvanilla)^0.5)/A5stdlife))</f>
        <v>0</v>
      </c>
      <c r="BI119" s="172">
        <f>IF(A5stdlife="n/a","n/a",IF(BI$3&gt;(A5stdlife+$E119),(Input!$P$107*(1+rvanilla)^0.5)-SUM($P119:BH119),(Input!$P$107*(1+rvanilla)^0.5)/A5stdlife))</f>
        <v>0</v>
      </c>
      <c r="BJ119" s="16"/>
      <c r="BK119" s="16"/>
      <c r="BL119" s="325"/>
      <c r="BM119" s="325"/>
      <c r="BN119" s="325"/>
      <c r="BO119" s="325"/>
      <c r="BP119" s="325"/>
      <c r="BQ119" s="325"/>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2" customFormat="1" hidden="1" outlineLevel="1">
      <c r="A120" s="16"/>
      <c r="B120" s="16"/>
      <c r="C120" s="35" t="str">
        <f>Asset5</f>
        <v>Distribution Substations</v>
      </c>
      <c r="D120" s="16"/>
      <c r="E120" s="16"/>
      <c r="F120" s="32"/>
      <c r="G120" s="169">
        <f t="shared" ref="G120:AL120" si="17">SUM(G108:G119)</f>
        <v>0</v>
      </c>
      <c r="H120" s="169">
        <f t="shared" si="17"/>
        <v>0.28925437198370724</v>
      </c>
      <c r="I120" s="169">
        <f t="shared" si="17"/>
        <v>0.57822032480475172</v>
      </c>
      <c r="J120" s="169">
        <f t="shared" si="17"/>
        <v>0.82149268934771158</v>
      </c>
      <c r="K120" s="169">
        <f t="shared" si="17"/>
        <v>1.0540309466451152</v>
      </c>
      <c r="L120" s="169">
        <f t="shared" si="17"/>
        <v>1.2631142370989965</v>
      </c>
      <c r="M120" s="169">
        <f t="shared" si="17"/>
        <v>1.2631142370989965</v>
      </c>
      <c r="N120" s="169">
        <f t="shared" si="17"/>
        <v>1.2631142370989965</v>
      </c>
      <c r="O120" s="169">
        <f t="shared" si="17"/>
        <v>1.2631142370989965</v>
      </c>
      <c r="P120" s="169">
        <f t="shared" si="17"/>
        <v>1.2631142370989965</v>
      </c>
      <c r="Q120" s="169">
        <f t="shared" si="17"/>
        <v>1.2631142370989965</v>
      </c>
      <c r="R120" s="169">
        <f t="shared" si="17"/>
        <v>1.2631142370989965</v>
      </c>
      <c r="S120" s="169">
        <f t="shared" si="17"/>
        <v>1.2631142370989965</v>
      </c>
      <c r="T120" s="169">
        <f t="shared" si="17"/>
        <v>1.2631142370989965</v>
      </c>
      <c r="U120" s="169">
        <f t="shared" si="17"/>
        <v>1.2631142370989965</v>
      </c>
      <c r="V120" s="169">
        <f t="shared" si="17"/>
        <v>1.2631142370989965</v>
      </c>
      <c r="W120" s="169">
        <f t="shared" si="17"/>
        <v>1.2631142370989965</v>
      </c>
      <c r="X120" s="169">
        <f t="shared" si="17"/>
        <v>1.2631142370989965</v>
      </c>
      <c r="Y120" s="169">
        <f t="shared" si="17"/>
        <v>1.2631142370989965</v>
      </c>
      <c r="Z120" s="169">
        <f t="shared" si="17"/>
        <v>1.2631142370989965</v>
      </c>
      <c r="AA120" s="169">
        <f t="shared" si="17"/>
        <v>1.2631142370989965</v>
      </c>
      <c r="AB120" s="169">
        <f t="shared" si="17"/>
        <v>1.2631142370989965</v>
      </c>
      <c r="AC120" s="169">
        <f t="shared" si="17"/>
        <v>1.2631142370989965</v>
      </c>
      <c r="AD120" s="169">
        <f t="shared" si="17"/>
        <v>1.2631142370989965</v>
      </c>
      <c r="AE120" s="169">
        <f t="shared" si="17"/>
        <v>1.2631142370989965</v>
      </c>
      <c r="AF120" s="169">
        <f t="shared" si="17"/>
        <v>1.2631142370989965</v>
      </c>
      <c r="AG120" s="169">
        <f t="shared" si="17"/>
        <v>1.2631142370989965</v>
      </c>
      <c r="AH120" s="169">
        <f t="shared" si="17"/>
        <v>1.2631142370989965</v>
      </c>
      <c r="AI120" s="169">
        <f t="shared" si="17"/>
        <v>1.2631142370989965</v>
      </c>
      <c r="AJ120" s="169">
        <f t="shared" si="17"/>
        <v>1.2631142370989965</v>
      </c>
      <c r="AK120" s="169">
        <f t="shared" si="17"/>
        <v>1.2631142370989965</v>
      </c>
      <c r="AL120" s="169">
        <f t="shared" si="17"/>
        <v>1.2631142370989965</v>
      </c>
      <c r="AM120" s="169">
        <f t="shared" ref="AM120:BI120" si="18">SUM(AM108:AM119)</f>
        <v>1.2631142370989965</v>
      </c>
      <c r="AN120" s="169">
        <f t="shared" si="18"/>
        <v>1.2631142370989965</v>
      </c>
      <c r="AO120" s="169">
        <f t="shared" si="18"/>
        <v>1.2631142370989965</v>
      </c>
      <c r="AP120" s="169">
        <f t="shared" si="18"/>
        <v>1.2631142370989965</v>
      </c>
      <c r="AQ120" s="169">
        <f t="shared" si="18"/>
        <v>1.2631142370989965</v>
      </c>
      <c r="AR120" s="169">
        <f t="shared" si="18"/>
        <v>1.2631142370989965</v>
      </c>
      <c r="AS120" s="169">
        <f t="shared" si="18"/>
        <v>1.2631142370989965</v>
      </c>
      <c r="AT120" s="169">
        <f t="shared" si="18"/>
        <v>1.2631142370989965</v>
      </c>
      <c r="AU120" s="169">
        <f t="shared" si="18"/>
        <v>1.2631142370989965</v>
      </c>
      <c r="AV120" s="169">
        <f t="shared" si="18"/>
        <v>0.97385986511528366</v>
      </c>
      <c r="AW120" s="169">
        <f t="shared" si="18"/>
        <v>0.68489391229424457</v>
      </c>
      <c r="AX120" s="169">
        <f t="shared" si="18"/>
        <v>0.44162154775128476</v>
      </c>
      <c r="AY120" s="169">
        <f t="shared" si="18"/>
        <v>0.20908329045387947</v>
      </c>
      <c r="AZ120" s="169">
        <f t="shared" si="18"/>
        <v>5.3290705182007514E-15</v>
      </c>
      <c r="BA120" s="169">
        <f t="shared" si="18"/>
        <v>0</v>
      </c>
      <c r="BB120" s="169">
        <f t="shared" si="18"/>
        <v>0</v>
      </c>
      <c r="BC120" s="169">
        <f t="shared" si="18"/>
        <v>0</v>
      </c>
      <c r="BD120" s="169">
        <f t="shared" si="18"/>
        <v>0</v>
      </c>
      <c r="BE120" s="169">
        <f t="shared" si="18"/>
        <v>0</v>
      </c>
      <c r="BF120" s="169">
        <f t="shared" si="18"/>
        <v>0</v>
      </c>
      <c r="BG120" s="169">
        <f t="shared" si="18"/>
        <v>0</v>
      </c>
      <c r="BH120" s="169">
        <f t="shared" si="18"/>
        <v>0</v>
      </c>
      <c r="BI120" s="169">
        <f t="shared" si="18"/>
        <v>0</v>
      </c>
      <c r="BJ120" s="16"/>
      <c r="BK120" s="16"/>
      <c r="BL120" s="325"/>
      <c r="BM120" s="325"/>
      <c r="BN120" s="325"/>
      <c r="BO120" s="325"/>
      <c r="BP120" s="325"/>
      <c r="BQ120" s="325"/>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2" customFormat="1" hidden="1" outlineLevel="2">
      <c r="A121" s="16"/>
      <c r="B121" s="42" t="str">
        <f>C133</f>
        <v>Distribution Overhead Lines</v>
      </c>
      <c r="C121" s="43"/>
      <c r="D121" s="44" t="s">
        <v>72</v>
      </c>
      <c r="E121" s="43"/>
      <c r="F121" s="45"/>
      <c r="G121" s="171" t="str">
        <f>IF(G$3&gt;A6remlife,A6value-SUM($F121:F121),IF(A6remlife="N/A","n/a",A6value/A6remlife))</f>
        <v>n/a</v>
      </c>
      <c r="H121" s="171" t="str">
        <f>IF(H$3&gt;A6remlife,A6value-SUM($F121:G121),IF(A6remlife="N/A","n/a",A6value/A6remlife))</f>
        <v>n/a</v>
      </c>
      <c r="I121" s="171" t="str">
        <f>IF(I$3&gt;A6remlife,A6value-SUM($F121:H121),IF(A6remlife="N/A","n/a",A6value/A6remlife))</f>
        <v>n/a</v>
      </c>
      <c r="J121" s="171" t="str">
        <f>IF(J$3&gt;A6remlife,A6value-SUM($F121:I121),IF(A6remlife="N/A","n/a",A6value/A6remlife))</f>
        <v>n/a</v>
      </c>
      <c r="K121" s="171" t="str">
        <f>IF(K$3&gt;A6remlife,A6value-SUM($F121:J121),IF(A6remlife="N/A","n/a",A6value/A6remlife))</f>
        <v>n/a</v>
      </c>
      <c r="L121" s="171" t="str">
        <f>IF(L$3&gt;A6remlife,A6value-SUM($F121:K121),IF(A6remlife="N/A","n/a",A6value/A6remlife))</f>
        <v>n/a</v>
      </c>
      <c r="M121" s="171" t="str">
        <f>IF(M$3&gt;A6remlife,A6value-SUM($F121:L121),IF(A6remlife="N/A","n/a",A6value/A6remlife))</f>
        <v>n/a</v>
      </c>
      <c r="N121" s="171" t="str">
        <f>IF(N$3&gt;A6remlife,A6value-SUM($F121:M121),IF(A6remlife="N/A","n/a",A6value/A6remlife))</f>
        <v>n/a</v>
      </c>
      <c r="O121" s="171" t="str">
        <f>IF(O$3&gt;A6remlife,A6value-SUM($F121:N121),IF(A6remlife="N/A","n/a",A6value/A6remlife))</f>
        <v>n/a</v>
      </c>
      <c r="P121" s="171" t="str">
        <f>IF(P$3&gt;A6remlife,A6value-SUM($F121:O121),IF(A6remlife="N/A","n/a",A6value/A6remlife))</f>
        <v>n/a</v>
      </c>
      <c r="Q121" s="171" t="str">
        <f>IF(Q$3&gt;A6remlife,A6value-SUM($F121:P121),IF(A6remlife="N/A","n/a",A6value/A6remlife))</f>
        <v>n/a</v>
      </c>
      <c r="R121" s="171" t="str">
        <f>IF(R$3&gt;A6remlife,A6value-SUM($F121:Q121),IF(A6remlife="N/A","n/a",A6value/A6remlife))</f>
        <v>n/a</v>
      </c>
      <c r="S121" s="171" t="str">
        <f>IF(S$3&gt;A6remlife,A6value-SUM($F121:R121),IF(A6remlife="N/A","n/a",A6value/A6remlife))</f>
        <v>n/a</v>
      </c>
      <c r="T121" s="171" t="str">
        <f>IF(T$3&gt;A6remlife,A6value-SUM($F121:S121),IF(A6remlife="N/A","n/a",A6value/A6remlife))</f>
        <v>n/a</v>
      </c>
      <c r="U121" s="171" t="str">
        <f>IF(U$3&gt;A6remlife,A6value-SUM($F121:T121),IF(A6remlife="N/A","n/a",A6value/A6remlife))</f>
        <v>n/a</v>
      </c>
      <c r="V121" s="171" t="str">
        <f>IF(V$3&gt;A6remlife,A6value-SUM($F121:U121),IF(A6remlife="N/A","n/a",A6value/A6remlife))</f>
        <v>n/a</v>
      </c>
      <c r="W121" s="171" t="str">
        <f>IF(W$3&gt;A6remlife,A6value-SUM($F121:V121),IF(A6remlife="N/A","n/a",A6value/A6remlife))</f>
        <v>n/a</v>
      </c>
      <c r="X121" s="171" t="str">
        <f>IF(X$3&gt;A6remlife,A6value-SUM($F121:W121),IF(A6remlife="N/A","n/a",A6value/A6remlife))</f>
        <v>n/a</v>
      </c>
      <c r="Y121" s="171" t="str">
        <f>IF(Y$3&gt;A6remlife,A6value-SUM($F121:X121),IF(A6remlife="N/A","n/a",A6value/A6remlife))</f>
        <v>n/a</v>
      </c>
      <c r="Z121" s="171" t="str">
        <f>IF(Z$3&gt;A6remlife,A6value-SUM($F121:Y121),IF(A6remlife="N/A","n/a",A6value/A6remlife))</f>
        <v>n/a</v>
      </c>
      <c r="AA121" s="171" t="str">
        <f>IF(AA$3&gt;A6remlife,A6value-SUM($F121:Z121),IF(A6remlife="N/A","n/a",A6value/A6remlife))</f>
        <v>n/a</v>
      </c>
      <c r="AB121" s="171" t="str">
        <f>IF(AB$3&gt;A6remlife,A6value-SUM($F121:AA121),IF(A6remlife="N/A","n/a",A6value/A6remlife))</f>
        <v>n/a</v>
      </c>
      <c r="AC121" s="171" t="str">
        <f>IF(AC$3&gt;A6remlife,A6value-SUM($F121:AB121),IF(A6remlife="N/A","n/a",A6value/A6remlife))</f>
        <v>n/a</v>
      </c>
      <c r="AD121" s="171" t="str">
        <f>IF(AD$3&gt;A6remlife,A6value-SUM($F121:AC121),IF(A6remlife="N/A","n/a",A6value/A6remlife))</f>
        <v>n/a</v>
      </c>
      <c r="AE121" s="171" t="str">
        <f>IF(AE$3&gt;A6remlife,A6value-SUM($F121:AD121),IF(A6remlife="N/A","n/a",A6value/A6remlife))</f>
        <v>n/a</v>
      </c>
      <c r="AF121" s="171" t="str">
        <f>IF(AF$3&gt;A6remlife,A6value-SUM($F121:AE121),IF(A6remlife="N/A","n/a",A6value/A6remlife))</f>
        <v>n/a</v>
      </c>
      <c r="AG121" s="171" t="str">
        <f>IF(AG$3&gt;A6remlife,A6value-SUM($F121:AF121),IF(A6remlife="N/A","n/a",A6value/A6remlife))</f>
        <v>n/a</v>
      </c>
      <c r="AH121" s="171" t="str">
        <f>IF(AH$3&gt;A6remlife,A6value-SUM($F121:AG121),IF(A6remlife="N/A","n/a",A6value/A6remlife))</f>
        <v>n/a</v>
      </c>
      <c r="AI121" s="171" t="str">
        <f>IF(AI$3&gt;A6remlife,A6value-SUM($F121:AH121),IF(A6remlife="N/A","n/a",A6value/A6remlife))</f>
        <v>n/a</v>
      </c>
      <c r="AJ121" s="171" t="str">
        <f>IF(AJ$3&gt;A6remlife,A6value-SUM($F121:AI121),IF(A6remlife="N/A","n/a",A6value/A6remlife))</f>
        <v>n/a</v>
      </c>
      <c r="AK121" s="171" t="str">
        <f>IF(AK$3&gt;A6remlife,A6value-SUM($F121:AJ121),IF(A6remlife="N/A","n/a",A6value/A6remlife))</f>
        <v>n/a</v>
      </c>
      <c r="AL121" s="171" t="str">
        <f>IF(AL$3&gt;A6remlife,A6value-SUM($F121:AK121),IF(A6remlife="N/A","n/a",A6value/A6remlife))</f>
        <v>n/a</v>
      </c>
      <c r="AM121" s="171" t="str">
        <f>IF(AM$3&gt;A6remlife,A6value-SUM($F121:AL121),IF(A6remlife="N/A","n/a",A6value/A6remlife))</f>
        <v>n/a</v>
      </c>
      <c r="AN121" s="171" t="str">
        <f>IF(AN$3&gt;A6remlife,A6value-SUM($F121:AM121),IF(A6remlife="N/A","n/a",A6value/A6remlife))</f>
        <v>n/a</v>
      </c>
      <c r="AO121" s="171" t="str">
        <f>IF(AO$3&gt;A6remlife,A6value-SUM($F121:AN121),IF(A6remlife="N/A","n/a",A6value/A6remlife))</f>
        <v>n/a</v>
      </c>
      <c r="AP121" s="171" t="str">
        <f>IF(AP$3&gt;A6remlife,A6value-SUM($F121:AO121),IF(A6remlife="N/A","n/a",A6value/A6remlife))</f>
        <v>n/a</v>
      </c>
      <c r="AQ121" s="171" t="str">
        <f>IF(AQ$3&gt;A6remlife,A6value-SUM($F121:AP121),IF(A6remlife="N/A","n/a",A6value/A6remlife))</f>
        <v>n/a</v>
      </c>
      <c r="AR121" s="171" t="str">
        <f>IF(AR$3&gt;A6remlife,A6value-SUM($F121:AQ121),IF(A6remlife="N/A","n/a",A6value/A6remlife))</f>
        <v>n/a</v>
      </c>
      <c r="AS121" s="171" t="str">
        <f>IF(AS$3&gt;A6remlife,A6value-SUM($F121:AR121),IF(A6remlife="N/A","n/a",A6value/A6remlife))</f>
        <v>n/a</v>
      </c>
      <c r="AT121" s="171" t="str">
        <f>IF(AT$3&gt;A6remlife,A6value-SUM($F121:AS121),IF(A6remlife="N/A","n/a",A6value/A6remlife))</f>
        <v>n/a</v>
      </c>
      <c r="AU121" s="171" t="str">
        <f>IF(AU$3&gt;A6remlife,A6value-SUM($F121:AT121),IF(A6remlife="N/A","n/a",A6value/A6remlife))</f>
        <v>n/a</v>
      </c>
      <c r="AV121" s="171" t="str">
        <f>IF(AV$3&gt;A6remlife,A6value-SUM($F121:AU121),IF(A6remlife="N/A","n/a",A6value/A6remlife))</f>
        <v>n/a</v>
      </c>
      <c r="AW121" s="171" t="str">
        <f>IF(AW$3&gt;A6remlife,A6value-SUM($F121:AV121),IF(A6remlife="N/A","n/a",A6value/A6remlife))</f>
        <v>n/a</v>
      </c>
      <c r="AX121" s="171" t="str">
        <f>IF(AX$3&gt;A6remlife,A6value-SUM($F121:AW121),IF(A6remlife="N/A","n/a",A6value/A6remlife))</f>
        <v>n/a</v>
      </c>
      <c r="AY121" s="171" t="str">
        <f>IF(AY$3&gt;A6remlife,A6value-SUM($F121:AX121),IF(A6remlife="N/A","n/a",A6value/A6remlife))</f>
        <v>n/a</v>
      </c>
      <c r="AZ121" s="171" t="str">
        <f>IF(AZ$3&gt;A6remlife,A6value-SUM($F121:AY121),IF(A6remlife="N/A","n/a",A6value/A6remlife))</f>
        <v>n/a</v>
      </c>
      <c r="BA121" s="171" t="str">
        <f>IF(BA$3&gt;A6remlife,A6value-SUM($F121:AZ121),IF(A6remlife="N/A","n/a",A6value/A6remlife))</f>
        <v>n/a</v>
      </c>
      <c r="BB121" s="171" t="str">
        <f>IF(BB$3&gt;A6remlife,A6value-SUM($F121:BA121),IF(A6remlife="N/A","n/a",A6value/A6remlife))</f>
        <v>n/a</v>
      </c>
      <c r="BC121" s="171" t="str">
        <f>IF(BC$3&gt;A6remlife,A6value-SUM($F121:BB121),IF(A6remlife="N/A","n/a",A6value/A6remlife))</f>
        <v>n/a</v>
      </c>
      <c r="BD121" s="171" t="str">
        <f>IF(BD$3&gt;A6remlife,A6value-SUM($F121:BC121),IF(A6remlife="N/A","n/a",A6value/A6remlife))</f>
        <v>n/a</v>
      </c>
      <c r="BE121" s="171" t="str">
        <f>IF(BE$3&gt;A6remlife,A6value-SUM($F121:BD121),IF(A6remlife="N/A","n/a",A6value/A6remlife))</f>
        <v>n/a</v>
      </c>
      <c r="BF121" s="171" t="str">
        <f>IF(BF$3&gt;A6remlife,A6value-SUM($F121:BE121),IF(A6remlife="N/A","n/a",A6value/A6remlife))</f>
        <v>n/a</v>
      </c>
      <c r="BG121" s="171" t="str">
        <f>IF(BG$3&gt;A6remlife,A6value-SUM($F121:BF121),IF(A6remlife="N/A","n/a",A6value/A6remlife))</f>
        <v>n/a</v>
      </c>
      <c r="BH121" s="171" t="str">
        <f>IF(BH$3&gt;A6remlife,A6value-SUM($F121:BG121),IF(A6remlife="N/A","n/a",A6value/A6remlife))</f>
        <v>n/a</v>
      </c>
      <c r="BI121" s="171" t="str">
        <f>IF(BI$3&gt;A6remlife,A6value-SUM($F121:BH121),IF(A6remlife="N/A","n/a",A6value/A6remlife))</f>
        <v>n/a</v>
      </c>
      <c r="BJ121" s="16"/>
      <c r="BK121" s="16"/>
      <c r="BL121" s="325"/>
      <c r="BM121" s="325"/>
      <c r="BN121" s="325"/>
      <c r="BO121" s="325"/>
      <c r="BP121" s="325"/>
      <c r="BQ121" s="325"/>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2" customFormat="1" hidden="1" outlineLevel="2">
      <c r="A122" s="16"/>
      <c r="B122" s="16"/>
      <c r="C122" s="35"/>
      <c r="D122" s="546" t="s">
        <v>71</v>
      </c>
      <c r="E122" s="293">
        <v>0</v>
      </c>
      <c r="F122" s="37"/>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6"/>
      <c r="BK122" s="16"/>
      <c r="BL122" s="325"/>
      <c r="BM122" s="325"/>
      <c r="BN122" s="325"/>
      <c r="BO122" s="325"/>
      <c r="BP122" s="325"/>
      <c r="BQ122" s="325"/>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2" customFormat="1" hidden="1" outlineLevel="2">
      <c r="A123" s="16"/>
      <c r="B123" s="16"/>
      <c r="C123" s="35"/>
      <c r="D123" s="546"/>
      <c r="E123" s="293">
        <v>1</v>
      </c>
      <c r="F123" s="37"/>
      <c r="G123" s="317"/>
      <c r="H123" s="172">
        <f>IF(A6stdlife="n/a","n/a",IF(H$3&gt;(A6stdlife+$E123),(Input!$G$108*(1+rvanilla)^0.5)-SUM($G123:G123),(Input!$G$108*(1+rvanilla)^0.5)/A6stdlife))</f>
        <v>0.22044728246879586</v>
      </c>
      <c r="I123" s="172">
        <f>IF(A6stdlife="n/a","n/a",IF(I$3&gt;(A6stdlife+$E123),(Input!$G$108*(1+rvanilla)^0.5)-SUM($G123:H123),(Input!$G$108*(1+rvanilla)^0.5)/A6stdlife))</f>
        <v>0.22044728246879586</v>
      </c>
      <c r="J123" s="172">
        <f>IF(A6stdlife="n/a","n/a",IF(J$3&gt;(A6stdlife+$E123),(Input!$G$108*(1+rvanilla)^0.5)-SUM($G123:I123),(Input!$G$108*(1+rvanilla)^0.5)/A6stdlife))</f>
        <v>0.22044728246879586</v>
      </c>
      <c r="K123" s="172">
        <f>IF(A6stdlife="n/a","n/a",IF(K$3&gt;(A6stdlife+$E123),(Input!$G$108*(1+rvanilla)^0.5)-SUM($G123:J123),(Input!$G$108*(1+rvanilla)^0.5)/A6stdlife))</f>
        <v>0.22044728246879586</v>
      </c>
      <c r="L123" s="172">
        <f>IF(A6stdlife="n/a","n/a",IF(L$3&gt;(A6stdlife+$E123),(Input!$G$108*(1+rvanilla)^0.5)-SUM($G123:K123),(Input!$G$108*(1+rvanilla)^0.5)/A6stdlife))</f>
        <v>0.22044728246879586</v>
      </c>
      <c r="M123" s="172">
        <f>IF(A6stdlife="n/a","n/a",IF(M$3&gt;(A6stdlife+$E123),(Input!$G$108*(1+rvanilla)^0.5)-SUM($G123:L123),(Input!$G$108*(1+rvanilla)^0.5)/A6stdlife))</f>
        <v>0.22044728246879586</v>
      </c>
      <c r="N123" s="172">
        <f>IF(A6stdlife="n/a","n/a",IF(N$3&gt;(A6stdlife+$E123),(Input!$G$108*(1+rvanilla)^0.5)-SUM($G123:M123),(Input!$G$108*(1+rvanilla)^0.5)/A6stdlife))</f>
        <v>0.22044728246879586</v>
      </c>
      <c r="O123" s="172">
        <f>IF(A6stdlife="n/a","n/a",IF(O$3&gt;(A6stdlife+$E123),(Input!$G$108*(1+rvanilla)^0.5)-SUM($G123:N123),(Input!$G$108*(1+rvanilla)^0.5)/A6stdlife))</f>
        <v>0.22044728246879586</v>
      </c>
      <c r="P123" s="172">
        <f>IF(A6stdlife="n/a","n/a",IF(P$3&gt;(A6stdlife+$E123),(Input!$G$108*(1+rvanilla)^0.5)-SUM($G123:O123),(Input!$G$108*(1+rvanilla)^0.5)/A6stdlife))</f>
        <v>0.22044728246879586</v>
      </c>
      <c r="Q123" s="172">
        <f>IF(A6stdlife="n/a","n/a",IF(Q$3&gt;(A6stdlife+$E123),(Input!$G$108*(1+rvanilla)^0.5)-SUM($G123:P123),(Input!$G$108*(1+rvanilla)^0.5)/A6stdlife))</f>
        <v>0.22044728246879586</v>
      </c>
      <c r="R123" s="172">
        <f>IF(A6stdlife="n/a","n/a",IF(R$3&gt;(A6stdlife+$E123),(Input!$G$108*(1+rvanilla)^0.5)-SUM($G123:Q123),(Input!$G$108*(1+rvanilla)^0.5)/A6stdlife))</f>
        <v>0.22044728246879586</v>
      </c>
      <c r="S123" s="172">
        <f>IF(A6stdlife="n/a","n/a",IF(S$3&gt;(A6stdlife+$E123),(Input!$G$108*(1+rvanilla)^0.5)-SUM($G123:R123),(Input!$G$108*(1+rvanilla)^0.5)/A6stdlife))</f>
        <v>0.22044728246879586</v>
      </c>
      <c r="T123" s="172">
        <f>IF(A6stdlife="n/a","n/a",IF(T$3&gt;(A6stdlife+$E123),(Input!$G$108*(1+rvanilla)^0.5)-SUM($G123:S123),(Input!$G$108*(1+rvanilla)^0.5)/A6stdlife))</f>
        <v>0.22044728246879586</v>
      </c>
      <c r="U123" s="172">
        <f>IF(A6stdlife="n/a","n/a",IF(U$3&gt;(A6stdlife+$E123),(Input!$G$108*(1+rvanilla)^0.5)-SUM($G123:T123),(Input!$G$108*(1+rvanilla)^0.5)/A6stdlife))</f>
        <v>0.22044728246879586</v>
      </c>
      <c r="V123" s="172">
        <f>IF(A6stdlife="n/a","n/a",IF(V$3&gt;(A6stdlife+$E123),(Input!$G$108*(1+rvanilla)^0.5)-SUM($G123:U123),(Input!$G$108*(1+rvanilla)^0.5)/A6stdlife))</f>
        <v>0.22044728246879586</v>
      </c>
      <c r="W123" s="172">
        <f>IF(A6stdlife="n/a","n/a",IF(W$3&gt;(A6stdlife+$E123),(Input!$G$108*(1+rvanilla)^0.5)-SUM($G123:V123),(Input!$G$108*(1+rvanilla)^0.5)/A6stdlife))</f>
        <v>0.22044728246879586</v>
      </c>
      <c r="X123" s="172">
        <f>IF(A6stdlife="n/a","n/a",IF(X$3&gt;(A6stdlife+$E123),(Input!$G$108*(1+rvanilla)^0.5)-SUM($G123:W123),(Input!$G$108*(1+rvanilla)^0.5)/A6stdlife))</f>
        <v>0.22044728246879586</v>
      </c>
      <c r="Y123" s="172">
        <f>IF(A6stdlife="n/a","n/a",IF(Y$3&gt;(A6stdlife+$E123),(Input!$G$108*(1+rvanilla)^0.5)-SUM($G123:X123),(Input!$G$108*(1+rvanilla)^0.5)/A6stdlife))</f>
        <v>0.22044728246879586</v>
      </c>
      <c r="Z123" s="172">
        <f>IF(A6stdlife="n/a","n/a",IF(Z$3&gt;(A6stdlife+$E123),(Input!$G$108*(1+rvanilla)^0.5)-SUM($G123:Y123),(Input!$G$108*(1+rvanilla)^0.5)/A6stdlife))</f>
        <v>0.22044728246879586</v>
      </c>
      <c r="AA123" s="172">
        <f>IF(A6stdlife="n/a","n/a",IF(AA$3&gt;(A6stdlife+$E123),(Input!$G$108*(1+rvanilla)^0.5)-SUM($G123:Z123),(Input!$G$108*(1+rvanilla)^0.5)/A6stdlife))</f>
        <v>0.22044728246879586</v>
      </c>
      <c r="AB123" s="172">
        <f>IF(A6stdlife="n/a","n/a",IF(AB$3&gt;(A6stdlife+$E123),(Input!$G$108*(1+rvanilla)^0.5)-SUM($G123:AA123),(Input!$G$108*(1+rvanilla)^0.5)/A6stdlife))</f>
        <v>0.22044728246879586</v>
      </c>
      <c r="AC123" s="172">
        <f>IF(A6stdlife="n/a","n/a",IF(AC$3&gt;(A6stdlife+$E123),(Input!$G$108*(1+rvanilla)^0.5)-SUM($G123:AB123),(Input!$G$108*(1+rvanilla)^0.5)/A6stdlife))</f>
        <v>0.22044728246879586</v>
      </c>
      <c r="AD123" s="172">
        <f>IF(A6stdlife="n/a","n/a",IF(AD$3&gt;(A6stdlife+$E123),(Input!$G$108*(1+rvanilla)^0.5)-SUM($G123:AC123),(Input!$G$108*(1+rvanilla)^0.5)/A6stdlife))</f>
        <v>0.22044728246879586</v>
      </c>
      <c r="AE123" s="172">
        <f>IF(A6stdlife="n/a","n/a",IF(AE$3&gt;(A6stdlife+$E123),(Input!$G$108*(1+rvanilla)^0.5)-SUM($G123:AD123),(Input!$G$108*(1+rvanilla)^0.5)/A6stdlife))</f>
        <v>0.22044728246879586</v>
      </c>
      <c r="AF123" s="172">
        <f>IF(A6stdlife="n/a","n/a",IF(AF$3&gt;(A6stdlife+$E123),(Input!$G$108*(1+rvanilla)^0.5)-SUM($G123:AE123),(Input!$G$108*(1+rvanilla)^0.5)/A6stdlife))</f>
        <v>0.22044728246879586</v>
      </c>
      <c r="AG123" s="172">
        <f>IF(A6stdlife="n/a","n/a",IF(AG$3&gt;(A6stdlife+$E123),(Input!$G$108*(1+rvanilla)^0.5)-SUM($G123:AF123),(Input!$G$108*(1+rvanilla)^0.5)/A6stdlife))</f>
        <v>0.22044728246879586</v>
      </c>
      <c r="AH123" s="172">
        <f>IF(A6stdlife="n/a","n/a",IF(AH$3&gt;(A6stdlife+$E123),(Input!$G$108*(1+rvanilla)^0.5)-SUM($G123:AG123),(Input!$G$108*(1+rvanilla)^0.5)/A6stdlife))</f>
        <v>0.22044728246879586</v>
      </c>
      <c r="AI123" s="172">
        <f>IF(A6stdlife="n/a","n/a",IF(AI$3&gt;(A6stdlife+$E123),(Input!$G$108*(1+rvanilla)^0.5)-SUM($G123:AH123),(Input!$G$108*(1+rvanilla)^0.5)/A6stdlife))</f>
        <v>0.22044728246879586</v>
      </c>
      <c r="AJ123" s="172">
        <f>IF(A6stdlife="n/a","n/a",IF(AJ$3&gt;(A6stdlife+$E123),(Input!$G$108*(1+rvanilla)^0.5)-SUM($G123:AI123),(Input!$G$108*(1+rvanilla)^0.5)/A6stdlife))</f>
        <v>0.22044728246879586</v>
      </c>
      <c r="AK123" s="172">
        <f>IF(A6stdlife="n/a","n/a",IF(AK$3&gt;(A6stdlife+$E123),(Input!$G$108*(1+rvanilla)^0.5)-SUM($G123:AJ123),(Input!$G$108*(1+rvanilla)^0.5)/A6stdlife))</f>
        <v>0.22044728246879586</v>
      </c>
      <c r="AL123" s="172">
        <f>IF(A6stdlife="n/a","n/a",IF(AL$3&gt;(A6stdlife+$E123),(Input!$G$108*(1+rvanilla)^0.5)-SUM($G123:AK123),(Input!$G$108*(1+rvanilla)^0.5)/A6stdlife))</f>
        <v>0.22044728246879586</v>
      </c>
      <c r="AM123" s="172">
        <f>IF(A6stdlife="n/a","n/a",IF(AM$3&gt;(A6stdlife+$E123),(Input!$G$108*(1+rvanilla)^0.5)-SUM($G123:AL123),(Input!$G$108*(1+rvanilla)^0.5)/A6stdlife))</f>
        <v>0.22044728246879586</v>
      </c>
      <c r="AN123" s="172">
        <f>IF(A6stdlife="n/a","n/a",IF(AN$3&gt;(A6stdlife+$E123),(Input!$G$108*(1+rvanilla)^0.5)-SUM($G123:AM123),(Input!$G$108*(1+rvanilla)^0.5)/A6stdlife))</f>
        <v>0.22044728246879586</v>
      </c>
      <c r="AO123" s="172">
        <f>IF(A6stdlife="n/a","n/a",IF(AO$3&gt;(A6stdlife+$E123),(Input!$G$108*(1+rvanilla)^0.5)-SUM($G123:AN123),(Input!$G$108*(1+rvanilla)^0.5)/A6stdlife))</f>
        <v>0.22044728246879586</v>
      </c>
      <c r="AP123" s="172">
        <f>IF(A6stdlife="n/a","n/a",IF(AP$3&gt;(A6stdlife+$E123),(Input!$G$108*(1+rvanilla)^0.5)-SUM($G123:AO123),(Input!$G$108*(1+rvanilla)^0.5)/A6stdlife))</f>
        <v>0.22044728246879586</v>
      </c>
      <c r="AQ123" s="172">
        <f>IF(A6stdlife="n/a","n/a",IF(AQ$3&gt;(A6stdlife+$E123),(Input!$G$108*(1+rvanilla)^0.5)-SUM($G123:AP123),(Input!$G$108*(1+rvanilla)^0.5)/A6stdlife))</f>
        <v>0.22044728246879586</v>
      </c>
      <c r="AR123" s="172">
        <f>IF(A6stdlife="n/a","n/a",IF(AR$3&gt;(A6stdlife+$E123),(Input!$G$108*(1+rvanilla)^0.5)-SUM($G123:AQ123),(Input!$G$108*(1+rvanilla)^0.5)/A6stdlife))</f>
        <v>0.22044728246879586</v>
      </c>
      <c r="AS123" s="172">
        <f>IF(A6stdlife="n/a","n/a",IF(AS$3&gt;(A6stdlife+$E123),(Input!$G$108*(1+rvanilla)^0.5)-SUM($G123:AR123),(Input!$G$108*(1+rvanilla)^0.5)/A6stdlife))</f>
        <v>0.22044728246879586</v>
      </c>
      <c r="AT123" s="172">
        <f>IF(A6stdlife="n/a","n/a",IF(AT$3&gt;(A6stdlife+$E123),(Input!$G$108*(1+rvanilla)^0.5)-SUM($G123:AS123),(Input!$G$108*(1+rvanilla)^0.5)/A6stdlife))</f>
        <v>0.22044728246879586</v>
      </c>
      <c r="AU123" s="172">
        <f>IF(A6stdlife="n/a","n/a",IF(AU$3&gt;(A6stdlife+$E123),(Input!$G$108*(1+rvanilla)^0.5)-SUM($G123:AT123),(Input!$G$108*(1+rvanilla)^0.5)/A6stdlife))</f>
        <v>0.22044728246879586</v>
      </c>
      <c r="AV123" s="172">
        <f>IF(A6stdlife="n/a","n/a",IF(AV$3&gt;(A6stdlife+$E123),(Input!$G$108*(1+rvanilla)^0.5)-SUM($G123:AU123),(Input!$G$108*(1+rvanilla)^0.5)/A6stdlife))</f>
        <v>0.22044728246879586</v>
      </c>
      <c r="AW123" s="172">
        <f>IF(A6stdlife="n/a","n/a",IF(AW$3&gt;(A6stdlife+$E123),(Input!$G$108*(1+rvanilla)^0.5)-SUM($G123:AV123),(Input!$G$108*(1+rvanilla)^0.5)/A6stdlife))</f>
        <v>0.22044728246879586</v>
      </c>
      <c r="AX123" s="172">
        <f>IF(A6stdlife="n/a","n/a",IF(AX$3&gt;(A6stdlife+$E123),(Input!$G$108*(1+rvanilla)^0.5)-SUM($G123:AW123),(Input!$G$108*(1+rvanilla)^0.5)/A6stdlife))</f>
        <v>0.22044728246879586</v>
      </c>
      <c r="AY123" s="172">
        <f>IF(A6stdlife="n/a","n/a",IF(AY$3&gt;(A6stdlife+$E123),(Input!$G$108*(1+rvanilla)^0.5)-SUM($G123:AX123),(Input!$G$108*(1+rvanilla)^0.5)/A6stdlife))</f>
        <v>0.22044728246879586</v>
      </c>
      <c r="AZ123" s="172">
        <f>IF(A6stdlife="n/a","n/a",IF(AZ$3&gt;(A6stdlife+$E123),(Input!$G$108*(1+rvanilla)^0.5)-SUM($G123:AY123),(Input!$G$108*(1+rvanilla)^0.5)/A6stdlife))</f>
        <v>0.22044728246879586</v>
      </c>
      <c r="BA123" s="172">
        <f>IF(A6stdlife="n/a","n/a",IF(BA$3&gt;(A6stdlife+$E123),(Input!$G$108*(1+rvanilla)^0.5)-SUM($G123:AZ123),(Input!$G$108*(1+rvanilla)^0.5)/A6stdlife))</f>
        <v>0.22044728246879586</v>
      </c>
      <c r="BB123" s="172">
        <f>IF(A6stdlife="n/a","n/a",IF(BB$3&gt;(A6stdlife+$E123),(Input!$G$108*(1+rvanilla)^0.5)-SUM($G123:BA123),(Input!$G$108*(1+rvanilla)^0.5)/A6stdlife))</f>
        <v>0.22044728246879586</v>
      </c>
      <c r="BC123" s="172">
        <f>IF(A6stdlife="n/a","n/a",IF(BC$3&gt;(A6stdlife+$E123),(Input!$G$108*(1+rvanilla)^0.5)-SUM($G123:BB123),(Input!$G$108*(1+rvanilla)^0.5)/A6stdlife))</f>
        <v>0.22044728246879586</v>
      </c>
      <c r="BD123" s="172">
        <f>IF(A6stdlife="n/a","n/a",IF(BD$3&gt;(A6stdlife+$E123),(Input!$G$108*(1+rvanilla)^0.5)-SUM($G123:BC123),(Input!$G$108*(1+rvanilla)^0.5)/A6stdlife))</f>
        <v>0.22044728246879586</v>
      </c>
      <c r="BE123" s="172">
        <f>IF(A6stdlife="n/a","n/a",IF(BE$3&gt;(A6stdlife+$E123),(Input!$G$108*(1+rvanilla)^0.5)-SUM($G123:BD123),(Input!$G$108*(1+rvanilla)^0.5)/A6stdlife))</f>
        <v>0.22044728246879586</v>
      </c>
      <c r="BF123" s="172">
        <f>IF(A6stdlife="n/a","n/a",IF(BF$3&gt;(A6stdlife+$E123),(Input!$G$108*(1+rvanilla)^0.5)-SUM($G123:BE123),(Input!$G$108*(1+rvanilla)^0.5)/A6stdlife))</f>
        <v>7.1054273576010019E-15</v>
      </c>
      <c r="BG123" s="172">
        <f>IF(A6stdlife="n/a","n/a",IF(BG$3&gt;(A6stdlife+$E123),(Input!$G$108*(1+rvanilla)^0.5)-SUM($G123:BF123),(Input!$G$108*(1+rvanilla)^0.5)/A6stdlife))</f>
        <v>0</v>
      </c>
      <c r="BH123" s="172">
        <f>IF(A6stdlife="n/a","n/a",IF(BH$3&gt;(A6stdlife+$E123),(Input!$G$108*(1+rvanilla)^0.5)-SUM($G123:BG123),(Input!$G$108*(1+rvanilla)^0.5)/A6stdlife))</f>
        <v>0</v>
      </c>
      <c r="BI123" s="172">
        <f>IF(A6stdlife="n/a","n/a",IF(BI$3&gt;(A6stdlife+$E123),(Input!$G$108*(1+rvanilla)^0.5)-SUM($G123:BH123),(Input!$G$108*(1+rvanilla)^0.5)/A6stdlife))</f>
        <v>0</v>
      </c>
      <c r="BJ123" s="16"/>
      <c r="BK123" s="16"/>
      <c r="BL123" s="325"/>
      <c r="BM123" s="325"/>
      <c r="BN123" s="325"/>
      <c r="BO123" s="325"/>
      <c r="BP123" s="325"/>
      <c r="BQ123" s="325"/>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2" customFormat="1" hidden="1" outlineLevel="2">
      <c r="A124" s="16"/>
      <c r="B124" s="16"/>
      <c r="C124" s="35"/>
      <c r="D124" s="546"/>
      <c r="E124" s="293">
        <v>2</v>
      </c>
      <c r="F124" s="37"/>
      <c r="G124" s="318"/>
      <c r="H124" s="319"/>
      <c r="I124" s="172">
        <f>IF(A6stdlife="n/a","n/a",IF(I$3&gt;(A6stdlife+$E124),(Input!$H$108*(1+rvanilla)^0.5)-SUM($H124:H124),(Input!$H$108*(1+rvanilla)^0.5)/A6stdlife))</f>
        <v>0.23101917807070424</v>
      </c>
      <c r="J124" s="172">
        <f>IF(A6stdlife="n/a","n/a",IF(J$3&gt;(A6stdlife+$E124),(Input!$H$108*(1+rvanilla)^0.5)-SUM($H124:I124),(Input!$H$108*(1+rvanilla)^0.5)/A6stdlife))</f>
        <v>0.23101917807070424</v>
      </c>
      <c r="K124" s="172">
        <f>IF(A6stdlife="n/a","n/a",IF(K$3&gt;(A6stdlife+$E124),(Input!$H$108*(1+rvanilla)^0.5)-SUM($H124:J124),(Input!$H$108*(1+rvanilla)^0.5)/A6stdlife))</f>
        <v>0.23101917807070424</v>
      </c>
      <c r="L124" s="172">
        <f>IF(A6stdlife="n/a","n/a",IF(L$3&gt;(A6stdlife+$E124),(Input!$H$108*(1+rvanilla)^0.5)-SUM($H124:K124),(Input!$H$108*(1+rvanilla)^0.5)/A6stdlife))</f>
        <v>0.23101917807070424</v>
      </c>
      <c r="M124" s="172">
        <f>IF(A6stdlife="n/a","n/a",IF(M$3&gt;(A6stdlife+$E124),(Input!$H$108*(1+rvanilla)^0.5)-SUM($H124:L124),(Input!$H$108*(1+rvanilla)^0.5)/A6stdlife))</f>
        <v>0.23101917807070424</v>
      </c>
      <c r="N124" s="172">
        <f>IF(A6stdlife="n/a","n/a",IF(N$3&gt;(A6stdlife+$E124),(Input!$H$108*(1+rvanilla)^0.5)-SUM($H124:M124),(Input!$H$108*(1+rvanilla)^0.5)/A6stdlife))</f>
        <v>0.23101917807070424</v>
      </c>
      <c r="O124" s="172">
        <f>IF(A6stdlife="n/a","n/a",IF(O$3&gt;(A6stdlife+$E124),(Input!$H$108*(1+rvanilla)^0.5)-SUM($H124:N124),(Input!$H$108*(1+rvanilla)^0.5)/A6stdlife))</f>
        <v>0.23101917807070424</v>
      </c>
      <c r="P124" s="172">
        <f>IF(A6stdlife="n/a","n/a",IF(P$3&gt;(A6stdlife+$E124),(Input!$H$108*(1+rvanilla)^0.5)-SUM($H124:O124),(Input!$H$108*(1+rvanilla)^0.5)/A6stdlife))</f>
        <v>0.23101917807070424</v>
      </c>
      <c r="Q124" s="172">
        <f>IF(A6stdlife="n/a","n/a",IF(Q$3&gt;(A6stdlife+$E124),(Input!$H$108*(1+rvanilla)^0.5)-SUM($H124:P124),(Input!$H$108*(1+rvanilla)^0.5)/A6stdlife))</f>
        <v>0.23101917807070424</v>
      </c>
      <c r="R124" s="172">
        <f>IF(A6stdlife="n/a","n/a",IF(R$3&gt;(A6stdlife+$E124),(Input!$H$108*(1+rvanilla)^0.5)-SUM($H124:Q124),(Input!$H$108*(1+rvanilla)^0.5)/A6stdlife))</f>
        <v>0.23101917807070424</v>
      </c>
      <c r="S124" s="172">
        <f>IF(A6stdlife="n/a","n/a",IF(S$3&gt;(A6stdlife+$E124),(Input!$H$108*(1+rvanilla)^0.5)-SUM($H124:R124),(Input!$H$108*(1+rvanilla)^0.5)/A6stdlife))</f>
        <v>0.23101917807070424</v>
      </c>
      <c r="T124" s="172">
        <f>IF(A6stdlife="n/a","n/a",IF(T$3&gt;(A6stdlife+$E124),(Input!$H$108*(1+rvanilla)^0.5)-SUM($H124:S124),(Input!$H$108*(1+rvanilla)^0.5)/A6stdlife))</f>
        <v>0.23101917807070424</v>
      </c>
      <c r="U124" s="172">
        <f>IF(A6stdlife="n/a","n/a",IF(U$3&gt;(A6stdlife+$E124),(Input!$H$108*(1+rvanilla)^0.5)-SUM($H124:T124),(Input!$H$108*(1+rvanilla)^0.5)/A6stdlife))</f>
        <v>0.23101917807070424</v>
      </c>
      <c r="V124" s="172">
        <f>IF(A6stdlife="n/a","n/a",IF(V$3&gt;(A6stdlife+$E124),(Input!$H$108*(1+rvanilla)^0.5)-SUM($H124:U124),(Input!$H$108*(1+rvanilla)^0.5)/A6stdlife))</f>
        <v>0.23101917807070424</v>
      </c>
      <c r="W124" s="172">
        <f>IF(A6stdlife="n/a","n/a",IF(W$3&gt;(A6stdlife+$E124),(Input!$H$108*(1+rvanilla)^0.5)-SUM($H124:V124),(Input!$H$108*(1+rvanilla)^0.5)/A6stdlife))</f>
        <v>0.23101917807070424</v>
      </c>
      <c r="X124" s="172">
        <f>IF(A6stdlife="n/a","n/a",IF(X$3&gt;(A6stdlife+$E124),(Input!$H$108*(1+rvanilla)^0.5)-SUM($H124:W124),(Input!$H$108*(1+rvanilla)^0.5)/A6stdlife))</f>
        <v>0.23101917807070424</v>
      </c>
      <c r="Y124" s="172">
        <f>IF(A6stdlife="n/a","n/a",IF(Y$3&gt;(A6stdlife+$E124),(Input!$H$108*(1+rvanilla)^0.5)-SUM($H124:X124),(Input!$H$108*(1+rvanilla)^0.5)/A6stdlife))</f>
        <v>0.23101917807070424</v>
      </c>
      <c r="Z124" s="172">
        <f>IF(A6stdlife="n/a","n/a",IF(Z$3&gt;(A6stdlife+$E124),(Input!$H$108*(1+rvanilla)^0.5)-SUM($H124:Y124),(Input!$H$108*(1+rvanilla)^0.5)/A6stdlife))</f>
        <v>0.23101917807070424</v>
      </c>
      <c r="AA124" s="172">
        <f>IF(A6stdlife="n/a","n/a",IF(AA$3&gt;(A6stdlife+$E124),(Input!$H$108*(1+rvanilla)^0.5)-SUM($H124:Z124),(Input!$H$108*(1+rvanilla)^0.5)/A6stdlife))</f>
        <v>0.23101917807070424</v>
      </c>
      <c r="AB124" s="172">
        <f>IF(A6stdlife="n/a","n/a",IF(AB$3&gt;(A6stdlife+$E124),(Input!$H$108*(1+rvanilla)^0.5)-SUM($H124:AA124),(Input!$H$108*(1+rvanilla)^0.5)/A6stdlife))</f>
        <v>0.23101917807070424</v>
      </c>
      <c r="AC124" s="172">
        <f>IF(A6stdlife="n/a","n/a",IF(AC$3&gt;(A6stdlife+$E124),(Input!$H$108*(1+rvanilla)^0.5)-SUM($H124:AB124),(Input!$H$108*(1+rvanilla)^0.5)/A6stdlife))</f>
        <v>0.23101917807070424</v>
      </c>
      <c r="AD124" s="172">
        <f>IF(A6stdlife="n/a","n/a",IF(AD$3&gt;(A6stdlife+$E124),(Input!$H$108*(1+rvanilla)^0.5)-SUM($H124:AC124),(Input!$H$108*(1+rvanilla)^0.5)/A6stdlife))</f>
        <v>0.23101917807070424</v>
      </c>
      <c r="AE124" s="172">
        <f>IF(A6stdlife="n/a","n/a",IF(AE$3&gt;(A6stdlife+$E124),(Input!$H$108*(1+rvanilla)^0.5)-SUM($H124:AD124),(Input!$H$108*(1+rvanilla)^0.5)/A6stdlife))</f>
        <v>0.23101917807070424</v>
      </c>
      <c r="AF124" s="172">
        <f>IF(A6stdlife="n/a","n/a",IF(AF$3&gt;(A6stdlife+$E124),(Input!$H$108*(1+rvanilla)^0.5)-SUM($H124:AE124),(Input!$H$108*(1+rvanilla)^0.5)/A6stdlife))</f>
        <v>0.23101917807070424</v>
      </c>
      <c r="AG124" s="172">
        <f>IF(A6stdlife="n/a","n/a",IF(AG$3&gt;(A6stdlife+$E124),(Input!$H$108*(1+rvanilla)^0.5)-SUM($H124:AF124),(Input!$H$108*(1+rvanilla)^0.5)/A6stdlife))</f>
        <v>0.23101917807070424</v>
      </c>
      <c r="AH124" s="172">
        <f>IF(A6stdlife="n/a","n/a",IF(AH$3&gt;(A6stdlife+$E124),(Input!$H$108*(1+rvanilla)^0.5)-SUM($H124:AG124),(Input!$H$108*(1+rvanilla)^0.5)/A6stdlife))</f>
        <v>0.23101917807070424</v>
      </c>
      <c r="AI124" s="172">
        <f>IF(A6stdlife="n/a","n/a",IF(AI$3&gt;(A6stdlife+$E124),(Input!$H$108*(1+rvanilla)^0.5)-SUM($H124:AH124),(Input!$H$108*(1+rvanilla)^0.5)/A6stdlife))</f>
        <v>0.23101917807070424</v>
      </c>
      <c r="AJ124" s="172">
        <f>IF(A6stdlife="n/a","n/a",IF(AJ$3&gt;(A6stdlife+$E124),(Input!$H$108*(1+rvanilla)^0.5)-SUM($H124:AI124),(Input!$H$108*(1+rvanilla)^0.5)/A6stdlife))</f>
        <v>0.23101917807070424</v>
      </c>
      <c r="AK124" s="172">
        <f>IF(A6stdlife="n/a","n/a",IF(AK$3&gt;(A6stdlife+$E124),(Input!$H$108*(1+rvanilla)^0.5)-SUM($H124:AJ124),(Input!$H$108*(1+rvanilla)^0.5)/A6stdlife))</f>
        <v>0.23101917807070424</v>
      </c>
      <c r="AL124" s="172">
        <f>IF(A6stdlife="n/a","n/a",IF(AL$3&gt;(A6stdlife+$E124),(Input!$H$108*(1+rvanilla)^0.5)-SUM($H124:AK124),(Input!$H$108*(1+rvanilla)^0.5)/A6stdlife))</f>
        <v>0.23101917807070424</v>
      </c>
      <c r="AM124" s="172">
        <f>IF(A6stdlife="n/a","n/a",IF(AM$3&gt;(A6stdlife+$E124),(Input!$H$108*(1+rvanilla)^0.5)-SUM($H124:AL124),(Input!$H$108*(1+rvanilla)^0.5)/A6stdlife))</f>
        <v>0.23101917807070424</v>
      </c>
      <c r="AN124" s="172">
        <f>IF(A6stdlife="n/a","n/a",IF(AN$3&gt;(A6stdlife+$E124),(Input!$H$108*(1+rvanilla)^0.5)-SUM($H124:AM124),(Input!$H$108*(1+rvanilla)^0.5)/A6stdlife))</f>
        <v>0.23101917807070424</v>
      </c>
      <c r="AO124" s="172">
        <f>IF(A6stdlife="n/a","n/a",IF(AO$3&gt;(A6stdlife+$E124),(Input!$H$108*(1+rvanilla)^0.5)-SUM($H124:AN124),(Input!$H$108*(1+rvanilla)^0.5)/A6stdlife))</f>
        <v>0.23101917807070424</v>
      </c>
      <c r="AP124" s="172">
        <f>IF(A6stdlife="n/a","n/a",IF(AP$3&gt;(A6stdlife+$E124),(Input!$H$108*(1+rvanilla)^0.5)-SUM($H124:AO124),(Input!$H$108*(1+rvanilla)^0.5)/A6stdlife))</f>
        <v>0.23101917807070424</v>
      </c>
      <c r="AQ124" s="172">
        <f>IF(A6stdlife="n/a","n/a",IF(AQ$3&gt;(A6stdlife+$E124),(Input!$H$108*(1+rvanilla)^0.5)-SUM($H124:AP124),(Input!$H$108*(1+rvanilla)^0.5)/A6stdlife))</f>
        <v>0.23101917807070424</v>
      </c>
      <c r="AR124" s="172">
        <f>IF(A6stdlife="n/a","n/a",IF(AR$3&gt;(A6stdlife+$E124),(Input!$H$108*(1+rvanilla)^0.5)-SUM($H124:AQ124),(Input!$H$108*(1+rvanilla)^0.5)/A6stdlife))</f>
        <v>0.23101917807070424</v>
      </c>
      <c r="AS124" s="172">
        <f>IF(A6stdlife="n/a","n/a",IF(AS$3&gt;(A6stdlife+$E124),(Input!$H$108*(1+rvanilla)^0.5)-SUM($H124:AR124),(Input!$H$108*(1+rvanilla)^0.5)/A6stdlife))</f>
        <v>0.23101917807070424</v>
      </c>
      <c r="AT124" s="172">
        <f>IF(A6stdlife="n/a","n/a",IF(AT$3&gt;(A6stdlife+$E124),(Input!$H$108*(1+rvanilla)^0.5)-SUM($H124:AS124),(Input!$H$108*(1+rvanilla)^0.5)/A6stdlife))</f>
        <v>0.23101917807070424</v>
      </c>
      <c r="AU124" s="172">
        <f>IF(A6stdlife="n/a","n/a",IF(AU$3&gt;(A6stdlife+$E124),(Input!$H$108*(1+rvanilla)^0.5)-SUM($H124:AT124),(Input!$H$108*(1+rvanilla)^0.5)/A6stdlife))</f>
        <v>0.23101917807070424</v>
      </c>
      <c r="AV124" s="172">
        <f>IF(A6stdlife="n/a","n/a",IF(AV$3&gt;(A6stdlife+$E124),(Input!$H$108*(1+rvanilla)^0.5)-SUM($H124:AU124),(Input!$H$108*(1+rvanilla)^0.5)/A6stdlife))</f>
        <v>0.23101917807070424</v>
      </c>
      <c r="AW124" s="172">
        <f>IF(A6stdlife="n/a","n/a",IF(AW$3&gt;(A6stdlife+$E124),(Input!$H$108*(1+rvanilla)^0.5)-SUM($H124:AV124),(Input!$H$108*(1+rvanilla)^0.5)/A6stdlife))</f>
        <v>0.23101917807070424</v>
      </c>
      <c r="AX124" s="172">
        <f>IF(A6stdlife="n/a","n/a",IF(AX$3&gt;(A6stdlife+$E124),(Input!$H$108*(1+rvanilla)^0.5)-SUM($H124:AW124),(Input!$H$108*(1+rvanilla)^0.5)/A6stdlife))</f>
        <v>0.23101917807070424</v>
      </c>
      <c r="AY124" s="172">
        <f>IF(A6stdlife="n/a","n/a",IF(AY$3&gt;(A6stdlife+$E124),(Input!$H$108*(1+rvanilla)^0.5)-SUM($H124:AX124),(Input!$H$108*(1+rvanilla)^0.5)/A6stdlife))</f>
        <v>0.23101917807070424</v>
      </c>
      <c r="AZ124" s="172">
        <f>IF(A6stdlife="n/a","n/a",IF(AZ$3&gt;(A6stdlife+$E124),(Input!$H$108*(1+rvanilla)^0.5)-SUM($H124:AY124),(Input!$H$108*(1+rvanilla)^0.5)/A6stdlife))</f>
        <v>0.23101917807070424</v>
      </c>
      <c r="BA124" s="172">
        <f>IF(A6stdlife="n/a","n/a",IF(BA$3&gt;(A6stdlife+$E124),(Input!$H$108*(1+rvanilla)^0.5)-SUM($H124:AZ124),(Input!$H$108*(1+rvanilla)^0.5)/A6stdlife))</f>
        <v>0.23101917807070424</v>
      </c>
      <c r="BB124" s="172">
        <f>IF(A6stdlife="n/a","n/a",IF(BB$3&gt;(A6stdlife+$E124),(Input!$H$108*(1+rvanilla)^0.5)-SUM($H124:BA124),(Input!$H$108*(1+rvanilla)^0.5)/A6stdlife))</f>
        <v>0.23101917807070424</v>
      </c>
      <c r="BC124" s="172">
        <f>IF(A6stdlife="n/a","n/a",IF(BC$3&gt;(A6stdlife+$E124),(Input!$H$108*(1+rvanilla)^0.5)-SUM($H124:BB124),(Input!$H$108*(1+rvanilla)^0.5)/A6stdlife))</f>
        <v>0.23101917807070424</v>
      </c>
      <c r="BD124" s="172">
        <f>IF(A6stdlife="n/a","n/a",IF(BD$3&gt;(A6stdlife+$E124),(Input!$H$108*(1+rvanilla)^0.5)-SUM($H124:BC124),(Input!$H$108*(1+rvanilla)^0.5)/A6stdlife))</f>
        <v>0.23101917807070424</v>
      </c>
      <c r="BE124" s="172">
        <f>IF(A6stdlife="n/a","n/a",IF(BE$3&gt;(A6stdlife+$E124),(Input!$H$108*(1+rvanilla)^0.5)-SUM($H124:BD124),(Input!$H$108*(1+rvanilla)^0.5)/A6stdlife))</f>
        <v>0.23101917807070424</v>
      </c>
      <c r="BF124" s="172">
        <f>IF(A6stdlife="n/a","n/a",IF(BF$3&gt;(A6stdlife+$E124),(Input!$H$108*(1+rvanilla)^0.5)-SUM($H124:BE124),(Input!$H$108*(1+rvanilla)^0.5)/A6stdlife))</f>
        <v>0.23101917807070424</v>
      </c>
      <c r="BG124" s="172">
        <f>IF(A6stdlife="n/a","n/a",IF(BG$3&gt;(A6stdlife+$E124),(Input!$H$108*(1+rvanilla)^0.5)-SUM($H124:BF124),(Input!$H$108*(1+rvanilla)^0.5)/A6stdlife))</f>
        <v>0</v>
      </c>
      <c r="BH124" s="172">
        <f>IF(A6stdlife="n/a","n/a",IF(BH$3&gt;(A6stdlife+$E124),(Input!$H$108*(1+rvanilla)^0.5)-SUM($H124:BG124),(Input!$H$108*(1+rvanilla)^0.5)/A6stdlife))</f>
        <v>0</v>
      </c>
      <c r="BI124" s="172">
        <f>IF(A6stdlife="n/a","n/a",IF(BI$3&gt;(A6stdlife+$E124),(Input!$H$108*(1+rvanilla)^0.5)-SUM($H124:BH124),(Input!$H$108*(1+rvanilla)^0.5)/A6stdlife))</f>
        <v>0</v>
      </c>
      <c r="BJ124" s="16"/>
      <c r="BK124" s="16"/>
      <c r="BL124" s="325"/>
      <c r="BM124" s="325"/>
      <c r="BN124" s="325"/>
      <c r="BO124" s="325"/>
      <c r="BP124" s="325"/>
      <c r="BQ124" s="325"/>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2" customFormat="1" hidden="1" outlineLevel="2">
      <c r="A125" s="16"/>
      <c r="B125" s="16"/>
      <c r="C125" s="35"/>
      <c r="D125" s="546"/>
      <c r="E125" s="293">
        <v>3</v>
      </c>
      <c r="F125" s="37"/>
      <c r="G125" s="318"/>
      <c r="H125" s="320"/>
      <c r="I125" s="319"/>
      <c r="J125" s="172">
        <f>IF(A6stdlife="n/a","n/a",IF(J$3&gt;(A6stdlife+$E125),(Input!$I$108*(1+rvanilla)^0.5)-SUM($I125:I125),(Input!$I$108*(1+rvanilla)^0.5)/A6stdlife))</f>
        <v>0.24724922690741685</v>
      </c>
      <c r="K125" s="172">
        <f>IF(A6stdlife="n/a","n/a",IF(K$3&gt;(A6stdlife+$E125),(Input!$I$108*(1+rvanilla)^0.5)-SUM($I125:J125),(Input!$I$108*(1+rvanilla)^0.5)/A6stdlife))</f>
        <v>0.24724922690741685</v>
      </c>
      <c r="L125" s="172">
        <f>IF(A6stdlife="n/a","n/a",IF(L$3&gt;(A6stdlife+$E125),(Input!$I$108*(1+rvanilla)^0.5)-SUM($I125:K125),(Input!$I$108*(1+rvanilla)^0.5)/A6stdlife))</f>
        <v>0.24724922690741685</v>
      </c>
      <c r="M125" s="172">
        <f>IF(A6stdlife="n/a","n/a",IF(M$3&gt;(A6stdlife+$E125),(Input!$I$108*(1+rvanilla)^0.5)-SUM($I125:L125),(Input!$I$108*(1+rvanilla)^0.5)/A6stdlife))</f>
        <v>0.24724922690741685</v>
      </c>
      <c r="N125" s="172">
        <f>IF(A6stdlife="n/a","n/a",IF(N$3&gt;(A6stdlife+$E125),(Input!$I$108*(1+rvanilla)^0.5)-SUM($I125:M125),(Input!$I$108*(1+rvanilla)^0.5)/A6stdlife))</f>
        <v>0.24724922690741685</v>
      </c>
      <c r="O125" s="172">
        <f>IF(A6stdlife="n/a","n/a",IF(O$3&gt;(A6stdlife+$E125),(Input!$I$108*(1+rvanilla)^0.5)-SUM($I125:N125),(Input!$I$108*(1+rvanilla)^0.5)/A6stdlife))</f>
        <v>0.24724922690741685</v>
      </c>
      <c r="P125" s="172">
        <f>IF(A6stdlife="n/a","n/a",IF(P$3&gt;(A6stdlife+$E125),(Input!$I$108*(1+rvanilla)^0.5)-SUM($I125:O125),(Input!$I$108*(1+rvanilla)^0.5)/A6stdlife))</f>
        <v>0.24724922690741685</v>
      </c>
      <c r="Q125" s="172">
        <f>IF(A6stdlife="n/a","n/a",IF(Q$3&gt;(A6stdlife+$E125),(Input!$I$108*(1+rvanilla)^0.5)-SUM($I125:P125),(Input!$I$108*(1+rvanilla)^0.5)/A6stdlife))</f>
        <v>0.24724922690741685</v>
      </c>
      <c r="R125" s="172">
        <f>IF(A6stdlife="n/a","n/a",IF(R$3&gt;(A6stdlife+$E125),(Input!$I$108*(1+rvanilla)^0.5)-SUM($I125:Q125),(Input!$I$108*(1+rvanilla)^0.5)/A6stdlife))</f>
        <v>0.24724922690741685</v>
      </c>
      <c r="S125" s="172">
        <f>IF(A6stdlife="n/a","n/a",IF(S$3&gt;(A6stdlife+$E125),(Input!$I$108*(1+rvanilla)^0.5)-SUM($I125:R125),(Input!$I$108*(1+rvanilla)^0.5)/A6stdlife))</f>
        <v>0.24724922690741685</v>
      </c>
      <c r="T125" s="172">
        <f>IF(A6stdlife="n/a","n/a",IF(T$3&gt;(A6stdlife+$E125),(Input!$I$108*(1+rvanilla)^0.5)-SUM($I125:S125),(Input!$I$108*(1+rvanilla)^0.5)/A6stdlife))</f>
        <v>0.24724922690741685</v>
      </c>
      <c r="U125" s="172">
        <f>IF(A6stdlife="n/a","n/a",IF(U$3&gt;(A6stdlife+$E125),(Input!$I$108*(1+rvanilla)^0.5)-SUM($I125:T125),(Input!$I$108*(1+rvanilla)^0.5)/A6stdlife))</f>
        <v>0.24724922690741685</v>
      </c>
      <c r="V125" s="172">
        <f>IF(A6stdlife="n/a","n/a",IF(V$3&gt;(A6stdlife+$E125),(Input!$I$108*(1+rvanilla)^0.5)-SUM($I125:U125),(Input!$I$108*(1+rvanilla)^0.5)/A6stdlife))</f>
        <v>0.24724922690741685</v>
      </c>
      <c r="W125" s="172">
        <f>IF(A6stdlife="n/a","n/a",IF(W$3&gt;(A6stdlife+$E125),(Input!$I$108*(1+rvanilla)^0.5)-SUM($I125:V125),(Input!$I$108*(1+rvanilla)^0.5)/A6stdlife))</f>
        <v>0.24724922690741685</v>
      </c>
      <c r="X125" s="172">
        <f>IF(A6stdlife="n/a","n/a",IF(X$3&gt;(A6stdlife+$E125),(Input!$I$108*(1+rvanilla)^0.5)-SUM($I125:W125),(Input!$I$108*(1+rvanilla)^0.5)/A6stdlife))</f>
        <v>0.24724922690741685</v>
      </c>
      <c r="Y125" s="172">
        <f>IF(A6stdlife="n/a","n/a",IF(Y$3&gt;(A6stdlife+$E125),(Input!$I$108*(1+rvanilla)^0.5)-SUM($I125:X125),(Input!$I$108*(1+rvanilla)^0.5)/A6stdlife))</f>
        <v>0.24724922690741685</v>
      </c>
      <c r="Z125" s="172">
        <f>IF(A6stdlife="n/a","n/a",IF(Z$3&gt;(A6stdlife+$E125),(Input!$I$108*(1+rvanilla)^0.5)-SUM($I125:Y125),(Input!$I$108*(1+rvanilla)^0.5)/A6stdlife))</f>
        <v>0.24724922690741685</v>
      </c>
      <c r="AA125" s="172">
        <f>IF(A6stdlife="n/a","n/a",IF(AA$3&gt;(A6stdlife+$E125),(Input!$I$108*(1+rvanilla)^0.5)-SUM($I125:Z125),(Input!$I$108*(1+rvanilla)^0.5)/A6stdlife))</f>
        <v>0.24724922690741685</v>
      </c>
      <c r="AB125" s="172">
        <f>IF(A6stdlife="n/a","n/a",IF(AB$3&gt;(A6stdlife+$E125),(Input!$I$108*(1+rvanilla)^0.5)-SUM($I125:AA125),(Input!$I$108*(1+rvanilla)^0.5)/A6stdlife))</f>
        <v>0.24724922690741685</v>
      </c>
      <c r="AC125" s="172">
        <f>IF(A6stdlife="n/a","n/a",IF(AC$3&gt;(A6stdlife+$E125),(Input!$I$108*(1+rvanilla)^0.5)-SUM($I125:AB125),(Input!$I$108*(1+rvanilla)^0.5)/A6stdlife))</f>
        <v>0.24724922690741685</v>
      </c>
      <c r="AD125" s="172">
        <f>IF(A6stdlife="n/a","n/a",IF(AD$3&gt;(A6stdlife+$E125),(Input!$I$108*(1+rvanilla)^0.5)-SUM($I125:AC125),(Input!$I$108*(1+rvanilla)^0.5)/A6stdlife))</f>
        <v>0.24724922690741685</v>
      </c>
      <c r="AE125" s="172">
        <f>IF(A6stdlife="n/a","n/a",IF(AE$3&gt;(A6stdlife+$E125),(Input!$I$108*(1+rvanilla)^0.5)-SUM($I125:AD125),(Input!$I$108*(1+rvanilla)^0.5)/A6stdlife))</f>
        <v>0.24724922690741685</v>
      </c>
      <c r="AF125" s="172">
        <f>IF(A6stdlife="n/a","n/a",IF(AF$3&gt;(A6stdlife+$E125),(Input!$I$108*(1+rvanilla)^0.5)-SUM($I125:AE125),(Input!$I$108*(1+rvanilla)^0.5)/A6stdlife))</f>
        <v>0.24724922690741685</v>
      </c>
      <c r="AG125" s="172">
        <f>IF(A6stdlife="n/a","n/a",IF(AG$3&gt;(A6stdlife+$E125),(Input!$I$108*(1+rvanilla)^0.5)-SUM($I125:AF125),(Input!$I$108*(1+rvanilla)^0.5)/A6stdlife))</f>
        <v>0.24724922690741685</v>
      </c>
      <c r="AH125" s="172">
        <f>IF(A6stdlife="n/a","n/a",IF(AH$3&gt;(A6stdlife+$E125),(Input!$I$108*(1+rvanilla)^0.5)-SUM($I125:AG125),(Input!$I$108*(1+rvanilla)^0.5)/A6stdlife))</f>
        <v>0.24724922690741685</v>
      </c>
      <c r="AI125" s="172">
        <f>IF(A6stdlife="n/a","n/a",IF(AI$3&gt;(A6stdlife+$E125),(Input!$I$108*(1+rvanilla)^0.5)-SUM($I125:AH125),(Input!$I$108*(1+rvanilla)^0.5)/A6stdlife))</f>
        <v>0.24724922690741685</v>
      </c>
      <c r="AJ125" s="172">
        <f>IF(A6stdlife="n/a","n/a",IF(AJ$3&gt;(A6stdlife+$E125),(Input!$I$108*(1+rvanilla)^0.5)-SUM($I125:AI125),(Input!$I$108*(1+rvanilla)^0.5)/A6stdlife))</f>
        <v>0.24724922690741685</v>
      </c>
      <c r="AK125" s="172">
        <f>IF(A6stdlife="n/a","n/a",IF(AK$3&gt;(A6stdlife+$E125),(Input!$I$108*(1+rvanilla)^0.5)-SUM($I125:AJ125),(Input!$I$108*(1+rvanilla)^0.5)/A6stdlife))</f>
        <v>0.24724922690741685</v>
      </c>
      <c r="AL125" s="172">
        <f>IF(A6stdlife="n/a","n/a",IF(AL$3&gt;(A6stdlife+$E125),(Input!$I$108*(1+rvanilla)^0.5)-SUM($I125:AK125),(Input!$I$108*(1+rvanilla)^0.5)/A6stdlife))</f>
        <v>0.24724922690741685</v>
      </c>
      <c r="AM125" s="172">
        <f>IF(A6stdlife="n/a","n/a",IF(AM$3&gt;(A6stdlife+$E125),(Input!$I$108*(1+rvanilla)^0.5)-SUM($I125:AL125),(Input!$I$108*(1+rvanilla)^0.5)/A6stdlife))</f>
        <v>0.24724922690741685</v>
      </c>
      <c r="AN125" s="172">
        <f>IF(A6stdlife="n/a","n/a",IF(AN$3&gt;(A6stdlife+$E125),(Input!$I$108*(1+rvanilla)^0.5)-SUM($I125:AM125),(Input!$I$108*(1+rvanilla)^0.5)/A6stdlife))</f>
        <v>0.24724922690741685</v>
      </c>
      <c r="AO125" s="172">
        <f>IF(A6stdlife="n/a","n/a",IF(AO$3&gt;(A6stdlife+$E125),(Input!$I$108*(1+rvanilla)^0.5)-SUM($I125:AN125),(Input!$I$108*(1+rvanilla)^0.5)/A6stdlife))</f>
        <v>0.24724922690741685</v>
      </c>
      <c r="AP125" s="172">
        <f>IF(A6stdlife="n/a","n/a",IF(AP$3&gt;(A6stdlife+$E125),(Input!$I$108*(1+rvanilla)^0.5)-SUM($I125:AO125),(Input!$I$108*(1+rvanilla)^0.5)/A6stdlife))</f>
        <v>0.24724922690741685</v>
      </c>
      <c r="AQ125" s="172">
        <f>IF(A6stdlife="n/a","n/a",IF(AQ$3&gt;(A6stdlife+$E125),(Input!$I$108*(1+rvanilla)^0.5)-SUM($I125:AP125),(Input!$I$108*(1+rvanilla)^0.5)/A6stdlife))</f>
        <v>0.24724922690741685</v>
      </c>
      <c r="AR125" s="172">
        <f>IF(A6stdlife="n/a","n/a",IF(AR$3&gt;(A6stdlife+$E125),(Input!$I$108*(1+rvanilla)^0.5)-SUM($I125:AQ125),(Input!$I$108*(1+rvanilla)^0.5)/A6stdlife))</f>
        <v>0.24724922690741685</v>
      </c>
      <c r="AS125" s="172">
        <f>IF(A6stdlife="n/a","n/a",IF(AS$3&gt;(A6stdlife+$E125),(Input!$I$108*(1+rvanilla)^0.5)-SUM($I125:AR125),(Input!$I$108*(1+rvanilla)^0.5)/A6stdlife))</f>
        <v>0.24724922690741685</v>
      </c>
      <c r="AT125" s="172">
        <f>IF(A6stdlife="n/a","n/a",IF(AT$3&gt;(A6stdlife+$E125),(Input!$I$108*(1+rvanilla)^0.5)-SUM($I125:AS125),(Input!$I$108*(1+rvanilla)^0.5)/A6stdlife))</f>
        <v>0.24724922690741685</v>
      </c>
      <c r="AU125" s="172">
        <f>IF(A6stdlife="n/a","n/a",IF(AU$3&gt;(A6stdlife+$E125),(Input!$I$108*(1+rvanilla)^0.5)-SUM($I125:AT125),(Input!$I$108*(1+rvanilla)^0.5)/A6stdlife))</f>
        <v>0.24724922690741685</v>
      </c>
      <c r="AV125" s="172">
        <f>IF(A6stdlife="n/a","n/a",IF(AV$3&gt;(A6stdlife+$E125),(Input!$I$108*(1+rvanilla)^0.5)-SUM($I125:AU125),(Input!$I$108*(1+rvanilla)^0.5)/A6stdlife))</f>
        <v>0.24724922690741685</v>
      </c>
      <c r="AW125" s="172">
        <f>IF(A6stdlife="n/a","n/a",IF(AW$3&gt;(A6stdlife+$E125),(Input!$I$108*(1+rvanilla)^0.5)-SUM($I125:AV125),(Input!$I$108*(1+rvanilla)^0.5)/A6stdlife))</f>
        <v>0.24724922690741685</v>
      </c>
      <c r="AX125" s="172">
        <f>IF(A6stdlife="n/a","n/a",IF(AX$3&gt;(A6stdlife+$E125),(Input!$I$108*(1+rvanilla)^0.5)-SUM($I125:AW125),(Input!$I$108*(1+rvanilla)^0.5)/A6stdlife))</f>
        <v>0.24724922690741685</v>
      </c>
      <c r="AY125" s="172">
        <f>IF(A6stdlife="n/a","n/a",IF(AY$3&gt;(A6stdlife+$E125),(Input!$I$108*(1+rvanilla)^0.5)-SUM($I125:AX125),(Input!$I$108*(1+rvanilla)^0.5)/A6stdlife))</f>
        <v>0.24724922690741685</v>
      </c>
      <c r="AZ125" s="172">
        <f>IF(A6stdlife="n/a","n/a",IF(AZ$3&gt;(A6stdlife+$E125),(Input!$I$108*(1+rvanilla)^0.5)-SUM($I125:AY125),(Input!$I$108*(1+rvanilla)^0.5)/A6stdlife))</f>
        <v>0.24724922690741685</v>
      </c>
      <c r="BA125" s="172">
        <f>IF(A6stdlife="n/a","n/a",IF(BA$3&gt;(A6stdlife+$E125),(Input!$I$108*(1+rvanilla)^0.5)-SUM($I125:AZ125),(Input!$I$108*(1+rvanilla)^0.5)/A6stdlife))</f>
        <v>0.24724922690741685</v>
      </c>
      <c r="BB125" s="172">
        <f>IF(A6stdlife="n/a","n/a",IF(BB$3&gt;(A6stdlife+$E125),(Input!$I$108*(1+rvanilla)^0.5)-SUM($I125:BA125),(Input!$I$108*(1+rvanilla)^0.5)/A6stdlife))</f>
        <v>0.24724922690741685</v>
      </c>
      <c r="BC125" s="172">
        <f>IF(A6stdlife="n/a","n/a",IF(BC$3&gt;(A6stdlife+$E125),(Input!$I$108*(1+rvanilla)^0.5)-SUM($I125:BB125),(Input!$I$108*(1+rvanilla)^0.5)/A6stdlife))</f>
        <v>0.24724922690741685</v>
      </c>
      <c r="BD125" s="172">
        <f>IF(A6stdlife="n/a","n/a",IF(BD$3&gt;(A6stdlife+$E125),(Input!$I$108*(1+rvanilla)^0.5)-SUM($I125:BC125),(Input!$I$108*(1+rvanilla)^0.5)/A6stdlife))</f>
        <v>0.24724922690741685</v>
      </c>
      <c r="BE125" s="172">
        <f>IF(A6stdlife="n/a","n/a",IF(BE$3&gt;(A6stdlife+$E125),(Input!$I$108*(1+rvanilla)^0.5)-SUM($I125:BD125),(Input!$I$108*(1+rvanilla)^0.5)/A6stdlife))</f>
        <v>0.24724922690741685</v>
      </c>
      <c r="BF125" s="172">
        <f>IF(A6stdlife="n/a","n/a",IF(BF$3&gt;(A6stdlife+$E125),(Input!$I$108*(1+rvanilla)^0.5)-SUM($I125:BE125),(Input!$I$108*(1+rvanilla)^0.5)/A6stdlife))</f>
        <v>0.24724922690741685</v>
      </c>
      <c r="BG125" s="172">
        <f>IF(A6stdlife="n/a","n/a",IF(BG$3&gt;(A6stdlife+$E125),(Input!$I$108*(1+rvanilla)^0.5)-SUM($I125:BF125),(Input!$I$108*(1+rvanilla)^0.5)/A6stdlife))</f>
        <v>0.24724922690741685</v>
      </c>
      <c r="BH125" s="172">
        <f>IF(A6stdlife="n/a","n/a",IF(BH$3&gt;(A6stdlife+$E125),(Input!$I$108*(1+rvanilla)^0.5)-SUM($I125:BG125),(Input!$I$108*(1+rvanilla)^0.5)/A6stdlife))</f>
        <v>-3.5527136788005009E-15</v>
      </c>
      <c r="BI125" s="172">
        <f>IF(A6stdlife="n/a","n/a",IF(BI$3&gt;(A6stdlife+$E125),(Input!$I$108*(1+rvanilla)^0.5)-SUM($I125:BH125),(Input!$I$108*(1+rvanilla)^0.5)/A6stdlife))</f>
        <v>0</v>
      </c>
      <c r="BJ125" s="16"/>
      <c r="BK125" s="16"/>
      <c r="BL125" s="325"/>
      <c r="BM125" s="325"/>
      <c r="BN125" s="325"/>
      <c r="BO125" s="325"/>
      <c r="BP125" s="325"/>
      <c r="BQ125" s="3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2" customFormat="1" hidden="1" outlineLevel="2">
      <c r="A126" s="16"/>
      <c r="B126" s="16"/>
      <c r="C126" s="35"/>
      <c r="D126" s="546"/>
      <c r="E126" s="293">
        <v>4</v>
      </c>
      <c r="F126" s="37"/>
      <c r="G126" s="318"/>
      <c r="H126" s="320"/>
      <c r="I126" s="320"/>
      <c r="J126" s="319"/>
      <c r="K126" s="172">
        <f>IF(A6stdlife="n/a","n/a",IF(K$3&gt;(A6stdlife+$E126),(Input!$J$108*(1+rvanilla)^0.5)-SUM($J126:J126),(Input!$J$108*(1+rvanilla)^0.5)/A6stdlife))</f>
        <v>0.24868400554829756</v>
      </c>
      <c r="L126" s="172">
        <f>IF(A6stdlife="n/a","n/a",IF(L$3&gt;(A6stdlife+$E126),(Input!$J$108*(1+rvanilla)^0.5)-SUM($J126:K126),(Input!$J$108*(1+rvanilla)^0.5)/A6stdlife))</f>
        <v>0.24868400554829756</v>
      </c>
      <c r="M126" s="172">
        <f>IF(A6stdlife="n/a","n/a",IF(M$3&gt;(A6stdlife+$E126),(Input!$J$108*(1+rvanilla)^0.5)-SUM($J126:L126),(Input!$J$108*(1+rvanilla)^0.5)/A6stdlife))</f>
        <v>0.24868400554829756</v>
      </c>
      <c r="N126" s="172">
        <f>IF(A6stdlife="n/a","n/a",IF(N$3&gt;(A6stdlife+$E126),(Input!$J$108*(1+rvanilla)^0.5)-SUM($J126:M126),(Input!$J$108*(1+rvanilla)^0.5)/A6stdlife))</f>
        <v>0.24868400554829756</v>
      </c>
      <c r="O126" s="172">
        <f>IF(A6stdlife="n/a","n/a",IF(O$3&gt;(A6stdlife+$E126),(Input!$J$108*(1+rvanilla)^0.5)-SUM($J126:N126),(Input!$J$108*(1+rvanilla)^0.5)/A6stdlife))</f>
        <v>0.24868400554829756</v>
      </c>
      <c r="P126" s="172">
        <f>IF(A6stdlife="n/a","n/a",IF(P$3&gt;(A6stdlife+$E126),(Input!$J$108*(1+rvanilla)^0.5)-SUM($J126:O126),(Input!$J$108*(1+rvanilla)^0.5)/A6stdlife))</f>
        <v>0.24868400554829756</v>
      </c>
      <c r="Q126" s="172">
        <f>IF(A6stdlife="n/a","n/a",IF(Q$3&gt;(A6stdlife+$E126),(Input!$J$108*(1+rvanilla)^0.5)-SUM($J126:P126),(Input!$J$108*(1+rvanilla)^0.5)/A6stdlife))</f>
        <v>0.24868400554829756</v>
      </c>
      <c r="R126" s="172">
        <f>IF(A6stdlife="n/a","n/a",IF(R$3&gt;(A6stdlife+$E126),(Input!$J$108*(1+rvanilla)^0.5)-SUM($J126:Q126),(Input!$J$108*(1+rvanilla)^0.5)/A6stdlife))</f>
        <v>0.24868400554829756</v>
      </c>
      <c r="S126" s="172">
        <f>IF(A6stdlife="n/a","n/a",IF(S$3&gt;(A6stdlife+$E126),(Input!$J$108*(1+rvanilla)^0.5)-SUM($J126:R126),(Input!$J$108*(1+rvanilla)^0.5)/A6stdlife))</f>
        <v>0.24868400554829756</v>
      </c>
      <c r="T126" s="172">
        <f>IF(A6stdlife="n/a","n/a",IF(T$3&gt;(A6stdlife+$E126),(Input!$J$108*(1+rvanilla)^0.5)-SUM($J126:S126),(Input!$J$108*(1+rvanilla)^0.5)/A6stdlife))</f>
        <v>0.24868400554829756</v>
      </c>
      <c r="U126" s="172">
        <f>IF(A6stdlife="n/a","n/a",IF(U$3&gt;(A6stdlife+$E126),(Input!$J$108*(1+rvanilla)^0.5)-SUM($J126:T126),(Input!$J$108*(1+rvanilla)^0.5)/A6stdlife))</f>
        <v>0.24868400554829756</v>
      </c>
      <c r="V126" s="172">
        <f>IF(A6stdlife="n/a","n/a",IF(V$3&gt;(A6stdlife+$E126),(Input!$J$108*(1+rvanilla)^0.5)-SUM($J126:U126),(Input!$J$108*(1+rvanilla)^0.5)/A6stdlife))</f>
        <v>0.24868400554829756</v>
      </c>
      <c r="W126" s="172">
        <f>IF(A6stdlife="n/a","n/a",IF(W$3&gt;(A6stdlife+$E126),(Input!$J$108*(1+rvanilla)^0.5)-SUM($J126:V126),(Input!$J$108*(1+rvanilla)^0.5)/A6stdlife))</f>
        <v>0.24868400554829756</v>
      </c>
      <c r="X126" s="172">
        <f>IF(A6stdlife="n/a","n/a",IF(X$3&gt;(A6stdlife+$E126),(Input!$J$108*(1+rvanilla)^0.5)-SUM($J126:W126),(Input!$J$108*(1+rvanilla)^0.5)/A6stdlife))</f>
        <v>0.24868400554829756</v>
      </c>
      <c r="Y126" s="172">
        <f>IF(A6stdlife="n/a","n/a",IF(Y$3&gt;(A6stdlife+$E126),(Input!$J$108*(1+rvanilla)^0.5)-SUM($J126:X126),(Input!$J$108*(1+rvanilla)^0.5)/A6stdlife))</f>
        <v>0.24868400554829756</v>
      </c>
      <c r="Z126" s="172">
        <f>IF(A6stdlife="n/a","n/a",IF(Z$3&gt;(A6stdlife+$E126),(Input!$J$108*(1+rvanilla)^0.5)-SUM($J126:Y126),(Input!$J$108*(1+rvanilla)^0.5)/A6stdlife))</f>
        <v>0.24868400554829756</v>
      </c>
      <c r="AA126" s="172">
        <f>IF(A6stdlife="n/a","n/a",IF(AA$3&gt;(A6stdlife+$E126),(Input!$J$108*(1+rvanilla)^0.5)-SUM($J126:Z126),(Input!$J$108*(1+rvanilla)^0.5)/A6stdlife))</f>
        <v>0.24868400554829756</v>
      </c>
      <c r="AB126" s="172">
        <f>IF(A6stdlife="n/a","n/a",IF(AB$3&gt;(A6stdlife+$E126),(Input!$J$108*(1+rvanilla)^0.5)-SUM($J126:AA126),(Input!$J$108*(1+rvanilla)^0.5)/A6stdlife))</f>
        <v>0.24868400554829756</v>
      </c>
      <c r="AC126" s="172">
        <f>IF(A6stdlife="n/a","n/a",IF(AC$3&gt;(A6stdlife+$E126),(Input!$J$108*(1+rvanilla)^0.5)-SUM($J126:AB126),(Input!$J$108*(1+rvanilla)^0.5)/A6stdlife))</f>
        <v>0.24868400554829756</v>
      </c>
      <c r="AD126" s="172">
        <f>IF(A6stdlife="n/a","n/a",IF(AD$3&gt;(A6stdlife+$E126),(Input!$J$108*(1+rvanilla)^0.5)-SUM($J126:AC126),(Input!$J$108*(1+rvanilla)^0.5)/A6stdlife))</f>
        <v>0.24868400554829756</v>
      </c>
      <c r="AE126" s="172">
        <f>IF(A6stdlife="n/a","n/a",IF(AE$3&gt;(A6stdlife+$E126),(Input!$J$108*(1+rvanilla)^0.5)-SUM($J126:AD126),(Input!$J$108*(1+rvanilla)^0.5)/A6stdlife))</f>
        <v>0.24868400554829756</v>
      </c>
      <c r="AF126" s="172">
        <f>IF(A6stdlife="n/a","n/a",IF(AF$3&gt;(A6stdlife+$E126),(Input!$J$108*(1+rvanilla)^0.5)-SUM($J126:AE126),(Input!$J$108*(1+rvanilla)^0.5)/A6stdlife))</f>
        <v>0.24868400554829756</v>
      </c>
      <c r="AG126" s="172">
        <f>IF(A6stdlife="n/a","n/a",IF(AG$3&gt;(A6stdlife+$E126),(Input!$J$108*(1+rvanilla)^0.5)-SUM($J126:AF126),(Input!$J$108*(1+rvanilla)^0.5)/A6stdlife))</f>
        <v>0.24868400554829756</v>
      </c>
      <c r="AH126" s="172">
        <f>IF(A6stdlife="n/a","n/a",IF(AH$3&gt;(A6stdlife+$E126),(Input!$J$108*(1+rvanilla)^0.5)-SUM($J126:AG126),(Input!$J$108*(1+rvanilla)^0.5)/A6stdlife))</f>
        <v>0.24868400554829756</v>
      </c>
      <c r="AI126" s="172">
        <f>IF(A6stdlife="n/a","n/a",IF(AI$3&gt;(A6stdlife+$E126),(Input!$J$108*(1+rvanilla)^0.5)-SUM($J126:AH126),(Input!$J$108*(1+rvanilla)^0.5)/A6stdlife))</f>
        <v>0.24868400554829756</v>
      </c>
      <c r="AJ126" s="172">
        <f>IF(A6stdlife="n/a","n/a",IF(AJ$3&gt;(A6stdlife+$E126),(Input!$J$108*(1+rvanilla)^0.5)-SUM($J126:AI126),(Input!$J$108*(1+rvanilla)^0.5)/A6stdlife))</f>
        <v>0.24868400554829756</v>
      </c>
      <c r="AK126" s="172">
        <f>IF(A6stdlife="n/a","n/a",IF(AK$3&gt;(A6stdlife+$E126),(Input!$J$108*(1+rvanilla)^0.5)-SUM($J126:AJ126),(Input!$J$108*(1+rvanilla)^0.5)/A6stdlife))</f>
        <v>0.24868400554829756</v>
      </c>
      <c r="AL126" s="172">
        <f>IF(A6stdlife="n/a","n/a",IF(AL$3&gt;(A6stdlife+$E126),(Input!$J$108*(1+rvanilla)^0.5)-SUM($J126:AK126),(Input!$J$108*(1+rvanilla)^0.5)/A6stdlife))</f>
        <v>0.24868400554829756</v>
      </c>
      <c r="AM126" s="172">
        <f>IF(A6stdlife="n/a","n/a",IF(AM$3&gt;(A6stdlife+$E126),(Input!$J$108*(1+rvanilla)^0.5)-SUM($J126:AL126),(Input!$J$108*(1+rvanilla)^0.5)/A6stdlife))</f>
        <v>0.24868400554829756</v>
      </c>
      <c r="AN126" s="172">
        <f>IF(A6stdlife="n/a","n/a",IF(AN$3&gt;(A6stdlife+$E126),(Input!$J$108*(1+rvanilla)^0.5)-SUM($J126:AM126),(Input!$J$108*(1+rvanilla)^0.5)/A6stdlife))</f>
        <v>0.24868400554829756</v>
      </c>
      <c r="AO126" s="172">
        <f>IF(A6stdlife="n/a","n/a",IF(AO$3&gt;(A6stdlife+$E126),(Input!$J$108*(1+rvanilla)^0.5)-SUM($J126:AN126),(Input!$J$108*(1+rvanilla)^0.5)/A6stdlife))</f>
        <v>0.24868400554829756</v>
      </c>
      <c r="AP126" s="172">
        <f>IF(A6stdlife="n/a","n/a",IF(AP$3&gt;(A6stdlife+$E126),(Input!$J$108*(1+rvanilla)^0.5)-SUM($J126:AO126),(Input!$J$108*(1+rvanilla)^0.5)/A6stdlife))</f>
        <v>0.24868400554829756</v>
      </c>
      <c r="AQ126" s="172">
        <f>IF(A6stdlife="n/a","n/a",IF(AQ$3&gt;(A6stdlife+$E126),(Input!$J$108*(1+rvanilla)^0.5)-SUM($J126:AP126),(Input!$J$108*(1+rvanilla)^0.5)/A6stdlife))</f>
        <v>0.24868400554829756</v>
      </c>
      <c r="AR126" s="172">
        <f>IF(A6stdlife="n/a","n/a",IF(AR$3&gt;(A6stdlife+$E126),(Input!$J$108*(1+rvanilla)^0.5)-SUM($J126:AQ126),(Input!$J$108*(1+rvanilla)^0.5)/A6stdlife))</f>
        <v>0.24868400554829756</v>
      </c>
      <c r="AS126" s="172">
        <f>IF(A6stdlife="n/a","n/a",IF(AS$3&gt;(A6stdlife+$E126),(Input!$J$108*(1+rvanilla)^0.5)-SUM($J126:AR126),(Input!$J$108*(1+rvanilla)^0.5)/A6stdlife))</f>
        <v>0.24868400554829756</v>
      </c>
      <c r="AT126" s="172">
        <f>IF(A6stdlife="n/a","n/a",IF(AT$3&gt;(A6stdlife+$E126),(Input!$J$108*(1+rvanilla)^0.5)-SUM($J126:AS126),(Input!$J$108*(1+rvanilla)^0.5)/A6stdlife))</f>
        <v>0.24868400554829756</v>
      </c>
      <c r="AU126" s="172">
        <f>IF(A6stdlife="n/a","n/a",IF(AU$3&gt;(A6stdlife+$E126),(Input!$J$108*(1+rvanilla)^0.5)-SUM($J126:AT126),(Input!$J$108*(1+rvanilla)^0.5)/A6stdlife))</f>
        <v>0.24868400554829756</v>
      </c>
      <c r="AV126" s="172">
        <f>IF(A6stdlife="n/a","n/a",IF(AV$3&gt;(A6stdlife+$E126),(Input!$J$108*(1+rvanilla)^0.5)-SUM($J126:AU126),(Input!$J$108*(1+rvanilla)^0.5)/A6stdlife))</f>
        <v>0.24868400554829756</v>
      </c>
      <c r="AW126" s="172">
        <f>IF(A6stdlife="n/a","n/a",IF(AW$3&gt;(A6stdlife+$E126),(Input!$J$108*(1+rvanilla)^0.5)-SUM($J126:AV126),(Input!$J$108*(1+rvanilla)^0.5)/A6stdlife))</f>
        <v>0.24868400554829756</v>
      </c>
      <c r="AX126" s="172">
        <f>IF(A6stdlife="n/a","n/a",IF(AX$3&gt;(A6stdlife+$E126),(Input!$J$108*(1+rvanilla)^0.5)-SUM($J126:AW126),(Input!$J$108*(1+rvanilla)^0.5)/A6stdlife))</f>
        <v>0.24868400554829756</v>
      </c>
      <c r="AY126" s="172">
        <f>IF(A6stdlife="n/a","n/a",IF(AY$3&gt;(A6stdlife+$E126),(Input!$J$108*(1+rvanilla)^0.5)-SUM($J126:AX126),(Input!$J$108*(1+rvanilla)^0.5)/A6stdlife))</f>
        <v>0.24868400554829756</v>
      </c>
      <c r="AZ126" s="172">
        <f>IF(A6stdlife="n/a","n/a",IF(AZ$3&gt;(A6stdlife+$E126),(Input!$J$108*(1+rvanilla)^0.5)-SUM($J126:AY126),(Input!$J$108*(1+rvanilla)^0.5)/A6stdlife))</f>
        <v>0.24868400554829756</v>
      </c>
      <c r="BA126" s="172">
        <f>IF(A6stdlife="n/a","n/a",IF(BA$3&gt;(A6stdlife+$E126),(Input!$J$108*(1+rvanilla)^0.5)-SUM($J126:AZ126),(Input!$J$108*(1+rvanilla)^0.5)/A6stdlife))</f>
        <v>0.24868400554829756</v>
      </c>
      <c r="BB126" s="172">
        <f>IF(A6stdlife="n/a","n/a",IF(BB$3&gt;(A6stdlife+$E126),(Input!$J$108*(1+rvanilla)^0.5)-SUM($J126:BA126),(Input!$J$108*(1+rvanilla)^0.5)/A6stdlife))</f>
        <v>0.24868400554829756</v>
      </c>
      <c r="BC126" s="172">
        <f>IF(A6stdlife="n/a","n/a",IF(BC$3&gt;(A6stdlife+$E126),(Input!$J$108*(1+rvanilla)^0.5)-SUM($J126:BB126),(Input!$J$108*(1+rvanilla)^0.5)/A6stdlife))</f>
        <v>0.24868400554829756</v>
      </c>
      <c r="BD126" s="172">
        <f>IF(A6stdlife="n/a","n/a",IF(BD$3&gt;(A6stdlife+$E126),(Input!$J$108*(1+rvanilla)^0.5)-SUM($J126:BC126),(Input!$J$108*(1+rvanilla)^0.5)/A6stdlife))</f>
        <v>0.24868400554829756</v>
      </c>
      <c r="BE126" s="172">
        <f>IF(A6stdlife="n/a","n/a",IF(BE$3&gt;(A6stdlife+$E126),(Input!$J$108*(1+rvanilla)^0.5)-SUM($J126:BD126),(Input!$J$108*(1+rvanilla)^0.5)/A6stdlife))</f>
        <v>0.24868400554829756</v>
      </c>
      <c r="BF126" s="172">
        <f>IF(A6stdlife="n/a","n/a",IF(BF$3&gt;(A6stdlife+$E126),(Input!$J$108*(1+rvanilla)^0.5)-SUM($J126:BE126),(Input!$J$108*(1+rvanilla)^0.5)/A6stdlife))</f>
        <v>0.24868400554829756</v>
      </c>
      <c r="BG126" s="172">
        <f>IF(A6stdlife="n/a","n/a",IF(BG$3&gt;(A6stdlife+$E126),(Input!$J$108*(1+rvanilla)^0.5)-SUM($J126:BF126),(Input!$J$108*(1+rvanilla)^0.5)/A6stdlife))</f>
        <v>0.24868400554829756</v>
      </c>
      <c r="BH126" s="172">
        <f>IF(A6stdlife="n/a","n/a",IF(BH$3&gt;(A6stdlife+$E126),(Input!$J$108*(1+rvanilla)^0.5)-SUM($J126:BG126),(Input!$J$108*(1+rvanilla)^0.5)/A6stdlife))</f>
        <v>0.24868400554829756</v>
      </c>
      <c r="BI126" s="172">
        <f>IF(A6stdlife="n/a","n/a",IF(BI$3&gt;(A6stdlife+$E126),(Input!$J$108*(1+rvanilla)^0.5)-SUM($J126:BH126),(Input!$J$108*(1+rvanilla)^0.5)/A6stdlife))</f>
        <v>8.8817841970012523E-15</v>
      </c>
      <c r="BJ126" s="16"/>
      <c r="BK126" s="16"/>
      <c r="BL126" s="325"/>
      <c r="BM126" s="325"/>
      <c r="BN126" s="325"/>
      <c r="BO126" s="325"/>
      <c r="BP126" s="325"/>
      <c r="BQ126" s="325"/>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2" customFormat="1" hidden="1" outlineLevel="2">
      <c r="A127" s="16"/>
      <c r="B127" s="16"/>
      <c r="C127" s="35"/>
      <c r="D127" s="546"/>
      <c r="E127" s="293">
        <v>5</v>
      </c>
      <c r="F127" s="37"/>
      <c r="G127" s="318"/>
      <c r="H127" s="320"/>
      <c r="I127" s="320"/>
      <c r="J127" s="320"/>
      <c r="K127" s="319"/>
      <c r="L127" s="172">
        <f>IF(A6stdlife="n/a","n/a",IF(L$3&gt;(A6stdlife+$E127),(Input!$K$108*(1+rvanilla)^0.5)-SUM($K127:K127),(Input!$K$108*(1+rvanilla)^0.5)/A6stdlife))</f>
        <v>0.26222296110547683</v>
      </c>
      <c r="M127" s="172">
        <f>IF(A6stdlife="n/a","n/a",IF(M$3&gt;(A6stdlife+$E127),(Input!$K$108*(1+rvanilla)^0.5)-SUM($K127:L127),(Input!$K$108*(1+rvanilla)^0.5)/A6stdlife))</f>
        <v>0.26222296110547683</v>
      </c>
      <c r="N127" s="172">
        <f>IF(A6stdlife="n/a","n/a",IF(N$3&gt;(A6stdlife+$E127),(Input!$K$108*(1+rvanilla)^0.5)-SUM($K127:M127),(Input!$K$108*(1+rvanilla)^0.5)/A6stdlife))</f>
        <v>0.26222296110547683</v>
      </c>
      <c r="O127" s="172">
        <f>IF(A6stdlife="n/a","n/a",IF(O$3&gt;(A6stdlife+$E127),(Input!$K$108*(1+rvanilla)^0.5)-SUM($K127:N127),(Input!$K$108*(1+rvanilla)^0.5)/A6stdlife))</f>
        <v>0.26222296110547683</v>
      </c>
      <c r="P127" s="172">
        <f>IF(A6stdlife="n/a","n/a",IF(P$3&gt;(A6stdlife+$E127),(Input!$K$108*(1+rvanilla)^0.5)-SUM($K127:O127),(Input!$K$108*(1+rvanilla)^0.5)/A6stdlife))</f>
        <v>0.26222296110547683</v>
      </c>
      <c r="Q127" s="172">
        <f>IF(A6stdlife="n/a","n/a",IF(Q$3&gt;(A6stdlife+$E127),(Input!$K$108*(1+rvanilla)^0.5)-SUM($K127:P127),(Input!$K$108*(1+rvanilla)^0.5)/A6stdlife))</f>
        <v>0.26222296110547683</v>
      </c>
      <c r="R127" s="172">
        <f>IF(A6stdlife="n/a","n/a",IF(R$3&gt;(A6stdlife+$E127),(Input!$K$108*(1+rvanilla)^0.5)-SUM($K127:Q127),(Input!$K$108*(1+rvanilla)^0.5)/A6stdlife))</f>
        <v>0.26222296110547683</v>
      </c>
      <c r="S127" s="172">
        <f>IF(A6stdlife="n/a","n/a",IF(S$3&gt;(A6stdlife+$E127),(Input!$K$108*(1+rvanilla)^0.5)-SUM($K127:R127),(Input!$K$108*(1+rvanilla)^0.5)/A6stdlife))</f>
        <v>0.26222296110547683</v>
      </c>
      <c r="T127" s="172">
        <f>IF(A6stdlife="n/a","n/a",IF(T$3&gt;(A6stdlife+$E127),(Input!$K$108*(1+rvanilla)^0.5)-SUM($K127:S127),(Input!$K$108*(1+rvanilla)^0.5)/A6stdlife))</f>
        <v>0.26222296110547683</v>
      </c>
      <c r="U127" s="172">
        <f>IF(A6stdlife="n/a","n/a",IF(U$3&gt;(A6stdlife+$E127),(Input!$K$108*(1+rvanilla)^0.5)-SUM($K127:T127),(Input!$K$108*(1+rvanilla)^0.5)/A6stdlife))</f>
        <v>0.26222296110547683</v>
      </c>
      <c r="V127" s="172">
        <f>IF(A6stdlife="n/a","n/a",IF(V$3&gt;(A6stdlife+$E127),(Input!$K$108*(1+rvanilla)^0.5)-SUM($K127:U127),(Input!$K$108*(1+rvanilla)^0.5)/A6stdlife))</f>
        <v>0.26222296110547683</v>
      </c>
      <c r="W127" s="172">
        <f>IF(A6stdlife="n/a","n/a",IF(W$3&gt;(A6stdlife+$E127),(Input!$K$108*(1+rvanilla)^0.5)-SUM($K127:V127),(Input!$K$108*(1+rvanilla)^0.5)/A6stdlife))</f>
        <v>0.26222296110547683</v>
      </c>
      <c r="X127" s="172">
        <f>IF(A6stdlife="n/a","n/a",IF(X$3&gt;(A6stdlife+$E127),(Input!$K$108*(1+rvanilla)^0.5)-SUM($K127:W127),(Input!$K$108*(1+rvanilla)^0.5)/A6stdlife))</f>
        <v>0.26222296110547683</v>
      </c>
      <c r="Y127" s="172">
        <f>IF(A6stdlife="n/a","n/a",IF(Y$3&gt;(A6stdlife+$E127),(Input!$K$108*(1+rvanilla)^0.5)-SUM($K127:X127),(Input!$K$108*(1+rvanilla)^0.5)/A6stdlife))</f>
        <v>0.26222296110547683</v>
      </c>
      <c r="Z127" s="172">
        <f>IF(A6stdlife="n/a","n/a",IF(Z$3&gt;(A6stdlife+$E127),(Input!$K$108*(1+rvanilla)^0.5)-SUM($K127:Y127),(Input!$K$108*(1+rvanilla)^0.5)/A6stdlife))</f>
        <v>0.26222296110547683</v>
      </c>
      <c r="AA127" s="172">
        <f>IF(A6stdlife="n/a","n/a",IF(AA$3&gt;(A6stdlife+$E127),(Input!$K$108*(1+rvanilla)^0.5)-SUM($K127:Z127),(Input!$K$108*(1+rvanilla)^0.5)/A6stdlife))</f>
        <v>0.26222296110547683</v>
      </c>
      <c r="AB127" s="172">
        <f>IF(A6stdlife="n/a","n/a",IF(AB$3&gt;(A6stdlife+$E127),(Input!$K$108*(1+rvanilla)^0.5)-SUM($K127:AA127),(Input!$K$108*(1+rvanilla)^0.5)/A6stdlife))</f>
        <v>0.26222296110547683</v>
      </c>
      <c r="AC127" s="172">
        <f>IF(A6stdlife="n/a","n/a",IF(AC$3&gt;(A6stdlife+$E127),(Input!$K$108*(1+rvanilla)^0.5)-SUM($K127:AB127),(Input!$K$108*(1+rvanilla)^0.5)/A6stdlife))</f>
        <v>0.26222296110547683</v>
      </c>
      <c r="AD127" s="172">
        <f>IF(A6stdlife="n/a","n/a",IF(AD$3&gt;(A6stdlife+$E127),(Input!$K$108*(1+rvanilla)^0.5)-SUM($K127:AC127),(Input!$K$108*(1+rvanilla)^0.5)/A6stdlife))</f>
        <v>0.26222296110547683</v>
      </c>
      <c r="AE127" s="172">
        <f>IF(A6stdlife="n/a","n/a",IF(AE$3&gt;(A6stdlife+$E127),(Input!$K$108*(1+rvanilla)^0.5)-SUM($K127:AD127),(Input!$K$108*(1+rvanilla)^0.5)/A6stdlife))</f>
        <v>0.26222296110547683</v>
      </c>
      <c r="AF127" s="172">
        <f>IF(A6stdlife="n/a","n/a",IF(AF$3&gt;(A6stdlife+$E127),(Input!$K$108*(1+rvanilla)^0.5)-SUM($K127:AE127),(Input!$K$108*(1+rvanilla)^0.5)/A6stdlife))</f>
        <v>0.26222296110547683</v>
      </c>
      <c r="AG127" s="172">
        <f>IF(A6stdlife="n/a","n/a",IF(AG$3&gt;(A6stdlife+$E127),(Input!$K$108*(1+rvanilla)^0.5)-SUM($K127:AF127),(Input!$K$108*(1+rvanilla)^0.5)/A6stdlife))</f>
        <v>0.26222296110547683</v>
      </c>
      <c r="AH127" s="172">
        <f>IF(A6stdlife="n/a","n/a",IF(AH$3&gt;(A6stdlife+$E127),(Input!$K$108*(1+rvanilla)^0.5)-SUM($K127:AG127),(Input!$K$108*(1+rvanilla)^0.5)/A6stdlife))</f>
        <v>0.26222296110547683</v>
      </c>
      <c r="AI127" s="172">
        <f>IF(A6stdlife="n/a","n/a",IF(AI$3&gt;(A6stdlife+$E127),(Input!$K$108*(1+rvanilla)^0.5)-SUM($K127:AH127),(Input!$K$108*(1+rvanilla)^0.5)/A6stdlife))</f>
        <v>0.26222296110547683</v>
      </c>
      <c r="AJ127" s="172">
        <f>IF(A6stdlife="n/a","n/a",IF(AJ$3&gt;(A6stdlife+$E127),(Input!$K$108*(1+rvanilla)^0.5)-SUM($K127:AI127),(Input!$K$108*(1+rvanilla)^0.5)/A6stdlife))</f>
        <v>0.26222296110547683</v>
      </c>
      <c r="AK127" s="172">
        <f>IF(A6stdlife="n/a","n/a",IF(AK$3&gt;(A6stdlife+$E127),(Input!$K$108*(1+rvanilla)^0.5)-SUM($K127:AJ127),(Input!$K$108*(1+rvanilla)^0.5)/A6stdlife))</f>
        <v>0.26222296110547683</v>
      </c>
      <c r="AL127" s="172">
        <f>IF(A6stdlife="n/a","n/a",IF(AL$3&gt;(A6stdlife+$E127),(Input!$K$108*(1+rvanilla)^0.5)-SUM($K127:AK127),(Input!$K$108*(1+rvanilla)^0.5)/A6stdlife))</f>
        <v>0.26222296110547683</v>
      </c>
      <c r="AM127" s="172">
        <f>IF(A6stdlife="n/a","n/a",IF(AM$3&gt;(A6stdlife+$E127),(Input!$K$108*(1+rvanilla)^0.5)-SUM($K127:AL127),(Input!$K$108*(1+rvanilla)^0.5)/A6stdlife))</f>
        <v>0.26222296110547683</v>
      </c>
      <c r="AN127" s="172">
        <f>IF(A6stdlife="n/a","n/a",IF(AN$3&gt;(A6stdlife+$E127),(Input!$K$108*(1+rvanilla)^0.5)-SUM($K127:AM127),(Input!$K$108*(1+rvanilla)^0.5)/A6stdlife))</f>
        <v>0.26222296110547683</v>
      </c>
      <c r="AO127" s="172">
        <f>IF(A6stdlife="n/a","n/a",IF(AO$3&gt;(A6stdlife+$E127),(Input!$K$108*(1+rvanilla)^0.5)-SUM($K127:AN127),(Input!$K$108*(1+rvanilla)^0.5)/A6stdlife))</f>
        <v>0.26222296110547683</v>
      </c>
      <c r="AP127" s="172">
        <f>IF(A6stdlife="n/a","n/a",IF(AP$3&gt;(A6stdlife+$E127),(Input!$K$108*(1+rvanilla)^0.5)-SUM($K127:AO127),(Input!$K$108*(1+rvanilla)^0.5)/A6stdlife))</f>
        <v>0.26222296110547683</v>
      </c>
      <c r="AQ127" s="172">
        <f>IF(A6stdlife="n/a","n/a",IF(AQ$3&gt;(A6stdlife+$E127),(Input!$K$108*(1+rvanilla)^0.5)-SUM($K127:AP127),(Input!$K$108*(1+rvanilla)^0.5)/A6stdlife))</f>
        <v>0.26222296110547683</v>
      </c>
      <c r="AR127" s="172">
        <f>IF(A6stdlife="n/a","n/a",IF(AR$3&gt;(A6stdlife+$E127),(Input!$K$108*(1+rvanilla)^0.5)-SUM($K127:AQ127),(Input!$K$108*(1+rvanilla)^0.5)/A6stdlife))</f>
        <v>0.26222296110547683</v>
      </c>
      <c r="AS127" s="172">
        <f>IF(A6stdlife="n/a","n/a",IF(AS$3&gt;(A6stdlife+$E127),(Input!$K$108*(1+rvanilla)^0.5)-SUM($K127:AR127),(Input!$K$108*(1+rvanilla)^0.5)/A6stdlife))</f>
        <v>0.26222296110547683</v>
      </c>
      <c r="AT127" s="172">
        <f>IF(A6stdlife="n/a","n/a",IF(AT$3&gt;(A6stdlife+$E127),(Input!$K$108*(1+rvanilla)^0.5)-SUM($K127:AS127),(Input!$K$108*(1+rvanilla)^0.5)/A6stdlife))</f>
        <v>0.26222296110547683</v>
      </c>
      <c r="AU127" s="172">
        <f>IF(A6stdlife="n/a","n/a",IF(AU$3&gt;(A6stdlife+$E127),(Input!$K$108*(1+rvanilla)^0.5)-SUM($K127:AT127),(Input!$K$108*(1+rvanilla)^0.5)/A6stdlife))</f>
        <v>0.26222296110547683</v>
      </c>
      <c r="AV127" s="172">
        <f>IF(A6stdlife="n/a","n/a",IF(AV$3&gt;(A6stdlife+$E127),(Input!$K$108*(1+rvanilla)^0.5)-SUM($K127:AU127),(Input!$K$108*(1+rvanilla)^0.5)/A6stdlife))</f>
        <v>0.26222296110547683</v>
      </c>
      <c r="AW127" s="172">
        <f>IF(A6stdlife="n/a","n/a",IF(AW$3&gt;(A6stdlife+$E127),(Input!$K$108*(1+rvanilla)^0.5)-SUM($K127:AV127),(Input!$K$108*(1+rvanilla)^0.5)/A6stdlife))</f>
        <v>0.26222296110547683</v>
      </c>
      <c r="AX127" s="172">
        <f>IF(A6stdlife="n/a","n/a",IF(AX$3&gt;(A6stdlife+$E127),(Input!$K$108*(1+rvanilla)^0.5)-SUM($K127:AW127),(Input!$K$108*(1+rvanilla)^0.5)/A6stdlife))</f>
        <v>0.26222296110547683</v>
      </c>
      <c r="AY127" s="172">
        <f>IF(A6stdlife="n/a","n/a",IF(AY$3&gt;(A6stdlife+$E127),(Input!$K$108*(1+rvanilla)^0.5)-SUM($K127:AX127),(Input!$K$108*(1+rvanilla)^0.5)/A6stdlife))</f>
        <v>0.26222296110547683</v>
      </c>
      <c r="AZ127" s="172">
        <f>IF(A6stdlife="n/a","n/a",IF(AZ$3&gt;(A6stdlife+$E127),(Input!$K$108*(1+rvanilla)^0.5)-SUM($K127:AY127),(Input!$K$108*(1+rvanilla)^0.5)/A6stdlife))</f>
        <v>0.26222296110547683</v>
      </c>
      <c r="BA127" s="172">
        <f>IF(A6stdlife="n/a","n/a",IF(BA$3&gt;(A6stdlife+$E127),(Input!$K$108*(1+rvanilla)^0.5)-SUM($K127:AZ127),(Input!$K$108*(1+rvanilla)^0.5)/A6stdlife))</f>
        <v>0.26222296110547683</v>
      </c>
      <c r="BB127" s="172">
        <f>IF(A6stdlife="n/a","n/a",IF(BB$3&gt;(A6stdlife+$E127),(Input!$K$108*(1+rvanilla)^0.5)-SUM($K127:BA127),(Input!$K$108*(1+rvanilla)^0.5)/A6stdlife))</f>
        <v>0.26222296110547683</v>
      </c>
      <c r="BC127" s="172">
        <f>IF(A6stdlife="n/a","n/a",IF(BC$3&gt;(A6stdlife+$E127),(Input!$K$108*(1+rvanilla)^0.5)-SUM($K127:BB127),(Input!$K$108*(1+rvanilla)^0.5)/A6stdlife))</f>
        <v>0.26222296110547683</v>
      </c>
      <c r="BD127" s="172">
        <f>IF(A6stdlife="n/a","n/a",IF(BD$3&gt;(A6stdlife+$E127),(Input!$K$108*(1+rvanilla)^0.5)-SUM($K127:BC127),(Input!$K$108*(1+rvanilla)^0.5)/A6stdlife))</f>
        <v>0.26222296110547683</v>
      </c>
      <c r="BE127" s="172">
        <f>IF(A6stdlife="n/a","n/a",IF(BE$3&gt;(A6stdlife+$E127),(Input!$K$108*(1+rvanilla)^0.5)-SUM($K127:BD127),(Input!$K$108*(1+rvanilla)^0.5)/A6stdlife))</f>
        <v>0.26222296110547683</v>
      </c>
      <c r="BF127" s="172">
        <f>IF(A6stdlife="n/a","n/a",IF(BF$3&gt;(A6stdlife+$E127),(Input!$K$108*(1+rvanilla)^0.5)-SUM($K127:BE127),(Input!$K$108*(1+rvanilla)^0.5)/A6stdlife))</f>
        <v>0.26222296110547683</v>
      </c>
      <c r="BG127" s="172">
        <f>IF(A6stdlife="n/a","n/a",IF(BG$3&gt;(A6stdlife+$E127),(Input!$K$108*(1+rvanilla)^0.5)-SUM($K127:BF127),(Input!$K$108*(1+rvanilla)^0.5)/A6stdlife))</f>
        <v>0.26222296110547683</v>
      </c>
      <c r="BH127" s="172">
        <f>IF(A6stdlife="n/a","n/a",IF(BH$3&gt;(A6stdlife+$E127),(Input!$K$108*(1+rvanilla)^0.5)-SUM($K127:BG127),(Input!$K$108*(1+rvanilla)^0.5)/A6stdlife))</f>
        <v>0.26222296110547683</v>
      </c>
      <c r="BI127" s="172">
        <f>IF(A6stdlife="n/a","n/a",IF(BI$3&gt;(A6stdlife+$E127),(Input!$K$108*(1+rvanilla)^0.5)-SUM($K127:BH127),(Input!$K$108*(1+rvanilla)^0.5)/A6stdlife))</f>
        <v>0.26222296110547683</v>
      </c>
      <c r="BJ127" s="16"/>
      <c r="BK127" s="16"/>
      <c r="BL127" s="325"/>
      <c r="BM127" s="325"/>
      <c r="BN127" s="325"/>
      <c r="BO127" s="325"/>
      <c r="BP127" s="325"/>
      <c r="BQ127" s="325"/>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2" customFormat="1" hidden="1" outlineLevel="2">
      <c r="A128" s="16"/>
      <c r="B128" s="16"/>
      <c r="C128" s="35"/>
      <c r="D128" s="546"/>
      <c r="E128" s="293">
        <v>6</v>
      </c>
      <c r="F128" s="37"/>
      <c r="G128" s="318"/>
      <c r="H128" s="320"/>
      <c r="I128" s="320"/>
      <c r="J128" s="320"/>
      <c r="K128" s="320"/>
      <c r="L128" s="319"/>
      <c r="M128" s="172">
        <f>IF(A6stdlife="n/a","n/a",IF(M$3&gt;(A6stdlife+$E128),(Input!$L$108*(1+rvanilla)^0.5)-SUM($L128:L128),(Input!$L$108*(1+rvanilla)^0.5)/A6stdlife))</f>
        <v>0</v>
      </c>
      <c r="N128" s="172">
        <f>IF(A6stdlife="n/a","n/a",IF(N$3&gt;(A6stdlife+$E128),(Input!$L$108*(1+rvanilla)^0.5)-SUM($L128:M128),(Input!$L$108*(1+rvanilla)^0.5)/A6stdlife))</f>
        <v>0</v>
      </c>
      <c r="O128" s="172">
        <f>IF(A6stdlife="n/a","n/a",IF(O$3&gt;(A6stdlife+$E128),(Input!$L$108*(1+rvanilla)^0.5)-SUM($L128:N128),(Input!$L$108*(1+rvanilla)^0.5)/A6stdlife))</f>
        <v>0</v>
      </c>
      <c r="P128" s="172">
        <f>IF(A6stdlife="n/a","n/a",IF(P$3&gt;(A6stdlife+$E128),(Input!$L$108*(1+rvanilla)^0.5)-SUM($L128:O128),(Input!$L$108*(1+rvanilla)^0.5)/A6stdlife))</f>
        <v>0</v>
      </c>
      <c r="Q128" s="172">
        <f>IF(A6stdlife="n/a","n/a",IF(Q$3&gt;(A6stdlife+$E128),(Input!$L$108*(1+rvanilla)^0.5)-SUM($L128:P128),(Input!$L$108*(1+rvanilla)^0.5)/A6stdlife))</f>
        <v>0</v>
      </c>
      <c r="R128" s="172">
        <f>IF(A6stdlife="n/a","n/a",IF(R$3&gt;(A6stdlife+$E128),(Input!$L$108*(1+rvanilla)^0.5)-SUM($L128:Q128),(Input!$L$108*(1+rvanilla)^0.5)/A6stdlife))</f>
        <v>0</v>
      </c>
      <c r="S128" s="172">
        <f>IF(A6stdlife="n/a","n/a",IF(S$3&gt;(A6stdlife+$E128),(Input!$L$108*(1+rvanilla)^0.5)-SUM($L128:R128),(Input!$L$108*(1+rvanilla)^0.5)/A6stdlife))</f>
        <v>0</v>
      </c>
      <c r="T128" s="172">
        <f>IF(A6stdlife="n/a","n/a",IF(T$3&gt;(A6stdlife+$E128),(Input!$L$108*(1+rvanilla)^0.5)-SUM($L128:S128),(Input!$L$108*(1+rvanilla)^0.5)/A6stdlife))</f>
        <v>0</v>
      </c>
      <c r="U128" s="172">
        <f>IF(A6stdlife="n/a","n/a",IF(U$3&gt;(A6stdlife+$E128),(Input!$L$108*(1+rvanilla)^0.5)-SUM($L128:T128),(Input!$L$108*(1+rvanilla)^0.5)/A6stdlife))</f>
        <v>0</v>
      </c>
      <c r="V128" s="172">
        <f>IF(A6stdlife="n/a","n/a",IF(V$3&gt;(A6stdlife+$E128),(Input!$L$108*(1+rvanilla)^0.5)-SUM($L128:U128),(Input!$L$108*(1+rvanilla)^0.5)/A6stdlife))</f>
        <v>0</v>
      </c>
      <c r="W128" s="172">
        <f>IF(A6stdlife="n/a","n/a",IF(W$3&gt;(A6stdlife+$E128),(Input!$L$108*(1+rvanilla)^0.5)-SUM($L128:V128),(Input!$L$108*(1+rvanilla)^0.5)/A6stdlife))</f>
        <v>0</v>
      </c>
      <c r="X128" s="172">
        <f>IF(A6stdlife="n/a","n/a",IF(X$3&gt;(A6stdlife+$E128),(Input!$L$108*(1+rvanilla)^0.5)-SUM($L128:W128),(Input!$L$108*(1+rvanilla)^0.5)/A6stdlife))</f>
        <v>0</v>
      </c>
      <c r="Y128" s="172">
        <f>IF(A6stdlife="n/a","n/a",IF(Y$3&gt;(A6stdlife+$E128),(Input!$L$108*(1+rvanilla)^0.5)-SUM($L128:X128),(Input!$L$108*(1+rvanilla)^0.5)/A6stdlife))</f>
        <v>0</v>
      </c>
      <c r="Z128" s="172">
        <f>IF(A6stdlife="n/a","n/a",IF(Z$3&gt;(A6stdlife+$E128),(Input!$L$108*(1+rvanilla)^0.5)-SUM($L128:Y128),(Input!$L$108*(1+rvanilla)^0.5)/A6stdlife))</f>
        <v>0</v>
      </c>
      <c r="AA128" s="172">
        <f>IF(A6stdlife="n/a","n/a",IF(AA$3&gt;(A6stdlife+$E128),(Input!$L$108*(1+rvanilla)^0.5)-SUM($L128:Z128),(Input!$L$108*(1+rvanilla)^0.5)/A6stdlife))</f>
        <v>0</v>
      </c>
      <c r="AB128" s="172">
        <f>IF(A6stdlife="n/a","n/a",IF(AB$3&gt;(A6stdlife+$E128),(Input!$L$108*(1+rvanilla)^0.5)-SUM($L128:AA128),(Input!$L$108*(1+rvanilla)^0.5)/A6stdlife))</f>
        <v>0</v>
      </c>
      <c r="AC128" s="172">
        <f>IF(A6stdlife="n/a","n/a",IF(AC$3&gt;(A6stdlife+$E128),(Input!$L$108*(1+rvanilla)^0.5)-SUM($L128:AB128),(Input!$L$108*(1+rvanilla)^0.5)/A6stdlife))</f>
        <v>0</v>
      </c>
      <c r="AD128" s="172">
        <f>IF(A6stdlife="n/a","n/a",IF(AD$3&gt;(A6stdlife+$E128),(Input!$L$108*(1+rvanilla)^0.5)-SUM($L128:AC128),(Input!$L$108*(1+rvanilla)^0.5)/A6stdlife))</f>
        <v>0</v>
      </c>
      <c r="AE128" s="172">
        <f>IF(A6stdlife="n/a","n/a",IF(AE$3&gt;(A6stdlife+$E128),(Input!$L$108*(1+rvanilla)^0.5)-SUM($L128:AD128),(Input!$L$108*(1+rvanilla)^0.5)/A6stdlife))</f>
        <v>0</v>
      </c>
      <c r="AF128" s="172">
        <f>IF(A6stdlife="n/a","n/a",IF(AF$3&gt;(A6stdlife+$E128),(Input!$L$108*(1+rvanilla)^0.5)-SUM($L128:AE128),(Input!$L$108*(1+rvanilla)^0.5)/A6stdlife))</f>
        <v>0</v>
      </c>
      <c r="AG128" s="172">
        <f>IF(A6stdlife="n/a","n/a",IF(AG$3&gt;(A6stdlife+$E128),(Input!$L$108*(1+rvanilla)^0.5)-SUM($L128:AF128),(Input!$L$108*(1+rvanilla)^0.5)/A6stdlife))</f>
        <v>0</v>
      </c>
      <c r="AH128" s="172">
        <f>IF(A6stdlife="n/a","n/a",IF(AH$3&gt;(A6stdlife+$E128),(Input!$L$108*(1+rvanilla)^0.5)-SUM($L128:AG128),(Input!$L$108*(1+rvanilla)^0.5)/A6stdlife))</f>
        <v>0</v>
      </c>
      <c r="AI128" s="172">
        <f>IF(A6stdlife="n/a","n/a",IF(AI$3&gt;(A6stdlife+$E128),(Input!$L$108*(1+rvanilla)^0.5)-SUM($L128:AH128),(Input!$L$108*(1+rvanilla)^0.5)/A6stdlife))</f>
        <v>0</v>
      </c>
      <c r="AJ128" s="172">
        <f>IF(A6stdlife="n/a","n/a",IF(AJ$3&gt;(A6stdlife+$E128),(Input!$L$108*(1+rvanilla)^0.5)-SUM($L128:AI128),(Input!$L$108*(1+rvanilla)^0.5)/A6stdlife))</f>
        <v>0</v>
      </c>
      <c r="AK128" s="172">
        <f>IF(A6stdlife="n/a","n/a",IF(AK$3&gt;(A6stdlife+$E128),(Input!$L$108*(1+rvanilla)^0.5)-SUM($L128:AJ128),(Input!$L$108*(1+rvanilla)^0.5)/A6stdlife))</f>
        <v>0</v>
      </c>
      <c r="AL128" s="172">
        <f>IF(A6stdlife="n/a","n/a",IF(AL$3&gt;(A6stdlife+$E128),(Input!$L$108*(1+rvanilla)^0.5)-SUM($L128:AK128),(Input!$L$108*(1+rvanilla)^0.5)/A6stdlife))</f>
        <v>0</v>
      </c>
      <c r="AM128" s="172">
        <f>IF(A6stdlife="n/a","n/a",IF(AM$3&gt;(A6stdlife+$E128),(Input!$L$108*(1+rvanilla)^0.5)-SUM($L128:AL128),(Input!$L$108*(1+rvanilla)^0.5)/A6stdlife))</f>
        <v>0</v>
      </c>
      <c r="AN128" s="172">
        <f>IF(A6stdlife="n/a","n/a",IF(AN$3&gt;(A6stdlife+$E128),(Input!$L$108*(1+rvanilla)^0.5)-SUM($L128:AM128),(Input!$L$108*(1+rvanilla)^0.5)/A6stdlife))</f>
        <v>0</v>
      </c>
      <c r="AO128" s="172">
        <f>IF(A6stdlife="n/a","n/a",IF(AO$3&gt;(A6stdlife+$E128),(Input!$L$108*(1+rvanilla)^0.5)-SUM($L128:AN128),(Input!$L$108*(1+rvanilla)^0.5)/A6stdlife))</f>
        <v>0</v>
      </c>
      <c r="AP128" s="172">
        <f>IF(A6stdlife="n/a","n/a",IF(AP$3&gt;(A6stdlife+$E128),(Input!$L$108*(1+rvanilla)^0.5)-SUM($L128:AO128),(Input!$L$108*(1+rvanilla)^0.5)/A6stdlife))</f>
        <v>0</v>
      </c>
      <c r="AQ128" s="172">
        <f>IF(A6stdlife="n/a","n/a",IF(AQ$3&gt;(A6stdlife+$E128),(Input!$L$108*(1+rvanilla)^0.5)-SUM($L128:AP128),(Input!$L$108*(1+rvanilla)^0.5)/A6stdlife))</f>
        <v>0</v>
      </c>
      <c r="AR128" s="172">
        <f>IF(A6stdlife="n/a","n/a",IF(AR$3&gt;(A6stdlife+$E128),(Input!$L$108*(1+rvanilla)^0.5)-SUM($L128:AQ128),(Input!$L$108*(1+rvanilla)^0.5)/A6stdlife))</f>
        <v>0</v>
      </c>
      <c r="AS128" s="172">
        <f>IF(A6stdlife="n/a","n/a",IF(AS$3&gt;(A6stdlife+$E128),(Input!$L$108*(1+rvanilla)^0.5)-SUM($L128:AR128),(Input!$L$108*(1+rvanilla)^0.5)/A6stdlife))</f>
        <v>0</v>
      </c>
      <c r="AT128" s="172">
        <f>IF(A6stdlife="n/a","n/a",IF(AT$3&gt;(A6stdlife+$E128),(Input!$L$108*(1+rvanilla)^0.5)-SUM($L128:AS128),(Input!$L$108*(1+rvanilla)^0.5)/A6stdlife))</f>
        <v>0</v>
      </c>
      <c r="AU128" s="172">
        <f>IF(A6stdlife="n/a","n/a",IF(AU$3&gt;(A6stdlife+$E128),(Input!$L$108*(1+rvanilla)^0.5)-SUM($L128:AT128),(Input!$L$108*(1+rvanilla)^0.5)/A6stdlife))</f>
        <v>0</v>
      </c>
      <c r="AV128" s="172">
        <f>IF(A6stdlife="n/a","n/a",IF(AV$3&gt;(A6stdlife+$E128),(Input!$L$108*(1+rvanilla)^0.5)-SUM($L128:AU128),(Input!$L$108*(1+rvanilla)^0.5)/A6stdlife))</f>
        <v>0</v>
      </c>
      <c r="AW128" s="172">
        <f>IF(A6stdlife="n/a","n/a",IF(AW$3&gt;(A6stdlife+$E128),(Input!$L$108*(1+rvanilla)^0.5)-SUM($L128:AV128),(Input!$L$108*(1+rvanilla)^0.5)/A6stdlife))</f>
        <v>0</v>
      </c>
      <c r="AX128" s="172">
        <f>IF(A6stdlife="n/a","n/a",IF(AX$3&gt;(A6stdlife+$E128),(Input!$L$108*(1+rvanilla)^0.5)-SUM($L128:AW128),(Input!$L$108*(1+rvanilla)^0.5)/A6stdlife))</f>
        <v>0</v>
      </c>
      <c r="AY128" s="172">
        <f>IF(A6stdlife="n/a","n/a",IF(AY$3&gt;(A6stdlife+$E128),(Input!$L$108*(1+rvanilla)^0.5)-SUM($L128:AX128),(Input!$L$108*(1+rvanilla)^0.5)/A6stdlife))</f>
        <v>0</v>
      </c>
      <c r="AZ128" s="172">
        <f>IF(A6stdlife="n/a","n/a",IF(AZ$3&gt;(A6stdlife+$E128),(Input!$L$108*(1+rvanilla)^0.5)-SUM($L128:AY128),(Input!$L$108*(1+rvanilla)^0.5)/A6stdlife))</f>
        <v>0</v>
      </c>
      <c r="BA128" s="172">
        <f>IF(A6stdlife="n/a","n/a",IF(BA$3&gt;(A6stdlife+$E128),(Input!$L$108*(1+rvanilla)^0.5)-SUM($L128:AZ128),(Input!$L$108*(1+rvanilla)^0.5)/A6stdlife))</f>
        <v>0</v>
      </c>
      <c r="BB128" s="172">
        <f>IF(A6stdlife="n/a","n/a",IF(BB$3&gt;(A6stdlife+$E128),(Input!$L$108*(1+rvanilla)^0.5)-SUM($L128:BA128),(Input!$L$108*(1+rvanilla)^0.5)/A6stdlife))</f>
        <v>0</v>
      </c>
      <c r="BC128" s="172">
        <f>IF(A6stdlife="n/a","n/a",IF(BC$3&gt;(A6stdlife+$E128),(Input!$L$108*(1+rvanilla)^0.5)-SUM($L128:BB128),(Input!$L$108*(1+rvanilla)^0.5)/A6stdlife))</f>
        <v>0</v>
      </c>
      <c r="BD128" s="172">
        <f>IF(A6stdlife="n/a","n/a",IF(BD$3&gt;(A6stdlife+$E128),(Input!$L$108*(1+rvanilla)^0.5)-SUM($L128:BC128),(Input!$L$108*(1+rvanilla)^0.5)/A6stdlife))</f>
        <v>0</v>
      </c>
      <c r="BE128" s="172">
        <f>IF(A6stdlife="n/a","n/a",IF(BE$3&gt;(A6stdlife+$E128),(Input!$L$108*(1+rvanilla)^0.5)-SUM($L128:BD128),(Input!$L$108*(1+rvanilla)^0.5)/A6stdlife))</f>
        <v>0</v>
      </c>
      <c r="BF128" s="172">
        <f>IF(A6stdlife="n/a","n/a",IF(BF$3&gt;(A6stdlife+$E128),(Input!$L$108*(1+rvanilla)^0.5)-SUM($L128:BE128),(Input!$L$108*(1+rvanilla)^0.5)/A6stdlife))</f>
        <v>0</v>
      </c>
      <c r="BG128" s="172">
        <f>IF(A6stdlife="n/a","n/a",IF(BG$3&gt;(A6stdlife+$E128),(Input!$L$108*(1+rvanilla)^0.5)-SUM($L128:BF128),(Input!$L$108*(1+rvanilla)^0.5)/A6stdlife))</f>
        <v>0</v>
      </c>
      <c r="BH128" s="172">
        <f>IF(A6stdlife="n/a","n/a",IF(BH$3&gt;(A6stdlife+$E128),(Input!$L$108*(1+rvanilla)^0.5)-SUM($L128:BG128),(Input!$L$108*(1+rvanilla)^0.5)/A6stdlife))</f>
        <v>0</v>
      </c>
      <c r="BI128" s="172">
        <f>IF(A6stdlife="n/a","n/a",IF(BI$3&gt;(A6stdlife+$E128),(Input!$L$108*(1+rvanilla)^0.5)-SUM($L128:BH128),(Input!$L$108*(1+rvanilla)^0.5)/A6stdlife))</f>
        <v>0</v>
      </c>
      <c r="BJ128" s="16"/>
      <c r="BK128" s="16"/>
      <c r="BL128" s="325"/>
      <c r="BM128" s="325"/>
      <c r="BN128" s="325"/>
      <c r="BO128" s="325"/>
      <c r="BP128" s="325"/>
      <c r="BQ128" s="325"/>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2" customFormat="1" hidden="1" outlineLevel="2">
      <c r="A129" s="16"/>
      <c r="B129" s="16"/>
      <c r="C129" s="35"/>
      <c r="D129" s="546"/>
      <c r="E129" s="293">
        <v>7</v>
      </c>
      <c r="F129" s="37"/>
      <c r="G129" s="318"/>
      <c r="H129" s="320"/>
      <c r="I129" s="320"/>
      <c r="J129" s="320"/>
      <c r="K129" s="320"/>
      <c r="L129" s="320"/>
      <c r="M129" s="319"/>
      <c r="N129" s="172">
        <f>IF(A6stdlife="n/a","n/a",IF(N$3&gt;(A6stdlife+$E129),(Input!$M$108*(1+rvanilla)^0.5)-SUM($M129:M129),(Input!$M$108*(1+rvanilla)^0.5)/A6stdlife))</f>
        <v>0</v>
      </c>
      <c r="O129" s="172">
        <f>IF(A6stdlife="n/a","n/a",IF(O$3&gt;(A6stdlife+$E129),(Input!$M$108*(1+rvanilla)^0.5)-SUM($M129:N129),(Input!$M$108*(1+rvanilla)^0.5)/A6stdlife))</f>
        <v>0</v>
      </c>
      <c r="P129" s="172">
        <f>IF(A6stdlife="n/a","n/a",IF(P$3&gt;(A6stdlife+$E129),(Input!$M$108*(1+rvanilla)^0.5)-SUM($M129:O129),(Input!$M$108*(1+rvanilla)^0.5)/A6stdlife))</f>
        <v>0</v>
      </c>
      <c r="Q129" s="172">
        <f>IF(A6stdlife="n/a","n/a",IF(Q$3&gt;(A6stdlife+$E129),(Input!$M$108*(1+rvanilla)^0.5)-SUM($M129:P129),(Input!$M$108*(1+rvanilla)^0.5)/A6stdlife))</f>
        <v>0</v>
      </c>
      <c r="R129" s="172">
        <f>IF(A6stdlife="n/a","n/a",IF(R$3&gt;(A6stdlife+$E129),(Input!$M$108*(1+rvanilla)^0.5)-SUM($M129:Q129),(Input!$M$108*(1+rvanilla)^0.5)/A6stdlife))</f>
        <v>0</v>
      </c>
      <c r="S129" s="172">
        <f>IF(A6stdlife="n/a","n/a",IF(S$3&gt;(A6stdlife+$E129),(Input!$M$108*(1+rvanilla)^0.5)-SUM($M129:R129),(Input!$M$108*(1+rvanilla)^0.5)/A6stdlife))</f>
        <v>0</v>
      </c>
      <c r="T129" s="172">
        <f>IF(A6stdlife="n/a","n/a",IF(T$3&gt;(A6stdlife+$E129),(Input!$M$108*(1+rvanilla)^0.5)-SUM($M129:S129),(Input!$M$108*(1+rvanilla)^0.5)/A6stdlife))</f>
        <v>0</v>
      </c>
      <c r="U129" s="172">
        <f>IF(A6stdlife="n/a","n/a",IF(U$3&gt;(A6stdlife+$E129),(Input!$M$108*(1+rvanilla)^0.5)-SUM($M129:T129),(Input!$M$108*(1+rvanilla)^0.5)/A6stdlife))</f>
        <v>0</v>
      </c>
      <c r="V129" s="172">
        <f>IF(A6stdlife="n/a","n/a",IF(V$3&gt;(A6stdlife+$E129),(Input!$M$108*(1+rvanilla)^0.5)-SUM($M129:U129),(Input!$M$108*(1+rvanilla)^0.5)/A6stdlife))</f>
        <v>0</v>
      </c>
      <c r="W129" s="172">
        <f>IF(A6stdlife="n/a","n/a",IF(W$3&gt;(A6stdlife+$E129),(Input!$M$108*(1+rvanilla)^0.5)-SUM($M129:V129),(Input!$M$108*(1+rvanilla)^0.5)/A6stdlife))</f>
        <v>0</v>
      </c>
      <c r="X129" s="172">
        <f>IF(A6stdlife="n/a","n/a",IF(X$3&gt;(A6stdlife+$E129),(Input!$M$108*(1+rvanilla)^0.5)-SUM($M129:W129),(Input!$M$108*(1+rvanilla)^0.5)/A6stdlife))</f>
        <v>0</v>
      </c>
      <c r="Y129" s="172">
        <f>IF(A6stdlife="n/a","n/a",IF(Y$3&gt;(A6stdlife+$E129),(Input!$M$108*(1+rvanilla)^0.5)-SUM($M129:X129),(Input!$M$108*(1+rvanilla)^0.5)/A6stdlife))</f>
        <v>0</v>
      </c>
      <c r="Z129" s="172">
        <f>IF(A6stdlife="n/a","n/a",IF(Z$3&gt;(A6stdlife+$E129),(Input!$M$108*(1+rvanilla)^0.5)-SUM($M129:Y129),(Input!$M$108*(1+rvanilla)^0.5)/A6stdlife))</f>
        <v>0</v>
      </c>
      <c r="AA129" s="172">
        <f>IF(A6stdlife="n/a","n/a",IF(AA$3&gt;(A6stdlife+$E129),(Input!$M$108*(1+rvanilla)^0.5)-SUM($M129:Z129),(Input!$M$108*(1+rvanilla)^0.5)/A6stdlife))</f>
        <v>0</v>
      </c>
      <c r="AB129" s="172">
        <f>IF(A6stdlife="n/a","n/a",IF(AB$3&gt;(A6stdlife+$E129),(Input!$M$108*(1+rvanilla)^0.5)-SUM($M129:AA129),(Input!$M$108*(1+rvanilla)^0.5)/A6stdlife))</f>
        <v>0</v>
      </c>
      <c r="AC129" s="172">
        <f>IF(A6stdlife="n/a","n/a",IF(AC$3&gt;(A6stdlife+$E129),(Input!$M$108*(1+rvanilla)^0.5)-SUM($M129:AB129),(Input!$M$108*(1+rvanilla)^0.5)/A6stdlife))</f>
        <v>0</v>
      </c>
      <c r="AD129" s="172">
        <f>IF(A6stdlife="n/a","n/a",IF(AD$3&gt;(A6stdlife+$E129),(Input!$M$108*(1+rvanilla)^0.5)-SUM($M129:AC129),(Input!$M$108*(1+rvanilla)^0.5)/A6stdlife))</f>
        <v>0</v>
      </c>
      <c r="AE129" s="172">
        <f>IF(A6stdlife="n/a","n/a",IF(AE$3&gt;(A6stdlife+$E129),(Input!$M$108*(1+rvanilla)^0.5)-SUM($M129:AD129),(Input!$M$108*(1+rvanilla)^0.5)/A6stdlife))</f>
        <v>0</v>
      </c>
      <c r="AF129" s="172">
        <f>IF(A6stdlife="n/a","n/a",IF(AF$3&gt;(A6stdlife+$E129),(Input!$M$108*(1+rvanilla)^0.5)-SUM($M129:AE129),(Input!$M$108*(1+rvanilla)^0.5)/A6stdlife))</f>
        <v>0</v>
      </c>
      <c r="AG129" s="172">
        <f>IF(A6stdlife="n/a","n/a",IF(AG$3&gt;(A6stdlife+$E129),(Input!$M$108*(1+rvanilla)^0.5)-SUM($M129:AF129),(Input!$M$108*(1+rvanilla)^0.5)/A6stdlife))</f>
        <v>0</v>
      </c>
      <c r="AH129" s="172">
        <f>IF(A6stdlife="n/a","n/a",IF(AH$3&gt;(A6stdlife+$E129),(Input!$M$108*(1+rvanilla)^0.5)-SUM($M129:AG129),(Input!$M$108*(1+rvanilla)^0.5)/A6stdlife))</f>
        <v>0</v>
      </c>
      <c r="AI129" s="172">
        <f>IF(A6stdlife="n/a","n/a",IF(AI$3&gt;(A6stdlife+$E129),(Input!$M$108*(1+rvanilla)^0.5)-SUM($M129:AH129),(Input!$M$108*(1+rvanilla)^0.5)/A6stdlife))</f>
        <v>0</v>
      </c>
      <c r="AJ129" s="172">
        <f>IF(A6stdlife="n/a","n/a",IF(AJ$3&gt;(A6stdlife+$E129),(Input!$M$108*(1+rvanilla)^0.5)-SUM($M129:AI129),(Input!$M$108*(1+rvanilla)^0.5)/A6stdlife))</f>
        <v>0</v>
      </c>
      <c r="AK129" s="172">
        <f>IF(A6stdlife="n/a","n/a",IF(AK$3&gt;(A6stdlife+$E129),(Input!$M$108*(1+rvanilla)^0.5)-SUM($M129:AJ129),(Input!$M$108*(1+rvanilla)^0.5)/A6stdlife))</f>
        <v>0</v>
      </c>
      <c r="AL129" s="172">
        <f>IF(A6stdlife="n/a","n/a",IF(AL$3&gt;(A6stdlife+$E129),(Input!$M$108*(1+rvanilla)^0.5)-SUM($M129:AK129),(Input!$M$108*(1+rvanilla)^0.5)/A6stdlife))</f>
        <v>0</v>
      </c>
      <c r="AM129" s="172">
        <f>IF(A6stdlife="n/a","n/a",IF(AM$3&gt;(A6stdlife+$E129),(Input!$M$108*(1+rvanilla)^0.5)-SUM($M129:AL129),(Input!$M$108*(1+rvanilla)^0.5)/A6stdlife))</f>
        <v>0</v>
      </c>
      <c r="AN129" s="172">
        <f>IF(A6stdlife="n/a","n/a",IF(AN$3&gt;(A6stdlife+$E129),(Input!$M$108*(1+rvanilla)^0.5)-SUM($M129:AM129),(Input!$M$108*(1+rvanilla)^0.5)/A6stdlife))</f>
        <v>0</v>
      </c>
      <c r="AO129" s="172">
        <f>IF(A6stdlife="n/a","n/a",IF(AO$3&gt;(A6stdlife+$E129),(Input!$M$108*(1+rvanilla)^0.5)-SUM($M129:AN129),(Input!$M$108*(1+rvanilla)^0.5)/A6stdlife))</f>
        <v>0</v>
      </c>
      <c r="AP129" s="172">
        <f>IF(A6stdlife="n/a","n/a",IF(AP$3&gt;(A6stdlife+$E129),(Input!$M$108*(1+rvanilla)^0.5)-SUM($M129:AO129),(Input!$M$108*(1+rvanilla)^0.5)/A6stdlife))</f>
        <v>0</v>
      </c>
      <c r="AQ129" s="172">
        <f>IF(A6stdlife="n/a","n/a",IF(AQ$3&gt;(A6stdlife+$E129),(Input!$M$108*(1+rvanilla)^0.5)-SUM($M129:AP129),(Input!$M$108*(1+rvanilla)^0.5)/A6stdlife))</f>
        <v>0</v>
      </c>
      <c r="AR129" s="172">
        <f>IF(A6stdlife="n/a","n/a",IF(AR$3&gt;(A6stdlife+$E129),(Input!$M$108*(1+rvanilla)^0.5)-SUM($M129:AQ129),(Input!$M$108*(1+rvanilla)^0.5)/A6stdlife))</f>
        <v>0</v>
      </c>
      <c r="AS129" s="172">
        <f>IF(A6stdlife="n/a","n/a",IF(AS$3&gt;(A6stdlife+$E129),(Input!$M$108*(1+rvanilla)^0.5)-SUM($M129:AR129),(Input!$M$108*(1+rvanilla)^0.5)/A6stdlife))</f>
        <v>0</v>
      </c>
      <c r="AT129" s="172">
        <f>IF(A6stdlife="n/a","n/a",IF(AT$3&gt;(A6stdlife+$E129),(Input!$M$108*(1+rvanilla)^0.5)-SUM($M129:AS129),(Input!$M$108*(1+rvanilla)^0.5)/A6stdlife))</f>
        <v>0</v>
      </c>
      <c r="AU129" s="172">
        <f>IF(A6stdlife="n/a","n/a",IF(AU$3&gt;(A6stdlife+$E129),(Input!$M$108*(1+rvanilla)^0.5)-SUM($M129:AT129),(Input!$M$108*(1+rvanilla)^0.5)/A6stdlife))</f>
        <v>0</v>
      </c>
      <c r="AV129" s="172">
        <f>IF(A6stdlife="n/a","n/a",IF(AV$3&gt;(A6stdlife+$E129),(Input!$M$108*(1+rvanilla)^0.5)-SUM($M129:AU129),(Input!$M$108*(1+rvanilla)^0.5)/A6stdlife))</f>
        <v>0</v>
      </c>
      <c r="AW129" s="172">
        <f>IF(A6stdlife="n/a","n/a",IF(AW$3&gt;(A6stdlife+$E129),(Input!$M$108*(1+rvanilla)^0.5)-SUM($M129:AV129),(Input!$M$108*(1+rvanilla)^0.5)/A6stdlife))</f>
        <v>0</v>
      </c>
      <c r="AX129" s="172">
        <f>IF(A6stdlife="n/a","n/a",IF(AX$3&gt;(A6stdlife+$E129),(Input!$M$108*(1+rvanilla)^0.5)-SUM($M129:AW129),(Input!$M$108*(1+rvanilla)^0.5)/A6stdlife))</f>
        <v>0</v>
      </c>
      <c r="AY129" s="172">
        <f>IF(A6stdlife="n/a","n/a",IF(AY$3&gt;(A6stdlife+$E129),(Input!$M$108*(1+rvanilla)^0.5)-SUM($M129:AX129),(Input!$M$108*(1+rvanilla)^0.5)/A6stdlife))</f>
        <v>0</v>
      </c>
      <c r="AZ129" s="172">
        <f>IF(A6stdlife="n/a","n/a",IF(AZ$3&gt;(A6stdlife+$E129),(Input!$M$108*(1+rvanilla)^0.5)-SUM($M129:AY129),(Input!$M$108*(1+rvanilla)^0.5)/A6stdlife))</f>
        <v>0</v>
      </c>
      <c r="BA129" s="172">
        <f>IF(A6stdlife="n/a","n/a",IF(BA$3&gt;(A6stdlife+$E129),(Input!$M$108*(1+rvanilla)^0.5)-SUM($M129:AZ129),(Input!$M$108*(1+rvanilla)^0.5)/A6stdlife))</f>
        <v>0</v>
      </c>
      <c r="BB129" s="172">
        <f>IF(A6stdlife="n/a","n/a",IF(BB$3&gt;(A6stdlife+$E129),(Input!$M$108*(1+rvanilla)^0.5)-SUM($M129:BA129),(Input!$M$108*(1+rvanilla)^0.5)/A6stdlife))</f>
        <v>0</v>
      </c>
      <c r="BC129" s="172">
        <f>IF(A6stdlife="n/a","n/a",IF(BC$3&gt;(A6stdlife+$E129),(Input!$M$108*(1+rvanilla)^0.5)-SUM($M129:BB129),(Input!$M$108*(1+rvanilla)^0.5)/A6stdlife))</f>
        <v>0</v>
      </c>
      <c r="BD129" s="172">
        <f>IF(A6stdlife="n/a","n/a",IF(BD$3&gt;(A6stdlife+$E129),(Input!$M$108*(1+rvanilla)^0.5)-SUM($M129:BC129),(Input!$M$108*(1+rvanilla)^0.5)/A6stdlife))</f>
        <v>0</v>
      </c>
      <c r="BE129" s="172">
        <f>IF(A6stdlife="n/a","n/a",IF(BE$3&gt;(A6stdlife+$E129),(Input!$M$108*(1+rvanilla)^0.5)-SUM($M129:BD129),(Input!$M$108*(1+rvanilla)^0.5)/A6stdlife))</f>
        <v>0</v>
      </c>
      <c r="BF129" s="172">
        <f>IF(A6stdlife="n/a","n/a",IF(BF$3&gt;(A6stdlife+$E129),(Input!$M$108*(1+rvanilla)^0.5)-SUM($M129:BE129),(Input!$M$108*(1+rvanilla)^0.5)/A6stdlife))</f>
        <v>0</v>
      </c>
      <c r="BG129" s="172">
        <f>IF(A6stdlife="n/a","n/a",IF(BG$3&gt;(A6stdlife+$E129),(Input!$M$108*(1+rvanilla)^0.5)-SUM($M129:BF129),(Input!$M$108*(1+rvanilla)^0.5)/A6stdlife))</f>
        <v>0</v>
      </c>
      <c r="BH129" s="172">
        <f>IF(A6stdlife="n/a","n/a",IF(BH$3&gt;(A6stdlife+$E129),(Input!$M$108*(1+rvanilla)^0.5)-SUM($M129:BG129),(Input!$M$108*(1+rvanilla)^0.5)/A6stdlife))</f>
        <v>0</v>
      </c>
      <c r="BI129" s="172">
        <f>IF(A6stdlife="n/a","n/a",IF(BI$3&gt;(A6stdlife+$E129),(Input!$M$108*(1+rvanilla)^0.5)-SUM($M129:BH129),(Input!$M$108*(1+rvanilla)^0.5)/A6stdlife))</f>
        <v>0</v>
      </c>
      <c r="BJ129" s="16"/>
      <c r="BK129" s="16"/>
      <c r="BL129" s="325"/>
      <c r="BM129" s="325"/>
      <c r="BN129" s="325"/>
      <c r="BO129" s="325"/>
      <c r="BP129" s="325"/>
      <c r="BQ129" s="325"/>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2" customFormat="1" hidden="1" outlineLevel="2">
      <c r="A130" s="16"/>
      <c r="B130" s="16"/>
      <c r="C130" s="35"/>
      <c r="D130" s="546"/>
      <c r="E130" s="293">
        <v>8</v>
      </c>
      <c r="F130" s="37"/>
      <c r="G130" s="318"/>
      <c r="H130" s="320"/>
      <c r="I130" s="320"/>
      <c r="J130" s="320"/>
      <c r="K130" s="320"/>
      <c r="L130" s="320"/>
      <c r="M130" s="320"/>
      <c r="N130" s="319"/>
      <c r="O130" s="172">
        <f>IF(A6stdlife="n/a","n/a",IF(O$3&gt;(A6stdlife+$E130),(Input!$N$108*(1+rvanilla)^0.5)-SUM($N130:N130),(Input!$N$108*(1+rvanilla)^0.5)/A6stdlife))</f>
        <v>0</v>
      </c>
      <c r="P130" s="172">
        <f>IF(A6stdlife="n/a","n/a",IF(P$3&gt;(A6stdlife+$E130),(Input!$N$108*(1+rvanilla)^0.5)-SUM($N130:O130),(Input!$N$108*(1+rvanilla)^0.5)/A6stdlife))</f>
        <v>0</v>
      </c>
      <c r="Q130" s="172">
        <f>IF(A6stdlife="n/a","n/a",IF(Q$3&gt;(A6stdlife+$E130),(Input!$N$108*(1+rvanilla)^0.5)-SUM($N130:P130),(Input!$N$108*(1+rvanilla)^0.5)/A6stdlife))</f>
        <v>0</v>
      </c>
      <c r="R130" s="172">
        <f>IF(A6stdlife="n/a","n/a",IF(R$3&gt;(A6stdlife+$E130),(Input!$N$108*(1+rvanilla)^0.5)-SUM($N130:Q130),(Input!$N$108*(1+rvanilla)^0.5)/A6stdlife))</f>
        <v>0</v>
      </c>
      <c r="S130" s="172">
        <f>IF(A6stdlife="n/a","n/a",IF(S$3&gt;(A6stdlife+$E130),(Input!$N$108*(1+rvanilla)^0.5)-SUM($N130:R130),(Input!$N$108*(1+rvanilla)^0.5)/A6stdlife))</f>
        <v>0</v>
      </c>
      <c r="T130" s="172">
        <f>IF(A6stdlife="n/a","n/a",IF(T$3&gt;(A6stdlife+$E130),(Input!$N$108*(1+rvanilla)^0.5)-SUM($N130:S130),(Input!$N$108*(1+rvanilla)^0.5)/A6stdlife))</f>
        <v>0</v>
      </c>
      <c r="U130" s="172">
        <f>IF(A6stdlife="n/a","n/a",IF(U$3&gt;(A6stdlife+$E130),(Input!$N$108*(1+rvanilla)^0.5)-SUM($N130:T130),(Input!$N$108*(1+rvanilla)^0.5)/A6stdlife))</f>
        <v>0</v>
      </c>
      <c r="V130" s="172">
        <f>IF(A6stdlife="n/a","n/a",IF(V$3&gt;(A6stdlife+$E130),(Input!$N$108*(1+rvanilla)^0.5)-SUM($N130:U130),(Input!$N$108*(1+rvanilla)^0.5)/A6stdlife))</f>
        <v>0</v>
      </c>
      <c r="W130" s="172">
        <f>IF(A6stdlife="n/a","n/a",IF(W$3&gt;(A6stdlife+$E130),(Input!$N$108*(1+rvanilla)^0.5)-SUM($N130:V130),(Input!$N$108*(1+rvanilla)^0.5)/A6stdlife))</f>
        <v>0</v>
      </c>
      <c r="X130" s="172">
        <f>IF(A6stdlife="n/a","n/a",IF(X$3&gt;(A6stdlife+$E130),(Input!$N$108*(1+rvanilla)^0.5)-SUM($N130:W130),(Input!$N$108*(1+rvanilla)^0.5)/A6stdlife))</f>
        <v>0</v>
      </c>
      <c r="Y130" s="172">
        <f>IF(A6stdlife="n/a","n/a",IF(Y$3&gt;(A6stdlife+$E130),(Input!$N$108*(1+rvanilla)^0.5)-SUM($N130:X130),(Input!$N$108*(1+rvanilla)^0.5)/A6stdlife))</f>
        <v>0</v>
      </c>
      <c r="Z130" s="172">
        <f>IF(A6stdlife="n/a","n/a",IF(Z$3&gt;(A6stdlife+$E130),(Input!$N$108*(1+rvanilla)^0.5)-SUM($N130:Y130),(Input!$N$108*(1+rvanilla)^0.5)/A6stdlife))</f>
        <v>0</v>
      </c>
      <c r="AA130" s="172">
        <f>IF(A6stdlife="n/a","n/a",IF(AA$3&gt;(A6stdlife+$E130),(Input!$N$108*(1+rvanilla)^0.5)-SUM($N130:Z130),(Input!$N$108*(1+rvanilla)^0.5)/A6stdlife))</f>
        <v>0</v>
      </c>
      <c r="AB130" s="172">
        <f>IF(A6stdlife="n/a","n/a",IF(AB$3&gt;(A6stdlife+$E130),(Input!$N$108*(1+rvanilla)^0.5)-SUM($N130:AA130),(Input!$N$108*(1+rvanilla)^0.5)/A6stdlife))</f>
        <v>0</v>
      </c>
      <c r="AC130" s="172">
        <f>IF(A6stdlife="n/a","n/a",IF(AC$3&gt;(A6stdlife+$E130),(Input!$N$108*(1+rvanilla)^0.5)-SUM($N130:AB130),(Input!$N$108*(1+rvanilla)^0.5)/A6stdlife))</f>
        <v>0</v>
      </c>
      <c r="AD130" s="172">
        <f>IF(A6stdlife="n/a","n/a",IF(AD$3&gt;(A6stdlife+$E130),(Input!$N$108*(1+rvanilla)^0.5)-SUM($N130:AC130),(Input!$N$108*(1+rvanilla)^0.5)/A6stdlife))</f>
        <v>0</v>
      </c>
      <c r="AE130" s="172">
        <f>IF(A6stdlife="n/a","n/a",IF(AE$3&gt;(A6stdlife+$E130),(Input!$N$108*(1+rvanilla)^0.5)-SUM($N130:AD130),(Input!$N$108*(1+rvanilla)^0.5)/A6stdlife))</f>
        <v>0</v>
      </c>
      <c r="AF130" s="172">
        <f>IF(A6stdlife="n/a","n/a",IF(AF$3&gt;(A6stdlife+$E130),(Input!$N$108*(1+rvanilla)^0.5)-SUM($N130:AE130),(Input!$N$108*(1+rvanilla)^0.5)/A6stdlife))</f>
        <v>0</v>
      </c>
      <c r="AG130" s="172">
        <f>IF(A6stdlife="n/a","n/a",IF(AG$3&gt;(A6stdlife+$E130),(Input!$N$108*(1+rvanilla)^0.5)-SUM($N130:AF130),(Input!$N$108*(1+rvanilla)^0.5)/A6stdlife))</f>
        <v>0</v>
      </c>
      <c r="AH130" s="172">
        <f>IF(A6stdlife="n/a","n/a",IF(AH$3&gt;(A6stdlife+$E130),(Input!$N$108*(1+rvanilla)^0.5)-SUM($N130:AG130),(Input!$N$108*(1+rvanilla)^0.5)/A6stdlife))</f>
        <v>0</v>
      </c>
      <c r="AI130" s="172">
        <f>IF(A6stdlife="n/a","n/a",IF(AI$3&gt;(A6stdlife+$E130),(Input!$N$108*(1+rvanilla)^0.5)-SUM($N130:AH130),(Input!$N$108*(1+rvanilla)^0.5)/A6stdlife))</f>
        <v>0</v>
      </c>
      <c r="AJ130" s="172">
        <f>IF(A6stdlife="n/a","n/a",IF(AJ$3&gt;(A6stdlife+$E130),(Input!$N$108*(1+rvanilla)^0.5)-SUM($N130:AI130),(Input!$N$108*(1+rvanilla)^0.5)/A6stdlife))</f>
        <v>0</v>
      </c>
      <c r="AK130" s="172">
        <f>IF(A6stdlife="n/a","n/a",IF(AK$3&gt;(A6stdlife+$E130),(Input!$N$108*(1+rvanilla)^0.5)-SUM($N130:AJ130),(Input!$N$108*(1+rvanilla)^0.5)/A6stdlife))</f>
        <v>0</v>
      </c>
      <c r="AL130" s="172">
        <f>IF(A6stdlife="n/a","n/a",IF(AL$3&gt;(A6stdlife+$E130),(Input!$N$108*(1+rvanilla)^0.5)-SUM($N130:AK130),(Input!$N$108*(1+rvanilla)^0.5)/A6stdlife))</f>
        <v>0</v>
      </c>
      <c r="AM130" s="172">
        <f>IF(A6stdlife="n/a","n/a",IF(AM$3&gt;(A6stdlife+$E130),(Input!$N$108*(1+rvanilla)^0.5)-SUM($N130:AL130),(Input!$N$108*(1+rvanilla)^0.5)/A6stdlife))</f>
        <v>0</v>
      </c>
      <c r="AN130" s="172">
        <f>IF(A6stdlife="n/a","n/a",IF(AN$3&gt;(A6stdlife+$E130),(Input!$N$108*(1+rvanilla)^0.5)-SUM($N130:AM130),(Input!$N$108*(1+rvanilla)^0.5)/A6stdlife))</f>
        <v>0</v>
      </c>
      <c r="AO130" s="172">
        <f>IF(A6stdlife="n/a","n/a",IF(AO$3&gt;(A6stdlife+$E130),(Input!$N$108*(1+rvanilla)^0.5)-SUM($N130:AN130),(Input!$N$108*(1+rvanilla)^0.5)/A6stdlife))</f>
        <v>0</v>
      </c>
      <c r="AP130" s="172">
        <f>IF(A6stdlife="n/a","n/a",IF(AP$3&gt;(A6stdlife+$E130),(Input!$N$108*(1+rvanilla)^0.5)-SUM($N130:AO130),(Input!$N$108*(1+rvanilla)^0.5)/A6stdlife))</f>
        <v>0</v>
      </c>
      <c r="AQ130" s="172">
        <f>IF(A6stdlife="n/a","n/a",IF(AQ$3&gt;(A6stdlife+$E130),(Input!$N$108*(1+rvanilla)^0.5)-SUM($N130:AP130),(Input!$N$108*(1+rvanilla)^0.5)/A6stdlife))</f>
        <v>0</v>
      </c>
      <c r="AR130" s="172">
        <f>IF(A6stdlife="n/a","n/a",IF(AR$3&gt;(A6stdlife+$E130),(Input!$N$108*(1+rvanilla)^0.5)-SUM($N130:AQ130),(Input!$N$108*(1+rvanilla)^0.5)/A6stdlife))</f>
        <v>0</v>
      </c>
      <c r="AS130" s="172">
        <f>IF(A6stdlife="n/a","n/a",IF(AS$3&gt;(A6stdlife+$E130),(Input!$N$108*(1+rvanilla)^0.5)-SUM($N130:AR130),(Input!$N$108*(1+rvanilla)^0.5)/A6stdlife))</f>
        <v>0</v>
      </c>
      <c r="AT130" s="172">
        <f>IF(A6stdlife="n/a","n/a",IF(AT$3&gt;(A6stdlife+$E130),(Input!$N$108*(1+rvanilla)^0.5)-SUM($N130:AS130),(Input!$N$108*(1+rvanilla)^0.5)/A6stdlife))</f>
        <v>0</v>
      </c>
      <c r="AU130" s="172">
        <f>IF(A6stdlife="n/a","n/a",IF(AU$3&gt;(A6stdlife+$E130),(Input!$N$108*(1+rvanilla)^0.5)-SUM($N130:AT130),(Input!$N$108*(1+rvanilla)^0.5)/A6stdlife))</f>
        <v>0</v>
      </c>
      <c r="AV130" s="172">
        <f>IF(A6stdlife="n/a","n/a",IF(AV$3&gt;(A6stdlife+$E130),(Input!$N$108*(1+rvanilla)^0.5)-SUM($N130:AU130),(Input!$N$108*(1+rvanilla)^0.5)/A6stdlife))</f>
        <v>0</v>
      </c>
      <c r="AW130" s="172">
        <f>IF(A6stdlife="n/a","n/a",IF(AW$3&gt;(A6stdlife+$E130),(Input!$N$108*(1+rvanilla)^0.5)-SUM($N130:AV130),(Input!$N$108*(1+rvanilla)^0.5)/A6stdlife))</f>
        <v>0</v>
      </c>
      <c r="AX130" s="172">
        <f>IF(A6stdlife="n/a","n/a",IF(AX$3&gt;(A6stdlife+$E130),(Input!$N$108*(1+rvanilla)^0.5)-SUM($N130:AW130),(Input!$N$108*(1+rvanilla)^0.5)/A6stdlife))</f>
        <v>0</v>
      </c>
      <c r="AY130" s="172">
        <f>IF(A6stdlife="n/a","n/a",IF(AY$3&gt;(A6stdlife+$E130),(Input!$N$108*(1+rvanilla)^0.5)-SUM($N130:AX130),(Input!$N$108*(1+rvanilla)^0.5)/A6stdlife))</f>
        <v>0</v>
      </c>
      <c r="AZ130" s="172">
        <f>IF(A6stdlife="n/a","n/a",IF(AZ$3&gt;(A6stdlife+$E130),(Input!$N$108*(1+rvanilla)^0.5)-SUM($N130:AY130),(Input!$N$108*(1+rvanilla)^0.5)/A6stdlife))</f>
        <v>0</v>
      </c>
      <c r="BA130" s="172">
        <f>IF(A6stdlife="n/a","n/a",IF(BA$3&gt;(A6stdlife+$E130),(Input!$N$108*(1+rvanilla)^0.5)-SUM($N130:AZ130),(Input!$N$108*(1+rvanilla)^0.5)/A6stdlife))</f>
        <v>0</v>
      </c>
      <c r="BB130" s="172">
        <f>IF(A6stdlife="n/a","n/a",IF(BB$3&gt;(A6stdlife+$E130),(Input!$N$108*(1+rvanilla)^0.5)-SUM($N130:BA130),(Input!$N$108*(1+rvanilla)^0.5)/A6stdlife))</f>
        <v>0</v>
      </c>
      <c r="BC130" s="172">
        <f>IF(A6stdlife="n/a","n/a",IF(BC$3&gt;(A6stdlife+$E130),(Input!$N$108*(1+rvanilla)^0.5)-SUM($N130:BB130),(Input!$N$108*(1+rvanilla)^0.5)/A6stdlife))</f>
        <v>0</v>
      </c>
      <c r="BD130" s="172">
        <f>IF(A6stdlife="n/a","n/a",IF(BD$3&gt;(A6stdlife+$E130),(Input!$N$108*(1+rvanilla)^0.5)-SUM($N130:BC130),(Input!$N$108*(1+rvanilla)^0.5)/A6stdlife))</f>
        <v>0</v>
      </c>
      <c r="BE130" s="172">
        <f>IF(A6stdlife="n/a","n/a",IF(BE$3&gt;(A6stdlife+$E130),(Input!$N$108*(1+rvanilla)^0.5)-SUM($N130:BD130),(Input!$N$108*(1+rvanilla)^0.5)/A6stdlife))</f>
        <v>0</v>
      </c>
      <c r="BF130" s="172">
        <f>IF(A6stdlife="n/a","n/a",IF(BF$3&gt;(A6stdlife+$E130),(Input!$N$108*(1+rvanilla)^0.5)-SUM($N130:BE130),(Input!$N$108*(1+rvanilla)^0.5)/A6stdlife))</f>
        <v>0</v>
      </c>
      <c r="BG130" s="172">
        <f>IF(A6stdlife="n/a","n/a",IF(BG$3&gt;(A6stdlife+$E130),(Input!$N$108*(1+rvanilla)^0.5)-SUM($N130:BF130),(Input!$N$108*(1+rvanilla)^0.5)/A6stdlife))</f>
        <v>0</v>
      </c>
      <c r="BH130" s="172">
        <f>IF(A6stdlife="n/a","n/a",IF(BH$3&gt;(A6stdlife+$E130),(Input!$N$108*(1+rvanilla)^0.5)-SUM($N130:BG130),(Input!$N$108*(1+rvanilla)^0.5)/A6stdlife))</f>
        <v>0</v>
      </c>
      <c r="BI130" s="172">
        <f>IF(A6stdlife="n/a","n/a",IF(BI$3&gt;(A6stdlife+$E130),(Input!$N$108*(1+rvanilla)^0.5)-SUM($N130:BH130),(Input!$N$108*(1+rvanilla)^0.5)/A6stdlife))</f>
        <v>0</v>
      </c>
      <c r="BJ130" s="16"/>
      <c r="BK130" s="16"/>
      <c r="BL130" s="325"/>
      <c r="BM130" s="325"/>
      <c r="BN130" s="325"/>
      <c r="BO130" s="325"/>
      <c r="BP130" s="325"/>
      <c r="BQ130" s="325"/>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2" customFormat="1" hidden="1" outlineLevel="2">
      <c r="A131" s="16"/>
      <c r="B131" s="16"/>
      <c r="C131" s="35"/>
      <c r="D131" s="546"/>
      <c r="E131" s="293">
        <v>9</v>
      </c>
      <c r="F131" s="37"/>
      <c r="G131" s="318"/>
      <c r="H131" s="320"/>
      <c r="I131" s="320"/>
      <c r="J131" s="320"/>
      <c r="K131" s="320"/>
      <c r="L131" s="320"/>
      <c r="M131" s="320"/>
      <c r="N131" s="320"/>
      <c r="O131" s="319"/>
      <c r="P131" s="172">
        <f>IF(A6stdlife="n/a","n/a",IF(P$3&gt;(A6stdlife+$E131),(Input!$O$108*(1+rvanilla)^0.5)-SUM($O131:O131),(Input!$O$108*(1+rvanilla)^0.5)/A6stdlife))</f>
        <v>0</v>
      </c>
      <c r="Q131" s="172">
        <f>IF(A6stdlife="n/a","n/a",IF(Q$3&gt;(A6stdlife+$E131),(Input!$O$108*(1+rvanilla)^0.5)-SUM($O131:P131),(Input!$O$108*(1+rvanilla)^0.5)/A6stdlife))</f>
        <v>0</v>
      </c>
      <c r="R131" s="172">
        <f>IF(A6stdlife="n/a","n/a",IF(R$3&gt;(A6stdlife+$E131),(Input!$O$108*(1+rvanilla)^0.5)-SUM($O131:Q131),(Input!$O$108*(1+rvanilla)^0.5)/A6stdlife))</f>
        <v>0</v>
      </c>
      <c r="S131" s="172">
        <f>IF(A6stdlife="n/a","n/a",IF(S$3&gt;(A6stdlife+$E131),(Input!$O$108*(1+rvanilla)^0.5)-SUM($O131:R131),(Input!$O$108*(1+rvanilla)^0.5)/A6stdlife))</f>
        <v>0</v>
      </c>
      <c r="T131" s="172">
        <f>IF(A6stdlife="n/a","n/a",IF(T$3&gt;(A6stdlife+$E131),(Input!$O$108*(1+rvanilla)^0.5)-SUM($O131:S131),(Input!$O$108*(1+rvanilla)^0.5)/A6stdlife))</f>
        <v>0</v>
      </c>
      <c r="U131" s="172">
        <f>IF(A6stdlife="n/a","n/a",IF(U$3&gt;(A6stdlife+$E131),(Input!$O$108*(1+rvanilla)^0.5)-SUM($O131:T131),(Input!$O$108*(1+rvanilla)^0.5)/A6stdlife))</f>
        <v>0</v>
      </c>
      <c r="V131" s="172">
        <f>IF(A6stdlife="n/a","n/a",IF(V$3&gt;(A6stdlife+$E131),(Input!$O$108*(1+rvanilla)^0.5)-SUM($O131:U131),(Input!$O$108*(1+rvanilla)^0.5)/A6stdlife))</f>
        <v>0</v>
      </c>
      <c r="W131" s="172">
        <f>IF(A6stdlife="n/a","n/a",IF(W$3&gt;(A6stdlife+$E131),(Input!$O$108*(1+rvanilla)^0.5)-SUM($O131:V131),(Input!$O$108*(1+rvanilla)^0.5)/A6stdlife))</f>
        <v>0</v>
      </c>
      <c r="X131" s="172">
        <f>IF(A6stdlife="n/a","n/a",IF(X$3&gt;(A6stdlife+$E131),(Input!$O$108*(1+rvanilla)^0.5)-SUM($O131:W131),(Input!$O$108*(1+rvanilla)^0.5)/A6stdlife))</f>
        <v>0</v>
      </c>
      <c r="Y131" s="172">
        <f>IF(A6stdlife="n/a","n/a",IF(Y$3&gt;(A6stdlife+$E131),(Input!$O$108*(1+rvanilla)^0.5)-SUM($O131:X131),(Input!$O$108*(1+rvanilla)^0.5)/A6stdlife))</f>
        <v>0</v>
      </c>
      <c r="Z131" s="172">
        <f>IF(A6stdlife="n/a","n/a",IF(Z$3&gt;(A6stdlife+$E131),(Input!$O$108*(1+rvanilla)^0.5)-SUM($O131:Y131),(Input!$O$108*(1+rvanilla)^0.5)/A6stdlife))</f>
        <v>0</v>
      </c>
      <c r="AA131" s="172">
        <f>IF(A6stdlife="n/a","n/a",IF(AA$3&gt;(A6stdlife+$E131),(Input!$O$108*(1+rvanilla)^0.5)-SUM($O131:Z131),(Input!$O$108*(1+rvanilla)^0.5)/A6stdlife))</f>
        <v>0</v>
      </c>
      <c r="AB131" s="172">
        <f>IF(A6stdlife="n/a","n/a",IF(AB$3&gt;(A6stdlife+$E131),(Input!$O$108*(1+rvanilla)^0.5)-SUM($O131:AA131),(Input!$O$108*(1+rvanilla)^0.5)/A6stdlife))</f>
        <v>0</v>
      </c>
      <c r="AC131" s="172">
        <f>IF(A6stdlife="n/a","n/a",IF(AC$3&gt;(A6stdlife+$E131),(Input!$O$108*(1+rvanilla)^0.5)-SUM($O131:AB131),(Input!$O$108*(1+rvanilla)^0.5)/A6stdlife))</f>
        <v>0</v>
      </c>
      <c r="AD131" s="172">
        <f>IF(A6stdlife="n/a","n/a",IF(AD$3&gt;(A6stdlife+$E131),(Input!$O$108*(1+rvanilla)^0.5)-SUM($O131:AC131),(Input!$O$108*(1+rvanilla)^0.5)/A6stdlife))</f>
        <v>0</v>
      </c>
      <c r="AE131" s="172">
        <f>IF(A6stdlife="n/a","n/a",IF(AE$3&gt;(A6stdlife+$E131),(Input!$O$108*(1+rvanilla)^0.5)-SUM($O131:AD131),(Input!$O$108*(1+rvanilla)^0.5)/A6stdlife))</f>
        <v>0</v>
      </c>
      <c r="AF131" s="172">
        <f>IF(A6stdlife="n/a","n/a",IF(AF$3&gt;(A6stdlife+$E131),(Input!$O$108*(1+rvanilla)^0.5)-SUM($O131:AE131),(Input!$O$108*(1+rvanilla)^0.5)/A6stdlife))</f>
        <v>0</v>
      </c>
      <c r="AG131" s="172">
        <f>IF(A6stdlife="n/a","n/a",IF(AG$3&gt;(A6stdlife+$E131),(Input!$O$108*(1+rvanilla)^0.5)-SUM($O131:AF131),(Input!$O$108*(1+rvanilla)^0.5)/A6stdlife))</f>
        <v>0</v>
      </c>
      <c r="AH131" s="172">
        <f>IF(A6stdlife="n/a","n/a",IF(AH$3&gt;(A6stdlife+$E131),(Input!$O$108*(1+rvanilla)^0.5)-SUM($O131:AG131),(Input!$O$108*(1+rvanilla)^0.5)/A6stdlife))</f>
        <v>0</v>
      </c>
      <c r="AI131" s="172">
        <f>IF(A6stdlife="n/a","n/a",IF(AI$3&gt;(A6stdlife+$E131),(Input!$O$108*(1+rvanilla)^0.5)-SUM($O131:AH131),(Input!$O$108*(1+rvanilla)^0.5)/A6stdlife))</f>
        <v>0</v>
      </c>
      <c r="AJ131" s="172">
        <f>IF(A6stdlife="n/a","n/a",IF(AJ$3&gt;(A6stdlife+$E131),(Input!$O$108*(1+rvanilla)^0.5)-SUM($O131:AI131),(Input!$O$108*(1+rvanilla)^0.5)/A6stdlife))</f>
        <v>0</v>
      </c>
      <c r="AK131" s="172">
        <f>IF(A6stdlife="n/a","n/a",IF(AK$3&gt;(A6stdlife+$E131),(Input!$O$108*(1+rvanilla)^0.5)-SUM($O131:AJ131),(Input!$O$108*(1+rvanilla)^0.5)/A6stdlife))</f>
        <v>0</v>
      </c>
      <c r="AL131" s="172">
        <f>IF(A6stdlife="n/a","n/a",IF(AL$3&gt;(A6stdlife+$E131),(Input!$O$108*(1+rvanilla)^0.5)-SUM($O131:AK131),(Input!$O$108*(1+rvanilla)^0.5)/A6stdlife))</f>
        <v>0</v>
      </c>
      <c r="AM131" s="172">
        <f>IF(A6stdlife="n/a","n/a",IF(AM$3&gt;(A6stdlife+$E131),(Input!$O$108*(1+rvanilla)^0.5)-SUM($O131:AL131),(Input!$O$108*(1+rvanilla)^0.5)/A6stdlife))</f>
        <v>0</v>
      </c>
      <c r="AN131" s="172">
        <f>IF(A6stdlife="n/a","n/a",IF(AN$3&gt;(A6stdlife+$E131),(Input!$O$108*(1+rvanilla)^0.5)-SUM($O131:AM131),(Input!$O$108*(1+rvanilla)^0.5)/A6stdlife))</f>
        <v>0</v>
      </c>
      <c r="AO131" s="172">
        <f>IF(A6stdlife="n/a","n/a",IF(AO$3&gt;(A6stdlife+$E131),(Input!$O$108*(1+rvanilla)^0.5)-SUM($O131:AN131),(Input!$O$108*(1+rvanilla)^0.5)/A6stdlife))</f>
        <v>0</v>
      </c>
      <c r="AP131" s="172">
        <f>IF(A6stdlife="n/a","n/a",IF(AP$3&gt;(A6stdlife+$E131),(Input!$O$108*(1+rvanilla)^0.5)-SUM($O131:AO131),(Input!$O$108*(1+rvanilla)^0.5)/A6stdlife))</f>
        <v>0</v>
      </c>
      <c r="AQ131" s="172">
        <f>IF(A6stdlife="n/a","n/a",IF(AQ$3&gt;(A6stdlife+$E131),(Input!$O$108*(1+rvanilla)^0.5)-SUM($O131:AP131),(Input!$O$108*(1+rvanilla)^0.5)/A6stdlife))</f>
        <v>0</v>
      </c>
      <c r="AR131" s="172">
        <f>IF(A6stdlife="n/a","n/a",IF(AR$3&gt;(A6stdlife+$E131),(Input!$O$108*(1+rvanilla)^0.5)-SUM($O131:AQ131),(Input!$O$108*(1+rvanilla)^0.5)/A6stdlife))</f>
        <v>0</v>
      </c>
      <c r="AS131" s="172">
        <f>IF(A6stdlife="n/a","n/a",IF(AS$3&gt;(A6stdlife+$E131),(Input!$O$108*(1+rvanilla)^0.5)-SUM($O131:AR131),(Input!$O$108*(1+rvanilla)^0.5)/A6stdlife))</f>
        <v>0</v>
      </c>
      <c r="AT131" s="172">
        <f>IF(A6stdlife="n/a","n/a",IF(AT$3&gt;(A6stdlife+$E131),(Input!$O$108*(1+rvanilla)^0.5)-SUM($O131:AS131),(Input!$O$108*(1+rvanilla)^0.5)/A6stdlife))</f>
        <v>0</v>
      </c>
      <c r="AU131" s="172">
        <f>IF(A6stdlife="n/a","n/a",IF(AU$3&gt;(A6stdlife+$E131),(Input!$O$108*(1+rvanilla)^0.5)-SUM($O131:AT131),(Input!$O$108*(1+rvanilla)^0.5)/A6stdlife))</f>
        <v>0</v>
      </c>
      <c r="AV131" s="172">
        <f>IF(A6stdlife="n/a","n/a",IF(AV$3&gt;(A6stdlife+$E131),(Input!$O$108*(1+rvanilla)^0.5)-SUM($O131:AU131),(Input!$O$108*(1+rvanilla)^0.5)/A6stdlife))</f>
        <v>0</v>
      </c>
      <c r="AW131" s="172">
        <f>IF(A6stdlife="n/a","n/a",IF(AW$3&gt;(A6stdlife+$E131),(Input!$O$108*(1+rvanilla)^0.5)-SUM($O131:AV131),(Input!$O$108*(1+rvanilla)^0.5)/A6stdlife))</f>
        <v>0</v>
      </c>
      <c r="AX131" s="172">
        <f>IF(A6stdlife="n/a","n/a",IF(AX$3&gt;(A6stdlife+$E131),(Input!$O$108*(1+rvanilla)^0.5)-SUM($O131:AW131),(Input!$O$108*(1+rvanilla)^0.5)/A6stdlife))</f>
        <v>0</v>
      </c>
      <c r="AY131" s="172">
        <f>IF(A6stdlife="n/a","n/a",IF(AY$3&gt;(A6stdlife+$E131),(Input!$O$108*(1+rvanilla)^0.5)-SUM($O131:AX131),(Input!$O$108*(1+rvanilla)^0.5)/A6stdlife))</f>
        <v>0</v>
      </c>
      <c r="AZ131" s="172">
        <f>IF(A6stdlife="n/a","n/a",IF(AZ$3&gt;(A6stdlife+$E131),(Input!$O$108*(1+rvanilla)^0.5)-SUM($O131:AY131),(Input!$O$108*(1+rvanilla)^0.5)/A6stdlife))</f>
        <v>0</v>
      </c>
      <c r="BA131" s="172">
        <f>IF(A6stdlife="n/a","n/a",IF(BA$3&gt;(A6stdlife+$E131),(Input!$O$108*(1+rvanilla)^0.5)-SUM($O131:AZ131),(Input!$O$108*(1+rvanilla)^0.5)/A6stdlife))</f>
        <v>0</v>
      </c>
      <c r="BB131" s="172">
        <f>IF(A6stdlife="n/a","n/a",IF(BB$3&gt;(A6stdlife+$E131),(Input!$O$108*(1+rvanilla)^0.5)-SUM($O131:BA131),(Input!$O$108*(1+rvanilla)^0.5)/A6stdlife))</f>
        <v>0</v>
      </c>
      <c r="BC131" s="172">
        <f>IF(A6stdlife="n/a","n/a",IF(BC$3&gt;(A6stdlife+$E131),(Input!$O$108*(1+rvanilla)^0.5)-SUM($O131:BB131),(Input!$O$108*(1+rvanilla)^0.5)/A6stdlife))</f>
        <v>0</v>
      </c>
      <c r="BD131" s="172">
        <f>IF(A6stdlife="n/a","n/a",IF(BD$3&gt;(A6stdlife+$E131),(Input!$O$108*(1+rvanilla)^0.5)-SUM($O131:BC131),(Input!$O$108*(1+rvanilla)^0.5)/A6stdlife))</f>
        <v>0</v>
      </c>
      <c r="BE131" s="172">
        <f>IF(A6stdlife="n/a","n/a",IF(BE$3&gt;(A6stdlife+$E131),(Input!$O$108*(1+rvanilla)^0.5)-SUM($O131:BD131),(Input!$O$108*(1+rvanilla)^0.5)/A6stdlife))</f>
        <v>0</v>
      </c>
      <c r="BF131" s="172">
        <f>IF(A6stdlife="n/a","n/a",IF(BF$3&gt;(A6stdlife+$E131),(Input!$O$108*(1+rvanilla)^0.5)-SUM($O131:BE131),(Input!$O$108*(1+rvanilla)^0.5)/A6stdlife))</f>
        <v>0</v>
      </c>
      <c r="BG131" s="172">
        <f>IF(A6stdlife="n/a","n/a",IF(BG$3&gt;(A6stdlife+$E131),(Input!$O$108*(1+rvanilla)^0.5)-SUM($O131:BF131),(Input!$O$108*(1+rvanilla)^0.5)/A6stdlife))</f>
        <v>0</v>
      </c>
      <c r="BH131" s="172">
        <f>IF(A6stdlife="n/a","n/a",IF(BH$3&gt;(A6stdlife+$E131),(Input!$O$108*(1+rvanilla)^0.5)-SUM($O131:BG131),(Input!$O$108*(1+rvanilla)^0.5)/A6stdlife))</f>
        <v>0</v>
      </c>
      <c r="BI131" s="172">
        <f>IF(A6stdlife="n/a","n/a",IF(BI$3&gt;(A6stdlife+$E131),(Input!$O$108*(1+rvanilla)^0.5)-SUM($O131:BH131),(Input!$O$108*(1+rvanilla)^0.5)/A6stdlife))</f>
        <v>0</v>
      </c>
      <c r="BJ131" s="16"/>
      <c r="BK131" s="16"/>
      <c r="BL131" s="325"/>
      <c r="BM131" s="325"/>
      <c r="BN131" s="325"/>
      <c r="BO131" s="325"/>
      <c r="BP131" s="325"/>
      <c r="BQ131" s="325"/>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2" customFormat="1" hidden="1" outlineLevel="2">
      <c r="A132" s="16"/>
      <c r="B132" s="16"/>
      <c r="C132" s="35"/>
      <c r="D132" s="546"/>
      <c r="E132" s="294">
        <v>10</v>
      </c>
      <c r="F132" s="37"/>
      <c r="G132" s="318"/>
      <c r="H132" s="320"/>
      <c r="I132" s="320"/>
      <c r="J132" s="320"/>
      <c r="K132" s="320"/>
      <c r="L132" s="320"/>
      <c r="M132" s="320"/>
      <c r="N132" s="320"/>
      <c r="O132" s="320"/>
      <c r="P132" s="319"/>
      <c r="Q132" s="172">
        <f>IF(A6stdlife="n/a","n/a",IF(Q$3&gt;(A6stdlife+$E132),(Input!$P$108*(1+rvanilla)^0.5)-SUM($P132:P132),(Input!$P$108*(1+rvanilla)^0.5)/A6stdlife))</f>
        <v>0</v>
      </c>
      <c r="R132" s="172">
        <f>IF(A6stdlife="n/a","n/a",IF(R$3&gt;(A6stdlife+$E132),(Input!$P$108*(1+rvanilla)^0.5)-SUM($P132:Q132),(Input!$P$108*(1+rvanilla)^0.5)/A6stdlife))</f>
        <v>0</v>
      </c>
      <c r="S132" s="172">
        <f>IF(A6stdlife="n/a","n/a",IF(S$3&gt;(A6stdlife+$E132),(Input!$P$108*(1+rvanilla)^0.5)-SUM($P132:R132),(Input!$P$108*(1+rvanilla)^0.5)/A6stdlife))</f>
        <v>0</v>
      </c>
      <c r="T132" s="172">
        <f>IF(A6stdlife="n/a","n/a",IF(T$3&gt;(A6stdlife+$E132),(Input!$P$108*(1+rvanilla)^0.5)-SUM($P132:S132),(Input!$P$108*(1+rvanilla)^0.5)/A6stdlife))</f>
        <v>0</v>
      </c>
      <c r="U132" s="172">
        <f>IF(A6stdlife="n/a","n/a",IF(U$3&gt;(A6stdlife+$E132),(Input!$P$108*(1+rvanilla)^0.5)-SUM($P132:T132),(Input!$P$108*(1+rvanilla)^0.5)/A6stdlife))</f>
        <v>0</v>
      </c>
      <c r="V132" s="172">
        <f>IF(A6stdlife="n/a","n/a",IF(V$3&gt;(A6stdlife+$E132),(Input!$P$108*(1+rvanilla)^0.5)-SUM($P132:U132),(Input!$P$108*(1+rvanilla)^0.5)/A6stdlife))</f>
        <v>0</v>
      </c>
      <c r="W132" s="172">
        <f>IF(A6stdlife="n/a","n/a",IF(W$3&gt;(A6stdlife+$E132),(Input!$P$108*(1+rvanilla)^0.5)-SUM($P132:V132),(Input!$P$108*(1+rvanilla)^0.5)/A6stdlife))</f>
        <v>0</v>
      </c>
      <c r="X132" s="172">
        <f>IF(A6stdlife="n/a","n/a",IF(X$3&gt;(A6stdlife+$E132),(Input!$P$108*(1+rvanilla)^0.5)-SUM($P132:W132),(Input!$P$108*(1+rvanilla)^0.5)/A6stdlife))</f>
        <v>0</v>
      </c>
      <c r="Y132" s="172">
        <f>IF(A6stdlife="n/a","n/a",IF(Y$3&gt;(A6stdlife+$E132),(Input!$P$108*(1+rvanilla)^0.5)-SUM($P132:X132),(Input!$P$108*(1+rvanilla)^0.5)/A6stdlife))</f>
        <v>0</v>
      </c>
      <c r="Z132" s="172">
        <f>IF(A6stdlife="n/a","n/a",IF(Z$3&gt;(A6stdlife+$E132),(Input!$P$108*(1+rvanilla)^0.5)-SUM($P132:Y132),(Input!$P$108*(1+rvanilla)^0.5)/A6stdlife))</f>
        <v>0</v>
      </c>
      <c r="AA132" s="172">
        <f>IF(A6stdlife="n/a","n/a",IF(AA$3&gt;(A6stdlife+$E132),(Input!$P$108*(1+rvanilla)^0.5)-SUM($P132:Z132),(Input!$P$108*(1+rvanilla)^0.5)/A6stdlife))</f>
        <v>0</v>
      </c>
      <c r="AB132" s="172">
        <f>IF(A6stdlife="n/a","n/a",IF(AB$3&gt;(A6stdlife+$E132),(Input!$P$108*(1+rvanilla)^0.5)-SUM($P132:AA132),(Input!$P$108*(1+rvanilla)^0.5)/A6stdlife))</f>
        <v>0</v>
      </c>
      <c r="AC132" s="172">
        <f>IF(A6stdlife="n/a","n/a",IF(AC$3&gt;(A6stdlife+$E132),(Input!$P$108*(1+rvanilla)^0.5)-SUM($P132:AB132),(Input!$P$108*(1+rvanilla)^0.5)/A6stdlife))</f>
        <v>0</v>
      </c>
      <c r="AD132" s="172">
        <f>IF(A6stdlife="n/a","n/a",IF(AD$3&gt;(A6stdlife+$E132),(Input!$P$108*(1+rvanilla)^0.5)-SUM($P132:AC132),(Input!$P$108*(1+rvanilla)^0.5)/A6stdlife))</f>
        <v>0</v>
      </c>
      <c r="AE132" s="172">
        <f>IF(A6stdlife="n/a","n/a",IF(AE$3&gt;(A6stdlife+$E132),(Input!$P$108*(1+rvanilla)^0.5)-SUM($P132:AD132),(Input!$P$108*(1+rvanilla)^0.5)/A6stdlife))</f>
        <v>0</v>
      </c>
      <c r="AF132" s="172">
        <f>IF(A6stdlife="n/a","n/a",IF(AF$3&gt;(A6stdlife+$E132),(Input!$P$108*(1+rvanilla)^0.5)-SUM($P132:AE132),(Input!$P$108*(1+rvanilla)^0.5)/A6stdlife))</f>
        <v>0</v>
      </c>
      <c r="AG132" s="172">
        <f>IF(A6stdlife="n/a","n/a",IF(AG$3&gt;(A6stdlife+$E132),(Input!$P$108*(1+rvanilla)^0.5)-SUM($P132:AF132),(Input!$P$108*(1+rvanilla)^0.5)/A6stdlife))</f>
        <v>0</v>
      </c>
      <c r="AH132" s="172">
        <f>IF(A6stdlife="n/a","n/a",IF(AH$3&gt;(A6stdlife+$E132),(Input!$P$108*(1+rvanilla)^0.5)-SUM($P132:AG132),(Input!$P$108*(1+rvanilla)^0.5)/A6stdlife))</f>
        <v>0</v>
      </c>
      <c r="AI132" s="172">
        <f>IF(A6stdlife="n/a","n/a",IF(AI$3&gt;(A6stdlife+$E132),(Input!$P$108*(1+rvanilla)^0.5)-SUM($P132:AH132),(Input!$P$108*(1+rvanilla)^0.5)/A6stdlife))</f>
        <v>0</v>
      </c>
      <c r="AJ132" s="172">
        <f>IF(A6stdlife="n/a","n/a",IF(AJ$3&gt;(A6stdlife+$E132),(Input!$P$108*(1+rvanilla)^0.5)-SUM($P132:AI132),(Input!$P$108*(1+rvanilla)^0.5)/A6stdlife))</f>
        <v>0</v>
      </c>
      <c r="AK132" s="172">
        <f>IF(A6stdlife="n/a","n/a",IF(AK$3&gt;(A6stdlife+$E132),(Input!$P$108*(1+rvanilla)^0.5)-SUM($P132:AJ132),(Input!$P$108*(1+rvanilla)^0.5)/A6stdlife))</f>
        <v>0</v>
      </c>
      <c r="AL132" s="172">
        <f>IF(A6stdlife="n/a","n/a",IF(AL$3&gt;(A6stdlife+$E132),(Input!$P$108*(1+rvanilla)^0.5)-SUM($P132:AK132),(Input!$P$108*(1+rvanilla)^0.5)/A6stdlife))</f>
        <v>0</v>
      </c>
      <c r="AM132" s="172">
        <f>IF(A6stdlife="n/a","n/a",IF(AM$3&gt;(A6stdlife+$E132),(Input!$P$108*(1+rvanilla)^0.5)-SUM($P132:AL132),(Input!$P$108*(1+rvanilla)^0.5)/A6stdlife))</f>
        <v>0</v>
      </c>
      <c r="AN132" s="172">
        <f>IF(A6stdlife="n/a","n/a",IF(AN$3&gt;(A6stdlife+$E132),(Input!$P$108*(1+rvanilla)^0.5)-SUM($P132:AM132),(Input!$P$108*(1+rvanilla)^0.5)/A6stdlife))</f>
        <v>0</v>
      </c>
      <c r="AO132" s="172">
        <f>IF(A6stdlife="n/a","n/a",IF(AO$3&gt;(A6stdlife+$E132),(Input!$P$108*(1+rvanilla)^0.5)-SUM($P132:AN132),(Input!$P$108*(1+rvanilla)^0.5)/A6stdlife))</f>
        <v>0</v>
      </c>
      <c r="AP132" s="172">
        <f>IF(A6stdlife="n/a","n/a",IF(AP$3&gt;(A6stdlife+$E132),(Input!$P$108*(1+rvanilla)^0.5)-SUM($P132:AO132),(Input!$P$108*(1+rvanilla)^0.5)/A6stdlife))</f>
        <v>0</v>
      </c>
      <c r="AQ132" s="172">
        <f>IF(A6stdlife="n/a","n/a",IF(AQ$3&gt;(A6stdlife+$E132),(Input!$P$108*(1+rvanilla)^0.5)-SUM($P132:AP132),(Input!$P$108*(1+rvanilla)^0.5)/A6stdlife))</f>
        <v>0</v>
      </c>
      <c r="AR132" s="172">
        <f>IF(A6stdlife="n/a","n/a",IF(AR$3&gt;(A6stdlife+$E132),(Input!$P$108*(1+rvanilla)^0.5)-SUM($P132:AQ132),(Input!$P$108*(1+rvanilla)^0.5)/A6stdlife))</f>
        <v>0</v>
      </c>
      <c r="AS132" s="172">
        <f>IF(A6stdlife="n/a","n/a",IF(AS$3&gt;(A6stdlife+$E132),(Input!$P$108*(1+rvanilla)^0.5)-SUM($P132:AR132),(Input!$P$108*(1+rvanilla)^0.5)/A6stdlife))</f>
        <v>0</v>
      </c>
      <c r="AT132" s="172">
        <f>IF(A6stdlife="n/a","n/a",IF(AT$3&gt;(A6stdlife+$E132),(Input!$P$108*(1+rvanilla)^0.5)-SUM($P132:AS132),(Input!$P$108*(1+rvanilla)^0.5)/A6stdlife))</f>
        <v>0</v>
      </c>
      <c r="AU132" s="172">
        <f>IF(A6stdlife="n/a","n/a",IF(AU$3&gt;(A6stdlife+$E132),(Input!$P$108*(1+rvanilla)^0.5)-SUM($P132:AT132),(Input!$P$108*(1+rvanilla)^0.5)/A6stdlife))</f>
        <v>0</v>
      </c>
      <c r="AV132" s="172">
        <f>IF(A6stdlife="n/a","n/a",IF(AV$3&gt;(A6stdlife+$E132),(Input!$P$108*(1+rvanilla)^0.5)-SUM($P132:AU132),(Input!$P$108*(1+rvanilla)^0.5)/A6stdlife))</f>
        <v>0</v>
      </c>
      <c r="AW132" s="172">
        <f>IF(A6stdlife="n/a","n/a",IF(AW$3&gt;(A6stdlife+$E132),(Input!$P$108*(1+rvanilla)^0.5)-SUM($P132:AV132),(Input!$P$108*(1+rvanilla)^0.5)/A6stdlife))</f>
        <v>0</v>
      </c>
      <c r="AX132" s="172">
        <f>IF(A6stdlife="n/a","n/a",IF(AX$3&gt;(A6stdlife+$E132),(Input!$P$108*(1+rvanilla)^0.5)-SUM($P132:AW132),(Input!$P$108*(1+rvanilla)^0.5)/A6stdlife))</f>
        <v>0</v>
      </c>
      <c r="AY132" s="172">
        <f>IF(A6stdlife="n/a","n/a",IF(AY$3&gt;(A6stdlife+$E132),(Input!$P$108*(1+rvanilla)^0.5)-SUM($P132:AX132),(Input!$P$108*(1+rvanilla)^0.5)/A6stdlife))</f>
        <v>0</v>
      </c>
      <c r="AZ132" s="172">
        <f>IF(A6stdlife="n/a","n/a",IF(AZ$3&gt;(A6stdlife+$E132),(Input!$P$108*(1+rvanilla)^0.5)-SUM($P132:AY132),(Input!$P$108*(1+rvanilla)^0.5)/A6stdlife))</f>
        <v>0</v>
      </c>
      <c r="BA132" s="172">
        <f>IF(A6stdlife="n/a","n/a",IF(BA$3&gt;(A6stdlife+$E132),(Input!$P$108*(1+rvanilla)^0.5)-SUM($P132:AZ132),(Input!$P$108*(1+rvanilla)^0.5)/A6stdlife))</f>
        <v>0</v>
      </c>
      <c r="BB132" s="172">
        <f>IF(A6stdlife="n/a","n/a",IF(BB$3&gt;(A6stdlife+$E132),(Input!$P$108*(1+rvanilla)^0.5)-SUM($P132:BA132),(Input!$P$108*(1+rvanilla)^0.5)/A6stdlife))</f>
        <v>0</v>
      </c>
      <c r="BC132" s="172">
        <f>IF(A6stdlife="n/a","n/a",IF(BC$3&gt;(A6stdlife+$E132),(Input!$P$108*(1+rvanilla)^0.5)-SUM($P132:BB132),(Input!$P$108*(1+rvanilla)^0.5)/A6stdlife))</f>
        <v>0</v>
      </c>
      <c r="BD132" s="172">
        <f>IF(A6stdlife="n/a","n/a",IF(BD$3&gt;(A6stdlife+$E132),(Input!$P$108*(1+rvanilla)^0.5)-SUM($P132:BC132),(Input!$P$108*(1+rvanilla)^0.5)/A6stdlife))</f>
        <v>0</v>
      </c>
      <c r="BE132" s="172">
        <f>IF(A6stdlife="n/a","n/a",IF(BE$3&gt;(A6stdlife+$E132),(Input!$P$108*(1+rvanilla)^0.5)-SUM($P132:BD132),(Input!$P$108*(1+rvanilla)^0.5)/A6stdlife))</f>
        <v>0</v>
      </c>
      <c r="BF132" s="172">
        <f>IF(A6stdlife="n/a","n/a",IF(BF$3&gt;(A6stdlife+$E132),(Input!$P$108*(1+rvanilla)^0.5)-SUM($P132:BE132),(Input!$P$108*(1+rvanilla)^0.5)/A6stdlife))</f>
        <v>0</v>
      </c>
      <c r="BG132" s="172">
        <f>IF(A6stdlife="n/a","n/a",IF(BG$3&gt;(A6stdlife+$E132),(Input!$P$108*(1+rvanilla)^0.5)-SUM($P132:BF132),(Input!$P$108*(1+rvanilla)^0.5)/A6stdlife))</f>
        <v>0</v>
      </c>
      <c r="BH132" s="172">
        <f>IF(A6stdlife="n/a","n/a",IF(BH$3&gt;(A6stdlife+$E132),(Input!$P$108*(1+rvanilla)^0.5)-SUM($P132:BG132),(Input!$P$108*(1+rvanilla)^0.5)/A6stdlife))</f>
        <v>0</v>
      </c>
      <c r="BI132" s="172">
        <f>IF(A6stdlife="n/a","n/a",IF(BI$3&gt;(A6stdlife+$E132),(Input!$P$108*(1+rvanilla)^0.5)-SUM($P132:BH132),(Input!$P$108*(1+rvanilla)^0.5)/A6stdlife))</f>
        <v>0</v>
      </c>
      <c r="BJ132" s="16"/>
      <c r="BK132" s="16"/>
      <c r="BL132" s="325"/>
      <c r="BM132" s="325"/>
      <c r="BN132" s="325"/>
      <c r="BO132" s="325"/>
      <c r="BP132" s="325"/>
      <c r="BQ132" s="325"/>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2" customFormat="1" hidden="1" outlineLevel="1">
      <c r="A133" s="16"/>
      <c r="B133" s="16"/>
      <c r="C133" s="35" t="str">
        <f>Asset6</f>
        <v>Distribution Overhead Lines</v>
      </c>
      <c r="D133" s="16"/>
      <c r="E133" s="16"/>
      <c r="F133" s="32"/>
      <c r="G133" s="169">
        <f t="shared" ref="G133:AL133" si="19">SUM(G121:G132)</f>
        <v>0</v>
      </c>
      <c r="H133" s="169">
        <f t="shared" si="19"/>
        <v>0.22044728246879586</v>
      </c>
      <c r="I133" s="169">
        <f t="shared" si="19"/>
        <v>0.45146646053950013</v>
      </c>
      <c r="J133" s="169">
        <f t="shared" si="19"/>
        <v>0.69871568744691692</v>
      </c>
      <c r="K133" s="169">
        <f t="shared" si="19"/>
        <v>0.94739969299521443</v>
      </c>
      <c r="L133" s="169">
        <f t="shared" si="19"/>
        <v>1.2096226541006914</v>
      </c>
      <c r="M133" s="169">
        <f t="shared" si="19"/>
        <v>1.2096226541006914</v>
      </c>
      <c r="N133" s="169">
        <f t="shared" si="19"/>
        <v>1.2096226541006914</v>
      </c>
      <c r="O133" s="169">
        <f t="shared" si="19"/>
        <v>1.2096226541006914</v>
      </c>
      <c r="P133" s="169">
        <f t="shared" si="19"/>
        <v>1.2096226541006914</v>
      </c>
      <c r="Q133" s="169">
        <f t="shared" si="19"/>
        <v>1.2096226541006914</v>
      </c>
      <c r="R133" s="169">
        <f t="shared" si="19"/>
        <v>1.2096226541006914</v>
      </c>
      <c r="S133" s="169">
        <f t="shared" si="19"/>
        <v>1.2096226541006914</v>
      </c>
      <c r="T133" s="169">
        <f t="shared" si="19"/>
        <v>1.2096226541006914</v>
      </c>
      <c r="U133" s="169">
        <f t="shared" si="19"/>
        <v>1.2096226541006914</v>
      </c>
      <c r="V133" s="169">
        <f t="shared" si="19"/>
        <v>1.2096226541006914</v>
      </c>
      <c r="W133" s="169">
        <f t="shared" si="19"/>
        <v>1.2096226541006914</v>
      </c>
      <c r="X133" s="169">
        <f t="shared" si="19"/>
        <v>1.2096226541006914</v>
      </c>
      <c r="Y133" s="169">
        <f t="shared" si="19"/>
        <v>1.2096226541006914</v>
      </c>
      <c r="Z133" s="169">
        <f t="shared" si="19"/>
        <v>1.2096226541006914</v>
      </c>
      <c r="AA133" s="169">
        <f t="shared" si="19"/>
        <v>1.2096226541006914</v>
      </c>
      <c r="AB133" s="169">
        <f t="shared" si="19"/>
        <v>1.2096226541006914</v>
      </c>
      <c r="AC133" s="169">
        <f t="shared" si="19"/>
        <v>1.2096226541006914</v>
      </c>
      <c r="AD133" s="169">
        <f t="shared" si="19"/>
        <v>1.2096226541006914</v>
      </c>
      <c r="AE133" s="169">
        <f t="shared" si="19"/>
        <v>1.2096226541006914</v>
      </c>
      <c r="AF133" s="169">
        <f t="shared" si="19"/>
        <v>1.2096226541006914</v>
      </c>
      <c r="AG133" s="169">
        <f t="shared" si="19"/>
        <v>1.2096226541006914</v>
      </c>
      <c r="AH133" s="169">
        <f t="shared" si="19"/>
        <v>1.2096226541006914</v>
      </c>
      <c r="AI133" s="169">
        <f t="shared" si="19"/>
        <v>1.2096226541006914</v>
      </c>
      <c r="AJ133" s="169">
        <f t="shared" si="19"/>
        <v>1.2096226541006914</v>
      </c>
      <c r="AK133" s="169">
        <f t="shared" si="19"/>
        <v>1.2096226541006914</v>
      </c>
      <c r="AL133" s="169">
        <f t="shared" si="19"/>
        <v>1.2096226541006914</v>
      </c>
      <c r="AM133" s="169">
        <f t="shared" ref="AM133:BI133" si="20">SUM(AM121:AM132)</f>
        <v>1.2096226541006914</v>
      </c>
      <c r="AN133" s="169">
        <f t="shared" si="20"/>
        <v>1.2096226541006914</v>
      </c>
      <c r="AO133" s="169">
        <f t="shared" si="20"/>
        <v>1.2096226541006914</v>
      </c>
      <c r="AP133" s="169">
        <f t="shared" si="20"/>
        <v>1.2096226541006914</v>
      </c>
      <c r="AQ133" s="169">
        <f t="shared" si="20"/>
        <v>1.2096226541006914</v>
      </c>
      <c r="AR133" s="169">
        <f t="shared" si="20"/>
        <v>1.2096226541006914</v>
      </c>
      <c r="AS133" s="169">
        <f t="shared" si="20"/>
        <v>1.2096226541006914</v>
      </c>
      <c r="AT133" s="169">
        <f t="shared" si="20"/>
        <v>1.2096226541006914</v>
      </c>
      <c r="AU133" s="169">
        <f t="shared" si="20"/>
        <v>1.2096226541006914</v>
      </c>
      <c r="AV133" s="169">
        <f t="shared" si="20"/>
        <v>1.2096226541006914</v>
      </c>
      <c r="AW133" s="169">
        <f t="shared" si="20"/>
        <v>1.2096226541006914</v>
      </c>
      <c r="AX133" s="169">
        <f t="shared" si="20"/>
        <v>1.2096226541006914</v>
      </c>
      <c r="AY133" s="169">
        <f t="shared" si="20"/>
        <v>1.2096226541006914</v>
      </c>
      <c r="AZ133" s="169">
        <f t="shared" si="20"/>
        <v>1.2096226541006914</v>
      </c>
      <c r="BA133" s="169">
        <f t="shared" si="20"/>
        <v>1.2096226541006914</v>
      </c>
      <c r="BB133" s="169">
        <f t="shared" si="20"/>
        <v>1.2096226541006914</v>
      </c>
      <c r="BC133" s="169">
        <f t="shared" si="20"/>
        <v>1.2096226541006914</v>
      </c>
      <c r="BD133" s="169">
        <f t="shared" si="20"/>
        <v>1.2096226541006914</v>
      </c>
      <c r="BE133" s="169">
        <f t="shared" si="20"/>
        <v>1.2096226541006914</v>
      </c>
      <c r="BF133" s="169">
        <f t="shared" si="20"/>
        <v>0.98917537163190261</v>
      </c>
      <c r="BG133" s="169">
        <f t="shared" si="20"/>
        <v>0.75815619356119124</v>
      </c>
      <c r="BH133" s="169">
        <f t="shared" si="20"/>
        <v>0.51090696665377089</v>
      </c>
      <c r="BI133" s="169">
        <f t="shared" si="20"/>
        <v>0.26222296110548571</v>
      </c>
      <c r="BJ133" s="16"/>
      <c r="BK133" s="16"/>
      <c r="BL133" s="325"/>
      <c r="BM133" s="325"/>
      <c r="BN133" s="325"/>
      <c r="BO133" s="325"/>
      <c r="BP133" s="325"/>
      <c r="BQ133" s="325"/>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2" customFormat="1" hidden="1" outlineLevel="2">
      <c r="A134" s="16"/>
      <c r="B134" s="42" t="str">
        <f>C146</f>
        <v>Distribution Underground Lines</v>
      </c>
      <c r="C134" s="43"/>
      <c r="D134" s="44" t="s">
        <v>72</v>
      </c>
      <c r="E134" s="43"/>
      <c r="F134" s="45"/>
      <c r="G134" s="171" t="str">
        <f>IF(G$3&gt;A7remlife,A7value-SUM($F134:F134),IF(A7remlife="N/A","n/a",A7value/A7remlife))</f>
        <v>n/a</v>
      </c>
      <c r="H134" s="171" t="str">
        <f>IF(H$3&gt;A7remlife,A7value-SUM($F134:G134),IF(A7remlife="N/A","n/a",A7value/A7remlife))</f>
        <v>n/a</v>
      </c>
      <c r="I134" s="171" t="str">
        <f>IF(I$3&gt;A7remlife,A7value-SUM($F134:H134),IF(A7remlife="N/A","n/a",A7value/A7remlife))</f>
        <v>n/a</v>
      </c>
      <c r="J134" s="171" t="str">
        <f>IF(J$3&gt;A7remlife,A7value-SUM($F134:I134),IF(A7remlife="N/A","n/a",A7value/A7remlife))</f>
        <v>n/a</v>
      </c>
      <c r="K134" s="171" t="str">
        <f>IF(K$3&gt;A7remlife,A7value-SUM($F134:J134),IF(A7remlife="N/A","n/a",A7value/A7remlife))</f>
        <v>n/a</v>
      </c>
      <c r="L134" s="171" t="str">
        <f>IF(L$3&gt;A7remlife,A7value-SUM($F134:K134),IF(A7remlife="N/A","n/a",A7value/A7remlife))</f>
        <v>n/a</v>
      </c>
      <c r="M134" s="171" t="str">
        <f>IF(M$3&gt;A7remlife,A7value-SUM($F134:L134),IF(A7remlife="N/A","n/a",A7value/A7remlife))</f>
        <v>n/a</v>
      </c>
      <c r="N134" s="171" t="str">
        <f>IF(N$3&gt;A7remlife,A7value-SUM($F134:M134),IF(A7remlife="N/A","n/a",A7value/A7remlife))</f>
        <v>n/a</v>
      </c>
      <c r="O134" s="171" t="str">
        <f>IF(O$3&gt;A7remlife,A7value-SUM($F134:N134),IF(A7remlife="N/A","n/a",A7value/A7remlife))</f>
        <v>n/a</v>
      </c>
      <c r="P134" s="171" t="str">
        <f>IF(P$3&gt;A7remlife,A7value-SUM($F134:O134),IF(A7remlife="N/A","n/a",A7value/A7remlife))</f>
        <v>n/a</v>
      </c>
      <c r="Q134" s="171" t="str">
        <f>IF(Q$3&gt;A7remlife,A7value-SUM($F134:P134),IF(A7remlife="N/A","n/a",A7value/A7remlife))</f>
        <v>n/a</v>
      </c>
      <c r="R134" s="171" t="str">
        <f>IF(R$3&gt;A7remlife,A7value-SUM($F134:Q134),IF(A7remlife="N/A","n/a",A7value/A7remlife))</f>
        <v>n/a</v>
      </c>
      <c r="S134" s="171" t="str">
        <f>IF(S$3&gt;A7remlife,A7value-SUM($F134:R134),IF(A7remlife="N/A","n/a",A7value/A7remlife))</f>
        <v>n/a</v>
      </c>
      <c r="T134" s="171" t="str">
        <f>IF(T$3&gt;A7remlife,A7value-SUM($F134:S134),IF(A7remlife="N/A","n/a",A7value/A7remlife))</f>
        <v>n/a</v>
      </c>
      <c r="U134" s="171" t="str">
        <f>IF(U$3&gt;A7remlife,A7value-SUM($F134:T134),IF(A7remlife="N/A","n/a",A7value/A7remlife))</f>
        <v>n/a</v>
      </c>
      <c r="V134" s="171" t="str">
        <f>IF(V$3&gt;A7remlife,A7value-SUM($F134:U134),IF(A7remlife="N/A","n/a",A7value/A7remlife))</f>
        <v>n/a</v>
      </c>
      <c r="W134" s="171" t="str">
        <f>IF(W$3&gt;A7remlife,A7value-SUM($F134:V134),IF(A7remlife="N/A","n/a",A7value/A7remlife))</f>
        <v>n/a</v>
      </c>
      <c r="X134" s="171" t="str">
        <f>IF(X$3&gt;A7remlife,A7value-SUM($F134:W134),IF(A7remlife="N/A","n/a",A7value/A7remlife))</f>
        <v>n/a</v>
      </c>
      <c r="Y134" s="171" t="str">
        <f>IF(Y$3&gt;A7remlife,A7value-SUM($F134:X134),IF(A7remlife="N/A","n/a",A7value/A7remlife))</f>
        <v>n/a</v>
      </c>
      <c r="Z134" s="171" t="str">
        <f>IF(Z$3&gt;A7remlife,A7value-SUM($F134:Y134),IF(A7remlife="N/A","n/a",A7value/A7remlife))</f>
        <v>n/a</v>
      </c>
      <c r="AA134" s="171" t="str">
        <f>IF(AA$3&gt;A7remlife,A7value-SUM($F134:Z134),IF(A7remlife="N/A","n/a",A7value/A7remlife))</f>
        <v>n/a</v>
      </c>
      <c r="AB134" s="171" t="str">
        <f>IF(AB$3&gt;A7remlife,A7value-SUM($F134:AA134),IF(A7remlife="N/A","n/a",A7value/A7remlife))</f>
        <v>n/a</v>
      </c>
      <c r="AC134" s="171" t="str">
        <f>IF(AC$3&gt;A7remlife,A7value-SUM($F134:AB134),IF(A7remlife="N/A","n/a",A7value/A7remlife))</f>
        <v>n/a</v>
      </c>
      <c r="AD134" s="171" t="str">
        <f>IF(AD$3&gt;A7remlife,A7value-SUM($F134:AC134),IF(A7remlife="N/A","n/a",A7value/A7remlife))</f>
        <v>n/a</v>
      </c>
      <c r="AE134" s="171" t="str">
        <f>IF(AE$3&gt;A7remlife,A7value-SUM($F134:AD134),IF(A7remlife="N/A","n/a",A7value/A7remlife))</f>
        <v>n/a</v>
      </c>
      <c r="AF134" s="171" t="str">
        <f>IF(AF$3&gt;A7remlife,A7value-SUM($F134:AE134),IF(A7remlife="N/A","n/a",A7value/A7remlife))</f>
        <v>n/a</v>
      </c>
      <c r="AG134" s="171" t="str">
        <f>IF(AG$3&gt;A7remlife,A7value-SUM($F134:AF134),IF(A7remlife="N/A","n/a",A7value/A7remlife))</f>
        <v>n/a</v>
      </c>
      <c r="AH134" s="171" t="str">
        <f>IF(AH$3&gt;A7remlife,A7value-SUM($F134:AG134),IF(A7remlife="N/A","n/a",A7value/A7remlife))</f>
        <v>n/a</v>
      </c>
      <c r="AI134" s="171" t="str">
        <f>IF(AI$3&gt;A7remlife,A7value-SUM($F134:AH134),IF(A7remlife="N/A","n/a",A7value/A7remlife))</f>
        <v>n/a</v>
      </c>
      <c r="AJ134" s="171" t="str">
        <f>IF(AJ$3&gt;A7remlife,A7value-SUM($F134:AI134),IF(A7remlife="N/A","n/a",A7value/A7remlife))</f>
        <v>n/a</v>
      </c>
      <c r="AK134" s="171" t="str">
        <f>IF(AK$3&gt;A7remlife,A7value-SUM($F134:AJ134),IF(A7remlife="N/A","n/a",A7value/A7remlife))</f>
        <v>n/a</v>
      </c>
      <c r="AL134" s="171" t="str">
        <f>IF(AL$3&gt;A7remlife,A7value-SUM($F134:AK134),IF(A7remlife="N/A","n/a",A7value/A7remlife))</f>
        <v>n/a</v>
      </c>
      <c r="AM134" s="171" t="str">
        <f>IF(AM$3&gt;A7remlife,A7value-SUM($F134:AL134),IF(A7remlife="N/A","n/a",A7value/A7remlife))</f>
        <v>n/a</v>
      </c>
      <c r="AN134" s="171" t="str">
        <f>IF(AN$3&gt;A7remlife,A7value-SUM($F134:AM134),IF(A7remlife="N/A","n/a",A7value/A7remlife))</f>
        <v>n/a</v>
      </c>
      <c r="AO134" s="171" t="str">
        <f>IF(AO$3&gt;A7remlife,A7value-SUM($F134:AN134),IF(A7remlife="N/A","n/a",A7value/A7remlife))</f>
        <v>n/a</v>
      </c>
      <c r="AP134" s="171" t="str">
        <f>IF(AP$3&gt;A7remlife,A7value-SUM($F134:AO134),IF(A7remlife="N/A","n/a",A7value/A7remlife))</f>
        <v>n/a</v>
      </c>
      <c r="AQ134" s="171" t="str">
        <f>IF(AQ$3&gt;A7remlife,A7value-SUM($F134:AP134),IF(A7remlife="N/A","n/a",A7value/A7remlife))</f>
        <v>n/a</v>
      </c>
      <c r="AR134" s="171" t="str">
        <f>IF(AR$3&gt;A7remlife,A7value-SUM($F134:AQ134),IF(A7remlife="N/A","n/a",A7value/A7remlife))</f>
        <v>n/a</v>
      </c>
      <c r="AS134" s="171" t="str">
        <f>IF(AS$3&gt;A7remlife,A7value-SUM($F134:AR134),IF(A7remlife="N/A","n/a",A7value/A7remlife))</f>
        <v>n/a</v>
      </c>
      <c r="AT134" s="171" t="str">
        <f>IF(AT$3&gt;A7remlife,A7value-SUM($F134:AS134),IF(A7remlife="N/A","n/a",A7value/A7remlife))</f>
        <v>n/a</v>
      </c>
      <c r="AU134" s="171" t="str">
        <f>IF(AU$3&gt;A7remlife,A7value-SUM($F134:AT134),IF(A7remlife="N/A","n/a",A7value/A7remlife))</f>
        <v>n/a</v>
      </c>
      <c r="AV134" s="171" t="str">
        <f>IF(AV$3&gt;A7remlife,A7value-SUM($F134:AU134),IF(A7remlife="N/A","n/a",A7value/A7remlife))</f>
        <v>n/a</v>
      </c>
      <c r="AW134" s="171" t="str">
        <f>IF(AW$3&gt;A7remlife,A7value-SUM($F134:AV134),IF(A7remlife="N/A","n/a",A7value/A7remlife))</f>
        <v>n/a</v>
      </c>
      <c r="AX134" s="171" t="str">
        <f>IF(AX$3&gt;A7remlife,A7value-SUM($F134:AW134),IF(A7remlife="N/A","n/a",A7value/A7remlife))</f>
        <v>n/a</v>
      </c>
      <c r="AY134" s="171" t="str">
        <f>IF(AY$3&gt;A7remlife,A7value-SUM($F134:AX134),IF(A7remlife="N/A","n/a",A7value/A7remlife))</f>
        <v>n/a</v>
      </c>
      <c r="AZ134" s="171" t="str">
        <f>IF(AZ$3&gt;A7remlife,A7value-SUM($F134:AY134),IF(A7remlife="N/A","n/a",A7value/A7remlife))</f>
        <v>n/a</v>
      </c>
      <c r="BA134" s="171" t="str">
        <f>IF(BA$3&gt;A7remlife,A7value-SUM($F134:AZ134),IF(A7remlife="N/A","n/a",A7value/A7remlife))</f>
        <v>n/a</v>
      </c>
      <c r="BB134" s="171" t="str">
        <f>IF(BB$3&gt;A7remlife,A7value-SUM($F134:BA134),IF(A7remlife="N/A","n/a",A7value/A7remlife))</f>
        <v>n/a</v>
      </c>
      <c r="BC134" s="171" t="str">
        <f>IF(BC$3&gt;A7remlife,A7value-SUM($F134:BB134),IF(A7remlife="N/A","n/a",A7value/A7remlife))</f>
        <v>n/a</v>
      </c>
      <c r="BD134" s="171" t="str">
        <f>IF(BD$3&gt;A7remlife,A7value-SUM($F134:BC134),IF(A7remlife="N/A","n/a",A7value/A7remlife))</f>
        <v>n/a</v>
      </c>
      <c r="BE134" s="171" t="str">
        <f>IF(BE$3&gt;A7remlife,A7value-SUM($F134:BD134),IF(A7remlife="N/A","n/a",A7value/A7remlife))</f>
        <v>n/a</v>
      </c>
      <c r="BF134" s="171" t="str">
        <f>IF(BF$3&gt;A7remlife,A7value-SUM($F134:BE134),IF(A7remlife="N/A","n/a",A7value/A7remlife))</f>
        <v>n/a</v>
      </c>
      <c r="BG134" s="171" t="str">
        <f>IF(BG$3&gt;A7remlife,A7value-SUM($F134:BF134),IF(A7remlife="N/A","n/a",A7value/A7remlife))</f>
        <v>n/a</v>
      </c>
      <c r="BH134" s="171" t="str">
        <f>IF(BH$3&gt;A7remlife,A7value-SUM($F134:BG134),IF(A7remlife="N/A","n/a",A7value/A7remlife))</f>
        <v>n/a</v>
      </c>
      <c r="BI134" s="171" t="str">
        <f>IF(BI$3&gt;A7remlife,A7value-SUM($F134:BH134),IF(A7remlife="N/A","n/a",A7value/A7remlife))</f>
        <v>n/a</v>
      </c>
      <c r="BJ134" s="16"/>
      <c r="BK134" s="16"/>
      <c r="BL134" s="325"/>
      <c r="BM134" s="325"/>
      <c r="BN134" s="325"/>
      <c r="BO134" s="325"/>
      <c r="BP134" s="325"/>
      <c r="BQ134" s="325"/>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2" customFormat="1" hidden="1" outlineLevel="2">
      <c r="A135" s="16"/>
      <c r="B135" s="16"/>
      <c r="C135" s="35"/>
      <c r="D135" s="546" t="s">
        <v>71</v>
      </c>
      <c r="E135" s="293">
        <v>0</v>
      </c>
      <c r="F135" s="37"/>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6"/>
      <c r="BK135" s="16"/>
      <c r="BL135" s="325"/>
      <c r="BM135" s="325"/>
      <c r="BN135" s="325"/>
      <c r="BO135" s="325"/>
      <c r="BP135" s="325"/>
      <c r="BQ135" s="32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2" customFormat="1" hidden="1" outlineLevel="2">
      <c r="A136" s="16"/>
      <c r="B136" s="16"/>
      <c r="C136" s="35"/>
      <c r="D136" s="546"/>
      <c r="E136" s="293">
        <v>1</v>
      </c>
      <c r="F136" s="37"/>
      <c r="G136" s="317"/>
      <c r="H136" s="172">
        <f>IF(A7stdlife="n/a","n/a",IF(H$3&gt;(A7stdlife+$E136),(Input!$G$109*(1+rvanilla)^0.5)-SUM($G136:G136),(Input!$G$109*(1+rvanilla)^0.5)/A7stdlife))</f>
        <v>0.19771487399443127</v>
      </c>
      <c r="I136" s="172">
        <f>IF(A7stdlife="n/a","n/a",IF(I$3&gt;(A7stdlife+$E136),(Input!$G$109*(1+rvanilla)^0.5)-SUM($G136:H136),(Input!$G$109*(1+rvanilla)^0.5)/A7stdlife))</f>
        <v>0.19771487399443127</v>
      </c>
      <c r="J136" s="172">
        <f>IF(A7stdlife="n/a","n/a",IF(J$3&gt;(A7stdlife+$E136),(Input!$G$109*(1+rvanilla)^0.5)-SUM($G136:I136),(Input!$G$109*(1+rvanilla)^0.5)/A7stdlife))</f>
        <v>0.19771487399443127</v>
      </c>
      <c r="K136" s="172">
        <f>IF(A7stdlife="n/a","n/a",IF(K$3&gt;(A7stdlife+$E136),(Input!$G$109*(1+rvanilla)^0.5)-SUM($G136:J136),(Input!$G$109*(1+rvanilla)^0.5)/A7stdlife))</f>
        <v>0.19771487399443127</v>
      </c>
      <c r="L136" s="172">
        <f>IF(A7stdlife="n/a","n/a",IF(L$3&gt;(A7stdlife+$E136),(Input!$G$109*(1+rvanilla)^0.5)-SUM($G136:K136),(Input!$G$109*(1+rvanilla)^0.5)/A7stdlife))</f>
        <v>0.19771487399443127</v>
      </c>
      <c r="M136" s="172">
        <f>IF(A7stdlife="n/a","n/a",IF(M$3&gt;(A7stdlife+$E136),(Input!$G$109*(1+rvanilla)^0.5)-SUM($G136:L136),(Input!$G$109*(1+rvanilla)^0.5)/A7stdlife))</f>
        <v>0.19771487399443127</v>
      </c>
      <c r="N136" s="172">
        <f>IF(A7stdlife="n/a","n/a",IF(N$3&gt;(A7stdlife+$E136),(Input!$G$109*(1+rvanilla)^0.5)-SUM($G136:M136),(Input!$G$109*(1+rvanilla)^0.5)/A7stdlife))</f>
        <v>0.19771487399443127</v>
      </c>
      <c r="O136" s="172">
        <f>IF(A7stdlife="n/a","n/a",IF(O$3&gt;(A7stdlife+$E136),(Input!$G$109*(1+rvanilla)^0.5)-SUM($G136:N136),(Input!$G$109*(1+rvanilla)^0.5)/A7stdlife))</f>
        <v>0.19771487399443127</v>
      </c>
      <c r="P136" s="172">
        <f>IF(A7stdlife="n/a","n/a",IF(P$3&gt;(A7stdlife+$E136),(Input!$G$109*(1+rvanilla)^0.5)-SUM($G136:O136),(Input!$G$109*(1+rvanilla)^0.5)/A7stdlife))</f>
        <v>0.19771487399443127</v>
      </c>
      <c r="Q136" s="172">
        <f>IF(A7stdlife="n/a","n/a",IF(Q$3&gt;(A7stdlife+$E136),(Input!$G$109*(1+rvanilla)^0.5)-SUM($G136:P136),(Input!$G$109*(1+rvanilla)^0.5)/A7stdlife))</f>
        <v>0.19771487399443127</v>
      </c>
      <c r="R136" s="172">
        <f>IF(A7stdlife="n/a","n/a",IF(R$3&gt;(A7stdlife+$E136),(Input!$G$109*(1+rvanilla)^0.5)-SUM($G136:Q136),(Input!$G$109*(1+rvanilla)^0.5)/A7stdlife))</f>
        <v>0.19771487399443127</v>
      </c>
      <c r="S136" s="172">
        <f>IF(A7stdlife="n/a","n/a",IF(S$3&gt;(A7stdlife+$E136),(Input!$G$109*(1+rvanilla)^0.5)-SUM($G136:R136),(Input!$G$109*(1+rvanilla)^0.5)/A7stdlife))</f>
        <v>0.19771487399443127</v>
      </c>
      <c r="T136" s="172">
        <f>IF(A7stdlife="n/a","n/a",IF(T$3&gt;(A7stdlife+$E136),(Input!$G$109*(1+rvanilla)^0.5)-SUM($G136:S136),(Input!$G$109*(1+rvanilla)^0.5)/A7stdlife))</f>
        <v>0.19771487399443127</v>
      </c>
      <c r="U136" s="172">
        <f>IF(A7stdlife="n/a","n/a",IF(U$3&gt;(A7stdlife+$E136),(Input!$G$109*(1+rvanilla)^0.5)-SUM($G136:T136),(Input!$G$109*(1+rvanilla)^0.5)/A7stdlife))</f>
        <v>0.19771487399443127</v>
      </c>
      <c r="V136" s="172">
        <f>IF(A7stdlife="n/a","n/a",IF(V$3&gt;(A7stdlife+$E136),(Input!$G$109*(1+rvanilla)^0.5)-SUM($G136:U136),(Input!$G$109*(1+rvanilla)^0.5)/A7stdlife))</f>
        <v>0.19771487399443127</v>
      </c>
      <c r="W136" s="172">
        <f>IF(A7stdlife="n/a","n/a",IF(W$3&gt;(A7stdlife+$E136),(Input!$G$109*(1+rvanilla)^0.5)-SUM($G136:V136),(Input!$G$109*(1+rvanilla)^0.5)/A7stdlife))</f>
        <v>0.19771487399443127</v>
      </c>
      <c r="X136" s="172">
        <f>IF(A7stdlife="n/a","n/a",IF(X$3&gt;(A7stdlife+$E136),(Input!$G$109*(1+rvanilla)^0.5)-SUM($G136:W136),(Input!$G$109*(1+rvanilla)^0.5)/A7stdlife))</f>
        <v>0.19771487399443127</v>
      </c>
      <c r="Y136" s="172">
        <f>IF(A7stdlife="n/a","n/a",IF(Y$3&gt;(A7stdlife+$E136),(Input!$G$109*(1+rvanilla)^0.5)-SUM($G136:X136),(Input!$G$109*(1+rvanilla)^0.5)/A7stdlife))</f>
        <v>0.19771487399443127</v>
      </c>
      <c r="Z136" s="172">
        <f>IF(A7stdlife="n/a","n/a",IF(Z$3&gt;(A7stdlife+$E136),(Input!$G$109*(1+rvanilla)^0.5)-SUM($G136:Y136),(Input!$G$109*(1+rvanilla)^0.5)/A7stdlife))</f>
        <v>0.19771487399443127</v>
      </c>
      <c r="AA136" s="172">
        <f>IF(A7stdlife="n/a","n/a",IF(AA$3&gt;(A7stdlife+$E136),(Input!$G$109*(1+rvanilla)^0.5)-SUM($G136:Z136),(Input!$G$109*(1+rvanilla)^0.5)/A7stdlife))</f>
        <v>0.19771487399443127</v>
      </c>
      <c r="AB136" s="172">
        <f>IF(A7stdlife="n/a","n/a",IF(AB$3&gt;(A7stdlife+$E136),(Input!$G$109*(1+rvanilla)^0.5)-SUM($G136:AA136),(Input!$G$109*(1+rvanilla)^0.5)/A7stdlife))</f>
        <v>0.19771487399443127</v>
      </c>
      <c r="AC136" s="172">
        <f>IF(A7stdlife="n/a","n/a",IF(AC$3&gt;(A7stdlife+$E136),(Input!$G$109*(1+rvanilla)^0.5)-SUM($G136:AB136),(Input!$G$109*(1+rvanilla)^0.5)/A7stdlife))</f>
        <v>0.19771487399443127</v>
      </c>
      <c r="AD136" s="172">
        <f>IF(A7stdlife="n/a","n/a",IF(AD$3&gt;(A7stdlife+$E136),(Input!$G$109*(1+rvanilla)^0.5)-SUM($G136:AC136),(Input!$G$109*(1+rvanilla)^0.5)/A7stdlife))</f>
        <v>0.19771487399443127</v>
      </c>
      <c r="AE136" s="172">
        <f>IF(A7stdlife="n/a","n/a",IF(AE$3&gt;(A7stdlife+$E136),(Input!$G$109*(1+rvanilla)^0.5)-SUM($G136:AD136),(Input!$G$109*(1+rvanilla)^0.5)/A7stdlife))</f>
        <v>0.19771487399443127</v>
      </c>
      <c r="AF136" s="172">
        <f>IF(A7stdlife="n/a","n/a",IF(AF$3&gt;(A7stdlife+$E136),(Input!$G$109*(1+rvanilla)^0.5)-SUM($G136:AE136),(Input!$G$109*(1+rvanilla)^0.5)/A7stdlife))</f>
        <v>0.19771487399443127</v>
      </c>
      <c r="AG136" s="172">
        <f>IF(A7stdlife="n/a","n/a",IF(AG$3&gt;(A7stdlife+$E136),(Input!$G$109*(1+rvanilla)^0.5)-SUM($G136:AF136),(Input!$G$109*(1+rvanilla)^0.5)/A7stdlife))</f>
        <v>0.19771487399443127</v>
      </c>
      <c r="AH136" s="172">
        <f>IF(A7stdlife="n/a","n/a",IF(AH$3&gt;(A7stdlife+$E136),(Input!$G$109*(1+rvanilla)^0.5)-SUM($G136:AG136),(Input!$G$109*(1+rvanilla)^0.5)/A7stdlife))</f>
        <v>0.19771487399443127</v>
      </c>
      <c r="AI136" s="172">
        <f>IF(A7stdlife="n/a","n/a",IF(AI$3&gt;(A7stdlife+$E136),(Input!$G$109*(1+rvanilla)^0.5)-SUM($G136:AH136),(Input!$G$109*(1+rvanilla)^0.5)/A7stdlife))</f>
        <v>0.19771487399443127</v>
      </c>
      <c r="AJ136" s="172">
        <f>IF(A7stdlife="n/a","n/a",IF(AJ$3&gt;(A7stdlife+$E136),(Input!$G$109*(1+rvanilla)^0.5)-SUM($G136:AI136),(Input!$G$109*(1+rvanilla)^0.5)/A7stdlife))</f>
        <v>0.19771487399443127</v>
      </c>
      <c r="AK136" s="172">
        <f>IF(A7stdlife="n/a","n/a",IF(AK$3&gt;(A7stdlife+$E136),(Input!$G$109*(1+rvanilla)^0.5)-SUM($G136:AJ136),(Input!$G$109*(1+rvanilla)^0.5)/A7stdlife))</f>
        <v>0.19771487399443127</v>
      </c>
      <c r="AL136" s="172">
        <f>IF(A7stdlife="n/a","n/a",IF(AL$3&gt;(A7stdlife+$E136),(Input!$G$109*(1+rvanilla)^0.5)-SUM($G136:AK136),(Input!$G$109*(1+rvanilla)^0.5)/A7stdlife))</f>
        <v>0.19771487399443127</v>
      </c>
      <c r="AM136" s="172">
        <f>IF(A7stdlife="n/a","n/a",IF(AM$3&gt;(A7stdlife+$E136),(Input!$G$109*(1+rvanilla)^0.5)-SUM($G136:AL136),(Input!$G$109*(1+rvanilla)^0.5)/A7stdlife))</f>
        <v>0.19771487399443127</v>
      </c>
      <c r="AN136" s="172">
        <f>IF(A7stdlife="n/a","n/a",IF(AN$3&gt;(A7stdlife+$E136),(Input!$G$109*(1+rvanilla)^0.5)-SUM($G136:AM136),(Input!$G$109*(1+rvanilla)^0.5)/A7stdlife))</f>
        <v>0.19771487399443127</v>
      </c>
      <c r="AO136" s="172">
        <f>IF(A7stdlife="n/a","n/a",IF(AO$3&gt;(A7stdlife+$E136),(Input!$G$109*(1+rvanilla)^0.5)-SUM($G136:AN136),(Input!$G$109*(1+rvanilla)^0.5)/A7stdlife))</f>
        <v>0.19771487399443127</v>
      </c>
      <c r="AP136" s="172">
        <f>IF(A7stdlife="n/a","n/a",IF(AP$3&gt;(A7stdlife+$E136),(Input!$G$109*(1+rvanilla)^0.5)-SUM($G136:AO136),(Input!$G$109*(1+rvanilla)^0.5)/A7stdlife))</f>
        <v>0.19771487399443127</v>
      </c>
      <c r="AQ136" s="172">
        <f>IF(A7stdlife="n/a","n/a",IF(AQ$3&gt;(A7stdlife+$E136),(Input!$G$109*(1+rvanilla)^0.5)-SUM($G136:AP136),(Input!$G$109*(1+rvanilla)^0.5)/A7stdlife))</f>
        <v>0.19771487399443127</v>
      </c>
      <c r="AR136" s="172">
        <f>IF(A7stdlife="n/a","n/a",IF(AR$3&gt;(A7stdlife+$E136),(Input!$G$109*(1+rvanilla)^0.5)-SUM($G136:AQ136),(Input!$G$109*(1+rvanilla)^0.5)/A7stdlife))</f>
        <v>0.19771487399443127</v>
      </c>
      <c r="AS136" s="172">
        <f>IF(A7stdlife="n/a","n/a",IF(AS$3&gt;(A7stdlife+$E136),(Input!$G$109*(1+rvanilla)^0.5)-SUM($G136:AR136),(Input!$G$109*(1+rvanilla)^0.5)/A7stdlife))</f>
        <v>0.19771487399443127</v>
      </c>
      <c r="AT136" s="172">
        <f>IF(A7stdlife="n/a","n/a",IF(AT$3&gt;(A7stdlife+$E136),(Input!$G$109*(1+rvanilla)^0.5)-SUM($G136:AS136),(Input!$G$109*(1+rvanilla)^0.5)/A7stdlife))</f>
        <v>0.19771487399443127</v>
      </c>
      <c r="AU136" s="172">
        <f>IF(A7stdlife="n/a","n/a",IF(AU$3&gt;(A7stdlife+$E136),(Input!$G$109*(1+rvanilla)^0.5)-SUM($G136:AT136),(Input!$G$109*(1+rvanilla)^0.5)/A7stdlife))</f>
        <v>0.19771487399443127</v>
      </c>
      <c r="AV136" s="172">
        <f>IF(A7stdlife="n/a","n/a",IF(AV$3&gt;(A7stdlife+$E136),(Input!$G$109*(1+rvanilla)^0.5)-SUM($G136:AU136),(Input!$G$109*(1+rvanilla)^0.5)/A7stdlife))</f>
        <v>0.19771487399443127</v>
      </c>
      <c r="AW136" s="172">
        <f>IF(A7stdlife="n/a","n/a",IF(AW$3&gt;(A7stdlife+$E136),(Input!$G$109*(1+rvanilla)^0.5)-SUM($G136:AV136),(Input!$G$109*(1+rvanilla)^0.5)/A7stdlife))</f>
        <v>0.19771487399443127</v>
      </c>
      <c r="AX136" s="172">
        <f>IF(A7stdlife="n/a","n/a",IF(AX$3&gt;(A7stdlife+$E136),(Input!$G$109*(1+rvanilla)^0.5)-SUM($G136:AW136),(Input!$G$109*(1+rvanilla)^0.5)/A7stdlife))</f>
        <v>0.19771487399443127</v>
      </c>
      <c r="AY136" s="172">
        <f>IF(A7stdlife="n/a","n/a",IF(AY$3&gt;(A7stdlife+$E136),(Input!$G$109*(1+rvanilla)^0.5)-SUM($G136:AX136),(Input!$G$109*(1+rvanilla)^0.5)/A7stdlife))</f>
        <v>0.19771487399443127</v>
      </c>
      <c r="AZ136" s="172">
        <f>IF(A7stdlife="n/a","n/a",IF(AZ$3&gt;(A7stdlife+$E136),(Input!$G$109*(1+rvanilla)^0.5)-SUM($G136:AY136),(Input!$G$109*(1+rvanilla)^0.5)/A7stdlife))</f>
        <v>0.19771487399443127</v>
      </c>
      <c r="BA136" s="172">
        <f>IF(A7stdlife="n/a","n/a",IF(BA$3&gt;(A7stdlife+$E136),(Input!$G$109*(1+rvanilla)^0.5)-SUM($G136:AZ136),(Input!$G$109*(1+rvanilla)^0.5)/A7stdlife))</f>
        <v>0.19771487399443127</v>
      </c>
      <c r="BB136" s="172">
        <f>IF(A7stdlife="n/a","n/a",IF(BB$3&gt;(A7stdlife+$E136),(Input!$G$109*(1+rvanilla)^0.5)-SUM($G136:BA136),(Input!$G$109*(1+rvanilla)^0.5)/A7stdlife))</f>
        <v>0.19771487399443127</v>
      </c>
      <c r="BC136" s="172">
        <f>IF(A7stdlife="n/a","n/a",IF(BC$3&gt;(A7stdlife+$E136),(Input!$G$109*(1+rvanilla)^0.5)-SUM($G136:BB136),(Input!$G$109*(1+rvanilla)^0.5)/A7stdlife))</f>
        <v>0.19771487399443127</v>
      </c>
      <c r="BD136" s="172">
        <f>IF(A7stdlife="n/a","n/a",IF(BD$3&gt;(A7stdlife+$E136),(Input!$G$109*(1+rvanilla)^0.5)-SUM($G136:BC136),(Input!$G$109*(1+rvanilla)^0.5)/A7stdlife))</f>
        <v>0.19771487399443127</v>
      </c>
      <c r="BE136" s="172">
        <f>IF(A7stdlife="n/a","n/a",IF(BE$3&gt;(A7stdlife+$E136),(Input!$G$109*(1+rvanilla)^0.5)-SUM($G136:BD136),(Input!$G$109*(1+rvanilla)^0.5)/A7stdlife))</f>
        <v>0.19771487399443127</v>
      </c>
      <c r="BF136" s="172">
        <f>IF(A7stdlife="n/a","n/a",IF(BF$3&gt;(A7stdlife+$E136),(Input!$G$109*(1+rvanilla)^0.5)-SUM($G136:BE136),(Input!$G$109*(1+rvanilla)^0.5)/A7stdlife))</f>
        <v>0.19771487399443127</v>
      </c>
      <c r="BG136" s="172">
        <f>IF(A7stdlife="n/a","n/a",IF(BG$3&gt;(A7stdlife+$E136),(Input!$G$109*(1+rvanilla)^0.5)-SUM($G136:BF136),(Input!$G$109*(1+rvanilla)^0.5)/A7stdlife))</f>
        <v>0.19771487399443127</v>
      </c>
      <c r="BH136" s="172">
        <f>IF(A7stdlife="n/a","n/a",IF(BH$3&gt;(A7stdlife+$E136),(Input!$G$109*(1+rvanilla)^0.5)-SUM($G136:BG136),(Input!$G$109*(1+rvanilla)^0.5)/A7stdlife))</f>
        <v>0.19771487399443127</v>
      </c>
      <c r="BI136" s="172">
        <f>IF(A7stdlife="n/a","n/a",IF(BI$3&gt;(A7stdlife+$E136),(Input!$G$109*(1+rvanilla)^0.5)-SUM($G136:BH136),(Input!$G$109*(1+rvanilla)^0.5)/A7stdlife))</f>
        <v>0.19771487399443127</v>
      </c>
      <c r="BJ136" s="16"/>
      <c r="BK136" s="16"/>
      <c r="BL136" s="325"/>
      <c r="BM136" s="325"/>
      <c r="BN136" s="325"/>
      <c r="BO136" s="325"/>
      <c r="BP136" s="325"/>
      <c r="BQ136" s="325"/>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2" customFormat="1" hidden="1" outlineLevel="2">
      <c r="A137" s="16"/>
      <c r="B137" s="16"/>
      <c r="C137" s="35"/>
      <c r="D137" s="546"/>
      <c r="E137" s="293">
        <v>2</v>
      </c>
      <c r="F137" s="37"/>
      <c r="G137" s="318"/>
      <c r="H137" s="319"/>
      <c r="I137" s="172">
        <f>IF(A7stdlife="n/a","n/a",IF(I$3&gt;(A7stdlife+$E137),(Input!$H$109*(1+rvanilla)^0.5)-SUM($H137:H137),(Input!$H$109*(1+rvanilla)^0.5)/A7stdlife))</f>
        <v>0.18894415769870562</v>
      </c>
      <c r="J137" s="172">
        <f>IF(A7stdlife="n/a","n/a",IF(J$3&gt;(A7stdlife+$E137),(Input!$H$109*(1+rvanilla)^0.5)-SUM($H137:I137),(Input!$H$109*(1+rvanilla)^0.5)/A7stdlife))</f>
        <v>0.18894415769870562</v>
      </c>
      <c r="K137" s="172">
        <f>IF(A7stdlife="n/a","n/a",IF(K$3&gt;(A7stdlife+$E137),(Input!$H$109*(1+rvanilla)^0.5)-SUM($H137:J137),(Input!$H$109*(1+rvanilla)^0.5)/A7stdlife))</f>
        <v>0.18894415769870562</v>
      </c>
      <c r="L137" s="172">
        <f>IF(A7stdlife="n/a","n/a",IF(L$3&gt;(A7stdlife+$E137),(Input!$H$109*(1+rvanilla)^0.5)-SUM($H137:K137),(Input!$H$109*(1+rvanilla)^0.5)/A7stdlife))</f>
        <v>0.18894415769870562</v>
      </c>
      <c r="M137" s="172">
        <f>IF(A7stdlife="n/a","n/a",IF(M$3&gt;(A7stdlife+$E137),(Input!$H$109*(1+rvanilla)^0.5)-SUM($H137:L137),(Input!$H$109*(1+rvanilla)^0.5)/A7stdlife))</f>
        <v>0.18894415769870562</v>
      </c>
      <c r="N137" s="172">
        <f>IF(A7stdlife="n/a","n/a",IF(N$3&gt;(A7stdlife+$E137),(Input!$H$109*(1+rvanilla)^0.5)-SUM($H137:M137),(Input!$H$109*(1+rvanilla)^0.5)/A7stdlife))</f>
        <v>0.18894415769870562</v>
      </c>
      <c r="O137" s="172">
        <f>IF(A7stdlife="n/a","n/a",IF(O$3&gt;(A7stdlife+$E137),(Input!$H$109*(1+rvanilla)^0.5)-SUM($H137:N137),(Input!$H$109*(1+rvanilla)^0.5)/A7stdlife))</f>
        <v>0.18894415769870562</v>
      </c>
      <c r="P137" s="172">
        <f>IF(A7stdlife="n/a","n/a",IF(P$3&gt;(A7stdlife+$E137),(Input!$H$109*(1+rvanilla)^0.5)-SUM($H137:O137),(Input!$H$109*(1+rvanilla)^0.5)/A7stdlife))</f>
        <v>0.18894415769870562</v>
      </c>
      <c r="Q137" s="172">
        <f>IF(A7stdlife="n/a","n/a",IF(Q$3&gt;(A7stdlife+$E137),(Input!$H$109*(1+rvanilla)^0.5)-SUM($H137:P137),(Input!$H$109*(1+rvanilla)^0.5)/A7stdlife))</f>
        <v>0.18894415769870562</v>
      </c>
      <c r="R137" s="172">
        <f>IF(A7stdlife="n/a","n/a",IF(R$3&gt;(A7stdlife+$E137),(Input!$H$109*(1+rvanilla)^0.5)-SUM($H137:Q137),(Input!$H$109*(1+rvanilla)^0.5)/A7stdlife))</f>
        <v>0.18894415769870562</v>
      </c>
      <c r="S137" s="172">
        <f>IF(A7stdlife="n/a","n/a",IF(S$3&gt;(A7stdlife+$E137),(Input!$H$109*(1+rvanilla)^0.5)-SUM($H137:R137),(Input!$H$109*(1+rvanilla)^0.5)/A7stdlife))</f>
        <v>0.18894415769870562</v>
      </c>
      <c r="T137" s="172">
        <f>IF(A7stdlife="n/a","n/a",IF(T$3&gt;(A7stdlife+$E137),(Input!$H$109*(1+rvanilla)^0.5)-SUM($H137:S137),(Input!$H$109*(1+rvanilla)^0.5)/A7stdlife))</f>
        <v>0.18894415769870562</v>
      </c>
      <c r="U137" s="172">
        <f>IF(A7stdlife="n/a","n/a",IF(U$3&gt;(A7stdlife+$E137),(Input!$H$109*(1+rvanilla)^0.5)-SUM($H137:T137),(Input!$H$109*(1+rvanilla)^0.5)/A7stdlife))</f>
        <v>0.18894415769870562</v>
      </c>
      <c r="V137" s="172">
        <f>IF(A7stdlife="n/a","n/a",IF(V$3&gt;(A7stdlife+$E137),(Input!$H$109*(1+rvanilla)^0.5)-SUM($H137:U137),(Input!$H$109*(1+rvanilla)^0.5)/A7stdlife))</f>
        <v>0.18894415769870562</v>
      </c>
      <c r="W137" s="172">
        <f>IF(A7stdlife="n/a","n/a",IF(W$3&gt;(A7stdlife+$E137),(Input!$H$109*(1+rvanilla)^0.5)-SUM($H137:V137),(Input!$H$109*(1+rvanilla)^0.5)/A7stdlife))</f>
        <v>0.18894415769870562</v>
      </c>
      <c r="X137" s="172">
        <f>IF(A7stdlife="n/a","n/a",IF(X$3&gt;(A7stdlife+$E137),(Input!$H$109*(1+rvanilla)^0.5)-SUM($H137:W137),(Input!$H$109*(1+rvanilla)^0.5)/A7stdlife))</f>
        <v>0.18894415769870562</v>
      </c>
      <c r="Y137" s="172">
        <f>IF(A7stdlife="n/a","n/a",IF(Y$3&gt;(A7stdlife+$E137),(Input!$H$109*(1+rvanilla)^0.5)-SUM($H137:X137),(Input!$H$109*(1+rvanilla)^0.5)/A7stdlife))</f>
        <v>0.18894415769870562</v>
      </c>
      <c r="Z137" s="172">
        <f>IF(A7stdlife="n/a","n/a",IF(Z$3&gt;(A7stdlife+$E137),(Input!$H$109*(1+rvanilla)^0.5)-SUM($H137:Y137),(Input!$H$109*(1+rvanilla)^0.5)/A7stdlife))</f>
        <v>0.18894415769870562</v>
      </c>
      <c r="AA137" s="172">
        <f>IF(A7stdlife="n/a","n/a",IF(AA$3&gt;(A7stdlife+$E137),(Input!$H$109*(1+rvanilla)^0.5)-SUM($H137:Z137),(Input!$H$109*(1+rvanilla)^0.5)/A7stdlife))</f>
        <v>0.18894415769870562</v>
      </c>
      <c r="AB137" s="172">
        <f>IF(A7stdlife="n/a","n/a",IF(AB$3&gt;(A7stdlife+$E137),(Input!$H$109*(1+rvanilla)^0.5)-SUM($H137:AA137),(Input!$H$109*(1+rvanilla)^0.5)/A7stdlife))</f>
        <v>0.18894415769870562</v>
      </c>
      <c r="AC137" s="172">
        <f>IF(A7stdlife="n/a","n/a",IF(AC$3&gt;(A7stdlife+$E137),(Input!$H$109*(1+rvanilla)^0.5)-SUM($H137:AB137),(Input!$H$109*(1+rvanilla)^0.5)/A7stdlife))</f>
        <v>0.18894415769870562</v>
      </c>
      <c r="AD137" s="172">
        <f>IF(A7stdlife="n/a","n/a",IF(AD$3&gt;(A7stdlife+$E137),(Input!$H$109*(1+rvanilla)^0.5)-SUM($H137:AC137),(Input!$H$109*(1+rvanilla)^0.5)/A7stdlife))</f>
        <v>0.18894415769870562</v>
      </c>
      <c r="AE137" s="172">
        <f>IF(A7stdlife="n/a","n/a",IF(AE$3&gt;(A7stdlife+$E137),(Input!$H$109*(1+rvanilla)^0.5)-SUM($H137:AD137),(Input!$H$109*(1+rvanilla)^0.5)/A7stdlife))</f>
        <v>0.18894415769870562</v>
      </c>
      <c r="AF137" s="172">
        <f>IF(A7stdlife="n/a","n/a",IF(AF$3&gt;(A7stdlife+$E137),(Input!$H$109*(1+rvanilla)^0.5)-SUM($H137:AE137),(Input!$H$109*(1+rvanilla)^0.5)/A7stdlife))</f>
        <v>0.18894415769870562</v>
      </c>
      <c r="AG137" s="172">
        <f>IF(A7stdlife="n/a","n/a",IF(AG$3&gt;(A7stdlife+$E137),(Input!$H$109*(1+rvanilla)^0.5)-SUM($H137:AF137),(Input!$H$109*(1+rvanilla)^0.5)/A7stdlife))</f>
        <v>0.18894415769870562</v>
      </c>
      <c r="AH137" s="172">
        <f>IF(A7stdlife="n/a","n/a",IF(AH$3&gt;(A7stdlife+$E137),(Input!$H$109*(1+rvanilla)^0.5)-SUM($H137:AG137),(Input!$H$109*(1+rvanilla)^0.5)/A7stdlife))</f>
        <v>0.18894415769870562</v>
      </c>
      <c r="AI137" s="172">
        <f>IF(A7stdlife="n/a","n/a",IF(AI$3&gt;(A7stdlife+$E137),(Input!$H$109*(1+rvanilla)^0.5)-SUM($H137:AH137),(Input!$H$109*(1+rvanilla)^0.5)/A7stdlife))</f>
        <v>0.18894415769870562</v>
      </c>
      <c r="AJ137" s="172">
        <f>IF(A7stdlife="n/a","n/a",IF(AJ$3&gt;(A7stdlife+$E137),(Input!$H$109*(1+rvanilla)^0.5)-SUM($H137:AI137),(Input!$H$109*(1+rvanilla)^0.5)/A7stdlife))</f>
        <v>0.18894415769870562</v>
      </c>
      <c r="AK137" s="172">
        <f>IF(A7stdlife="n/a","n/a",IF(AK$3&gt;(A7stdlife+$E137),(Input!$H$109*(1+rvanilla)^0.5)-SUM($H137:AJ137),(Input!$H$109*(1+rvanilla)^0.5)/A7stdlife))</f>
        <v>0.18894415769870562</v>
      </c>
      <c r="AL137" s="172">
        <f>IF(A7stdlife="n/a","n/a",IF(AL$3&gt;(A7stdlife+$E137),(Input!$H$109*(1+rvanilla)^0.5)-SUM($H137:AK137),(Input!$H$109*(1+rvanilla)^0.5)/A7stdlife))</f>
        <v>0.18894415769870562</v>
      </c>
      <c r="AM137" s="172">
        <f>IF(A7stdlife="n/a","n/a",IF(AM$3&gt;(A7stdlife+$E137),(Input!$H$109*(1+rvanilla)^0.5)-SUM($H137:AL137),(Input!$H$109*(1+rvanilla)^0.5)/A7stdlife))</f>
        <v>0.18894415769870562</v>
      </c>
      <c r="AN137" s="172">
        <f>IF(A7stdlife="n/a","n/a",IF(AN$3&gt;(A7stdlife+$E137),(Input!$H$109*(1+rvanilla)^0.5)-SUM($H137:AM137),(Input!$H$109*(1+rvanilla)^0.5)/A7stdlife))</f>
        <v>0.18894415769870562</v>
      </c>
      <c r="AO137" s="172">
        <f>IF(A7stdlife="n/a","n/a",IF(AO$3&gt;(A7stdlife+$E137),(Input!$H$109*(1+rvanilla)^0.5)-SUM($H137:AN137),(Input!$H$109*(1+rvanilla)^0.5)/A7stdlife))</f>
        <v>0.18894415769870562</v>
      </c>
      <c r="AP137" s="172">
        <f>IF(A7stdlife="n/a","n/a",IF(AP$3&gt;(A7stdlife+$E137),(Input!$H$109*(1+rvanilla)^0.5)-SUM($H137:AO137),(Input!$H$109*(1+rvanilla)^0.5)/A7stdlife))</f>
        <v>0.18894415769870562</v>
      </c>
      <c r="AQ137" s="172">
        <f>IF(A7stdlife="n/a","n/a",IF(AQ$3&gt;(A7stdlife+$E137),(Input!$H$109*(1+rvanilla)^0.5)-SUM($H137:AP137),(Input!$H$109*(1+rvanilla)^0.5)/A7stdlife))</f>
        <v>0.18894415769870562</v>
      </c>
      <c r="AR137" s="172">
        <f>IF(A7stdlife="n/a","n/a",IF(AR$3&gt;(A7stdlife+$E137),(Input!$H$109*(1+rvanilla)^0.5)-SUM($H137:AQ137),(Input!$H$109*(1+rvanilla)^0.5)/A7stdlife))</f>
        <v>0.18894415769870562</v>
      </c>
      <c r="AS137" s="172">
        <f>IF(A7stdlife="n/a","n/a",IF(AS$3&gt;(A7stdlife+$E137),(Input!$H$109*(1+rvanilla)^0.5)-SUM($H137:AR137),(Input!$H$109*(1+rvanilla)^0.5)/A7stdlife))</f>
        <v>0.18894415769870562</v>
      </c>
      <c r="AT137" s="172">
        <f>IF(A7stdlife="n/a","n/a",IF(AT$3&gt;(A7stdlife+$E137),(Input!$H$109*(1+rvanilla)^0.5)-SUM($H137:AS137),(Input!$H$109*(1+rvanilla)^0.5)/A7stdlife))</f>
        <v>0.18894415769870562</v>
      </c>
      <c r="AU137" s="172">
        <f>IF(A7stdlife="n/a","n/a",IF(AU$3&gt;(A7stdlife+$E137),(Input!$H$109*(1+rvanilla)^0.5)-SUM($H137:AT137),(Input!$H$109*(1+rvanilla)^0.5)/A7stdlife))</f>
        <v>0.18894415769870562</v>
      </c>
      <c r="AV137" s="172">
        <f>IF(A7stdlife="n/a","n/a",IF(AV$3&gt;(A7stdlife+$E137),(Input!$H$109*(1+rvanilla)^0.5)-SUM($H137:AU137),(Input!$H$109*(1+rvanilla)^0.5)/A7stdlife))</f>
        <v>0.18894415769870562</v>
      </c>
      <c r="AW137" s="172">
        <f>IF(A7stdlife="n/a","n/a",IF(AW$3&gt;(A7stdlife+$E137),(Input!$H$109*(1+rvanilla)^0.5)-SUM($H137:AV137),(Input!$H$109*(1+rvanilla)^0.5)/A7stdlife))</f>
        <v>0.18894415769870562</v>
      </c>
      <c r="AX137" s="172">
        <f>IF(A7stdlife="n/a","n/a",IF(AX$3&gt;(A7stdlife+$E137),(Input!$H$109*(1+rvanilla)^0.5)-SUM($H137:AW137),(Input!$H$109*(1+rvanilla)^0.5)/A7stdlife))</f>
        <v>0.18894415769870562</v>
      </c>
      <c r="AY137" s="172">
        <f>IF(A7stdlife="n/a","n/a",IF(AY$3&gt;(A7stdlife+$E137),(Input!$H$109*(1+rvanilla)^0.5)-SUM($H137:AX137),(Input!$H$109*(1+rvanilla)^0.5)/A7stdlife))</f>
        <v>0.18894415769870562</v>
      </c>
      <c r="AZ137" s="172">
        <f>IF(A7stdlife="n/a","n/a",IF(AZ$3&gt;(A7stdlife+$E137),(Input!$H$109*(1+rvanilla)^0.5)-SUM($H137:AY137),(Input!$H$109*(1+rvanilla)^0.5)/A7stdlife))</f>
        <v>0.18894415769870562</v>
      </c>
      <c r="BA137" s="172">
        <f>IF(A7stdlife="n/a","n/a",IF(BA$3&gt;(A7stdlife+$E137),(Input!$H$109*(1+rvanilla)^0.5)-SUM($H137:AZ137),(Input!$H$109*(1+rvanilla)^0.5)/A7stdlife))</f>
        <v>0.18894415769870562</v>
      </c>
      <c r="BB137" s="172">
        <f>IF(A7stdlife="n/a","n/a",IF(BB$3&gt;(A7stdlife+$E137),(Input!$H$109*(1+rvanilla)^0.5)-SUM($H137:BA137),(Input!$H$109*(1+rvanilla)^0.5)/A7stdlife))</f>
        <v>0.18894415769870562</v>
      </c>
      <c r="BC137" s="172">
        <f>IF(A7stdlife="n/a","n/a",IF(BC$3&gt;(A7stdlife+$E137),(Input!$H$109*(1+rvanilla)^0.5)-SUM($H137:BB137),(Input!$H$109*(1+rvanilla)^0.5)/A7stdlife))</f>
        <v>0.18894415769870562</v>
      </c>
      <c r="BD137" s="172">
        <f>IF(A7stdlife="n/a","n/a",IF(BD$3&gt;(A7stdlife+$E137),(Input!$H$109*(1+rvanilla)^0.5)-SUM($H137:BC137),(Input!$H$109*(1+rvanilla)^0.5)/A7stdlife))</f>
        <v>0.18894415769870562</v>
      </c>
      <c r="BE137" s="172">
        <f>IF(A7stdlife="n/a","n/a",IF(BE$3&gt;(A7stdlife+$E137),(Input!$H$109*(1+rvanilla)^0.5)-SUM($H137:BD137),(Input!$H$109*(1+rvanilla)^0.5)/A7stdlife))</f>
        <v>0.18894415769870562</v>
      </c>
      <c r="BF137" s="172">
        <f>IF(A7stdlife="n/a","n/a",IF(BF$3&gt;(A7stdlife+$E137),(Input!$H$109*(1+rvanilla)^0.5)-SUM($H137:BE137),(Input!$H$109*(1+rvanilla)^0.5)/A7stdlife))</f>
        <v>0.18894415769870562</v>
      </c>
      <c r="BG137" s="172">
        <f>IF(A7stdlife="n/a","n/a",IF(BG$3&gt;(A7stdlife+$E137),(Input!$H$109*(1+rvanilla)^0.5)-SUM($H137:BF137),(Input!$H$109*(1+rvanilla)^0.5)/A7stdlife))</f>
        <v>0.18894415769870562</v>
      </c>
      <c r="BH137" s="172">
        <f>IF(A7stdlife="n/a","n/a",IF(BH$3&gt;(A7stdlife+$E137),(Input!$H$109*(1+rvanilla)^0.5)-SUM($H137:BG137),(Input!$H$109*(1+rvanilla)^0.5)/A7stdlife))</f>
        <v>0.18894415769870562</v>
      </c>
      <c r="BI137" s="172">
        <f>IF(A7stdlife="n/a","n/a",IF(BI$3&gt;(A7stdlife+$E137),(Input!$H$109*(1+rvanilla)^0.5)-SUM($H137:BH137),(Input!$H$109*(1+rvanilla)^0.5)/A7stdlife))</f>
        <v>0.18894415769870562</v>
      </c>
      <c r="BJ137" s="16"/>
      <c r="BK137" s="16"/>
      <c r="BL137" s="325"/>
      <c r="BM137" s="325"/>
      <c r="BN137" s="325"/>
      <c r="BO137" s="325"/>
      <c r="BP137" s="325"/>
      <c r="BQ137" s="325"/>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2" customFormat="1" hidden="1" outlineLevel="2">
      <c r="A138" s="16"/>
      <c r="B138" s="16"/>
      <c r="C138" s="35"/>
      <c r="D138" s="546"/>
      <c r="E138" s="293">
        <v>3</v>
      </c>
      <c r="F138" s="37"/>
      <c r="G138" s="318"/>
      <c r="H138" s="320"/>
      <c r="I138" s="319"/>
      <c r="J138" s="172">
        <f>IF(A7stdlife="n/a","n/a",IF(J$3&gt;(A7stdlife+$E138),(Input!$I$109*(1+rvanilla)^0.5)-SUM($I138:I138),(Input!$I$109*(1+rvanilla)^0.5)/A7stdlife))</f>
        <v>0.20908675283076186</v>
      </c>
      <c r="K138" s="172">
        <f>IF(A7stdlife="n/a","n/a",IF(K$3&gt;(A7stdlife+$E138),(Input!$I$109*(1+rvanilla)^0.5)-SUM($I138:J138),(Input!$I$109*(1+rvanilla)^0.5)/A7stdlife))</f>
        <v>0.20908675283076186</v>
      </c>
      <c r="L138" s="172">
        <f>IF(A7stdlife="n/a","n/a",IF(L$3&gt;(A7stdlife+$E138),(Input!$I$109*(1+rvanilla)^0.5)-SUM($I138:K138),(Input!$I$109*(1+rvanilla)^0.5)/A7stdlife))</f>
        <v>0.20908675283076186</v>
      </c>
      <c r="M138" s="172">
        <f>IF(A7stdlife="n/a","n/a",IF(M$3&gt;(A7stdlife+$E138),(Input!$I$109*(1+rvanilla)^0.5)-SUM($I138:L138),(Input!$I$109*(1+rvanilla)^0.5)/A7stdlife))</f>
        <v>0.20908675283076186</v>
      </c>
      <c r="N138" s="172">
        <f>IF(A7stdlife="n/a","n/a",IF(N$3&gt;(A7stdlife+$E138),(Input!$I$109*(1+rvanilla)^0.5)-SUM($I138:M138),(Input!$I$109*(1+rvanilla)^0.5)/A7stdlife))</f>
        <v>0.20908675283076186</v>
      </c>
      <c r="O138" s="172">
        <f>IF(A7stdlife="n/a","n/a",IF(O$3&gt;(A7stdlife+$E138),(Input!$I$109*(1+rvanilla)^0.5)-SUM($I138:N138),(Input!$I$109*(1+rvanilla)^0.5)/A7stdlife))</f>
        <v>0.20908675283076186</v>
      </c>
      <c r="P138" s="172">
        <f>IF(A7stdlife="n/a","n/a",IF(P$3&gt;(A7stdlife+$E138),(Input!$I$109*(1+rvanilla)^0.5)-SUM($I138:O138),(Input!$I$109*(1+rvanilla)^0.5)/A7stdlife))</f>
        <v>0.20908675283076186</v>
      </c>
      <c r="Q138" s="172">
        <f>IF(A7stdlife="n/a","n/a",IF(Q$3&gt;(A7stdlife+$E138),(Input!$I$109*(1+rvanilla)^0.5)-SUM($I138:P138),(Input!$I$109*(1+rvanilla)^0.5)/A7stdlife))</f>
        <v>0.20908675283076186</v>
      </c>
      <c r="R138" s="172">
        <f>IF(A7stdlife="n/a","n/a",IF(R$3&gt;(A7stdlife+$E138),(Input!$I$109*(1+rvanilla)^0.5)-SUM($I138:Q138),(Input!$I$109*(1+rvanilla)^0.5)/A7stdlife))</f>
        <v>0.20908675283076186</v>
      </c>
      <c r="S138" s="172">
        <f>IF(A7stdlife="n/a","n/a",IF(S$3&gt;(A7stdlife+$E138),(Input!$I$109*(1+rvanilla)^0.5)-SUM($I138:R138),(Input!$I$109*(1+rvanilla)^0.5)/A7stdlife))</f>
        <v>0.20908675283076186</v>
      </c>
      <c r="T138" s="172">
        <f>IF(A7stdlife="n/a","n/a",IF(T$3&gt;(A7stdlife+$E138),(Input!$I$109*(1+rvanilla)^0.5)-SUM($I138:S138),(Input!$I$109*(1+rvanilla)^0.5)/A7stdlife))</f>
        <v>0.20908675283076186</v>
      </c>
      <c r="U138" s="172">
        <f>IF(A7stdlife="n/a","n/a",IF(U$3&gt;(A7stdlife+$E138),(Input!$I$109*(1+rvanilla)^0.5)-SUM($I138:T138),(Input!$I$109*(1+rvanilla)^0.5)/A7stdlife))</f>
        <v>0.20908675283076186</v>
      </c>
      <c r="V138" s="172">
        <f>IF(A7stdlife="n/a","n/a",IF(V$3&gt;(A7stdlife+$E138),(Input!$I$109*(1+rvanilla)^0.5)-SUM($I138:U138),(Input!$I$109*(1+rvanilla)^0.5)/A7stdlife))</f>
        <v>0.20908675283076186</v>
      </c>
      <c r="W138" s="172">
        <f>IF(A7stdlife="n/a","n/a",IF(W$3&gt;(A7stdlife+$E138),(Input!$I$109*(1+rvanilla)^0.5)-SUM($I138:V138),(Input!$I$109*(1+rvanilla)^0.5)/A7stdlife))</f>
        <v>0.20908675283076186</v>
      </c>
      <c r="X138" s="172">
        <f>IF(A7stdlife="n/a","n/a",IF(X$3&gt;(A7stdlife+$E138),(Input!$I$109*(1+rvanilla)^0.5)-SUM($I138:W138),(Input!$I$109*(1+rvanilla)^0.5)/A7stdlife))</f>
        <v>0.20908675283076186</v>
      </c>
      <c r="Y138" s="172">
        <f>IF(A7stdlife="n/a","n/a",IF(Y$3&gt;(A7stdlife+$E138),(Input!$I$109*(1+rvanilla)^0.5)-SUM($I138:X138),(Input!$I$109*(1+rvanilla)^0.5)/A7stdlife))</f>
        <v>0.20908675283076186</v>
      </c>
      <c r="Z138" s="172">
        <f>IF(A7stdlife="n/a","n/a",IF(Z$3&gt;(A7stdlife+$E138),(Input!$I$109*(1+rvanilla)^0.5)-SUM($I138:Y138),(Input!$I$109*(1+rvanilla)^0.5)/A7stdlife))</f>
        <v>0.20908675283076186</v>
      </c>
      <c r="AA138" s="172">
        <f>IF(A7stdlife="n/a","n/a",IF(AA$3&gt;(A7stdlife+$E138),(Input!$I$109*(1+rvanilla)^0.5)-SUM($I138:Z138),(Input!$I$109*(1+rvanilla)^0.5)/A7stdlife))</f>
        <v>0.20908675283076186</v>
      </c>
      <c r="AB138" s="172">
        <f>IF(A7stdlife="n/a","n/a",IF(AB$3&gt;(A7stdlife+$E138),(Input!$I$109*(1+rvanilla)^0.5)-SUM($I138:AA138),(Input!$I$109*(1+rvanilla)^0.5)/A7stdlife))</f>
        <v>0.20908675283076186</v>
      </c>
      <c r="AC138" s="172">
        <f>IF(A7stdlife="n/a","n/a",IF(AC$3&gt;(A7stdlife+$E138),(Input!$I$109*(1+rvanilla)^0.5)-SUM($I138:AB138),(Input!$I$109*(1+rvanilla)^0.5)/A7stdlife))</f>
        <v>0.20908675283076186</v>
      </c>
      <c r="AD138" s="172">
        <f>IF(A7stdlife="n/a","n/a",IF(AD$3&gt;(A7stdlife+$E138),(Input!$I$109*(1+rvanilla)^0.5)-SUM($I138:AC138),(Input!$I$109*(1+rvanilla)^0.5)/A7stdlife))</f>
        <v>0.20908675283076186</v>
      </c>
      <c r="AE138" s="172">
        <f>IF(A7stdlife="n/a","n/a",IF(AE$3&gt;(A7stdlife+$E138),(Input!$I$109*(1+rvanilla)^0.5)-SUM($I138:AD138),(Input!$I$109*(1+rvanilla)^0.5)/A7stdlife))</f>
        <v>0.20908675283076186</v>
      </c>
      <c r="AF138" s="172">
        <f>IF(A7stdlife="n/a","n/a",IF(AF$3&gt;(A7stdlife+$E138),(Input!$I$109*(1+rvanilla)^0.5)-SUM($I138:AE138),(Input!$I$109*(1+rvanilla)^0.5)/A7stdlife))</f>
        <v>0.20908675283076186</v>
      </c>
      <c r="AG138" s="172">
        <f>IF(A7stdlife="n/a","n/a",IF(AG$3&gt;(A7stdlife+$E138),(Input!$I$109*(1+rvanilla)^0.5)-SUM($I138:AF138),(Input!$I$109*(1+rvanilla)^0.5)/A7stdlife))</f>
        <v>0.20908675283076186</v>
      </c>
      <c r="AH138" s="172">
        <f>IF(A7stdlife="n/a","n/a",IF(AH$3&gt;(A7stdlife+$E138),(Input!$I$109*(1+rvanilla)^0.5)-SUM($I138:AG138),(Input!$I$109*(1+rvanilla)^0.5)/A7stdlife))</f>
        <v>0.20908675283076186</v>
      </c>
      <c r="AI138" s="172">
        <f>IF(A7stdlife="n/a","n/a",IF(AI$3&gt;(A7stdlife+$E138),(Input!$I$109*(1+rvanilla)^0.5)-SUM($I138:AH138),(Input!$I$109*(1+rvanilla)^0.5)/A7stdlife))</f>
        <v>0.20908675283076186</v>
      </c>
      <c r="AJ138" s="172">
        <f>IF(A7stdlife="n/a","n/a",IF(AJ$3&gt;(A7stdlife+$E138),(Input!$I$109*(1+rvanilla)^0.5)-SUM($I138:AI138),(Input!$I$109*(1+rvanilla)^0.5)/A7stdlife))</f>
        <v>0.20908675283076186</v>
      </c>
      <c r="AK138" s="172">
        <f>IF(A7stdlife="n/a","n/a",IF(AK$3&gt;(A7stdlife+$E138),(Input!$I$109*(1+rvanilla)^0.5)-SUM($I138:AJ138),(Input!$I$109*(1+rvanilla)^0.5)/A7stdlife))</f>
        <v>0.20908675283076186</v>
      </c>
      <c r="AL138" s="172">
        <f>IF(A7stdlife="n/a","n/a",IF(AL$3&gt;(A7stdlife+$E138),(Input!$I$109*(1+rvanilla)^0.5)-SUM($I138:AK138),(Input!$I$109*(1+rvanilla)^0.5)/A7stdlife))</f>
        <v>0.20908675283076186</v>
      </c>
      <c r="AM138" s="172">
        <f>IF(A7stdlife="n/a","n/a",IF(AM$3&gt;(A7stdlife+$E138),(Input!$I$109*(1+rvanilla)^0.5)-SUM($I138:AL138),(Input!$I$109*(1+rvanilla)^0.5)/A7stdlife))</f>
        <v>0.20908675283076186</v>
      </c>
      <c r="AN138" s="172">
        <f>IF(A7stdlife="n/a","n/a",IF(AN$3&gt;(A7stdlife+$E138),(Input!$I$109*(1+rvanilla)^0.5)-SUM($I138:AM138),(Input!$I$109*(1+rvanilla)^0.5)/A7stdlife))</f>
        <v>0.20908675283076186</v>
      </c>
      <c r="AO138" s="172">
        <f>IF(A7stdlife="n/a","n/a",IF(AO$3&gt;(A7stdlife+$E138),(Input!$I$109*(1+rvanilla)^0.5)-SUM($I138:AN138),(Input!$I$109*(1+rvanilla)^0.5)/A7stdlife))</f>
        <v>0.20908675283076186</v>
      </c>
      <c r="AP138" s="172">
        <f>IF(A7stdlife="n/a","n/a",IF(AP$3&gt;(A7stdlife+$E138),(Input!$I$109*(1+rvanilla)^0.5)-SUM($I138:AO138),(Input!$I$109*(1+rvanilla)^0.5)/A7stdlife))</f>
        <v>0.20908675283076186</v>
      </c>
      <c r="AQ138" s="172">
        <f>IF(A7stdlife="n/a","n/a",IF(AQ$3&gt;(A7stdlife+$E138),(Input!$I$109*(1+rvanilla)^0.5)-SUM($I138:AP138),(Input!$I$109*(1+rvanilla)^0.5)/A7stdlife))</f>
        <v>0.20908675283076186</v>
      </c>
      <c r="AR138" s="172">
        <f>IF(A7stdlife="n/a","n/a",IF(AR$3&gt;(A7stdlife+$E138),(Input!$I$109*(1+rvanilla)^0.5)-SUM($I138:AQ138),(Input!$I$109*(1+rvanilla)^0.5)/A7stdlife))</f>
        <v>0.20908675283076186</v>
      </c>
      <c r="AS138" s="172">
        <f>IF(A7stdlife="n/a","n/a",IF(AS$3&gt;(A7stdlife+$E138),(Input!$I$109*(1+rvanilla)^0.5)-SUM($I138:AR138),(Input!$I$109*(1+rvanilla)^0.5)/A7stdlife))</f>
        <v>0.20908675283076186</v>
      </c>
      <c r="AT138" s="172">
        <f>IF(A7stdlife="n/a","n/a",IF(AT$3&gt;(A7stdlife+$E138),(Input!$I$109*(1+rvanilla)^0.5)-SUM($I138:AS138),(Input!$I$109*(1+rvanilla)^0.5)/A7stdlife))</f>
        <v>0.20908675283076186</v>
      </c>
      <c r="AU138" s="172">
        <f>IF(A7stdlife="n/a","n/a",IF(AU$3&gt;(A7stdlife+$E138),(Input!$I$109*(1+rvanilla)^0.5)-SUM($I138:AT138),(Input!$I$109*(1+rvanilla)^0.5)/A7stdlife))</f>
        <v>0.20908675283076186</v>
      </c>
      <c r="AV138" s="172">
        <f>IF(A7stdlife="n/a","n/a",IF(AV$3&gt;(A7stdlife+$E138),(Input!$I$109*(1+rvanilla)^0.5)-SUM($I138:AU138),(Input!$I$109*(1+rvanilla)^0.5)/A7stdlife))</f>
        <v>0.20908675283076186</v>
      </c>
      <c r="AW138" s="172">
        <f>IF(A7stdlife="n/a","n/a",IF(AW$3&gt;(A7stdlife+$E138),(Input!$I$109*(1+rvanilla)^0.5)-SUM($I138:AV138),(Input!$I$109*(1+rvanilla)^0.5)/A7stdlife))</f>
        <v>0.20908675283076186</v>
      </c>
      <c r="AX138" s="172">
        <f>IF(A7stdlife="n/a","n/a",IF(AX$3&gt;(A7stdlife+$E138),(Input!$I$109*(1+rvanilla)^0.5)-SUM($I138:AW138),(Input!$I$109*(1+rvanilla)^0.5)/A7stdlife))</f>
        <v>0.20908675283076186</v>
      </c>
      <c r="AY138" s="172">
        <f>IF(A7stdlife="n/a","n/a",IF(AY$3&gt;(A7stdlife+$E138),(Input!$I$109*(1+rvanilla)^0.5)-SUM($I138:AX138),(Input!$I$109*(1+rvanilla)^0.5)/A7stdlife))</f>
        <v>0.20908675283076186</v>
      </c>
      <c r="AZ138" s="172">
        <f>IF(A7stdlife="n/a","n/a",IF(AZ$3&gt;(A7stdlife+$E138),(Input!$I$109*(1+rvanilla)^0.5)-SUM($I138:AY138),(Input!$I$109*(1+rvanilla)^0.5)/A7stdlife))</f>
        <v>0.20908675283076186</v>
      </c>
      <c r="BA138" s="172">
        <f>IF(A7stdlife="n/a","n/a",IF(BA$3&gt;(A7stdlife+$E138),(Input!$I$109*(1+rvanilla)^0.5)-SUM($I138:AZ138),(Input!$I$109*(1+rvanilla)^0.5)/A7stdlife))</f>
        <v>0.20908675283076186</v>
      </c>
      <c r="BB138" s="172">
        <f>IF(A7stdlife="n/a","n/a",IF(BB$3&gt;(A7stdlife+$E138),(Input!$I$109*(1+rvanilla)^0.5)-SUM($I138:BA138),(Input!$I$109*(1+rvanilla)^0.5)/A7stdlife))</f>
        <v>0.20908675283076186</v>
      </c>
      <c r="BC138" s="172">
        <f>IF(A7stdlife="n/a","n/a",IF(BC$3&gt;(A7stdlife+$E138),(Input!$I$109*(1+rvanilla)^0.5)-SUM($I138:BB138),(Input!$I$109*(1+rvanilla)^0.5)/A7stdlife))</f>
        <v>0.20908675283076186</v>
      </c>
      <c r="BD138" s="172">
        <f>IF(A7stdlife="n/a","n/a",IF(BD$3&gt;(A7stdlife+$E138),(Input!$I$109*(1+rvanilla)^0.5)-SUM($I138:BC138),(Input!$I$109*(1+rvanilla)^0.5)/A7stdlife))</f>
        <v>0.20908675283076186</v>
      </c>
      <c r="BE138" s="172">
        <f>IF(A7stdlife="n/a","n/a",IF(BE$3&gt;(A7stdlife+$E138),(Input!$I$109*(1+rvanilla)^0.5)-SUM($I138:BD138),(Input!$I$109*(1+rvanilla)^0.5)/A7stdlife))</f>
        <v>0.20908675283076186</v>
      </c>
      <c r="BF138" s="172">
        <f>IF(A7stdlife="n/a","n/a",IF(BF$3&gt;(A7stdlife+$E138),(Input!$I$109*(1+rvanilla)^0.5)-SUM($I138:BE138),(Input!$I$109*(1+rvanilla)^0.5)/A7stdlife))</f>
        <v>0.20908675283076186</v>
      </c>
      <c r="BG138" s="172">
        <f>IF(A7stdlife="n/a","n/a",IF(BG$3&gt;(A7stdlife+$E138),(Input!$I$109*(1+rvanilla)^0.5)-SUM($I138:BF138),(Input!$I$109*(1+rvanilla)^0.5)/A7stdlife))</f>
        <v>0.20908675283076186</v>
      </c>
      <c r="BH138" s="172">
        <f>IF(A7stdlife="n/a","n/a",IF(BH$3&gt;(A7stdlife+$E138),(Input!$I$109*(1+rvanilla)^0.5)-SUM($I138:BG138),(Input!$I$109*(1+rvanilla)^0.5)/A7stdlife))</f>
        <v>0.20908675283076186</v>
      </c>
      <c r="BI138" s="172">
        <f>IF(A7stdlife="n/a","n/a",IF(BI$3&gt;(A7stdlife+$E138),(Input!$I$109*(1+rvanilla)^0.5)-SUM($I138:BH138),(Input!$I$109*(1+rvanilla)^0.5)/A7stdlife))</f>
        <v>0.20908675283076186</v>
      </c>
      <c r="BJ138" s="16"/>
      <c r="BK138" s="16"/>
      <c r="BL138" s="325"/>
      <c r="BM138" s="325"/>
      <c r="BN138" s="325"/>
      <c r="BO138" s="325"/>
      <c r="BP138" s="325"/>
      <c r="BQ138" s="325"/>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2" customFormat="1" hidden="1" outlineLevel="2">
      <c r="A139" s="16"/>
      <c r="B139" s="16"/>
      <c r="C139" s="35"/>
      <c r="D139" s="546"/>
      <c r="E139" s="293">
        <v>4</v>
      </c>
      <c r="F139" s="37"/>
      <c r="G139" s="318"/>
      <c r="H139" s="320"/>
      <c r="I139" s="320"/>
      <c r="J139" s="319"/>
      <c r="K139" s="172">
        <f>IF(A7stdlife="n/a","n/a",IF(K$3&gt;(A7stdlife+$E139),(Input!$J$109*(1+rvanilla)^0.5)-SUM($J139:J139),(Input!$J$109*(1+rvanilla)^0.5)/A7stdlife))</f>
        <v>0.17336307804156095</v>
      </c>
      <c r="L139" s="172">
        <f>IF(A7stdlife="n/a","n/a",IF(L$3&gt;(A7stdlife+$E139),(Input!$J$109*(1+rvanilla)^0.5)-SUM($J139:K139),(Input!$J$109*(1+rvanilla)^0.5)/A7stdlife))</f>
        <v>0.17336307804156095</v>
      </c>
      <c r="M139" s="172">
        <f>IF(A7stdlife="n/a","n/a",IF(M$3&gt;(A7stdlife+$E139),(Input!$J$109*(1+rvanilla)^0.5)-SUM($J139:L139),(Input!$J$109*(1+rvanilla)^0.5)/A7stdlife))</f>
        <v>0.17336307804156095</v>
      </c>
      <c r="N139" s="172">
        <f>IF(A7stdlife="n/a","n/a",IF(N$3&gt;(A7stdlife+$E139),(Input!$J$109*(1+rvanilla)^0.5)-SUM($J139:M139),(Input!$J$109*(1+rvanilla)^0.5)/A7stdlife))</f>
        <v>0.17336307804156095</v>
      </c>
      <c r="O139" s="172">
        <f>IF(A7stdlife="n/a","n/a",IF(O$3&gt;(A7stdlife+$E139),(Input!$J$109*(1+rvanilla)^0.5)-SUM($J139:N139),(Input!$J$109*(1+rvanilla)^0.5)/A7stdlife))</f>
        <v>0.17336307804156095</v>
      </c>
      <c r="P139" s="172">
        <f>IF(A7stdlife="n/a","n/a",IF(P$3&gt;(A7stdlife+$E139),(Input!$J$109*(1+rvanilla)^0.5)-SUM($J139:O139),(Input!$J$109*(1+rvanilla)^0.5)/A7stdlife))</f>
        <v>0.17336307804156095</v>
      </c>
      <c r="Q139" s="172">
        <f>IF(A7stdlife="n/a","n/a",IF(Q$3&gt;(A7stdlife+$E139),(Input!$J$109*(1+rvanilla)^0.5)-SUM($J139:P139),(Input!$J$109*(1+rvanilla)^0.5)/A7stdlife))</f>
        <v>0.17336307804156095</v>
      </c>
      <c r="R139" s="172">
        <f>IF(A7stdlife="n/a","n/a",IF(R$3&gt;(A7stdlife+$E139),(Input!$J$109*(1+rvanilla)^0.5)-SUM($J139:Q139),(Input!$J$109*(1+rvanilla)^0.5)/A7stdlife))</f>
        <v>0.17336307804156095</v>
      </c>
      <c r="S139" s="172">
        <f>IF(A7stdlife="n/a","n/a",IF(S$3&gt;(A7stdlife+$E139),(Input!$J$109*(1+rvanilla)^0.5)-SUM($J139:R139),(Input!$J$109*(1+rvanilla)^0.5)/A7stdlife))</f>
        <v>0.17336307804156095</v>
      </c>
      <c r="T139" s="172">
        <f>IF(A7stdlife="n/a","n/a",IF(T$3&gt;(A7stdlife+$E139),(Input!$J$109*(1+rvanilla)^0.5)-SUM($J139:S139),(Input!$J$109*(1+rvanilla)^0.5)/A7stdlife))</f>
        <v>0.17336307804156095</v>
      </c>
      <c r="U139" s="172">
        <f>IF(A7stdlife="n/a","n/a",IF(U$3&gt;(A7stdlife+$E139),(Input!$J$109*(1+rvanilla)^0.5)-SUM($J139:T139),(Input!$J$109*(1+rvanilla)^0.5)/A7stdlife))</f>
        <v>0.17336307804156095</v>
      </c>
      <c r="V139" s="172">
        <f>IF(A7stdlife="n/a","n/a",IF(V$3&gt;(A7stdlife+$E139),(Input!$J$109*(1+rvanilla)^0.5)-SUM($J139:U139),(Input!$J$109*(1+rvanilla)^0.5)/A7stdlife))</f>
        <v>0.17336307804156095</v>
      </c>
      <c r="W139" s="172">
        <f>IF(A7stdlife="n/a","n/a",IF(W$3&gt;(A7stdlife+$E139),(Input!$J$109*(1+rvanilla)^0.5)-SUM($J139:V139),(Input!$J$109*(1+rvanilla)^0.5)/A7stdlife))</f>
        <v>0.17336307804156095</v>
      </c>
      <c r="X139" s="172">
        <f>IF(A7stdlife="n/a","n/a",IF(X$3&gt;(A7stdlife+$E139),(Input!$J$109*(1+rvanilla)^0.5)-SUM($J139:W139),(Input!$J$109*(1+rvanilla)^0.5)/A7stdlife))</f>
        <v>0.17336307804156095</v>
      </c>
      <c r="Y139" s="172">
        <f>IF(A7stdlife="n/a","n/a",IF(Y$3&gt;(A7stdlife+$E139),(Input!$J$109*(1+rvanilla)^0.5)-SUM($J139:X139),(Input!$J$109*(1+rvanilla)^0.5)/A7stdlife))</f>
        <v>0.17336307804156095</v>
      </c>
      <c r="Z139" s="172">
        <f>IF(A7stdlife="n/a","n/a",IF(Z$3&gt;(A7stdlife+$E139),(Input!$J$109*(1+rvanilla)^0.5)-SUM($J139:Y139),(Input!$J$109*(1+rvanilla)^0.5)/A7stdlife))</f>
        <v>0.17336307804156095</v>
      </c>
      <c r="AA139" s="172">
        <f>IF(A7stdlife="n/a","n/a",IF(AA$3&gt;(A7stdlife+$E139),(Input!$J$109*(1+rvanilla)^0.5)-SUM($J139:Z139),(Input!$J$109*(1+rvanilla)^0.5)/A7stdlife))</f>
        <v>0.17336307804156095</v>
      </c>
      <c r="AB139" s="172">
        <f>IF(A7stdlife="n/a","n/a",IF(AB$3&gt;(A7stdlife+$E139),(Input!$J$109*(1+rvanilla)^0.5)-SUM($J139:AA139),(Input!$J$109*(1+rvanilla)^0.5)/A7stdlife))</f>
        <v>0.17336307804156095</v>
      </c>
      <c r="AC139" s="172">
        <f>IF(A7stdlife="n/a","n/a",IF(AC$3&gt;(A7stdlife+$E139),(Input!$J$109*(1+rvanilla)^0.5)-SUM($J139:AB139),(Input!$J$109*(1+rvanilla)^0.5)/A7stdlife))</f>
        <v>0.17336307804156095</v>
      </c>
      <c r="AD139" s="172">
        <f>IF(A7stdlife="n/a","n/a",IF(AD$3&gt;(A7stdlife+$E139),(Input!$J$109*(1+rvanilla)^0.5)-SUM($J139:AC139),(Input!$J$109*(1+rvanilla)^0.5)/A7stdlife))</f>
        <v>0.17336307804156095</v>
      </c>
      <c r="AE139" s="172">
        <f>IF(A7stdlife="n/a","n/a",IF(AE$3&gt;(A7stdlife+$E139),(Input!$J$109*(1+rvanilla)^0.5)-SUM($J139:AD139),(Input!$J$109*(1+rvanilla)^0.5)/A7stdlife))</f>
        <v>0.17336307804156095</v>
      </c>
      <c r="AF139" s="172">
        <f>IF(A7stdlife="n/a","n/a",IF(AF$3&gt;(A7stdlife+$E139),(Input!$J$109*(1+rvanilla)^0.5)-SUM($J139:AE139),(Input!$J$109*(1+rvanilla)^0.5)/A7stdlife))</f>
        <v>0.17336307804156095</v>
      </c>
      <c r="AG139" s="172">
        <f>IF(A7stdlife="n/a","n/a",IF(AG$3&gt;(A7stdlife+$E139),(Input!$J$109*(1+rvanilla)^0.5)-SUM($J139:AF139),(Input!$J$109*(1+rvanilla)^0.5)/A7stdlife))</f>
        <v>0.17336307804156095</v>
      </c>
      <c r="AH139" s="172">
        <f>IF(A7stdlife="n/a","n/a",IF(AH$3&gt;(A7stdlife+$E139),(Input!$J$109*(1+rvanilla)^0.5)-SUM($J139:AG139),(Input!$J$109*(1+rvanilla)^0.5)/A7stdlife))</f>
        <v>0.17336307804156095</v>
      </c>
      <c r="AI139" s="172">
        <f>IF(A7stdlife="n/a","n/a",IF(AI$3&gt;(A7stdlife+$E139),(Input!$J$109*(1+rvanilla)^0.5)-SUM($J139:AH139),(Input!$J$109*(1+rvanilla)^0.5)/A7stdlife))</f>
        <v>0.17336307804156095</v>
      </c>
      <c r="AJ139" s="172">
        <f>IF(A7stdlife="n/a","n/a",IF(AJ$3&gt;(A7stdlife+$E139),(Input!$J$109*(1+rvanilla)^0.5)-SUM($J139:AI139),(Input!$J$109*(1+rvanilla)^0.5)/A7stdlife))</f>
        <v>0.17336307804156095</v>
      </c>
      <c r="AK139" s="172">
        <f>IF(A7stdlife="n/a","n/a",IF(AK$3&gt;(A7stdlife+$E139),(Input!$J$109*(1+rvanilla)^0.5)-SUM($J139:AJ139),(Input!$J$109*(1+rvanilla)^0.5)/A7stdlife))</f>
        <v>0.17336307804156095</v>
      </c>
      <c r="AL139" s="172">
        <f>IF(A7stdlife="n/a","n/a",IF(AL$3&gt;(A7stdlife+$E139),(Input!$J$109*(1+rvanilla)^0.5)-SUM($J139:AK139),(Input!$J$109*(1+rvanilla)^0.5)/A7stdlife))</f>
        <v>0.17336307804156095</v>
      </c>
      <c r="AM139" s="172">
        <f>IF(A7stdlife="n/a","n/a",IF(AM$3&gt;(A7stdlife+$E139),(Input!$J$109*(1+rvanilla)^0.5)-SUM($J139:AL139),(Input!$J$109*(1+rvanilla)^0.5)/A7stdlife))</f>
        <v>0.17336307804156095</v>
      </c>
      <c r="AN139" s="172">
        <f>IF(A7stdlife="n/a","n/a",IF(AN$3&gt;(A7stdlife+$E139),(Input!$J$109*(1+rvanilla)^0.5)-SUM($J139:AM139),(Input!$J$109*(1+rvanilla)^0.5)/A7stdlife))</f>
        <v>0.17336307804156095</v>
      </c>
      <c r="AO139" s="172">
        <f>IF(A7stdlife="n/a","n/a",IF(AO$3&gt;(A7stdlife+$E139),(Input!$J$109*(1+rvanilla)^0.5)-SUM($J139:AN139),(Input!$J$109*(1+rvanilla)^0.5)/A7stdlife))</f>
        <v>0.17336307804156095</v>
      </c>
      <c r="AP139" s="172">
        <f>IF(A7stdlife="n/a","n/a",IF(AP$3&gt;(A7stdlife+$E139),(Input!$J$109*(1+rvanilla)^0.5)-SUM($J139:AO139),(Input!$J$109*(1+rvanilla)^0.5)/A7stdlife))</f>
        <v>0.17336307804156095</v>
      </c>
      <c r="AQ139" s="172">
        <f>IF(A7stdlife="n/a","n/a",IF(AQ$3&gt;(A7stdlife+$E139),(Input!$J$109*(1+rvanilla)^0.5)-SUM($J139:AP139),(Input!$J$109*(1+rvanilla)^0.5)/A7stdlife))</f>
        <v>0.17336307804156095</v>
      </c>
      <c r="AR139" s="172">
        <f>IF(A7stdlife="n/a","n/a",IF(AR$3&gt;(A7stdlife+$E139),(Input!$J$109*(1+rvanilla)^0.5)-SUM($J139:AQ139),(Input!$J$109*(1+rvanilla)^0.5)/A7stdlife))</f>
        <v>0.17336307804156095</v>
      </c>
      <c r="AS139" s="172">
        <f>IF(A7stdlife="n/a","n/a",IF(AS$3&gt;(A7stdlife+$E139),(Input!$J$109*(1+rvanilla)^0.5)-SUM($J139:AR139),(Input!$J$109*(1+rvanilla)^0.5)/A7stdlife))</f>
        <v>0.17336307804156095</v>
      </c>
      <c r="AT139" s="172">
        <f>IF(A7stdlife="n/a","n/a",IF(AT$3&gt;(A7stdlife+$E139),(Input!$J$109*(1+rvanilla)^0.5)-SUM($J139:AS139),(Input!$J$109*(1+rvanilla)^0.5)/A7stdlife))</f>
        <v>0.17336307804156095</v>
      </c>
      <c r="AU139" s="172">
        <f>IF(A7stdlife="n/a","n/a",IF(AU$3&gt;(A7stdlife+$E139),(Input!$J$109*(1+rvanilla)^0.5)-SUM($J139:AT139),(Input!$J$109*(1+rvanilla)^0.5)/A7stdlife))</f>
        <v>0.17336307804156095</v>
      </c>
      <c r="AV139" s="172">
        <f>IF(A7stdlife="n/a","n/a",IF(AV$3&gt;(A7stdlife+$E139),(Input!$J$109*(1+rvanilla)^0.5)-SUM($J139:AU139),(Input!$J$109*(1+rvanilla)^0.5)/A7stdlife))</f>
        <v>0.17336307804156095</v>
      </c>
      <c r="AW139" s="172">
        <f>IF(A7stdlife="n/a","n/a",IF(AW$3&gt;(A7stdlife+$E139),(Input!$J$109*(1+rvanilla)^0.5)-SUM($J139:AV139),(Input!$J$109*(1+rvanilla)^0.5)/A7stdlife))</f>
        <v>0.17336307804156095</v>
      </c>
      <c r="AX139" s="172">
        <f>IF(A7stdlife="n/a","n/a",IF(AX$3&gt;(A7stdlife+$E139),(Input!$J$109*(1+rvanilla)^0.5)-SUM($J139:AW139),(Input!$J$109*(1+rvanilla)^0.5)/A7stdlife))</f>
        <v>0.17336307804156095</v>
      </c>
      <c r="AY139" s="172">
        <f>IF(A7stdlife="n/a","n/a",IF(AY$3&gt;(A7stdlife+$E139),(Input!$J$109*(1+rvanilla)^0.5)-SUM($J139:AX139),(Input!$J$109*(1+rvanilla)^0.5)/A7stdlife))</f>
        <v>0.17336307804156095</v>
      </c>
      <c r="AZ139" s="172">
        <f>IF(A7stdlife="n/a","n/a",IF(AZ$3&gt;(A7stdlife+$E139),(Input!$J$109*(1+rvanilla)^0.5)-SUM($J139:AY139),(Input!$J$109*(1+rvanilla)^0.5)/A7stdlife))</f>
        <v>0.17336307804156095</v>
      </c>
      <c r="BA139" s="172">
        <f>IF(A7stdlife="n/a","n/a",IF(BA$3&gt;(A7stdlife+$E139),(Input!$J$109*(1+rvanilla)^0.5)-SUM($J139:AZ139),(Input!$J$109*(1+rvanilla)^0.5)/A7stdlife))</f>
        <v>0.17336307804156095</v>
      </c>
      <c r="BB139" s="172">
        <f>IF(A7stdlife="n/a","n/a",IF(BB$3&gt;(A7stdlife+$E139),(Input!$J$109*(1+rvanilla)^0.5)-SUM($J139:BA139),(Input!$J$109*(1+rvanilla)^0.5)/A7stdlife))</f>
        <v>0.17336307804156095</v>
      </c>
      <c r="BC139" s="172">
        <f>IF(A7stdlife="n/a","n/a",IF(BC$3&gt;(A7stdlife+$E139),(Input!$J$109*(1+rvanilla)^0.5)-SUM($J139:BB139),(Input!$J$109*(1+rvanilla)^0.5)/A7stdlife))</f>
        <v>0.17336307804156095</v>
      </c>
      <c r="BD139" s="172">
        <f>IF(A7stdlife="n/a","n/a",IF(BD$3&gt;(A7stdlife+$E139),(Input!$J$109*(1+rvanilla)^0.5)-SUM($J139:BC139),(Input!$J$109*(1+rvanilla)^0.5)/A7stdlife))</f>
        <v>0.17336307804156095</v>
      </c>
      <c r="BE139" s="172">
        <f>IF(A7stdlife="n/a","n/a",IF(BE$3&gt;(A7stdlife+$E139),(Input!$J$109*(1+rvanilla)^0.5)-SUM($J139:BD139),(Input!$J$109*(1+rvanilla)^0.5)/A7stdlife))</f>
        <v>0.17336307804156095</v>
      </c>
      <c r="BF139" s="172">
        <f>IF(A7stdlife="n/a","n/a",IF(BF$3&gt;(A7stdlife+$E139),(Input!$J$109*(1+rvanilla)^0.5)-SUM($J139:BE139),(Input!$J$109*(1+rvanilla)^0.5)/A7stdlife))</f>
        <v>0.17336307804156095</v>
      </c>
      <c r="BG139" s="172">
        <f>IF(A7stdlife="n/a","n/a",IF(BG$3&gt;(A7stdlife+$E139),(Input!$J$109*(1+rvanilla)^0.5)-SUM($J139:BF139),(Input!$J$109*(1+rvanilla)^0.5)/A7stdlife))</f>
        <v>0.17336307804156095</v>
      </c>
      <c r="BH139" s="172">
        <f>IF(A7stdlife="n/a","n/a",IF(BH$3&gt;(A7stdlife+$E139),(Input!$J$109*(1+rvanilla)^0.5)-SUM($J139:BG139),(Input!$J$109*(1+rvanilla)^0.5)/A7stdlife))</f>
        <v>0.17336307804156095</v>
      </c>
      <c r="BI139" s="172">
        <f>IF(A7stdlife="n/a","n/a",IF(BI$3&gt;(A7stdlife+$E139),(Input!$J$109*(1+rvanilla)^0.5)-SUM($J139:BH139),(Input!$J$109*(1+rvanilla)^0.5)/A7stdlife))</f>
        <v>0.17336307804156095</v>
      </c>
      <c r="BJ139" s="16"/>
      <c r="BK139" s="16"/>
      <c r="BL139" s="325"/>
      <c r="BM139" s="325"/>
      <c r="BN139" s="325"/>
      <c r="BO139" s="325"/>
      <c r="BP139" s="325"/>
      <c r="BQ139" s="325"/>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2" customFormat="1" hidden="1" outlineLevel="2">
      <c r="A140" s="16"/>
      <c r="B140" s="16"/>
      <c r="C140" s="35"/>
      <c r="D140" s="546"/>
      <c r="E140" s="293">
        <v>5</v>
      </c>
      <c r="F140" s="37"/>
      <c r="G140" s="318"/>
      <c r="H140" s="320"/>
      <c r="I140" s="320"/>
      <c r="J140" s="320"/>
      <c r="K140" s="319"/>
      <c r="L140" s="172">
        <f>IF(A7stdlife="n/a","n/a",IF(L$3&gt;(A7stdlife+$E140),(Input!$K$109*(1+rvanilla)^0.5)-SUM($K140:K140),(Input!$K$109*(1+rvanilla)^0.5)/A7stdlife))</f>
        <v>0.19378316674899218</v>
      </c>
      <c r="M140" s="172">
        <f>IF(A7stdlife="n/a","n/a",IF(M$3&gt;(A7stdlife+$E140),(Input!$K$109*(1+rvanilla)^0.5)-SUM($K140:L140),(Input!$K$109*(1+rvanilla)^0.5)/A7stdlife))</f>
        <v>0.19378316674899218</v>
      </c>
      <c r="N140" s="172">
        <f>IF(A7stdlife="n/a","n/a",IF(N$3&gt;(A7stdlife+$E140),(Input!$K$109*(1+rvanilla)^0.5)-SUM($K140:M140),(Input!$K$109*(1+rvanilla)^0.5)/A7stdlife))</f>
        <v>0.19378316674899218</v>
      </c>
      <c r="O140" s="172">
        <f>IF(A7stdlife="n/a","n/a",IF(O$3&gt;(A7stdlife+$E140),(Input!$K$109*(1+rvanilla)^0.5)-SUM($K140:N140),(Input!$K$109*(1+rvanilla)^0.5)/A7stdlife))</f>
        <v>0.19378316674899218</v>
      </c>
      <c r="P140" s="172">
        <f>IF(A7stdlife="n/a","n/a",IF(P$3&gt;(A7stdlife+$E140),(Input!$K$109*(1+rvanilla)^0.5)-SUM($K140:O140),(Input!$K$109*(1+rvanilla)^0.5)/A7stdlife))</f>
        <v>0.19378316674899218</v>
      </c>
      <c r="Q140" s="172">
        <f>IF(A7stdlife="n/a","n/a",IF(Q$3&gt;(A7stdlife+$E140),(Input!$K$109*(1+rvanilla)^0.5)-SUM($K140:P140),(Input!$K$109*(1+rvanilla)^0.5)/A7stdlife))</f>
        <v>0.19378316674899218</v>
      </c>
      <c r="R140" s="172">
        <f>IF(A7stdlife="n/a","n/a",IF(R$3&gt;(A7stdlife+$E140),(Input!$K$109*(1+rvanilla)^0.5)-SUM($K140:Q140),(Input!$K$109*(1+rvanilla)^0.5)/A7stdlife))</f>
        <v>0.19378316674899218</v>
      </c>
      <c r="S140" s="172">
        <f>IF(A7stdlife="n/a","n/a",IF(S$3&gt;(A7stdlife+$E140),(Input!$K$109*(1+rvanilla)^0.5)-SUM($K140:R140),(Input!$K$109*(1+rvanilla)^0.5)/A7stdlife))</f>
        <v>0.19378316674899218</v>
      </c>
      <c r="T140" s="172">
        <f>IF(A7stdlife="n/a","n/a",IF(T$3&gt;(A7stdlife+$E140),(Input!$K$109*(1+rvanilla)^0.5)-SUM($K140:S140),(Input!$K$109*(1+rvanilla)^0.5)/A7stdlife))</f>
        <v>0.19378316674899218</v>
      </c>
      <c r="U140" s="172">
        <f>IF(A7stdlife="n/a","n/a",IF(U$3&gt;(A7stdlife+$E140),(Input!$K$109*(1+rvanilla)^0.5)-SUM($K140:T140),(Input!$K$109*(1+rvanilla)^0.5)/A7stdlife))</f>
        <v>0.19378316674899218</v>
      </c>
      <c r="V140" s="172">
        <f>IF(A7stdlife="n/a","n/a",IF(V$3&gt;(A7stdlife+$E140),(Input!$K$109*(1+rvanilla)^0.5)-SUM($K140:U140),(Input!$K$109*(1+rvanilla)^0.5)/A7stdlife))</f>
        <v>0.19378316674899218</v>
      </c>
      <c r="W140" s="172">
        <f>IF(A7stdlife="n/a","n/a",IF(W$3&gt;(A7stdlife+$E140),(Input!$K$109*(1+rvanilla)^0.5)-SUM($K140:V140),(Input!$K$109*(1+rvanilla)^0.5)/A7stdlife))</f>
        <v>0.19378316674899218</v>
      </c>
      <c r="X140" s="172">
        <f>IF(A7stdlife="n/a","n/a",IF(X$3&gt;(A7stdlife+$E140),(Input!$K$109*(1+rvanilla)^0.5)-SUM($K140:W140),(Input!$K$109*(1+rvanilla)^0.5)/A7stdlife))</f>
        <v>0.19378316674899218</v>
      </c>
      <c r="Y140" s="172">
        <f>IF(A7stdlife="n/a","n/a",IF(Y$3&gt;(A7stdlife+$E140),(Input!$K$109*(1+rvanilla)^0.5)-SUM($K140:X140),(Input!$K$109*(1+rvanilla)^0.5)/A7stdlife))</f>
        <v>0.19378316674899218</v>
      </c>
      <c r="Z140" s="172">
        <f>IF(A7stdlife="n/a","n/a",IF(Z$3&gt;(A7stdlife+$E140),(Input!$K$109*(1+rvanilla)^0.5)-SUM($K140:Y140),(Input!$K$109*(1+rvanilla)^0.5)/A7stdlife))</f>
        <v>0.19378316674899218</v>
      </c>
      <c r="AA140" s="172">
        <f>IF(A7stdlife="n/a","n/a",IF(AA$3&gt;(A7stdlife+$E140),(Input!$K$109*(1+rvanilla)^0.5)-SUM($K140:Z140),(Input!$K$109*(1+rvanilla)^0.5)/A7stdlife))</f>
        <v>0.19378316674899218</v>
      </c>
      <c r="AB140" s="172">
        <f>IF(A7stdlife="n/a","n/a",IF(AB$3&gt;(A7stdlife+$E140),(Input!$K$109*(1+rvanilla)^0.5)-SUM($K140:AA140),(Input!$K$109*(1+rvanilla)^0.5)/A7stdlife))</f>
        <v>0.19378316674899218</v>
      </c>
      <c r="AC140" s="172">
        <f>IF(A7stdlife="n/a","n/a",IF(AC$3&gt;(A7stdlife+$E140),(Input!$K$109*(1+rvanilla)^0.5)-SUM($K140:AB140),(Input!$K$109*(1+rvanilla)^0.5)/A7stdlife))</f>
        <v>0.19378316674899218</v>
      </c>
      <c r="AD140" s="172">
        <f>IF(A7stdlife="n/a","n/a",IF(AD$3&gt;(A7stdlife+$E140),(Input!$K$109*(1+rvanilla)^0.5)-SUM($K140:AC140),(Input!$K$109*(1+rvanilla)^0.5)/A7stdlife))</f>
        <v>0.19378316674899218</v>
      </c>
      <c r="AE140" s="172">
        <f>IF(A7stdlife="n/a","n/a",IF(AE$3&gt;(A7stdlife+$E140),(Input!$K$109*(1+rvanilla)^0.5)-SUM($K140:AD140),(Input!$K$109*(1+rvanilla)^0.5)/A7stdlife))</f>
        <v>0.19378316674899218</v>
      </c>
      <c r="AF140" s="172">
        <f>IF(A7stdlife="n/a","n/a",IF(AF$3&gt;(A7stdlife+$E140),(Input!$K$109*(1+rvanilla)^0.5)-SUM($K140:AE140),(Input!$K$109*(1+rvanilla)^0.5)/A7stdlife))</f>
        <v>0.19378316674899218</v>
      </c>
      <c r="AG140" s="172">
        <f>IF(A7stdlife="n/a","n/a",IF(AG$3&gt;(A7stdlife+$E140),(Input!$K$109*(1+rvanilla)^0.5)-SUM($K140:AF140),(Input!$K$109*(1+rvanilla)^0.5)/A7stdlife))</f>
        <v>0.19378316674899218</v>
      </c>
      <c r="AH140" s="172">
        <f>IF(A7stdlife="n/a","n/a",IF(AH$3&gt;(A7stdlife+$E140),(Input!$K$109*(1+rvanilla)^0.5)-SUM($K140:AG140),(Input!$K$109*(1+rvanilla)^0.5)/A7stdlife))</f>
        <v>0.19378316674899218</v>
      </c>
      <c r="AI140" s="172">
        <f>IF(A7stdlife="n/a","n/a",IF(AI$3&gt;(A7stdlife+$E140),(Input!$K$109*(1+rvanilla)^0.5)-SUM($K140:AH140),(Input!$K$109*(1+rvanilla)^0.5)/A7stdlife))</f>
        <v>0.19378316674899218</v>
      </c>
      <c r="AJ140" s="172">
        <f>IF(A7stdlife="n/a","n/a",IF(AJ$3&gt;(A7stdlife+$E140),(Input!$K$109*(1+rvanilla)^0.5)-SUM($K140:AI140),(Input!$K$109*(1+rvanilla)^0.5)/A7stdlife))</f>
        <v>0.19378316674899218</v>
      </c>
      <c r="AK140" s="172">
        <f>IF(A7stdlife="n/a","n/a",IF(AK$3&gt;(A7stdlife+$E140),(Input!$K$109*(1+rvanilla)^0.5)-SUM($K140:AJ140),(Input!$K$109*(1+rvanilla)^0.5)/A7stdlife))</f>
        <v>0.19378316674899218</v>
      </c>
      <c r="AL140" s="172">
        <f>IF(A7stdlife="n/a","n/a",IF(AL$3&gt;(A7stdlife+$E140),(Input!$K$109*(1+rvanilla)^0.5)-SUM($K140:AK140),(Input!$K$109*(1+rvanilla)^0.5)/A7stdlife))</f>
        <v>0.19378316674899218</v>
      </c>
      <c r="AM140" s="172">
        <f>IF(A7stdlife="n/a","n/a",IF(AM$3&gt;(A7stdlife+$E140),(Input!$K$109*(1+rvanilla)^0.5)-SUM($K140:AL140),(Input!$K$109*(1+rvanilla)^0.5)/A7stdlife))</f>
        <v>0.19378316674899218</v>
      </c>
      <c r="AN140" s="172">
        <f>IF(A7stdlife="n/a","n/a",IF(AN$3&gt;(A7stdlife+$E140),(Input!$K$109*(1+rvanilla)^0.5)-SUM($K140:AM140),(Input!$K$109*(1+rvanilla)^0.5)/A7stdlife))</f>
        <v>0.19378316674899218</v>
      </c>
      <c r="AO140" s="172">
        <f>IF(A7stdlife="n/a","n/a",IF(AO$3&gt;(A7stdlife+$E140),(Input!$K$109*(1+rvanilla)^0.5)-SUM($K140:AN140),(Input!$K$109*(1+rvanilla)^0.5)/A7stdlife))</f>
        <v>0.19378316674899218</v>
      </c>
      <c r="AP140" s="172">
        <f>IF(A7stdlife="n/a","n/a",IF(AP$3&gt;(A7stdlife+$E140),(Input!$K$109*(1+rvanilla)^0.5)-SUM($K140:AO140),(Input!$K$109*(1+rvanilla)^0.5)/A7stdlife))</f>
        <v>0.19378316674899218</v>
      </c>
      <c r="AQ140" s="172">
        <f>IF(A7stdlife="n/a","n/a",IF(AQ$3&gt;(A7stdlife+$E140),(Input!$K$109*(1+rvanilla)^0.5)-SUM($K140:AP140),(Input!$K$109*(1+rvanilla)^0.5)/A7stdlife))</f>
        <v>0.19378316674899218</v>
      </c>
      <c r="AR140" s="172">
        <f>IF(A7stdlife="n/a","n/a",IF(AR$3&gt;(A7stdlife+$E140),(Input!$K$109*(1+rvanilla)^0.5)-SUM($K140:AQ140),(Input!$K$109*(1+rvanilla)^0.5)/A7stdlife))</f>
        <v>0.19378316674899218</v>
      </c>
      <c r="AS140" s="172">
        <f>IF(A7stdlife="n/a","n/a",IF(AS$3&gt;(A7stdlife+$E140),(Input!$K$109*(1+rvanilla)^0.5)-SUM($K140:AR140),(Input!$K$109*(1+rvanilla)^0.5)/A7stdlife))</f>
        <v>0.19378316674899218</v>
      </c>
      <c r="AT140" s="172">
        <f>IF(A7stdlife="n/a","n/a",IF(AT$3&gt;(A7stdlife+$E140),(Input!$K$109*(1+rvanilla)^0.5)-SUM($K140:AS140),(Input!$K$109*(1+rvanilla)^0.5)/A7stdlife))</f>
        <v>0.19378316674899218</v>
      </c>
      <c r="AU140" s="172">
        <f>IF(A7stdlife="n/a","n/a",IF(AU$3&gt;(A7stdlife+$E140),(Input!$K$109*(1+rvanilla)^0.5)-SUM($K140:AT140),(Input!$K$109*(1+rvanilla)^0.5)/A7stdlife))</f>
        <v>0.19378316674899218</v>
      </c>
      <c r="AV140" s="172">
        <f>IF(A7stdlife="n/a","n/a",IF(AV$3&gt;(A7stdlife+$E140),(Input!$K$109*(1+rvanilla)^0.5)-SUM($K140:AU140),(Input!$K$109*(1+rvanilla)^0.5)/A7stdlife))</f>
        <v>0.19378316674899218</v>
      </c>
      <c r="AW140" s="172">
        <f>IF(A7stdlife="n/a","n/a",IF(AW$3&gt;(A7stdlife+$E140),(Input!$K$109*(1+rvanilla)^0.5)-SUM($K140:AV140),(Input!$K$109*(1+rvanilla)^0.5)/A7stdlife))</f>
        <v>0.19378316674899218</v>
      </c>
      <c r="AX140" s="172">
        <f>IF(A7stdlife="n/a","n/a",IF(AX$3&gt;(A7stdlife+$E140),(Input!$K$109*(1+rvanilla)^0.5)-SUM($K140:AW140),(Input!$K$109*(1+rvanilla)^0.5)/A7stdlife))</f>
        <v>0.19378316674899218</v>
      </c>
      <c r="AY140" s="172">
        <f>IF(A7stdlife="n/a","n/a",IF(AY$3&gt;(A7stdlife+$E140),(Input!$K$109*(1+rvanilla)^0.5)-SUM($K140:AX140),(Input!$K$109*(1+rvanilla)^0.5)/A7stdlife))</f>
        <v>0.19378316674899218</v>
      </c>
      <c r="AZ140" s="172">
        <f>IF(A7stdlife="n/a","n/a",IF(AZ$3&gt;(A7stdlife+$E140),(Input!$K$109*(1+rvanilla)^0.5)-SUM($K140:AY140),(Input!$K$109*(1+rvanilla)^0.5)/A7stdlife))</f>
        <v>0.19378316674899218</v>
      </c>
      <c r="BA140" s="172">
        <f>IF(A7stdlife="n/a","n/a",IF(BA$3&gt;(A7stdlife+$E140),(Input!$K$109*(1+rvanilla)^0.5)-SUM($K140:AZ140),(Input!$K$109*(1+rvanilla)^0.5)/A7stdlife))</f>
        <v>0.19378316674899218</v>
      </c>
      <c r="BB140" s="172">
        <f>IF(A7stdlife="n/a","n/a",IF(BB$3&gt;(A7stdlife+$E140),(Input!$K$109*(1+rvanilla)^0.5)-SUM($K140:BA140),(Input!$K$109*(1+rvanilla)^0.5)/A7stdlife))</f>
        <v>0.19378316674899218</v>
      </c>
      <c r="BC140" s="172">
        <f>IF(A7stdlife="n/a","n/a",IF(BC$3&gt;(A7stdlife+$E140),(Input!$K$109*(1+rvanilla)^0.5)-SUM($K140:BB140),(Input!$K$109*(1+rvanilla)^0.5)/A7stdlife))</f>
        <v>0.19378316674899218</v>
      </c>
      <c r="BD140" s="172">
        <f>IF(A7stdlife="n/a","n/a",IF(BD$3&gt;(A7stdlife+$E140),(Input!$K$109*(1+rvanilla)^0.5)-SUM($K140:BC140),(Input!$K$109*(1+rvanilla)^0.5)/A7stdlife))</f>
        <v>0.19378316674899218</v>
      </c>
      <c r="BE140" s="172">
        <f>IF(A7stdlife="n/a","n/a",IF(BE$3&gt;(A7stdlife+$E140),(Input!$K$109*(1+rvanilla)^0.5)-SUM($K140:BD140),(Input!$K$109*(1+rvanilla)^0.5)/A7stdlife))</f>
        <v>0.19378316674899218</v>
      </c>
      <c r="BF140" s="172">
        <f>IF(A7stdlife="n/a","n/a",IF(BF$3&gt;(A7stdlife+$E140),(Input!$K$109*(1+rvanilla)^0.5)-SUM($K140:BE140),(Input!$K$109*(1+rvanilla)^0.5)/A7stdlife))</f>
        <v>0.19378316674899218</v>
      </c>
      <c r="BG140" s="172">
        <f>IF(A7stdlife="n/a","n/a",IF(BG$3&gt;(A7stdlife+$E140),(Input!$K$109*(1+rvanilla)^0.5)-SUM($K140:BF140),(Input!$K$109*(1+rvanilla)^0.5)/A7stdlife))</f>
        <v>0.19378316674899218</v>
      </c>
      <c r="BH140" s="172">
        <f>IF(A7stdlife="n/a","n/a",IF(BH$3&gt;(A7stdlife+$E140),(Input!$K$109*(1+rvanilla)^0.5)-SUM($K140:BG140),(Input!$K$109*(1+rvanilla)^0.5)/A7stdlife))</f>
        <v>0.19378316674899218</v>
      </c>
      <c r="BI140" s="172">
        <f>IF(A7stdlife="n/a","n/a",IF(BI$3&gt;(A7stdlife+$E140),(Input!$K$109*(1+rvanilla)^0.5)-SUM($K140:BH140),(Input!$K$109*(1+rvanilla)^0.5)/A7stdlife))</f>
        <v>0.19378316674899218</v>
      </c>
      <c r="BJ140" s="16"/>
      <c r="BK140" s="16"/>
      <c r="BL140" s="325"/>
      <c r="BM140" s="325"/>
      <c r="BN140" s="325"/>
      <c r="BO140" s="325"/>
      <c r="BP140" s="325"/>
      <c r="BQ140" s="325"/>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2" customFormat="1" hidden="1" outlineLevel="2">
      <c r="A141" s="16"/>
      <c r="B141" s="16"/>
      <c r="C141" s="35"/>
      <c r="D141" s="546"/>
      <c r="E141" s="293">
        <v>6</v>
      </c>
      <c r="F141" s="37"/>
      <c r="G141" s="318"/>
      <c r="H141" s="320"/>
      <c r="I141" s="320"/>
      <c r="J141" s="320"/>
      <c r="K141" s="320"/>
      <c r="L141" s="319"/>
      <c r="M141" s="172">
        <f>IF(A7stdlife="n/a","n/a",IF(M$3&gt;(A7stdlife+$E141),(Input!$L$109*(1+rvanilla)^0.5)-SUM($L141:L141),(Input!$L$109*(1+rvanilla)^0.5)/A7stdlife))</f>
        <v>0</v>
      </c>
      <c r="N141" s="172">
        <f>IF(A7stdlife="n/a","n/a",IF(N$3&gt;(A7stdlife+$E141),(Input!$L$109*(1+rvanilla)^0.5)-SUM($L141:M141),(Input!$L$109*(1+rvanilla)^0.5)/A7stdlife))</f>
        <v>0</v>
      </c>
      <c r="O141" s="172">
        <f>IF(A7stdlife="n/a","n/a",IF(O$3&gt;(A7stdlife+$E141),(Input!$L$109*(1+rvanilla)^0.5)-SUM($L141:N141),(Input!$L$109*(1+rvanilla)^0.5)/A7stdlife))</f>
        <v>0</v>
      </c>
      <c r="P141" s="172">
        <f>IF(A7stdlife="n/a","n/a",IF(P$3&gt;(A7stdlife+$E141),(Input!$L$109*(1+rvanilla)^0.5)-SUM($L141:O141),(Input!$L$109*(1+rvanilla)^0.5)/A7stdlife))</f>
        <v>0</v>
      </c>
      <c r="Q141" s="172">
        <f>IF(A7stdlife="n/a","n/a",IF(Q$3&gt;(A7stdlife+$E141),(Input!$L$109*(1+rvanilla)^0.5)-SUM($L141:P141),(Input!$L$109*(1+rvanilla)^0.5)/A7stdlife))</f>
        <v>0</v>
      </c>
      <c r="R141" s="172">
        <f>IF(A7stdlife="n/a","n/a",IF(R$3&gt;(A7stdlife+$E141),(Input!$L$109*(1+rvanilla)^0.5)-SUM($L141:Q141),(Input!$L$109*(1+rvanilla)^0.5)/A7stdlife))</f>
        <v>0</v>
      </c>
      <c r="S141" s="172">
        <f>IF(A7stdlife="n/a","n/a",IF(S$3&gt;(A7stdlife+$E141),(Input!$L$109*(1+rvanilla)^0.5)-SUM($L141:R141),(Input!$L$109*(1+rvanilla)^0.5)/A7stdlife))</f>
        <v>0</v>
      </c>
      <c r="T141" s="172">
        <f>IF(A7stdlife="n/a","n/a",IF(T$3&gt;(A7stdlife+$E141),(Input!$L$109*(1+rvanilla)^0.5)-SUM($L141:S141),(Input!$L$109*(1+rvanilla)^0.5)/A7stdlife))</f>
        <v>0</v>
      </c>
      <c r="U141" s="172">
        <f>IF(A7stdlife="n/a","n/a",IF(U$3&gt;(A7stdlife+$E141),(Input!$L$109*(1+rvanilla)^0.5)-SUM($L141:T141),(Input!$L$109*(1+rvanilla)^0.5)/A7stdlife))</f>
        <v>0</v>
      </c>
      <c r="V141" s="172">
        <f>IF(A7stdlife="n/a","n/a",IF(V$3&gt;(A7stdlife+$E141),(Input!$L$109*(1+rvanilla)^0.5)-SUM($L141:U141),(Input!$L$109*(1+rvanilla)^0.5)/A7stdlife))</f>
        <v>0</v>
      </c>
      <c r="W141" s="172">
        <f>IF(A7stdlife="n/a","n/a",IF(W$3&gt;(A7stdlife+$E141),(Input!$L$109*(1+rvanilla)^0.5)-SUM($L141:V141),(Input!$L$109*(1+rvanilla)^0.5)/A7stdlife))</f>
        <v>0</v>
      </c>
      <c r="X141" s="172">
        <f>IF(A7stdlife="n/a","n/a",IF(X$3&gt;(A7stdlife+$E141),(Input!$L$109*(1+rvanilla)^0.5)-SUM($L141:W141),(Input!$L$109*(1+rvanilla)^0.5)/A7stdlife))</f>
        <v>0</v>
      </c>
      <c r="Y141" s="172">
        <f>IF(A7stdlife="n/a","n/a",IF(Y$3&gt;(A7stdlife+$E141),(Input!$L$109*(1+rvanilla)^0.5)-SUM($L141:X141),(Input!$L$109*(1+rvanilla)^0.5)/A7stdlife))</f>
        <v>0</v>
      </c>
      <c r="Z141" s="172">
        <f>IF(A7stdlife="n/a","n/a",IF(Z$3&gt;(A7stdlife+$E141),(Input!$L$109*(1+rvanilla)^0.5)-SUM($L141:Y141),(Input!$L$109*(1+rvanilla)^0.5)/A7stdlife))</f>
        <v>0</v>
      </c>
      <c r="AA141" s="172">
        <f>IF(A7stdlife="n/a","n/a",IF(AA$3&gt;(A7stdlife+$E141),(Input!$L$109*(1+rvanilla)^0.5)-SUM($L141:Z141),(Input!$L$109*(1+rvanilla)^0.5)/A7stdlife))</f>
        <v>0</v>
      </c>
      <c r="AB141" s="172">
        <f>IF(A7stdlife="n/a","n/a",IF(AB$3&gt;(A7stdlife+$E141),(Input!$L$109*(1+rvanilla)^0.5)-SUM($L141:AA141),(Input!$L$109*(1+rvanilla)^0.5)/A7stdlife))</f>
        <v>0</v>
      </c>
      <c r="AC141" s="172">
        <f>IF(A7stdlife="n/a","n/a",IF(AC$3&gt;(A7stdlife+$E141),(Input!$L$109*(1+rvanilla)^0.5)-SUM($L141:AB141),(Input!$L$109*(1+rvanilla)^0.5)/A7stdlife))</f>
        <v>0</v>
      </c>
      <c r="AD141" s="172">
        <f>IF(A7stdlife="n/a","n/a",IF(AD$3&gt;(A7stdlife+$E141),(Input!$L$109*(1+rvanilla)^0.5)-SUM($L141:AC141),(Input!$L$109*(1+rvanilla)^0.5)/A7stdlife))</f>
        <v>0</v>
      </c>
      <c r="AE141" s="172">
        <f>IF(A7stdlife="n/a","n/a",IF(AE$3&gt;(A7stdlife+$E141),(Input!$L$109*(1+rvanilla)^0.5)-SUM($L141:AD141),(Input!$L$109*(1+rvanilla)^0.5)/A7stdlife))</f>
        <v>0</v>
      </c>
      <c r="AF141" s="172">
        <f>IF(A7stdlife="n/a","n/a",IF(AF$3&gt;(A7stdlife+$E141),(Input!$L$109*(1+rvanilla)^0.5)-SUM($L141:AE141),(Input!$L$109*(1+rvanilla)^0.5)/A7stdlife))</f>
        <v>0</v>
      </c>
      <c r="AG141" s="172">
        <f>IF(A7stdlife="n/a","n/a",IF(AG$3&gt;(A7stdlife+$E141),(Input!$L$109*(1+rvanilla)^0.5)-SUM($L141:AF141),(Input!$L$109*(1+rvanilla)^0.5)/A7stdlife))</f>
        <v>0</v>
      </c>
      <c r="AH141" s="172">
        <f>IF(A7stdlife="n/a","n/a",IF(AH$3&gt;(A7stdlife+$E141),(Input!$L$109*(1+rvanilla)^0.5)-SUM($L141:AG141),(Input!$L$109*(1+rvanilla)^0.5)/A7stdlife))</f>
        <v>0</v>
      </c>
      <c r="AI141" s="172">
        <f>IF(A7stdlife="n/a","n/a",IF(AI$3&gt;(A7stdlife+$E141),(Input!$L$109*(1+rvanilla)^0.5)-SUM($L141:AH141),(Input!$L$109*(1+rvanilla)^0.5)/A7stdlife))</f>
        <v>0</v>
      </c>
      <c r="AJ141" s="172">
        <f>IF(A7stdlife="n/a","n/a",IF(AJ$3&gt;(A7stdlife+$E141),(Input!$L$109*(1+rvanilla)^0.5)-SUM($L141:AI141),(Input!$L$109*(1+rvanilla)^0.5)/A7stdlife))</f>
        <v>0</v>
      </c>
      <c r="AK141" s="172">
        <f>IF(A7stdlife="n/a","n/a",IF(AK$3&gt;(A7stdlife+$E141),(Input!$L$109*(1+rvanilla)^0.5)-SUM($L141:AJ141),(Input!$L$109*(1+rvanilla)^0.5)/A7stdlife))</f>
        <v>0</v>
      </c>
      <c r="AL141" s="172">
        <f>IF(A7stdlife="n/a","n/a",IF(AL$3&gt;(A7stdlife+$E141),(Input!$L$109*(1+rvanilla)^0.5)-SUM($L141:AK141),(Input!$L$109*(1+rvanilla)^0.5)/A7stdlife))</f>
        <v>0</v>
      </c>
      <c r="AM141" s="172">
        <f>IF(A7stdlife="n/a","n/a",IF(AM$3&gt;(A7stdlife+$E141),(Input!$L$109*(1+rvanilla)^0.5)-SUM($L141:AL141),(Input!$L$109*(1+rvanilla)^0.5)/A7stdlife))</f>
        <v>0</v>
      </c>
      <c r="AN141" s="172">
        <f>IF(A7stdlife="n/a","n/a",IF(AN$3&gt;(A7stdlife+$E141),(Input!$L$109*(1+rvanilla)^0.5)-SUM($L141:AM141),(Input!$L$109*(1+rvanilla)^0.5)/A7stdlife))</f>
        <v>0</v>
      </c>
      <c r="AO141" s="172">
        <f>IF(A7stdlife="n/a","n/a",IF(AO$3&gt;(A7stdlife+$E141),(Input!$L$109*(1+rvanilla)^0.5)-SUM($L141:AN141),(Input!$L$109*(1+rvanilla)^0.5)/A7stdlife))</f>
        <v>0</v>
      </c>
      <c r="AP141" s="172">
        <f>IF(A7stdlife="n/a","n/a",IF(AP$3&gt;(A7stdlife+$E141),(Input!$L$109*(1+rvanilla)^0.5)-SUM($L141:AO141),(Input!$L$109*(1+rvanilla)^0.5)/A7stdlife))</f>
        <v>0</v>
      </c>
      <c r="AQ141" s="172">
        <f>IF(A7stdlife="n/a","n/a",IF(AQ$3&gt;(A7stdlife+$E141),(Input!$L$109*(1+rvanilla)^0.5)-SUM($L141:AP141),(Input!$L$109*(1+rvanilla)^0.5)/A7stdlife))</f>
        <v>0</v>
      </c>
      <c r="AR141" s="172">
        <f>IF(A7stdlife="n/a","n/a",IF(AR$3&gt;(A7stdlife+$E141),(Input!$L$109*(1+rvanilla)^0.5)-SUM($L141:AQ141),(Input!$L$109*(1+rvanilla)^0.5)/A7stdlife))</f>
        <v>0</v>
      </c>
      <c r="AS141" s="172">
        <f>IF(A7stdlife="n/a","n/a",IF(AS$3&gt;(A7stdlife+$E141),(Input!$L$109*(1+rvanilla)^0.5)-SUM($L141:AR141),(Input!$L$109*(1+rvanilla)^0.5)/A7stdlife))</f>
        <v>0</v>
      </c>
      <c r="AT141" s="172">
        <f>IF(A7stdlife="n/a","n/a",IF(AT$3&gt;(A7stdlife+$E141),(Input!$L$109*(1+rvanilla)^0.5)-SUM($L141:AS141),(Input!$L$109*(1+rvanilla)^0.5)/A7stdlife))</f>
        <v>0</v>
      </c>
      <c r="AU141" s="172">
        <f>IF(A7stdlife="n/a","n/a",IF(AU$3&gt;(A7stdlife+$E141),(Input!$L$109*(1+rvanilla)^0.5)-SUM($L141:AT141),(Input!$L$109*(1+rvanilla)^0.5)/A7stdlife))</f>
        <v>0</v>
      </c>
      <c r="AV141" s="172">
        <f>IF(A7stdlife="n/a","n/a",IF(AV$3&gt;(A7stdlife+$E141),(Input!$L$109*(1+rvanilla)^0.5)-SUM($L141:AU141),(Input!$L$109*(1+rvanilla)^0.5)/A7stdlife))</f>
        <v>0</v>
      </c>
      <c r="AW141" s="172">
        <f>IF(A7stdlife="n/a","n/a",IF(AW$3&gt;(A7stdlife+$E141),(Input!$L$109*(1+rvanilla)^0.5)-SUM($L141:AV141),(Input!$L$109*(1+rvanilla)^0.5)/A7stdlife))</f>
        <v>0</v>
      </c>
      <c r="AX141" s="172">
        <f>IF(A7stdlife="n/a","n/a",IF(AX$3&gt;(A7stdlife+$E141),(Input!$L$109*(1+rvanilla)^0.5)-SUM($L141:AW141),(Input!$L$109*(1+rvanilla)^0.5)/A7stdlife))</f>
        <v>0</v>
      </c>
      <c r="AY141" s="172">
        <f>IF(A7stdlife="n/a","n/a",IF(AY$3&gt;(A7stdlife+$E141),(Input!$L$109*(1+rvanilla)^0.5)-SUM($L141:AX141),(Input!$L$109*(1+rvanilla)^0.5)/A7stdlife))</f>
        <v>0</v>
      </c>
      <c r="AZ141" s="172">
        <f>IF(A7stdlife="n/a","n/a",IF(AZ$3&gt;(A7stdlife+$E141),(Input!$L$109*(1+rvanilla)^0.5)-SUM($L141:AY141),(Input!$L$109*(1+rvanilla)^0.5)/A7stdlife))</f>
        <v>0</v>
      </c>
      <c r="BA141" s="172">
        <f>IF(A7stdlife="n/a","n/a",IF(BA$3&gt;(A7stdlife+$E141),(Input!$L$109*(1+rvanilla)^0.5)-SUM($L141:AZ141),(Input!$L$109*(1+rvanilla)^0.5)/A7stdlife))</f>
        <v>0</v>
      </c>
      <c r="BB141" s="172">
        <f>IF(A7stdlife="n/a","n/a",IF(BB$3&gt;(A7stdlife+$E141),(Input!$L$109*(1+rvanilla)^0.5)-SUM($L141:BA141),(Input!$L$109*(1+rvanilla)^0.5)/A7stdlife))</f>
        <v>0</v>
      </c>
      <c r="BC141" s="172">
        <f>IF(A7stdlife="n/a","n/a",IF(BC$3&gt;(A7stdlife+$E141),(Input!$L$109*(1+rvanilla)^0.5)-SUM($L141:BB141),(Input!$L$109*(1+rvanilla)^0.5)/A7stdlife))</f>
        <v>0</v>
      </c>
      <c r="BD141" s="172">
        <f>IF(A7stdlife="n/a","n/a",IF(BD$3&gt;(A7stdlife+$E141),(Input!$L$109*(1+rvanilla)^0.5)-SUM($L141:BC141),(Input!$L$109*(1+rvanilla)^0.5)/A7stdlife))</f>
        <v>0</v>
      </c>
      <c r="BE141" s="172">
        <f>IF(A7stdlife="n/a","n/a",IF(BE$3&gt;(A7stdlife+$E141),(Input!$L$109*(1+rvanilla)^0.5)-SUM($L141:BD141),(Input!$L$109*(1+rvanilla)^0.5)/A7stdlife))</f>
        <v>0</v>
      </c>
      <c r="BF141" s="172">
        <f>IF(A7stdlife="n/a","n/a",IF(BF$3&gt;(A7stdlife+$E141),(Input!$L$109*(1+rvanilla)^0.5)-SUM($L141:BE141),(Input!$L$109*(1+rvanilla)^0.5)/A7stdlife))</f>
        <v>0</v>
      </c>
      <c r="BG141" s="172">
        <f>IF(A7stdlife="n/a","n/a",IF(BG$3&gt;(A7stdlife+$E141),(Input!$L$109*(1+rvanilla)^0.5)-SUM($L141:BF141),(Input!$L$109*(1+rvanilla)^0.5)/A7stdlife))</f>
        <v>0</v>
      </c>
      <c r="BH141" s="172">
        <f>IF(A7stdlife="n/a","n/a",IF(BH$3&gt;(A7stdlife+$E141),(Input!$L$109*(1+rvanilla)^0.5)-SUM($L141:BG141),(Input!$L$109*(1+rvanilla)^0.5)/A7stdlife))</f>
        <v>0</v>
      </c>
      <c r="BI141" s="172">
        <f>IF(A7stdlife="n/a","n/a",IF(BI$3&gt;(A7stdlife+$E141),(Input!$L$109*(1+rvanilla)^0.5)-SUM($L141:BH141),(Input!$L$109*(1+rvanilla)^0.5)/A7stdlife))</f>
        <v>0</v>
      </c>
      <c r="BJ141" s="16"/>
      <c r="BK141" s="16"/>
      <c r="BL141" s="325"/>
      <c r="BM141" s="325"/>
      <c r="BN141" s="325"/>
      <c r="BO141" s="325"/>
      <c r="BP141" s="325"/>
      <c r="BQ141" s="325"/>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2" customFormat="1" hidden="1" outlineLevel="2">
      <c r="A142" s="16"/>
      <c r="B142" s="16"/>
      <c r="C142" s="35"/>
      <c r="D142" s="546"/>
      <c r="E142" s="293">
        <v>7</v>
      </c>
      <c r="F142" s="37"/>
      <c r="G142" s="318"/>
      <c r="H142" s="320"/>
      <c r="I142" s="320"/>
      <c r="J142" s="320"/>
      <c r="K142" s="320"/>
      <c r="L142" s="320"/>
      <c r="M142" s="319"/>
      <c r="N142" s="172">
        <f>IF(A7stdlife="n/a","n/a",IF(N$3&gt;(A7stdlife+$E142),(Input!$M$109*(1+rvanilla)^0.5)-SUM($M142:M142),(Input!$M$109*(1+rvanilla)^0.5)/A7stdlife))</f>
        <v>0</v>
      </c>
      <c r="O142" s="172">
        <f>IF(A7stdlife="n/a","n/a",IF(O$3&gt;(A7stdlife+$E142),(Input!$M$109*(1+rvanilla)^0.5)-SUM($M142:N142),(Input!$M$109*(1+rvanilla)^0.5)/A7stdlife))</f>
        <v>0</v>
      </c>
      <c r="P142" s="172">
        <f>IF(A7stdlife="n/a","n/a",IF(P$3&gt;(A7stdlife+$E142),(Input!$M$109*(1+rvanilla)^0.5)-SUM($M142:O142),(Input!$M$109*(1+rvanilla)^0.5)/A7stdlife))</f>
        <v>0</v>
      </c>
      <c r="Q142" s="172">
        <f>IF(A7stdlife="n/a","n/a",IF(Q$3&gt;(A7stdlife+$E142),(Input!$M$109*(1+rvanilla)^0.5)-SUM($M142:P142),(Input!$M$109*(1+rvanilla)^0.5)/A7stdlife))</f>
        <v>0</v>
      </c>
      <c r="R142" s="172">
        <f>IF(A7stdlife="n/a","n/a",IF(R$3&gt;(A7stdlife+$E142),(Input!$M$109*(1+rvanilla)^0.5)-SUM($M142:Q142),(Input!$M$109*(1+rvanilla)^0.5)/A7stdlife))</f>
        <v>0</v>
      </c>
      <c r="S142" s="172">
        <f>IF(A7stdlife="n/a","n/a",IF(S$3&gt;(A7stdlife+$E142),(Input!$M$109*(1+rvanilla)^0.5)-SUM($M142:R142),(Input!$M$109*(1+rvanilla)^0.5)/A7stdlife))</f>
        <v>0</v>
      </c>
      <c r="T142" s="172">
        <f>IF(A7stdlife="n/a","n/a",IF(T$3&gt;(A7stdlife+$E142),(Input!$M$109*(1+rvanilla)^0.5)-SUM($M142:S142),(Input!$M$109*(1+rvanilla)^0.5)/A7stdlife))</f>
        <v>0</v>
      </c>
      <c r="U142" s="172">
        <f>IF(A7stdlife="n/a","n/a",IF(U$3&gt;(A7stdlife+$E142),(Input!$M$109*(1+rvanilla)^0.5)-SUM($M142:T142),(Input!$M$109*(1+rvanilla)^0.5)/A7stdlife))</f>
        <v>0</v>
      </c>
      <c r="V142" s="172">
        <f>IF(A7stdlife="n/a","n/a",IF(V$3&gt;(A7stdlife+$E142),(Input!$M$109*(1+rvanilla)^0.5)-SUM($M142:U142),(Input!$M$109*(1+rvanilla)^0.5)/A7stdlife))</f>
        <v>0</v>
      </c>
      <c r="W142" s="172">
        <f>IF(A7stdlife="n/a","n/a",IF(W$3&gt;(A7stdlife+$E142),(Input!$M$109*(1+rvanilla)^0.5)-SUM($M142:V142),(Input!$M$109*(1+rvanilla)^0.5)/A7stdlife))</f>
        <v>0</v>
      </c>
      <c r="X142" s="172">
        <f>IF(A7stdlife="n/a","n/a",IF(X$3&gt;(A7stdlife+$E142),(Input!$M$109*(1+rvanilla)^0.5)-SUM($M142:W142),(Input!$M$109*(1+rvanilla)^0.5)/A7stdlife))</f>
        <v>0</v>
      </c>
      <c r="Y142" s="172">
        <f>IF(A7stdlife="n/a","n/a",IF(Y$3&gt;(A7stdlife+$E142),(Input!$M$109*(1+rvanilla)^0.5)-SUM($M142:X142),(Input!$M$109*(1+rvanilla)^0.5)/A7stdlife))</f>
        <v>0</v>
      </c>
      <c r="Z142" s="172">
        <f>IF(A7stdlife="n/a","n/a",IF(Z$3&gt;(A7stdlife+$E142),(Input!$M$109*(1+rvanilla)^0.5)-SUM($M142:Y142),(Input!$M$109*(1+rvanilla)^0.5)/A7stdlife))</f>
        <v>0</v>
      </c>
      <c r="AA142" s="172">
        <f>IF(A7stdlife="n/a","n/a",IF(AA$3&gt;(A7stdlife+$E142),(Input!$M$109*(1+rvanilla)^0.5)-SUM($M142:Z142),(Input!$M$109*(1+rvanilla)^0.5)/A7stdlife))</f>
        <v>0</v>
      </c>
      <c r="AB142" s="172">
        <f>IF(A7stdlife="n/a","n/a",IF(AB$3&gt;(A7stdlife+$E142),(Input!$M$109*(1+rvanilla)^0.5)-SUM($M142:AA142),(Input!$M$109*(1+rvanilla)^0.5)/A7stdlife))</f>
        <v>0</v>
      </c>
      <c r="AC142" s="172">
        <f>IF(A7stdlife="n/a","n/a",IF(AC$3&gt;(A7stdlife+$E142),(Input!$M$109*(1+rvanilla)^0.5)-SUM($M142:AB142),(Input!$M$109*(1+rvanilla)^0.5)/A7stdlife))</f>
        <v>0</v>
      </c>
      <c r="AD142" s="172">
        <f>IF(A7stdlife="n/a","n/a",IF(AD$3&gt;(A7stdlife+$E142),(Input!$M$109*(1+rvanilla)^0.5)-SUM($M142:AC142),(Input!$M$109*(1+rvanilla)^0.5)/A7stdlife))</f>
        <v>0</v>
      </c>
      <c r="AE142" s="172">
        <f>IF(A7stdlife="n/a","n/a",IF(AE$3&gt;(A7stdlife+$E142),(Input!$M$109*(1+rvanilla)^0.5)-SUM($M142:AD142),(Input!$M$109*(1+rvanilla)^0.5)/A7stdlife))</f>
        <v>0</v>
      </c>
      <c r="AF142" s="172">
        <f>IF(A7stdlife="n/a","n/a",IF(AF$3&gt;(A7stdlife+$E142),(Input!$M$109*(1+rvanilla)^0.5)-SUM($M142:AE142),(Input!$M$109*(1+rvanilla)^0.5)/A7stdlife))</f>
        <v>0</v>
      </c>
      <c r="AG142" s="172">
        <f>IF(A7stdlife="n/a","n/a",IF(AG$3&gt;(A7stdlife+$E142),(Input!$M$109*(1+rvanilla)^0.5)-SUM($M142:AF142),(Input!$M$109*(1+rvanilla)^0.5)/A7stdlife))</f>
        <v>0</v>
      </c>
      <c r="AH142" s="172">
        <f>IF(A7stdlife="n/a","n/a",IF(AH$3&gt;(A7stdlife+$E142),(Input!$M$109*(1+rvanilla)^0.5)-SUM($M142:AG142),(Input!$M$109*(1+rvanilla)^0.5)/A7stdlife))</f>
        <v>0</v>
      </c>
      <c r="AI142" s="172">
        <f>IF(A7stdlife="n/a","n/a",IF(AI$3&gt;(A7stdlife+$E142),(Input!$M$109*(1+rvanilla)^0.5)-SUM($M142:AH142),(Input!$M$109*(1+rvanilla)^0.5)/A7stdlife))</f>
        <v>0</v>
      </c>
      <c r="AJ142" s="172">
        <f>IF(A7stdlife="n/a","n/a",IF(AJ$3&gt;(A7stdlife+$E142),(Input!$M$109*(1+rvanilla)^0.5)-SUM($M142:AI142),(Input!$M$109*(1+rvanilla)^0.5)/A7stdlife))</f>
        <v>0</v>
      </c>
      <c r="AK142" s="172">
        <f>IF(A7stdlife="n/a","n/a",IF(AK$3&gt;(A7stdlife+$E142),(Input!$M$109*(1+rvanilla)^0.5)-SUM($M142:AJ142),(Input!$M$109*(1+rvanilla)^0.5)/A7stdlife))</f>
        <v>0</v>
      </c>
      <c r="AL142" s="172">
        <f>IF(A7stdlife="n/a","n/a",IF(AL$3&gt;(A7stdlife+$E142),(Input!$M$109*(1+rvanilla)^0.5)-SUM($M142:AK142),(Input!$M$109*(1+rvanilla)^0.5)/A7stdlife))</f>
        <v>0</v>
      </c>
      <c r="AM142" s="172">
        <f>IF(A7stdlife="n/a","n/a",IF(AM$3&gt;(A7stdlife+$E142),(Input!$M$109*(1+rvanilla)^0.5)-SUM($M142:AL142),(Input!$M$109*(1+rvanilla)^0.5)/A7stdlife))</f>
        <v>0</v>
      </c>
      <c r="AN142" s="172">
        <f>IF(A7stdlife="n/a","n/a",IF(AN$3&gt;(A7stdlife+$E142),(Input!$M$109*(1+rvanilla)^0.5)-SUM($M142:AM142),(Input!$M$109*(1+rvanilla)^0.5)/A7stdlife))</f>
        <v>0</v>
      </c>
      <c r="AO142" s="172">
        <f>IF(A7stdlife="n/a","n/a",IF(AO$3&gt;(A7stdlife+$E142),(Input!$M$109*(1+rvanilla)^0.5)-SUM($M142:AN142),(Input!$M$109*(1+rvanilla)^0.5)/A7stdlife))</f>
        <v>0</v>
      </c>
      <c r="AP142" s="172">
        <f>IF(A7stdlife="n/a","n/a",IF(AP$3&gt;(A7stdlife+$E142),(Input!$M$109*(1+rvanilla)^0.5)-SUM($M142:AO142),(Input!$M$109*(1+rvanilla)^0.5)/A7stdlife))</f>
        <v>0</v>
      </c>
      <c r="AQ142" s="172">
        <f>IF(A7stdlife="n/a","n/a",IF(AQ$3&gt;(A7stdlife+$E142),(Input!$M$109*(1+rvanilla)^0.5)-SUM($M142:AP142),(Input!$M$109*(1+rvanilla)^0.5)/A7stdlife))</f>
        <v>0</v>
      </c>
      <c r="AR142" s="172">
        <f>IF(A7stdlife="n/a","n/a",IF(AR$3&gt;(A7stdlife+$E142),(Input!$M$109*(1+rvanilla)^0.5)-SUM($M142:AQ142),(Input!$M$109*(1+rvanilla)^0.5)/A7stdlife))</f>
        <v>0</v>
      </c>
      <c r="AS142" s="172">
        <f>IF(A7stdlife="n/a","n/a",IF(AS$3&gt;(A7stdlife+$E142),(Input!$M$109*(1+rvanilla)^0.5)-SUM($M142:AR142),(Input!$M$109*(1+rvanilla)^0.5)/A7stdlife))</f>
        <v>0</v>
      </c>
      <c r="AT142" s="172">
        <f>IF(A7stdlife="n/a","n/a",IF(AT$3&gt;(A7stdlife+$E142),(Input!$M$109*(1+rvanilla)^0.5)-SUM($M142:AS142),(Input!$M$109*(1+rvanilla)^0.5)/A7stdlife))</f>
        <v>0</v>
      </c>
      <c r="AU142" s="172">
        <f>IF(A7stdlife="n/a","n/a",IF(AU$3&gt;(A7stdlife+$E142),(Input!$M$109*(1+rvanilla)^0.5)-SUM($M142:AT142),(Input!$M$109*(1+rvanilla)^0.5)/A7stdlife))</f>
        <v>0</v>
      </c>
      <c r="AV142" s="172">
        <f>IF(A7stdlife="n/a","n/a",IF(AV$3&gt;(A7stdlife+$E142),(Input!$M$109*(1+rvanilla)^0.5)-SUM($M142:AU142),(Input!$M$109*(1+rvanilla)^0.5)/A7stdlife))</f>
        <v>0</v>
      </c>
      <c r="AW142" s="172">
        <f>IF(A7stdlife="n/a","n/a",IF(AW$3&gt;(A7stdlife+$E142),(Input!$M$109*(1+rvanilla)^0.5)-SUM($M142:AV142),(Input!$M$109*(1+rvanilla)^0.5)/A7stdlife))</f>
        <v>0</v>
      </c>
      <c r="AX142" s="172">
        <f>IF(A7stdlife="n/a","n/a",IF(AX$3&gt;(A7stdlife+$E142),(Input!$M$109*(1+rvanilla)^0.5)-SUM($M142:AW142),(Input!$M$109*(1+rvanilla)^0.5)/A7stdlife))</f>
        <v>0</v>
      </c>
      <c r="AY142" s="172">
        <f>IF(A7stdlife="n/a","n/a",IF(AY$3&gt;(A7stdlife+$E142),(Input!$M$109*(1+rvanilla)^0.5)-SUM($M142:AX142),(Input!$M$109*(1+rvanilla)^0.5)/A7stdlife))</f>
        <v>0</v>
      </c>
      <c r="AZ142" s="172">
        <f>IF(A7stdlife="n/a","n/a",IF(AZ$3&gt;(A7stdlife+$E142),(Input!$M$109*(1+rvanilla)^0.5)-SUM($M142:AY142),(Input!$M$109*(1+rvanilla)^0.5)/A7stdlife))</f>
        <v>0</v>
      </c>
      <c r="BA142" s="172">
        <f>IF(A7stdlife="n/a","n/a",IF(BA$3&gt;(A7stdlife+$E142),(Input!$M$109*(1+rvanilla)^0.5)-SUM($M142:AZ142),(Input!$M$109*(1+rvanilla)^0.5)/A7stdlife))</f>
        <v>0</v>
      </c>
      <c r="BB142" s="172">
        <f>IF(A7stdlife="n/a","n/a",IF(BB$3&gt;(A7stdlife+$E142),(Input!$M$109*(1+rvanilla)^0.5)-SUM($M142:BA142),(Input!$M$109*(1+rvanilla)^0.5)/A7stdlife))</f>
        <v>0</v>
      </c>
      <c r="BC142" s="172">
        <f>IF(A7stdlife="n/a","n/a",IF(BC$3&gt;(A7stdlife+$E142),(Input!$M$109*(1+rvanilla)^0.5)-SUM($M142:BB142),(Input!$M$109*(1+rvanilla)^0.5)/A7stdlife))</f>
        <v>0</v>
      </c>
      <c r="BD142" s="172">
        <f>IF(A7stdlife="n/a","n/a",IF(BD$3&gt;(A7stdlife+$E142),(Input!$M$109*(1+rvanilla)^0.5)-SUM($M142:BC142),(Input!$M$109*(1+rvanilla)^0.5)/A7stdlife))</f>
        <v>0</v>
      </c>
      <c r="BE142" s="172">
        <f>IF(A7stdlife="n/a","n/a",IF(BE$3&gt;(A7stdlife+$E142),(Input!$M$109*(1+rvanilla)^0.5)-SUM($M142:BD142),(Input!$M$109*(1+rvanilla)^0.5)/A7stdlife))</f>
        <v>0</v>
      </c>
      <c r="BF142" s="172">
        <f>IF(A7stdlife="n/a","n/a",IF(BF$3&gt;(A7stdlife+$E142),(Input!$M$109*(1+rvanilla)^0.5)-SUM($M142:BE142),(Input!$M$109*(1+rvanilla)^0.5)/A7stdlife))</f>
        <v>0</v>
      </c>
      <c r="BG142" s="172">
        <f>IF(A7stdlife="n/a","n/a",IF(BG$3&gt;(A7stdlife+$E142),(Input!$M$109*(1+rvanilla)^0.5)-SUM($M142:BF142),(Input!$M$109*(1+rvanilla)^0.5)/A7stdlife))</f>
        <v>0</v>
      </c>
      <c r="BH142" s="172">
        <f>IF(A7stdlife="n/a","n/a",IF(BH$3&gt;(A7stdlife+$E142),(Input!$M$109*(1+rvanilla)^0.5)-SUM($M142:BG142),(Input!$M$109*(1+rvanilla)^0.5)/A7stdlife))</f>
        <v>0</v>
      </c>
      <c r="BI142" s="172">
        <f>IF(A7stdlife="n/a","n/a",IF(BI$3&gt;(A7stdlife+$E142),(Input!$M$109*(1+rvanilla)^0.5)-SUM($M142:BH142),(Input!$M$109*(1+rvanilla)^0.5)/A7stdlife))</f>
        <v>0</v>
      </c>
      <c r="BJ142" s="16"/>
      <c r="BK142" s="16"/>
      <c r="BL142" s="325"/>
      <c r="BM142" s="325"/>
      <c r="BN142" s="325"/>
      <c r="BO142" s="325"/>
      <c r="BP142" s="325"/>
      <c r="BQ142" s="325"/>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2" customFormat="1" hidden="1" outlineLevel="2">
      <c r="A143" s="16"/>
      <c r="B143" s="16"/>
      <c r="C143" s="35"/>
      <c r="D143" s="546"/>
      <c r="E143" s="293">
        <v>8</v>
      </c>
      <c r="F143" s="37"/>
      <c r="G143" s="318"/>
      <c r="H143" s="320"/>
      <c r="I143" s="320"/>
      <c r="J143" s="320"/>
      <c r="K143" s="320"/>
      <c r="L143" s="320"/>
      <c r="M143" s="320"/>
      <c r="N143" s="319"/>
      <c r="O143" s="172">
        <f>IF(A7stdlife="n/a","n/a",IF(O$3&gt;(A7stdlife+$E143),(Input!$N$109*(1+rvanilla)^0.5)-SUM($N143:N143),(Input!$N$109*(1+rvanilla)^0.5)/A7stdlife))</f>
        <v>0</v>
      </c>
      <c r="P143" s="172">
        <f>IF(A7stdlife="n/a","n/a",IF(P$3&gt;(A7stdlife+$E143),(Input!$N$109*(1+rvanilla)^0.5)-SUM($N143:O143),(Input!$N$109*(1+rvanilla)^0.5)/A7stdlife))</f>
        <v>0</v>
      </c>
      <c r="Q143" s="172">
        <f>IF(A7stdlife="n/a","n/a",IF(Q$3&gt;(A7stdlife+$E143),(Input!$N$109*(1+rvanilla)^0.5)-SUM($N143:P143),(Input!$N$109*(1+rvanilla)^0.5)/A7stdlife))</f>
        <v>0</v>
      </c>
      <c r="R143" s="172">
        <f>IF(A7stdlife="n/a","n/a",IF(R$3&gt;(A7stdlife+$E143),(Input!$N$109*(1+rvanilla)^0.5)-SUM($N143:Q143),(Input!$N$109*(1+rvanilla)^0.5)/A7stdlife))</f>
        <v>0</v>
      </c>
      <c r="S143" s="172">
        <f>IF(A7stdlife="n/a","n/a",IF(S$3&gt;(A7stdlife+$E143),(Input!$N$109*(1+rvanilla)^0.5)-SUM($N143:R143),(Input!$N$109*(1+rvanilla)^0.5)/A7stdlife))</f>
        <v>0</v>
      </c>
      <c r="T143" s="172">
        <f>IF(A7stdlife="n/a","n/a",IF(T$3&gt;(A7stdlife+$E143),(Input!$N$109*(1+rvanilla)^0.5)-SUM($N143:S143),(Input!$N$109*(1+rvanilla)^0.5)/A7stdlife))</f>
        <v>0</v>
      </c>
      <c r="U143" s="172">
        <f>IF(A7stdlife="n/a","n/a",IF(U$3&gt;(A7stdlife+$E143),(Input!$N$109*(1+rvanilla)^0.5)-SUM($N143:T143),(Input!$N$109*(1+rvanilla)^0.5)/A7stdlife))</f>
        <v>0</v>
      </c>
      <c r="V143" s="172">
        <f>IF(A7stdlife="n/a","n/a",IF(V$3&gt;(A7stdlife+$E143),(Input!$N$109*(1+rvanilla)^0.5)-SUM($N143:U143),(Input!$N$109*(1+rvanilla)^0.5)/A7stdlife))</f>
        <v>0</v>
      </c>
      <c r="W143" s="172">
        <f>IF(A7stdlife="n/a","n/a",IF(W$3&gt;(A7stdlife+$E143),(Input!$N$109*(1+rvanilla)^0.5)-SUM($N143:V143),(Input!$N$109*(1+rvanilla)^0.5)/A7stdlife))</f>
        <v>0</v>
      </c>
      <c r="X143" s="172">
        <f>IF(A7stdlife="n/a","n/a",IF(X$3&gt;(A7stdlife+$E143),(Input!$N$109*(1+rvanilla)^0.5)-SUM($N143:W143),(Input!$N$109*(1+rvanilla)^0.5)/A7stdlife))</f>
        <v>0</v>
      </c>
      <c r="Y143" s="172">
        <f>IF(A7stdlife="n/a","n/a",IF(Y$3&gt;(A7stdlife+$E143),(Input!$N$109*(1+rvanilla)^0.5)-SUM($N143:X143),(Input!$N$109*(1+rvanilla)^0.5)/A7stdlife))</f>
        <v>0</v>
      </c>
      <c r="Z143" s="172">
        <f>IF(A7stdlife="n/a","n/a",IF(Z$3&gt;(A7stdlife+$E143),(Input!$N$109*(1+rvanilla)^0.5)-SUM($N143:Y143),(Input!$N$109*(1+rvanilla)^0.5)/A7stdlife))</f>
        <v>0</v>
      </c>
      <c r="AA143" s="172">
        <f>IF(A7stdlife="n/a","n/a",IF(AA$3&gt;(A7stdlife+$E143),(Input!$N$109*(1+rvanilla)^0.5)-SUM($N143:Z143),(Input!$N$109*(1+rvanilla)^0.5)/A7stdlife))</f>
        <v>0</v>
      </c>
      <c r="AB143" s="172">
        <f>IF(A7stdlife="n/a","n/a",IF(AB$3&gt;(A7stdlife+$E143),(Input!$N$109*(1+rvanilla)^0.5)-SUM($N143:AA143),(Input!$N$109*(1+rvanilla)^0.5)/A7stdlife))</f>
        <v>0</v>
      </c>
      <c r="AC143" s="172">
        <f>IF(A7stdlife="n/a","n/a",IF(AC$3&gt;(A7stdlife+$E143),(Input!$N$109*(1+rvanilla)^0.5)-SUM($N143:AB143),(Input!$N$109*(1+rvanilla)^0.5)/A7stdlife))</f>
        <v>0</v>
      </c>
      <c r="AD143" s="172">
        <f>IF(A7stdlife="n/a","n/a",IF(AD$3&gt;(A7stdlife+$E143),(Input!$N$109*(1+rvanilla)^0.5)-SUM($N143:AC143),(Input!$N$109*(1+rvanilla)^0.5)/A7stdlife))</f>
        <v>0</v>
      </c>
      <c r="AE143" s="172">
        <f>IF(A7stdlife="n/a","n/a",IF(AE$3&gt;(A7stdlife+$E143),(Input!$N$109*(1+rvanilla)^0.5)-SUM($N143:AD143),(Input!$N$109*(1+rvanilla)^0.5)/A7stdlife))</f>
        <v>0</v>
      </c>
      <c r="AF143" s="172">
        <f>IF(A7stdlife="n/a","n/a",IF(AF$3&gt;(A7stdlife+$E143),(Input!$N$109*(1+rvanilla)^0.5)-SUM($N143:AE143),(Input!$N$109*(1+rvanilla)^0.5)/A7stdlife))</f>
        <v>0</v>
      </c>
      <c r="AG143" s="172">
        <f>IF(A7stdlife="n/a","n/a",IF(AG$3&gt;(A7stdlife+$E143),(Input!$N$109*(1+rvanilla)^0.5)-SUM($N143:AF143),(Input!$N$109*(1+rvanilla)^0.5)/A7stdlife))</f>
        <v>0</v>
      </c>
      <c r="AH143" s="172">
        <f>IF(A7stdlife="n/a","n/a",IF(AH$3&gt;(A7stdlife+$E143),(Input!$N$109*(1+rvanilla)^0.5)-SUM($N143:AG143),(Input!$N$109*(1+rvanilla)^0.5)/A7stdlife))</f>
        <v>0</v>
      </c>
      <c r="AI143" s="172">
        <f>IF(A7stdlife="n/a","n/a",IF(AI$3&gt;(A7stdlife+$E143),(Input!$N$109*(1+rvanilla)^0.5)-SUM($N143:AH143),(Input!$N$109*(1+rvanilla)^0.5)/A7stdlife))</f>
        <v>0</v>
      </c>
      <c r="AJ143" s="172">
        <f>IF(A7stdlife="n/a","n/a",IF(AJ$3&gt;(A7stdlife+$E143),(Input!$N$109*(1+rvanilla)^0.5)-SUM($N143:AI143),(Input!$N$109*(1+rvanilla)^0.5)/A7stdlife))</f>
        <v>0</v>
      </c>
      <c r="AK143" s="172">
        <f>IF(A7stdlife="n/a","n/a",IF(AK$3&gt;(A7stdlife+$E143),(Input!$N$109*(1+rvanilla)^0.5)-SUM($N143:AJ143),(Input!$N$109*(1+rvanilla)^0.5)/A7stdlife))</f>
        <v>0</v>
      </c>
      <c r="AL143" s="172">
        <f>IF(A7stdlife="n/a","n/a",IF(AL$3&gt;(A7stdlife+$E143),(Input!$N$109*(1+rvanilla)^0.5)-SUM($N143:AK143),(Input!$N$109*(1+rvanilla)^0.5)/A7stdlife))</f>
        <v>0</v>
      </c>
      <c r="AM143" s="172">
        <f>IF(A7stdlife="n/a","n/a",IF(AM$3&gt;(A7stdlife+$E143),(Input!$N$109*(1+rvanilla)^0.5)-SUM($N143:AL143),(Input!$N$109*(1+rvanilla)^0.5)/A7stdlife))</f>
        <v>0</v>
      </c>
      <c r="AN143" s="172">
        <f>IF(A7stdlife="n/a","n/a",IF(AN$3&gt;(A7stdlife+$E143),(Input!$N$109*(1+rvanilla)^0.5)-SUM($N143:AM143),(Input!$N$109*(1+rvanilla)^0.5)/A7stdlife))</f>
        <v>0</v>
      </c>
      <c r="AO143" s="172">
        <f>IF(A7stdlife="n/a","n/a",IF(AO$3&gt;(A7stdlife+$E143),(Input!$N$109*(1+rvanilla)^0.5)-SUM($N143:AN143),(Input!$N$109*(1+rvanilla)^0.5)/A7stdlife))</f>
        <v>0</v>
      </c>
      <c r="AP143" s="172">
        <f>IF(A7stdlife="n/a","n/a",IF(AP$3&gt;(A7stdlife+$E143),(Input!$N$109*(1+rvanilla)^0.5)-SUM($N143:AO143),(Input!$N$109*(1+rvanilla)^0.5)/A7stdlife))</f>
        <v>0</v>
      </c>
      <c r="AQ143" s="172">
        <f>IF(A7stdlife="n/a","n/a",IF(AQ$3&gt;(A7stdlife+$E143),(Input!$N$109*(1+rvanilla)^0.5)-SUM($N143:AP143),(Input!$N$109*(1+rvanilla)^0.5)/A7stdlife))</f>
        <v>0</v>
      </c>
      <c r="AR143" s="172">
        <f>IF(A7stdlife="n/a","n/a",IF(AR$3&gt;(A7stdlife+$E143),(Input!$N$109*(1+rvanilla)^0.5)-SUM($N143:AQ143),(Input!$N$109*(1+rvanilla)^0.5)/A7stdlife))</f>
        <v>0</v>
      </c>
      <c r="AS143" s="172">
        <f>IF(A7stdlife="n/a","n/a",IF(AS$3&gt;(A7stdlife+$E143),(Input!$N$109*(1+rvanilla)^0.5)-SUM($N143:AR143),(Input!$N$109*(1+rvanilla)^0.5)/A7stdlife))</f>
        <v>0</v>
      </c>
      <c r="AT143" s="172">
        <f>IF(A7stdlife="n/a","n/a",IF(AT$3&gt;(A7stdlife+$E143),(Input!$N$109*(1+rvanilla)^0.5)-SUM($N143:AS143),(Input!$N$109*(1+rvanilla)^0.5)/A7stdlife))</f>
        <v>0</v>
      </c>
      <c r="AU143" s="172">
        <f>IF(A7stdlife="n/a","n/a",IF(AU$3&gt;(A7stdlife+$E143),(Input!$N$109*(1+rvanilla)^0.5)-SUM($N143:AT143),(Input!$N$109*(1+rvanilla)^0.5)/A7stdlife))</f>
        <v>0</v>
      </c>
      <c r="AV143" s="172">
        <f>IF(A7stdlife="n/a","n/a",IF(AV$3&gt;(A7stdlife+$E143),(Input!$N$109*(1+rvanilla)^0.5)-SUM($N143:AU143),(Input!$N$109*(1+rvanilla)^0.5)/A7stdlife))</f>
        <v>0</v>
      </c>
      <c r="AW143" s="172">
        <f>IF(A7stdlife="n/a","n/a",IF(AW$3&gt;(A7stdlife+$E143),(Input!$N$109*(1+rvanilla)^0.5)-SUM($N143:AV143),(Input!$N$109*(1+rvanilla)^0.5)/A7stdlife))</f>
        <v>0</v>
      </c>
      <c r="AX143" s="172">
        <f>IF(A7stdlife="n/a","n/a",IF(AX$3&gt;(A7stdlife+$E143),(Input!$N$109*(1+rvanilla)^0.5)-SUM($N143:AW143),(Input!$N$109*(1+rvanilla)^0.5)/A7stdlife))</f>
        <v>0</v>
      </c>
      <c r="AY143" s="172">
        <f>IF(A7stdlife="n/a","n/a",IF(AY$3&gt;(A7stdlife+$E143),(Input!$N$109*(1+rvanilla)^0.5)-SUM($N143:AX143),(Input!$N$109*(1+rvanilla)^0.5)/A7stdlife))</f>
        <v>0</v>
      </c>
      <c r="AZ143" s="172">
        <f>IF(A7stdlife="n/a","n/a",IF(AZ$3&gt;(A7stdlife+$E143),(Input!$N$109*(1+rvanilla)^0.5)-SUM($N143:AY143),(Input!$N$109*(1+rvanilla)^0.5)/A7stdlife))</f>
        <v>0</v>
      </c>
      <c r="BA143" s="172">
        <f>IF(A7stdlife="n/a","n/a",IF(BA$3&gt;(A7stdlife+$E143),(Input!$N$109*(1+rvanilla)^0.5)-SUM($N143:AZ143),(Input!$N$109*(1+rvanilla)^0.5)/A7stdlife))</f>
        <v>0</v>
      </c>
      <c r="BB143" s="172">
        <f>IF(A7stdlife="n/a","n/a",IF(BB$3&gt;(A7stdlife+$E143),(Input!$N$109*(1+rvanilla)^0.5)-SUM($N143:BA143),(Input!$N$109*(1+rvanilla)^0.5)/A7stdlife))</f>
        <v>0</v>
      </c>
      <c r="BC143" s="172">
        <f>IF(A7stdlife="n/a","n/a",IF(BC$3&gt;(A7stdlife+$E143),(Input!$N$109*(1+rvanilla)^0.5)-SUM($N143:BB143),(Input!$N$109*(1+rvanilla)^0.5)/A7stdlife))</f>
        <v>0</v>
      </c>
      <c r="BD143" s="172">
        <f>IF(A7stdlife="n/a","n/a",IF(BD$3&gt;(A7stdlife+$E143),(Input!$N$109*(1+rvanilla)^0.5)-SUM($N143:BC143),(Input!$N$109*(1+rvanilla)^0.5)/A7stdlife))</f>
        <v>0</v>
      </c>
      <c r="BE143" s="172">
        <f>IF(A7stdlife="n/a","n/a",IF(BE$3&gt;(A7stdlife+$E143),(Input!$N$109*(1+rvanilla)^0.5)-SUM($N143:BD143),(Input!$N$109*(1+rvanilla)^0.5)/A7stdlife))</f>
        <v>0</v>
      </c>
      <c r="BF143" s="172">
        <f>IF(A7stdlife="n/a","n/a",IF(BF$3&gt;(A7stdlife+$E143),(Input!$N$109*(1+rvanilla)^0.5)-SUM($N143:BE143),(Input!$N$109*(1+rvanilla)^0.5)/A7stdlife))</f>
        <v>0</v>
      </c>
      <c r="BG143" s="172">
        <f>IF(A7stdlife="n/a","n/a",IF(BG$3&gt;(A7stdlife+$E143),(Input!$N$109*(1+rvanilla)^0.5)-SUM($N143:BF143),(Input!$N$109*(1+rvanilla)^0.5)/A7stdlife))</f>
        <v>0</v>
      </c>
      <c r="BH143" s="172">
        <f>IF(A7stdlife="n/a","n/a",IF(BH$3&gt;(A7stdlife+$E143),(Input!$N$109*(1+rvanilla)^0.5)-SUM($N143:BG143),(Input!$N$109*(1+rvanilla)^0.5)/A7stdlife))</f>
        <v>0</v>
      </c>
      <c r="BI143" s="172">
        <f>IF(A7stdlife="n/a","n/a",IF(BI$3&gt;(A7stdlife+$E143),(Input!$N$109*(1+rvanilla)^0.5)-SUM($N143:BH143),(Input!$N$109*(1+rvanilla)^0.5)/A7stdlife))</f>
        <v>0</v>
      </c>
      <c r="BJ143" s="16"/>
      <c r="BK143" s="16"/>
      <c r="BL143" s="325"/>
      <c r="BM143" s="325"/>
      <c r="BN143" s="325"/>
      <c r="BO143" s="325"/>
      <c r="BP143" s="325"/>
      <c r="BQ143" s="325"/>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2" customFormat="1" hidden="1" outlineLevel="2">
      <c r="A144" s="16"/>
      <c r="B144" s="16"/>
      <c r="C144" s="35"/>
      <c r="D144" s="546"/>
      <c r="E144" s="293">
        <v>9</v>
      </c>
      <c r="F144" s="37"/>
      <c r="G144" s="318"/>
      <c r="H144" s="320"/>
      <c r="I144" s="320"/>
      <c r="J144" s="320"/>
      <c r="K144" s="320"/>
      <c r="L144" s="320"/>
      <c r="M144" s="320"/>
      <c r="N144" s="320"/>
      <c r="O144" s="319"/>
      <c r="P144" s="172">
        <f>IF(A7stdlife="n/a","n/a",IF(P$3&gt;(A7stdlife+$E144),(Input!$O$109*(1+rvanilla)^0.5)-SUM($O144:O144),(Input!$O$109*(1+rvanilla)^0.5)/A7stdlife))</f>
        <v>0</v>
      </c>
      <c r="Q144" s="172">
        <f>IF(A7stdlife="n/a","n/a",IF(Q$3&gt;(A7stdlife+$E144),(Input!$O$109*(1+rvanilla)^0.5)-SUM($O144:P144),(Input!$O$109*(1+rvanilla)^0.5)/A7stdlife))</f>
        <v>0</v>
      </c>
      <c r="R144" s="172">
        <f>IF(A7stdlife="n/a","n/a",IF(R$3&gt;(A7stdlife+$E144),(Input!$O$109*(1+rvanilla)^0.5)-SUM($O144:Q144),(Input!$O$109*(1+rvanilla)^0.5)/A7stdlife))</f>
        <v>0</v>
      </c>
      <c r="S144" s="172">
        <f>IF(A7stdlife="n/a","n/a",IF(S$3&gt;(A7stdlife+$E144),(Input!$O$109*(1+rvanilla)^0.5)-SUM($O144:R144),(Input!$O$109*(1+rvanilla)^0.5)/A7stdlife))</f>
        <v>0</v>
      </c>
      <c r="T144" s="172">
        <f>IF(A7stdlife="n/a","n/a",IF(T$3&gt;(A7stdlife+$E144),(Input!$O$109*(1+rvanilla)^0.5)-SUM($O144:S144),(Input!$O$109*(1+rvanilla)^0.5)/A7stdlife))</f>
        <v>0</v>
      </c>
      <c r="U144" s="172">
        <f>IF(A7stdlife="n/a","n/a",IF(U$3&gt;(A7stdlife+$E144),(Input!$O$109*(1+rvanilla)^0.5)-SUM($O144:T144),(Input!$O$109*(1+rvanilla)^0.5)/A7stdlife))</f>
        <v>0</v>
      </c>
      <c r="V144" s="172">
        <f>IF(A7stdlife="n/a","n/a",IF(V$3&gt;(A7stdlife+$E144),(Input!$O$109*(1+rvanilla)^0.5)-SUM($O144:U144),(Input!$O$109*(1+rvanilla)^0.5)/A7stdlife))</f>
        <v>0</v>
      </c>
      <c r="W144" s="172">
        <f>IF(A7stdlife="n/a","n/a",IF(W$3&gt;(A7stdlife+$E144),(Input!$O$109*(1+rvanilla)^0.5)-SUM($O144:V144),(Input!$O$109*(1+rvanilla)^0.5)/A7stdlife))</f>
        <v>0</v>
      </c>
      <c r="X144" s="172">
        <f>IF(A7stdlife="n/a","n/a",IF(X$3&gt;(A7stdlife+$E144),(Input!$O$109*(1+rvanilla)^0.5)-SUM($O144:W144),(Input!$O$109*(1+rvanilla)^0.5)/A7stdlife))</f>
        <v>0</v>
      </c>
      <c r="Y144" s="172">
        <f>IF(A7stdlife="n/a","n/a",IF(Y$3&gt;(A7stdlife+$E144),(Input!$O$109*(1+rvanilla)^0.5)-SUM($O144:X144),(Input!$O$109*(1+rvanilla)^0.5)/A7stdlife))</f>
        <v>0</v>
      </c>
      <c r="Z144" s="172">
        <f>IF(A7stdlife="n/a","n/a",IF(Z$3&gt;(A7stdlife+$E144),(Input!$O$109*(1+rvanilla)^0.5)-SUM($O144:Y144),(Input!$O$109*(1+rvanilla)^0.5)/A7stdlife))</f>
        <v>0</v>
      </c>
      <c r="AA144" s="172">
        <f>IF(A7stdlife="n/a","n/a",IF(AA$3&gt;(A7stdlife+$E144),(Input!$O$109*(1+rvanilla)^0.5)-SUM($O144:Z144),(Input!$O$109*(1+rvanilla)^0.5)/A7stdlife))</f>
        <v>0</v>
      </c>
      <c r="AB144" s="172">
        <f>IF(A7stdlife="n/a","n/a",IF(AB$3&gt;(A7stdlife+$E144),(Input!$O$109*(1+rvanilla)^0.5)-SUM($O144:AA144),(Input!$O$109*(1+rvanilla)^0.5)/A7stdlife))</f>
        <v>0</v>
      </c>
      <c r="AC144" s="172">
        <f>IF(A7stdlife="n/a","n/a",IF(AC$3&gt;(A7stdlife+$E144),(Input!$O$109*(1+rvanilla)^0.5)-SUM($O144:AB144),(Input!$O$109*(1+rvanilla)^0.5)/A7stdlife))</f>
        <v>0</v>
      </c>
      <c r="AD144" s="172">
        <f>IF(A7stdlife="n/a","n/a",IF(AD$3&gt;(A7stdlife+$E144),(Input!$O$109*(1+rvanilla)^0.5)-SUM($O144:AC144),(Input!$O$109*(1+rvanilla)^0.5)/A7stdlife))</f>
        <v>0</v>
      </c>
      <c r="AE144" s="172">
        <f>IF(A7stdlife="n/a","n/a",IF(AE$3&gt;(A7stdlife+$E144),(Input!$O$109*(1+rvanilla)^0.5)-SUM($O144:AD144),(Input!$O$109*(1+rvanilla)^0.5)/A7stdlife))</f>
        <v>0</v>
      </c>
      <c r="AF144" s="172">
        <f>IF(A7stdlife="n/a","n/a",IF(AF$3&gt;(A7stdlife+$E144),(Input!$O$109*(1+rvanilla)^0.5)-SUM($O144:AE144),(Input!$O$109*(1+rvanilla)^0.5)/A7stdlife))</f>
        <v>0</v>
      </c>
      <c r="AG144" s="172">
        <f>IF(A7stdlife="n/a","n/a",IF(AG$3&gt;(A7stdlife+$E144),(Input!$O$109*(1+rvanilla)^0.5)-SUM($O144:AF144),(Input!$O$109*(1+rvanilla)^0.5)/A7stdlife))</f>
        <v>0</v>
      </c>
      <c r="AH144" s="172">
        <f>IF(A7stdlife="n/a","n/a",IF(AH$3&gt;(A7stdlife+$E144),(Input!$O$109*(1+rvanilla)^0.5)-SUM($O144:AG144),(Input!$O$109*(1+rvanilla)^0.5)/A7stdlife))</f>
        <v>0</v>
      </c>
      <c r="AI144" s="172">
        <f>IF(A7stdlife="n/a","n/a",IF(AI$3&gt;(A7stdlife+$E144),(Input!$O$109*(1+rvanilla)^0.5)-SUM($O144:AH144),(Input!$O$109*(1+rvanilla)^0.5)/A7stdlife))</f>
        <v>0</v>
      </c>
      <c r="AJ144" s="172">
        <f>IF(A7stdlife="n/a","n/a",IF(AJ$3&gt;(A7stdlife+$E144),(Input!$O$109*(1+rvanilla)^0.5)-SUM($O144:AI144),(Input!$O$109*(1+rvanilla)^0.5)/A7stdlife))</f>
        <v>0</v>
      </c>
      <c r="AK144" s="172">
        <f>IF(A7stdlife="n/a","n/a",IF(AK$3&gt;(A7stdlife+$E144),(Input!$O$109*(1+rvanilla)^0.5)-SUM($O144:AJ144),(Input!$O$109*(1+rvanilla)^0.5)/A7stdlife))</f>
        <v>0</v>
      </c>
      <c r="AL144" s="172">
        <f>IF(A7stdlife="n/a","n/a",IF(AL$3&gt;(A7stdlife+$E144),(Input!$O$109*(1+rvanilla)^0.5)-SUM($O144:AK144),(Input!$O$109*(1+rvanilla)^0.5)/A7stdlife))</f>
        <v>0</v>
      </c>
      <c r="AM144" s="172">
        <f>IF(A7stdlife="n/a","n/a",IF(AM$3&gt;(A7stdlife+$E144),(Input!$O$109*(1+rvanilla)^0.5)-SUM($O144:AL144),(Input!$O$109*(1+rvanilla)^0.5)/A7stdlife))</f>
        <v>0</v>
      </c>
      <c r="AN144" s="172">
        <f>IF(A7stdlife="n/a","n/a",IF(AN$3&gt;(A7stdlife+$E144),(Input!$O$109*(1+rvanilla)^0.5)-SUM($O144:AM144),(Input!$O$109*(1+rvanilla)^0.5)/A7stdlife))</f>
        <v>0</v>
      </c>
      <c r="AO144" s="172">
        <f>IF(A7stdlife="n/a","n/a",IF(AO$3&gt;(A7stdlife+$E144),(Input!$O$109*(1+rvanilla)^0.5)-SUM($O144:AN144),(Input!$O$109*(1+rvanilla)^0.5)/A7stdlife))</f>
        <v>0</v>
      </c>
      <c r="AP144" s="172">
        <f>IF(A7stdlife="n/a","n/a",IF(AP$3&gt;(A7stdlife+$E144),(Input!$O$109*(1+rvanilla)^0.5)-SUM($O144:AO144),(Input!$O$109*(1+rvanilla)^0.5)/A7stdlife))</f>
        <v>0</v>
      </c>
      <c r="AQ144" s="172">
        <f>IF(A7stdlife="n/a","n/a",IF(AQ$3&gt;(A7stdlife+$E144),(Input!$O$109*(1+rvanilla)^0.5)-SUM($O144:AP144),(Input!$O$109*(1+rvanilla)^0.5)/A7stdlife))</f>
        <v>0</v>
      </c>
      <c r="AR144" s="172">
        <f>IF(A7stdlife="n/a","n/a",IF(AR$3&gt;(A7stdlife+$E144),(Input!$O$109*(1+rvanilla)^0.5)-SUM($O144:AQ144),(Input!$O$109*(1+rvanilla)^0.5)/A7stdlife))</f>
        <v>0</v>
      </c>
      <c r="AS144" s="172">
        <f>IF(A7stdlife="n/a","n/a",IF(AS$3&gt;(A7stdlife+$E144),(Input!$O$109*(1+rvanilla)^0.5)-SUM($O144:AR144),(Input!$O$109*(1+rvanilla)^0.5)/A7stdlife))</f>
        <v>0</v>
      </c>
      <c r="AT144" s="172">
        <f>IF(A7stdlife="n/a","n/a",IF(AT$3&gt;(A7stdlife+$E144),(Input!$O$109*(1+rvanilla)^0.5)-SUM($O144:AS144),(Input!$O$109*(1+rvanilla)^0.5)/A7stdlife))</f>
        <v>0</v>
      </c>
      <c r="AU144" s="172">
        <f>IF(A7stdlife="n/a","n/a",IF(AU$3&gt;(A7stdlife+$E144),(Input!$O$109*(1+rvanilla)^0.5)-SUM($O144:AT144),(Input!$O$109*(1+rvanilla)^0.5)/A7stdlife))</f>
        <v>0</v>
      </c>
      <c r="AV144" s="172">
        <f>IF(A7stdlife="n/a","n/a",IF(AV$3&gt;(A7stdlife+$E144),(Input!$O$109*(1+rvanilla)^0.5)-SUM($O144:AU144),(Input!$O$109*(1+rvanilla)^0.5)/A7stdlife))</f>
        <v>0</v>
      </c>
      <c r="AW144" s="172">
        <f>IF(A7stdlife="n/a","n/a",IF(AW$3&gt;(A7stdlife+$E144),(Input!$O$109*(1+rvanilla)^0.5)-SUM($O144:AV144),(Input!$O$109*(1+rvanilla)^0.5)/A7stdlife))</f>
        <v>0</v>
      </c>
      <c r="AX144" s="172">
        <f>IF(A7stdlife="n/a","n/a",IF(AX$3&gt;(A7stdlife+$E144),(Input!$O$109*(1+rvanilla)^0.5)-SUM($O144:AW144),(Input!$O$109*(1+rvanilla)^0.5)/A7stdlife))</f>
        <v>0</v>
      </c>
      <c r="AY144" s="172">
        <f>IF(A7stdlife="n/a","n/a",IF(AY$3&gt;(A7stdlife+$E144),(Input!$O$109*(1+rvanilla)^0.5)-SUM($O144:AX144),(Input!$O$109*(1+rvanilla)^0.5)/A7stdlife))</f>
        <v>0</v>
      </c>
      <c r="AZ144" s="172">
        <f>IF(A7stdlife="n/a","n/a",IF(AZ$3&gt;(A7stdlife+$E144),(Input!$O$109*(1+rvanilla)^0.5)-SUM($O144:AY144),(Input!$O$109*(1+rvanilla)^0.5)/A7stdlife))</f>
        <v>0</v>
      </c>
      <c r="BA144" s="172">
        <f>IF(A7stdlife="n/a","n/a",IF(BA$3&gt;(A7stdlife+$E144),(Input!$O$109*(1+rvanilla)^0.5)-SUM($O144:AZ144),(Input!$O$109*(1+rvanilla)^0.5)/A7stdlife))</f>
        <v>0</v>
      </c>
      <c r="BB144" s="172">
        <f>IF(A7stdlife="n/a","n/a",IF(BB$3&gt;(A7stdlife+$E144),(Input!$O$109*(1+rvanilla)^0.5)-SUM($O144:BA144),(Input!$O$109*(1+rvanilla)^0.5)/A7stdlife))</f>
        <v>0</v>
      </c>
      <c r="BC144" s="172">
        <f>IF(A7stdlife="n/a","n/a",IF(BC$3&gt;(A7stdlife+$E144),(Input!$O$109*(1+rvanilla)^0.5)-SUM($O144:BB144),(Input!$O$109*(1+rvanilla)^0.5)/A7stdlife))</f>
        <v>0</v>
      </c>
      <c r="BD144" s="172">
        <f>IF(A7stdlife="n/a","n/a",IF(BD$3&gt;(A7stdlife+$E144),(Input!$O$109*(1+rvanilla)^0.5)-SUM($O144:BC144),(Input!$O$109*(1+rvanilla)^0.5)/A7stdlife))</f>
        <v>0</v>
      </c>
      <c r="BE144" s="172">
        <f>IF(A7stdlife="n/a","n/a",IF(BE$3&gt;(A7stdlife+$E144),(Input!$O$109*(1+rvanilla)^0.5)-SUM($O144:BD144),(Input!$O$109*(1+rvanilla)^0.5)/A7stdlife))</f>
        <v>0</v>
      </c>
      <c r="BF144" s="172">
        <f>IF(A7stdlife="n/a","n/a",IF(BF$3&gt;(A7stdlife+$E144),(Input!$O$109*(1+rvanilla)^0.5)-SUM($O144:BE144),(Input!$O$109*(1+rvanilla)^0.5)/A7stdlife))</f>
        <v>0</v>
      </c>
      <c r="BG144" s="172">
        <f>IF(A7stdlife="n/a","n/a",IF(BG$3&gt;(A7stdlife+$E144),(Input!$O$109*(1+rvanilla)^0.5)-SUM($O144:BF144),(Input!$O$109*(1+rvanilla)^0.5)/A7stdlife))</f>
        <v>0</v>
      </c>
      <c r="BH144" s="172">
        <f>IF(A7stdlife="n/a","n/a",IF(BH$3&gt;(A7stdlife+$E144),(Input!$O$109*(1+rvanilla)^0.5)-SUM($O144:BG144),(Input!$O$109*(1+rvanilla)^0.5)/A7stdlife))</f>
        <v>0</v>
      </c>
      <c r="BI144" s="172">
        <f>IF(A7stdlife="n/a","n/a",IF(BI$3&gt;(A7stdlife+$E144),(Input!$O$109*(1+rvanilla)^0.5)-SUM($O144:BH144),(Input!$O$109*(1+rvanilla)^0.5)/A7stdlife))</f>
        <v>0</v>
      </c>
      <c r="BJ144" s="16"/>
      <c r="BK144" s="16"/>
      <c r="BL144" s="325"/>
      <c r="BM144" s="325"/>
      <c r="BN144" s="325"/>
      <c r="BO144" s="325"/>
      <c r="BP144" s="325"/>
      <c r="BQ144" s="325"/>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2" customFormat="1" hidden="1" outlineLevel="2">
      <c r="A145" s="16"/>
      <c r="B145" s="16"/>
      <c r="C145" s="35"/>
      <c r="D145" s="546"/>
      <c r="E145" s="294">
        <v>10</v>
      </c>
      <c r="F145" s="37"/>
      <c r="G145" s="318"/>
      <c r="H145" s="320"/>
      <c r="I145" s="320"/>
      <c r="J145" s="320"/>
      <c r="K145" s="320"/>
      <c r="L145" s="320"/>
      <c r="M145" s="320"/>
      <c r="N145" s="320"/>
      <c r="O145" s="320"/>
      <c r="P145" s="319"/>
      <c r="Q145" s="172">
        <f>IF(A7stdlife="n/a","n/a",IF(Q$3&gt;(A7stdlife+$E145),(Input!$P$109*(1+rvanilla)^0.5)-SUM($P145:P145),(Input!$P$109*(1+rvanilla)^0.5)/A7stdlife))</f>
        <v>0</v>
      </c>
      <c r="R145" s="172">
        <f>IF(A7stdlife="n/a","n/a",IF(R$3&gt;(A7stdlife+$E145),(Input!$P$109*(1+rvanilla)^0.5)-SUM($P145:Q145),(Input!$P$109*(1+rvanilla)^0.5)/A7stdlife))</f>
        <v>0</v>
      </c>
      <c r="S145" s="172">
        <f>IF(A7stdlife="n/a","n/a",IF(S$3&gt;(A7stdlife+$E145),(Input!$P$109*(1+rvanilla)^0.5)-SUM($P145:R145),(Input!$P$109*(1+rvanilla)^0.5)/A7stdlife))</f>
        <v>0</v>
      </c>
      <c r="T145" s="172">
        <f>IF(A7stdlife="n/a","n/a",IF(T$3&gt;(A7stdlife+$E145),(Input!$P$109*(1+rvanilla)^0.5)-SUM($P145:S145),(Input!$P$109*(1+rvanilla)^0.5)/A7stdlife))</f>
        <v>0</v>
      </c>
      <c r="U145" s="172">
        <f>IF(A7stdlife="n/a","n/a",IF(U$3&gt;(A7stdlife+$E145),(Input!$P$109*(1+rvanilla)^0.5)-SUM($P145:T145),(Input!$P$109*(1+rvanilla)^0.5)/A7stdlife))</f>
        <v>0</v>
      </c>
      <c r="V145" s="172">
        <f>IF(A7stdlife="n/a","n/a",IF(V$3&gt;(A7stdlife+$E145),(Input!$P$109*(1+rvanilla)^0.5)-SUM($P145:U145),(Input!$P$109*(1+rvanilla)^0.5)/A7stdlife))</f>
        <v>0</v>
      </c>
      <c r="W145" s="172">
        <f>IF(A7stdlife="n/a","n/a",IF(W$3&gt;(A7stdlife+$E145),(Input!$P$109*(1+rvanilla)^0.5)-SUM($P145:V145),(Input!$P$109*(1+rvanilla)^0.5)/A7stdlife))</f>
        <v>0</v>
      </c>
      <c r="X145" s="172">
        <f>IF(A7stdlife="n/a","n/a",IF(X$3&gt;(A7stdlife+$E145),(Input!$P$109*(1+rvanilla)^0.5)-SUM($P145:W145),(Input!$P$109*(1+rvanilla)^0.5)/A7stdlife))</f>
        <v>0</v>
      </c>
      <c r="Y145" s="172">
        <f>IF(A7stdlife="n/a","n/a",IF(Y$3&gt;(A7stdlife+$E145),(Input!$P$109*(1+rvanilla)^0.5)-SUM($P145:X145),(Input!$P$109*(1+rvanilla)^0.5)/A7stdlife))</f>
        <v>0</v>
      </c>
      <c r="Z145" s="172">
        <f>IF(A7stdlife="n/a","n/a",IF(Z$3&gt;(A7stdlife+$E145),(Input!$P$109*(1+rvanilla)^0.5)-SUM($P145:Y145),(Input!$P$109*(1+rvanilla)^0.5)/A7stdlife))</f>
        <v>0</v>
      </c>
      <c r="AA145" s="172">
        <f>IF(A7stdlife="n/a","n/a",IF(AA$3&gt;(A7stdlife+$E145),(Input!$P$109*(1+rvanilla)^0.5)-SUM($P145:Z145),(Input!$P$109*(1+rvanilla)^0.5)/A7stdlife))</f>
        <v>0</v>
      </c>
      <c r="AB145" s="172">
        <f>IF(A7stdlife="n/a","n/a",IF(AB$3&gt;(A7stdlife+$E145),(Input!$P$109*(1+rvanilla)^0.5)-SUM($P145:AA145),(Input!$P$109*(1+rvanilla)^0.5)/A7stdlife))</f>
        <v>0</v>
      </c>
      <c r="AC145" s="172">
        <f>IF(A7stdlife="n/a","n/a",IF(AC$3&gt;(A7stdlife+$E145),(Input!$P$109*(1+rvanilla)^0.5)-SUM($P145:AB145),(Input!$P$109*(1+rvanilla)^0.5)/A7stdlife))</f>
        <v>0</v>
      </c>
      <c r="AD145" s="172">
        <f>IF(A7stdlife="n/a","n/a",IF(AD$3&gt;(A7stdlife+$E145),(Input!$P$109*(1+rvanilla)^0.5)-SUM($P145:AC145),(Input!$P$109*(1+rvanilla)^0.5)/A7stdlife))</f>
        <v>0</v>
      </c>
      <c r="AE145" s="172">
        <f>IF(A7stdlife="n/a","n/a",IF(AE$3&gt;(A7stdlife+$E145),(Input!$P$109*(1+rvanilla)^0.5)-SUM($P145:AD145),(Input!$P$109*(1+rvanilla)^0.5)/A7stdlife))</f>
        <v>0</v>
      </c>
      <c r="AF145" s="172">
        <f>IF(A7stdlife="n/a","n/a",IF(AF$3&gt;(A7stdlife+$E145),(Input!$P$109*(1+rvanilla)^0.5)-SUM($P145:AE145),(Input!$P$109*(1+rvanilla)^0.5)/A7stdlife))</f>
        <v>0</v>
      </c>
      <c r="AG145" s="172">
        <f>IF(A7stdlife="n/a","n/a",IF(AG$3&gt;(A7stdlife+$E145),(Input!$P$109*(1+rvanilla)^0.5)-SUM($P145:AF145),(Input!$P$109*(1+rvanilla)^0.5)/A7stdlife))</f>
        <v>0</v>
      </c>
      <c r="AH145" s="172">
        <f>IF(A7stdlife="n/a","n/a",IF(AH$3&gt;(A7stdlife+$E145),(Input!$P$109*(1+rvanilla)^0.5)-SUM($P145:AG145),(Input!$P$109*(1+rvanilla)^0.5)/A7stdlife))</f>
        <v>0</v>
      </c>
      <c r="AI145" s="172">
        <f>IF(A7stdlife="n/a","n/a",IF(AI$3&gt;(A7stdlife+$E145),(Input!$P$109*(1+rvanilla)^0.5)-SUM($P145:AH145),(Input!$P$109*(1+rvanilla)^0.5)/A7stdlife))</f>
        <v>0</v>
      </c>
      <c r="AJ145" s="172">
        <f>IF(A7stdlife="n/a","n/a",IF(AJ$3&gt;(A7stdlife+$E145),(Input!$P$109*(1+rvanilla)^0.5)-SUM($P145:AI145),(Input!$P$109*(1+rvanilla)^0.5)/A7stdlife))</f>
        <v>0</v>
      </c>
      <c r="AK145" s="172">
        <f>IF(A7stdlife="n/a","n/a",IF(AK$3&gt;(A7stdlife+$E145),(Input!$P$109*(1+rvanilla)^0.5)-SUM($P145:AJ145),(Input!$P$109*(1+rvanilla)^0.5)/A7stdlife))</f>
        <v>0</v>
      </c>
      <c r="AL145" s="172">
        <f>IF(A7stdlife="n/a","n/a",IF(AL$3&gt;(A7stdlife+$E145),(Input!$P$109*(1+rvanilla)^0.5)-SUM($P145:AK145),(Input!$P$109*(1+rvanilla)^0.5)/A7stdlife))</f>
        <v>0</v>
      </c>
      <c r="AM145" s="172">
        <f>IF(A7stdlife="n/a","n/a",IF(AM$3&gt;(A7stdlife+$E145),(Input!$P$109*(1+rvanilla)^0.5)-SUM($P145:AL145),(Input!$P$109*(1+rvanilla)^0.5)/A7stdlife))</f>
        <v>0</v>
      </c>
      <c r="AN145" s="172">
        <f>IF(A7stdlife="n/a","n/a",IF(AN$3&gt;(A7stdlife+$E145),(Input!$P$109*(1+rvanilla)^0.5)-SUM($P145:AM145),(Input!$P$109*(1+rvanilla)^0.5)/A7stdlife))</f>
        <v>0</v>
      </c>
      <c r="AO145" s="172">
        <f>IF(A7stdlife="n/a","n/a",IF(AO$3&gt;(A7stdlife+$E145),(Input!$P$109*(1+rvanilla)^0.5)-SUM($P145:AN145),(Input!$P$109*(1+rvanilla)^0.5)/A7stdlife))</f>
        <v>0</v>
      </c>
      <c r="AP145" s="172">
        <f>IF(A7stdlife="n/a","n/a",IF(AP$3&gt;(A7stdlife+$E145),(Input!$P$109*(1+rvanilla)^0.5)-SUM($P145:AO145),(Input!$P$109*(1+rvanilla)^0.5)/A7stdlife))</f>
        <v>0</v>
      </c>
      <c r="AQ145" s="172">
        <f>IF(A7stdlife="n/a","n/a",IF(AQ$3&gt;(A7stdlife+$E145),(Input!$P$109*(1+rvanilla)^0.5)-SUM($P145:AP145),(Input!$P$109*(1+rvanilla)^0.5)/A7stdlife))</f>
        <v>0</v>
      </c>
      <c r="AR145" s="172">
        <f>IF(A7stdlife="n/a","n/a",IF(AR$3&gt;(A7stdlife+$E145),(Input!$P$109*(1+rvanilla)^0.5)-SUM($P145:AQ145),(Input!$P$109*(1+rvanilla)^0.5)/A7stdlife))</f>
        <v>0</v>
      </c>
      <c r="AS145" s="172">
        <f>IF(A7stdlife="n/a","n/a",IF(AS$3&gt;(A7stdlife+$E145),(Input!$P$109*(1+rvanilla)^0.5)-SUM($P145:AR145),(Input!$P$109*(1+rvanilla)^0.5)/A7stdlife))</f>
        <v>0</v>
      </c>
      <c r="AT145" s="172">
        <f>IF(A7stdlife="n/a","n/a",IF(AT$3&gt;(A7stdlife+$E145),(Input!$P$109*(1+rvanilla)^0.5)-SUM($P145:AS145),(Input!$P$109*(1+rvanilla)^0.5)/A7stdlife))</f>
        <v>0</v>
      </c>
      <c r="AU145" s="172">
        <f>IF(A7stdlife="n/a","n/a",IF(AU$3&gt;(A7stdlife+$E145),(Input!$P$109*(1+rvanilla)^0.5)-SUM($P145:AT145),(Input!$P$109*(1+rvanilla)^0.5)/A7stdlife))</f>
        <v>0</v>
      </c>
      <c r="AV145" s="172">
        <f>IF(A7stdlife="n/a","n/a",IF(AV$3&gt;(A7stdlife+$E145),(Input!$P$109*(1+rvanilla)^0.5)-SUM($P145:AU145),(Input!$P$109*(1+rvanilla)^0.5)/A7stdlife))</f>
        <v>0</v>
      </c>
      <c r="AW145" s="172">
        <f>IF(A7stdlife="n/a","n/a",IF(AW$3&gt;(A7stdlife+$E145),(Input!$P$109*(1+rvanilla)^0.5)-SUM($P145:AV145),(Input!$P$109*(1+rvanilla)^0.5)/A7stdlife))</f>
        <v>0</v>
      </c>
      <c r="AX145" s="172">
        <f>IF(A7stdlife="n/a","n/a",IF(AX$3&gt;(A7stdlife+$E145),(Input!$P$109*(1+rvanilla)^0.5)-SUM($P145:AW145),(Input!$P$109*(1+rvanilla)^0.5)/A7stdlife))</f>
        <v>0</v>
      </c>
      <c r="AY145" s="172">
        <f>IF(A7stdlife="n/a","n/a",IF(AY$3&gt;(A7stdlife+$E145),(Input!$P$109*(1+rvanilla)^0.5)-SUM($P145:AX145),(Input!$P$109*(1+rvanilla)^0.5)/A7stdlife))</f>
        <v>0</v>
      </c>
      <c r="AZ145" s="172">
        <f>IF(A7stdlife="n/a","n/a",IF(AZ$3&gt;(A7stdlife+$E145),(Input!$P$109*(1+rvanilla)^0.5)-SUM($P145:AY145),(Input!$P$109*(1+rvanilla)^0.5)/A7stdlife))</f>
        <v>0</v>
      </c>
      <c r="BA145" s="172">
        <f>IF(A7stdlife="n/a","n/a",IF(BA$3&gt;(A7stdlife+$E145),(Input!$P$109*(1+rvanilla)^0.5)-SUM($P145:AZ145),(Input!$P$109*(1+rvanilla)^0.5)/A7stdlife))</f>
        <v>0</v>
      </c>
      <c r="BB145" s="172">
        <f>IF(A7stdlife="n/a","n/a",IF(BB$3&gt;(A7stdlife+$E145),(Input!$P$109*(1+rvanilla)^0.5)-SUM($P145:BA145),(Input!$P$109*(1+rvanilla)^0.5)/A7stdlife))</f>
        <v>0</v>
      </c>
      <c r="BC145" s="172">
        <f>IF(A7stdlife="n/a","n/a",IF(BC$3&gt;(A7stdlife+$E145),(Input!$P$109*(1+rvanilla)^0.5)-SUM($P145:BB145),(Input!$P$109*(1+rvanilla)^0.5)/A7stdlife))</f>
        <v>0</v>
      </c>
      <c r="BD145" s="172">
        <f>IF(A7stdlife="n/a","n/a",IF(BD$3&gt;(A7stdlife+$E145),(Input!$P$109*(1+rvanilla)^0.5)-SUM($P145:BC145),(Input!$P$109*(1+rvanilla)^0.5)/A7stdlife))</f>
        <v>0</v>
      </c>
      <c r="BE145" s="172">
        <f>IF(A7stdlife="n/a","n/a",IF(BE$3&gt;(A7stdlife+$E145),(Input!$P$109*(1+rvanilla)^0.5)-SUM($P145:BD145),(Input!$P$109*(1+rvanilla)^0.5)/A7stdlife))</f>
        <v>0</v>
      </c>
      <c r="BF145" s="172">
        <f>IF(A7stdlife="n/a","n/a",IF(BF$3&gt;(A7stdlife+$E145),(Input!$P$109*(1+rvanilla)^0.5)-SUM($P145:BE145),(Input!$P$109*(1+rvanilla)^0.5)/A7stdlife))</f>
        <v>0</v>
      </c>
      <c r="BG145" s="172">
        <f>IF(A7stdlife="n/a","n/a",IF(BG$3&gt;(A7stdlife+$E145),(Input!$P$109*(1+rvanilla)^0.5)-SUM($P145:BF145),(Input!$P$109*(1+rvanilla)^0.5)/A7stdlife))</f>
        <v>0</v>
      </c>
      <c r="BH145" s="172">
        <f>IF(A7stdlife="n/a","n/a",IF(BH$3&gt;(A7stdlife+$E145),(Input!$P$109*(1+rvanilla)^0.5)-SUM($P145:BG145),(Input!$P$109*(1+rvanilla)^0.5)/A7stdlife))</f>
        <v>0</v>
      </c>
      <c r="BI145" s="172">
        <f>IF(A7stdlife="n/a","n/a",IF(BI$3&gt;(A7stdlife+$E145),(Input!$P$109*(1+rvanilla)^0.5)-SUM($P145:BH145),(Input!$P$109*(1+rvanilla)^0.5)/A7stdlife))</f>
        <v>0</v>
      </c>
      <c r="BJ145" s="16"/>
      <c r="BK145" s="16"/>
      <c r="BL145" s="325"/>
      <c r="BM145" s="325"/>
      <c r="BN145" s="325"/>
      <c r="BO145" s="325"/>
      <c r="BP145" s="325"/>
      <c r="BQ145" s="32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2" customFormat="1" hidden="1" outlineLevel="1">
      <c r="A146" s="16"/>
      <c r="B146" s="16"/>
      <c r="C146" s="35" t="str">
        <f>Asset7</f>
        <v>Distribution Underground Lines</v>
      </c>
      <c r="D146" s="16"/>
      <c r="E146" s="16"/>
      <c r="F146" s="32"/>
      <c r="G146" s="169">
        <f t="shared" ref="G146:AL146" si="21">SUM(G134:G145)</f>
        <v>0</v>
      </c>
      <c r="H146" s="169">
        <f t="shared" si="21"/>
        <v>0.19771487399443127</v>
      </c>
      <c r="I146" s="169">
        <f>SUM(I134:I145)</f>
        <v>0.38665903169313687</v>
      </c>
      <c r="J146" s="169">
        <f t="shared" si="21"/>
        <v>0.5957457845238987</v>
      </c>
      <c r="K146" s="169">
        <f t="shared" si="21"/>
        <v>0.76910886256545963</v>
      </c>
      <c r="L146" s="169">
        <f t="shared" si="21"/>
        <v>0.96289202931445184</v>
      </c>
      <c r="M146" s="169">
        <f t="shared" si="21"/>
        <v>0.96289202931445184</v>
      </c>
      <c r="N146" s="169">
        <f t="shared" si="21"/>
        <v>0.96289202931445184</v>
      </c>
      <c r="O146" s="169">
        <f t="shared" si="21"/>
        <v>0.96289202931445184</v>
      </c>
      <c r="P146" s="169">
        <f t="shared" si="21"/>
        <v>0.96289202931445184</v>
      </c>
      <c r="Q146" s="169">
        <f t="shared" si="21"/>
        <v>0.96289202931445184</v>
      </c>
      <c r="R146" s="169">
        <f t="shared" si="21"/>
        <v>0.96289202931445184</v>
      </c>
      <c r="S146" s="169">
        <f t="shared" si="21"/>
        <v>0.96289202931445184</v>
      </c>
      <c r="T146" s="169">
        <f t="shared" si="21"/>
        <v>0.96289202931445184</v>
      </c>
      <c r="U146" s="169">
        <f t="shared" si="21"/>
        <v>0.96289202931445184</v>
      </c>
      <c r="V146" s="169">
        <f t="shared" si="21"/>
        <v>0.96289202931445184</v>
      </c>
      <c r="W146" s="169">
        <f t="shared" si="21"/>
        <v>0.96289202931445184</v>
      </c>
      <c r="X146" s="169">
        <f t="shared" si="21"/>
        <v>0.96289202931445184</v>
      </c>
      <c r="Y146" s="169">
        <f t="shared" si="21"/>
        <v>0.96289202931445184</v>
      </c>
      <c r="Z146" s="169">
        <f t="shared" si="21"/>
        <v>0.96289202931445184</v>
      </c>
      <c r="AA146" s="169">
        <f t="shared" si="21"/>
        <v>0.96289202931445184</v>
      </c>
      <c r="AB146" s="169">
        <f t="shared" si="21"/>
        <v>0.96289202931445184</v>
      </c>
      <c r="AC146" s="169">
        <f t="shared" si="21"/>
        <v>0.96289202931445184</v>
      </c>
      <c r="AD146" s="169">
        <f t="shared" si="21"/>
        <v>0.96289202931445184</v>
      </c>
      <c r="AE146" s="169">
        <f t="shared" si="21"/>
        <v>0.96289202931445184</v>
      </c>
      <c r="AF146" s="169">
        <f t="shared" si="21"/>
        <v>0.96289202931445184</v>
      </c>
      <c r="AG146" s="169">
        <f t="shared" si="21"/>
        <v>0.96289202931445184</v>
      </c>
      <c r="AH146" s="169">
        <f t="shared" si="21"/>
        <v>0.96289202931445184</v>
      </c>
      <c r="AI146" s="169">
        <f t="shared" si="21"/>
        <v>0.96289202931445184</v>
      </c>
      <c r="AJ146" s="169">
        <f t="shared" si="21"/>
        <v>0.96289202931445184</v>
      </c>
      <c r="AK146" s="169">
        <f t="shared" si="21"/>
        <v>0.96289202931445184</v>
      </c>
      <c r="AL146" s="169">
        <f t="shared" si="21"/>
        <v>0.96289202931445184</v>
      </c>
      <c r="AM146" s="169">
        <f t="shared" ref="AM146:BI146" si="22">SUM(AM134:AM145)</f>
        <v>0.96289202931445184</v>
      </c>
      <c r="AN146" s="169">
        <f t="shared" si="22"/>
        <v>0.96289202931445184</v>
      </c>
      <c r="AO146" s="169">
        <f t="shared" si="22"/>
        <v>0.96289202931445184</v>
      </c>
      <c r="AP146" s="169">
        <f t="shared" si="22"/>
        <v>0.96289202931445184</v>
      </c>
      <c r="AQ146" s="169">
        <f t="shared" si="22"/>
        <v>0.96289202931445184</v>
      </c>
      <c r="AR146" s="169">
        <f t="shared" si="22"/>
        <v>0.96289202931445184</v>
      </c>
      <c r="AS146" s="169">
        <f t="shared" si="22"/>
        <v>0.96289202931445184</v>
      </c>
      <c r="AT146" s="169">
        <f t="shared" si="22"/>
        <v>0.96289202931445184</v>
      </c>
      <c r="AU146" s="169">
        <f t="shared" si="22"/>
        <v>0.96289202931445184</v>
      </c>
      <c r="AV146" s="169">
        <f t="shared" si="22"/>
        <v>0.96289202931445184</v>
      </c>
      <c r="AW146" s="169">
        <f t="shared" si="22"/>
        <v>0.96289202931445184</v>
      </c>
      <c r="AX146" s="169">
        <f t="shared" si="22"/>
        <v>0.96289202931445184</v>
      </c>
      <c r="AY146" s="169">
        <f t="shared" si="22"/>
        <v>0.96289202931445184</v>
      </c>
      <c r="AZ146" s="169">
        <f t="shared" si="22"/>
        <v>0.96289202931445184</v>
      </c>
      <c r="BA146" s="169">
        <f t="shared" si="22"/>
        <v>0.96289202931445184</v>
      </c>
      <c r="BB146" s="169">
        <f t="shared" si="22"/>
        <v>0.96289202931445184</v>
      </c>
      <c r="BC146" s="169">
        <f t="shared" si="22"/>
        <v>0.96289202931445184</v>
      </c>
      <c r="BD146" s="169">
        <f t="shared" si="22"/>
        <v>0.96289202931445184</v>
      </c>
      <c r="BE146" s="169">
        <f t="shared" si="22"/>
        <v>0.96289202931445184</v>
      </c>
      <c r="BF146" s="169">
        <f t="shared" si="22"/>
        <v>0.96289202931445184</v>
      </c>
      <c r="BG146" s="169">
        <f t="shared" si="22"/>
        <v>0.96289202931445184</v>
      </c>
      <c r="BH146" s="169">
        <f t="shared" si="22"/>
        <v>0.96289202931445184</v>
      </c>
      <c r="BI146" s="169">
        <f t="shared" si="22"/>
        <v>0.96289202931445184</v>
      </c>
      <c r="BJ146" s="16"/>
      <c r="BK146" s="16"/>
      <c r="BL146" s="325"/>
      <c r="BM146" s="325"/>
      <c r="BN146" s="325"/>
      <c r="BO146" s="325"/>
      <c r="BP146" s="325"/>
      <c r="BQ146" s="325"/>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2" customFormat="1" hidden="1" outlineLevel="2">
      <c r="A147" s="16"/>
      <c r="B147" s="42" t="str">
        <f>C159</f>
        <v>IT &amp; Communication Systems (Networks)</v>
      </c>
      <c r="C147" s="43"/>
      <c r="D147" s="44" t="s">
        <v>72</v>
      </c>
      <c r="E147" s="43"/>
      <c r="F147" s="45"/>
      <c r="G147" s="171" t="str">
        <f>IF(G$3&gt;A8remlife,A8value-SUM($F147:F147),IF(A8remlife="N/A","n/a",A8value/A8remlife))</f>
        <v>n/a</v>
      </c>
      <c r="H147" s="171" t="str">
        <f>IF(H$3&gt;A8remlife,A8value-SUM($F147:G147),IF(A8remlife="N/A","n/a",A8value/A8remlife))</f>
        <v>n/a</v>
      </c>
      <c r="I147" s="171" t="str">
        <f>IF(I$3&gt;A8remlife,A8value-SUM($F147:H147),IF(A8remlife="N/A","n/a",A8value/A8remlife))</f>
        <v>n/a</v>
      </c>
      <c r="J147" s="171" t="str">
        <f>IF(J$3&gt;A8remlife,A8value-SUM($F147:I147),IF(A8remlife="N/A","n/a",A8value/A8remlife))</f>
        <v>n/a</v>
      </c>
      <c r="K147" s="171" t="str">
        <f>IF(K$3&gt;A8remlife,A8value-SUM($F147:J147),IF(A8remlife="N/A","n/a",A8value/A8remlife))</f>
        <v>n/a</v>
      </c>
      <c r="L147" s="171" t="str">
        <f>IF(L$3&gt;A8remlife,A8value-SUM($F147:K147),IF(A8remlife="N/A","n/a",A8value/A8remlife))</f>
        <v>n/a</v>
      </c>
      <c r="M147" s="171" t="str">
        <f>IF(M$3&gt;A8remlife,A8value-SUM($F147:L147),IF(A8remlife="N/A","n/a",A8value/A8remlife))</f>
        <v>n/a</v>
      </c>
      <c r="N147" s="171" t="str">
        <f>IF(N$3&gt;A8remlife,A8value-SUM($F147:M147),IF(A8remlife="N/A","n/a",A8value/A8remlife))</f>
        <v>n/a</v>
      </c>
      <c r="O147" s="171" t="str">
        <f>IF(O$3&gt;A8remlife,A8value-SUM($F147:N147),IF(A8remlife="N/A","n/a",A8value/A8remlife))</f>
        <v>n/a</v>
      </c>
      <c r="P147" s="171" t="str">
        <f>IF(P$3&gt;A8remlife,A8value-SUM($F147:O147),IF(A8remlife="N/A","n/a",A8value/A8remlife))</f>
        <v>n/a</v>
      </c>
      <c r="Q147" s="171" t="str">
        <f>IF(Q$3&gt;A8remlife,A8value-SUM($F147:P147),IF(A8remlife="N/A","n/a",A8value/A8remlife))</f>
        <v>n/a</v>
      </c>
      <c r="R147" s="171" t="str">
        <f>IF(R$3&gt;A8remlife,A8value-SUM($F147:Q147),IF(A8remlife="N/A","n/a",A8value/A8remlife))</f>
        <v>n/a</v>
      </c>
      <c r="S147" s="171" t="str">
        <f>IF(S$3&gt;A8remlife,A8value-SUM($F147:R147),IF(A8remlife="N/A","n/a",A8value/A8remlife))</f>
        <v>n/a</v>
      </c>
      <c r="T147" s="171" t="str">
        <f>IF(T$3&gt;A8remlife,A8value-SUM($F147:S147),IF(A8remlife="N/A","n/a",A8value/A8remlife))</f>
        <v>n/a</v>
      </c>
      <c r="U147" s="171" t="str">
        <f>IF(U$3&gt;A8remlife,A8value-SUM($F147:T147),IF(A8remlife="N/A","n/a",A8value/A8remlife))</f>
        <v>n/a</v>
      </c>
      <c r="V147" s="171" t="str">
        <f>IF(V$3&gt;A8remlife,A8value-SUM($F147:U147),IF(A8remlife="N/A","n/a",A8value/A8remlife))</f>
        <v>n/a</v>
      </c>
      <c r="W147" s="171" t="str">
        <f>IF(W$3&gt;A8remlife,A8value-SUM($F147:V147),IF(A8remlife="N/A","n/a",A8value/A8remlife))</f>
        <v>n/a</v>
      </c>
      <c r="X147" s="171" t="str">
        <f>IF(X$3&gt;A8remlife,A8value-SUM($F147:W147),IF(A8remlife="N/A","n/a",A8value/A8remlife))</f>
        <v>n/a</v>
      </c>
      <c r="Y147" s="171" t="str">
        <f>IF(Y$3&gt;A8remlife,A8value-SUM($F147:X147),IF(A8remlife="N/A","n/a",A8value/A8remlife))</f>
        <v>n/a</v>
      </c>
      <c r="Z147" s="171" t="str">
        <f>IF(Z$3&gt;A8remlife,A8value-SUM($F147:Y147),IF(A8remlife="N/A","n/a",A8value/A8remlife))</f>
        <v>n/a</v>
      </c>
      <c r="AA147" s="171" t="str">
        <f>IF(AA$3&gt;A8remlife,A8value-SUM($F147:Z147),IF(A8remlife="N/A","n/a",A8value/A8remlife))</f>
        <v>n/a</v>
      </c>
      <c r="AB147" s="171" t="str">
        <f>IF(AB$3&gt;A8remlife,A8value-SUM($F147:AA147),IF(A8remlife="N/A","n/a",A8value/A8remlife))</f>
        <v>n/a</v>
      </c>
      <c r="AC147" s="171" t="str">
        <f>IF(AC$3&gt;A8remlife,A8value-SUM($F147:AB147),IF(A8remlife="N/A","n/a",A8value/A8remlife))</f>
        <v>n/a</v>
      </c>
      <c r="AD147" s="171" t="str">
        <f>IF(AD$3&gt;A8remlife,A8value-SUM($F147:AC147),IF(A8remlife="N/A","n/a",A8value/A8remlife))</f>
        <v>n/a</v>
      </c>
      <c r="AE147" s="171" t="str">
        <f>IF(AE$3&gt;A8remlife,A8value-SUM($F147:AD147),IF(A8remlife="N/A","n/a",A8value/A8remlife))</f>
        <v>n/a</v>
      </c>
      <c r="AF147" s="171" t="str">
        <f>IF(AF$3&gt;A8remlife,A8value-SUM($F147:AE147),IF(A8remlife="N/A","n/a",A8value/A8remlife))</f>
        <v>n/a</v>
      </c>
      <c r="AG147" s="171" t="str">
        <f>IF(AG$3&gt;A8remlife,A8value-SUM($F147:AF147),IF(A8remlife="N/A","n/a",A8value/A8remlife))</f>
        <v>n/a</v>
      </c>
      <c r="AH147" s="171" t="str">
        <f>IF(AH$3&gt;A8remlife,A8value-SUM($F147:AG147),IF(A8remlife="N/A","n/a",A8value/A8remlife))</f>
        <v>n/a</v>
      </c>
      <c r="AI147" s="171" t="str">
        <f>IF(AI$3&gt;A8remlife,A8value-SUM($F147:AH147),IF(A8remlife="N/A","n/a",A8value/A8remlife))</f>
        <v>n/a</v>
      </c>
      <c r="AJ147" s="171" t="str">
        <f>IF(AJ$3&gt;A8remlife,A8value-SUM($F147:AI147),IF(A8remlife="N/A","n/a",A8value/A8remlife))</f>
        <v>n/a</v>
      </c>
      <c r="AK147" s="171" t="str">
        <f>IF(AK$3&gt;A8remlife,A8value-SUM($F147:AJ147),IF(A8remlife="N/A","n/a",A8value/A8remlife))</f>
        <v>n/a</v>
      </c>
      <c r="AL147" s="171" t="str">
        <f>IF(AL$3&gt;A8remlife,A8value-SUM($F147:AK147),IF(A8remlife="N/A","n/a",A8value/A8remlife))</f>
        <v>n/a</v>
      </c>
      <c r="AM147" s="171" t="str">
        <f>IF(AM$3&gt;A8remlife,A8value-SUM($F147:AL147),IF(A8remlife="N/A","n/a",A8value/A8remlife))</f>
        <v>n/a</v>
      </c>
      <c r="AN147" s="171" t="str">
        <f>IF(AN$3&gt;A8remlife,A8value-SUM($F147:AM147),IF(A8remlife="N/A","n/a",A8value/A8remlife))</f>
        <v>n/a</v>
      </c>
      <c r="AO147" s="171" t="str">
        <f>IF(AO$3&gt;A8remlife,A8value-SUM($F147:AN147),IF(A8remlife="N/A","n/a",A8value/A8remlife))</f>
        <v>n/a</v>
      </c>
      <c r="AP147" s="171" t="str">
        <f>IF(AP$3&gt;A8remlife,A8value-SUM($F147:AO147),IF(A8remlife="N/A","n/a",A8value/A8remlife))</f>
        <v>n/a</v>
      </c>
      <c r="AQ147" s="171" t="str">
        <f>IF(AQ$3&gt;A8remlife,A8value-SUM($F147:AP147),IF(A8remlife="N/A","n/a",A8value/A8remlife))</f>
        <v>n/a</v>
      </c>
      <c r="AR147" s="171" t="str">
        <f>IF(AR$3&gt;A8remlife,A8value-SUM($F147:AQ147),IF(A8remlife="N/A","n/a",A8value/A8remlife))</f>
        <v>n/a</v>
      </c>
      <c r="AS147" s="171" t="str">
        <f>IF(AS$3&gt;A8remlife,A8value-SUM($F147:AR147),IF(A8remlife="N/A","n/a",A8value/A8remlife))</f>
        <v>n/a</v>
      </c>
      <c r="AT147" s="171" t="str">
        <f>IF(AT$3&gt;A8remlife,A8value-SUM($F147:AS147),IF(A8remlife="N/A","n/a",A8value/A8remlife))</f>
        <v>n/a</v>
      </c>
      <c r="AU147" s="171" t="str">
        <f>IF(AU$3&gt;A8remlife,A8value-SUM($F147:AT147),IF(A8remlife="N/A","n/a",A8value/A8remlife))</f>
        <v>n/a</v>
      </c>
      <c r="AV147" s="171" t="str">
        <f>IF(AV$3&gt;A8remlife,A8value-SUM($F147:AU147),IF(A8remlife="N/A","n/a",A8value/A8remlife))</f>
        <v>n/a</v>
      </c>
      <c r="AW147" s="171" t="str">
        <f>IF(AW$3&gt;A8remlife,A8value-SUM($F147:AV147),IF(A8remlife="N/A","n/a",A8value/A8remlife))</f>
        <v>n/a</v>
      </c>
      <c r="AX147" s="171" t="str">
        <f>IF(AX$3&gt;A8remlife,A8value-SUM($F147:AW147),IF(A8remlife="N/A","n/a",A8value/A8remlife))</f>
        <v>n/a</v>
      </c>
      <c r="AY147" s="171" t="str">
        <f>IF(AY$3&gt;A8remlife,A8value-SUM($F147:AX147),IF(A8remlife="N/A","n/a",A8value/A8remlife))</f>
        <v>n/a</v>
      </c>
      <c r="AZ147" s="171" t="str">
        <f>IF(AZ$3&gt;A8remlife,A8value-SUM($F147:AY147),IF(A8remlife="N/A","n/a",A8value/A8remlife))</f>
        <v>n/a</v>
      </c>
      <c r="BA147" s="171" t="str">
        <f>IF(BA$3&gt;A8remlife,A8value-SUM($F147:AZ147),IF(A8remlife="N/A","n/a",A8value/A8remlife))</f>
        <v>n/a</v>
      </c>
      <c r="BB147" s="171" t="str">
        <f>IF(BB$3&gt;A8remlife,A8value-SUM($F147:BA147),IF(A8remlife="N/A","n/a",A8value/A8remlife))</f>
        <v>n/a</v>
      </c>
      <c r="BC147" s="171" t="str">
        <f>IF(BC$3&gt;A8remlife,A8value-SUM($F147:BB147),IF(A8remlife="N/A","n/a",A8value/A8remlife))</f>
        <v>n/a</v>
      </c>
      <c r="BD147" s="171" t="str">
        <f>IF(BD$3&gt;A8remlife,A8value-SUM($F147:BC147),IF(A8remlife="N/A","n/a",A8value/A8remlife))</f>
        <v>n/a</v>
      </c>
      <c r="BE147" s="171" t="str">
        <f>IF(BE$3&gt;A8remlife,A8value-SUM($F147:BD147),IF(A8remlife="N/A","n/a",A8value/A8remlife))</f>
        <v>n/a</v>
      </c>
      <c r="BF147" s="171" t="str">
        <f>IF(BF$3&gt;A8remlife,A8value-SUM($F147:BE147),IF(A8remlife="N/A","n/a",A8value/A8remlife))</f>
        <v>n/a</v>
      </c>
      <c r="BG147" s="171" t="str">
        <f>IF(BG$3&gt;A8remlife,A8value-SUM($F147:BF147),IF(A8remlife="N/A","n/a",A8value/A8remlife))</f>
        <v>n/a</v>
      </c>
      <c r="BH147" s="171" t="str">
        <f>IF(BH$3&gt;A8remlife,A8value-SUM($F147:BG147),IF(A8remlife="N/A","n/a",A8value/A8remlife))</f>
        <v>n/a</v>
      </c>
      <c r="BI147" s="171" t="str">
        <f>IF(BI$3&gt;A8remlife,A8value-SUM($F147:BH147),IF(A8remlife="N/A","n/a",A8value/A8remlife))</f>
        <v>n/a</v>
      </c>
      <c r="BJ147" s="16"/>
      <c r="BK147" s="16"/>
      <c r="BL147" s="325"/>
      <c r="BM147" s="325"/>
      <c r="BN147" s="325"/>
      <c r="BO147" s="325"/>
      <c r="BP147" s="325"/>
      <c r="BQ147" s="325"/>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2" customFormat="1" hidden="1" outlineLevel="2">
      <c r="A148" s="16"/>
      <c r="B148" s="16"/>
      <c r="C148" s="35"/>
      <c r="D148" s="546" t="s">
        <v>71</v>
      </c>
      <c r="E148" s="293">
        <v>0</v>
      </c>
      <c r="F148" s="37"/>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6"/>
      <c r="BK148" s="16"/>
      <c r="BL148" s="325"/>
      <c r="BM148" s="325"/>
      <c r="BN148" s="325"/>
      <c r="BO148" s="325"/>
      <c r="BP148" s="325"/>
      <c r="BQ148" s="325"/>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2" customFormat="1" hidden="1" outlineLevel="2">
      <c r="A149" s="16"/>
      <c r="B149" s="16"/>
      <c r="C149" s="35"/>
      <c r="D149" s="546"/>
      <c r="E149" s="293">
        <v>1</v>
      </c>
      <c r="F149" s="37"/>
      <c r="G149" s="317"/>
      <c r="H149" s="172">
        <f>IF(A8stdlife="n/a","n/a",IF(H$3&gt;(A8stdlife+$E149),(Input!$G$110*(1+rvanilla)^0.5)-SUM($G149:G149),(Input!$G$110*(1+rvanilla)^0.5)/A8stdlife))</f>
        <v>0.57853478333917041</v>
      </c>
      <c r="I149" s="172">
        <f>IF(A8stdlife="n/a","n/a",IF(I$3&gt;(A8stdlife+$E149),(Input!$G$110*(1+rvanilla)^0.5)-SUM($G149:H149),(Input!$G$110*(1+rvanilla)^0.5)/A8stdlife))</f>
        <v>0.57853478333917041</v>
      </c>
      <c r="J149" s="172">
        <f>IF(A8stdlife="n/a","n/a",IF(J$3&gt;(A8stdlife+$E149),(Input!$G$110*(1+rvanilla)^0.5)-SUM($G149:I149),(Input!$G$110*(1+rvanilla)^0.5)/A8stdlife))</f>
        <v>0.57853478333917041</v>
      </c>
      <c r="K149" s="172">
        <f>IF(A8stdlife="n/a","n/a",IF(K$3&gt;(A8stdlife+$E149),(Input!$G$110*(1+rvanilla)^0.5)-SUM($G149:J149),(Input!$G$110*(1+rvanilla)^0.5)/A8stdlife))</f>
        <v>0.57853478333917041</v>
      </c>
      <c r="L149" s="172">
        <f>IF(A8stdlife="n/a","n/a",IF(L$3&gt;(A8stdlife+$E149),(Input!$G$110*(1+rvanilla)^0.5)-SUM($G149:K149),(Input!$G$110*(1+rvanilla)^0.5)/A8stdlife))</f>
        <v>0.57853478333917041</v>
      </c>
      <c r="M149" s="172">
        <f>IF(A8stdlife="n/a","n/a",IF(M$3&gt;(A8stdlife+$E149),(Input!$G$110*(1+rvanilla)^0.5)-SUM($G149:L149),(Input!$G$110*(1+rvanilla)^0.5)/A8stdlife))</f>
        <v>0.57853478333917041</v>
      </c>
      <c r="N149" s="172">
        <f>IF(A8stdlife="n/a","n/a",IF(N$3&gt;(A8stdlife+$E149),(Input!$G$110*(1+rvanilla)^0.5)-SUM($G149:M149),(Input!$G$110*(1+rvanilla)^0.5)/A8stdlife))</f>
        <v>0.57853478333917041</v>
      </c>
      <c r="O149" s="172">
        <f>IF(A8stdlife="n/a","n/a",IF(O$3&gt;(A8stdlife+$E149),(Input!$G$110*(1+rvanilla)^0.5)-SUM($G149:N149),(Input!$G$110*(1+rvanilla)^0.5)/A8stdlife))</f>
        <v>0.57853478333917041</v>
      </c>
      <c r="P149" s="172">
        <f>IF(A8stdlife="n/a","n/a",IF(P$3&gt;(A8stdlife+$E149),(Input!$G$110*(1+rvanilla)^0.5)-SUM($G149:O149),(Input!$G$110*(1+rvanilla)^0.5)/A8stdlife))</f>
        <v>0.57853478333917041</v>
      </c>
      <c r="Q149" s="172">
        <f>IF(A8stdlife="n/a","n/a",IF(Q$3&gt;(A8stdlife+$E149),(Input!$G$110*(1+rvanilla)^0.5)-SUM($G149:P149),(Input!$G$110*(1+rvanilla)^0.5)/A8stdlife))</f>
        <v>0.57853478333917041</v>
      </c>
      <c r="R149" s="172">
        <f>IF(A8stdlife="n/a","n/a",IF(R$3&gt;(A8stdlife+$E149),(Input!$G$110*(1+rvanilla)^0.5)-SUM($G149:Q149),(Input!$G$110*(1+rvanilla)^0.5)/A8stdlife))</f>
        <v>-8.8817841970012523E-16</v>
      </c>
      <c r="S149" s="172">
        <f>IF(A8stdlife="n/a","n/a",IF(S$3&gt;(A8stdlife+$E149),(Input!$G$110*(1+rvanilla)^0.5)-SUM($G149:R149),(Input!$G$110*(1+rvanilla)^0.5)/A8stdlife))</f>
        <v>0</v>
      </c>
      <c r="T149" s="172">
        <f>IF(A8stdlife="n/a","n/a",IF(T$3&gt;(A8stdlife+$E149),(Input!$G$110*(1+rvanilla)^0.5)-SUM($G149:S149),(Input!$G$110*(1+rvanilla)^0.5)/A8stdlife))</f>
        <v>0</v>
      </c>
      <c r="U149" s="172">
        <f>IF(A8stdlife="n/a","n/a",IF(U$3&gt;(A8stdlife+$E149),(Input!$G$110*(1+rvanilla)^0.5)-SUM($G149:T149),(Input!$G$110*(1+rvanilla)^0.5)/A8stdlife))</f>
        <v>0</v>
      </c>
      <c r="V149" s="172">
        <f>IF(A8stdlife="n/a","n/a",IF(V$3&gt;(A8stdlife+$E149),(Input!$G$110*(1+rvanilla)^0.5)-SUM($G149:U149),(Input!$G$110*(1+rvanilla)^0.5)/A8stdlife))</f>
        <v>0</v>
      </c>
      <c r="W149" s="172">
        <f>IF(A8stdlife="n/a","n/a",IF(W$3&gt;(A8stdlife+$E149),(Input!$G$110*(1+rvanilla)^0.5)-SUM($G149:V149),(Input!$G$110*(1+rvanilla)^0.5)/A8stdlife))</f>
        <v>0</v>
      </c>
      <c r="X149" s="172">
        <f>IF(A8stdlife="n/a","n/a",IF(X$3&gt;(A8stdlife+$E149),(Input!$G$110*(1+rvanilla)^0.5)-SUM($G149:W149),(Input!$G$110*(1+rvanilla)^0.5)/A8stdlife))</f>
        <v>0</v>
      </c>
      <c r="Y149" s="172">
        <f>IF(A8stdlife="n/a","n/a",IF(Y$3&gt;(A8stdlife+$E149),(Input!$G$110*(1+rvanilla)^0.5)-SUM($G149:X149),(Input!$G$110*(1+rvanilla)^0.5)/A8stdlife))</f>
        <v>0</v>
      </c>
      <c r="Z149" s="172">
        <f>IF(A8stdlife="n/a","n/a",IF(Z$3&gt;(A8stdlife+$E149),(Input!$G$110*(1+rvanilla)^0.5)-SUM($G149:Y149),(Input!$G$110*(1+rvanilla)^0.5)/A8stdlife))</f>
        <v>0</v>
      </c>
      <c r="AA149" s="172">
        <f>IF(A8stdlife="n/a","n/a",IF(AA$3&gt;(A8stdlife+$E149),(Input!$G$110*(1+rvanilla)^0.5)-SUM($G149:Z149),(Input!$G$110*(1+rvanilla)^0.5)/A8stdlife))</f>
        <v>0</v>
      </c>
      <c r="AB149" s="172">
        <f>IF(A8stdlife="n/a","n/a",IF(AB$3&gt;(A8stdlife+$E149),(Input!$G$110*(1+rvanilla)^0.5)-SUM($G149:AA149),(Input!$G$110*(1+rvanilla)^0.5)/A8stdlife))</f>
        <v>0</v>
      </c>
      <c r="AC149" s="172">
        <f>IF(A8stdlife="n/a","n/a",IF(AC$3&gt;(A8stdlife+$E149),(Input!$G$110*(1+rvanilla)^0.5)-SUM($G149:AB149),(Input!$G$110*(1+rvanilla)^0.5)/A8stdlife))</f>
        <v>0</v>
      </c>
      <c r="AD149" s="172">
        <f>IF(A8stdlife="n/a","n/a",IF(AD$3&gt;(A8stdlife+$E149),(Input!$G$110*(1+rvanilla)^0.5)-SUM($G149:AC149),(Input!$G$110*(1+rvanilla)^0.5)/A8stdlife))</f>
        <v>0</v>
      </c>
      <c r="AE149" s="172">
        <f>IF(A8stdlife="n/a","n/a",IF(AE$3&gt;(A8stdlife+$E149),(Input!$G$110*(1+rvanilla)^0.5)-SUM($G149:AD149),(Input!$G$110*(1+rvanilla)^0.5)/A8stdlife))</f>
        <v>0</v>
      </c>
      <c r="AF149" s="172">
        <f>IF(A8stdlife="n/a","n/a",IF(AF$3&gt;(A8stdlife+$E149),(Input!$G$110*(1+rvanilla)^0.5)-SUM($G149:AE149),(Input!$G$110*(1+rvanilla)^0.5)/A8stdlife))</f>
        <v>0</v>
      </c>
      <c r="AG149" s="172">
        <f>IF(A8stdlife="n/a","n/a",IF(AG$3&gt;(A8stdlife+$E149),(Input!$G$110*(1+rvanilla)^0.5)-SUM($G149:AF149),(Input!$G$110*(1+rvanilla)^0.5)/A8stdlife))</f>
        <v>0</v>
      </c>
      <c r="AH149" s="172">
        <f>IF(A8stdlife="n/a","n/a",IF(AH$3&gt;(A8stdlife+$E149),(Input!$G$110*(1+rvanilla)^0.5)-SUM($G149:AG149),(Input!$G$110*(1+rvanilla)^0.5)/A8stdlife))</f>
        <v>0</v>
      </c>
      <c r="AI149" s="172">
        <f>IF(A8stdlife="n/a","n/a",IF(AI$3&gt;(A8stdlife+$E149),(Input!$G$110*(1+rvanilla)^0.5)-SUM($G149:AH149),(Input!$G$110*(1+rvanilla)^0.5)/A8stdlife))</f>
        <v>0</v>
      </c>
      <c r="AJ149" s="172">
        <f>IF(A8stdlife="n/a","n/a",IF(AJ$3&gt;(A8stdlife+$E149),(Input!$G$110*(1+rvanilla)^0.5)-SUM($G149:AI149),(Input!$G$110*(1+rvanilla)^0.5)/A8stdlife))</f>
        <v>0</v>
      </c>
      <c r="AK149" s="172">
        <f>IF(A8stdlife="n/a","n/a",IF(AK$3&gt;(A8stdlife+$E149),(Input!$G$110*(1+rvanilla)^0.5)-SUM($G149:AJ149),(Input!$G$110*(1+rvanilla)^0.5)/A8stdlife))</f>
        <v>0</v>
      </c>
      <c r="AL149" s="172">
        <f>IF(A8stdlife="n/a","n/a",IF(AL$3&gt;(A8stdlife+$E149),(Input!$G$110*(1+rvanilla)^0.5)-SUM($G149:AK149),(Input!$G$110*(1+rvanilla)^0.5)/A8stdlife))</f>
        <v>0</v>
      </c>
      <c r="AM149" s="172">
        <f>IF(A8stdlife="n/a","n/a",IF(AM$3&gt;(A8stdlife+$E149),(Input!$G$110*(1+rvanilla)^0.5)-SUM($G149:AL149),(Input!$G$110*(1+rvanilla)^0.5)/A8stdlife))</f>
        <v>0</v>
      </c>
      <c r="AN149" s="172">
        <f>IF(A8stdlife="n/a","n/a",IF(AN$3&gt;(A8stdlife+$E149),(Input!$G$110*(1+rvanilla)^0.5)-SUM($G149:AM149),(Input!$G$110*(1+rvanilla)^0.5)/A8stdlife))</f>
        <v>0</v>
      </c>
      <c r="AO149" s="172">
        <f>IF(A8stdlife="n/a","n/a",IF(AO$3&gt;(A8stdlife+$E149),(Input!$G$110*(1+rvanilla)^0.5)-SUM($G149:AN149),(Input!$G$110*(1+rvanilla)^0.5)/A8stdlife))</f>
        <v>0</v>
      </c>
      <c r="AP149" s="172">
        <f>IF(A8stdlife="n/a","n/a",IF(AP$3&gt;(A8stdlife+$E149),(Input!$G$110*(1+rvanilla)^0.5)-SUM($G149:AO149),(Input!$G$110*(1+rvanilla)^0.5)/A8stdlife))</f>
        <v>0</v>
      </c>
      <c r="AQ149" s="172">
        <f>IF(A8stdlife="n/a","n/a",IF(AQ$3&gt;(A8stdlife+$E149),(Input!$G$110*(1+rvanilla)^0.5)-SUM($G149:AP149),(Input!$G$110*(1+rvanilla)^0.5)/A8stdlife))</f>
        <v>0</v>
      </c>
      <c r="AR149" s="172">
        <f>IF(A8stdlife="n/a","n/a",IF(AR$3&gt;(A8stdlife+$E149),(Input!$G$110*(1+rvanilla)^0.5)-SUM($G149:AQ149),(Input!$G$110*(1+rvanilla)^0.5)/A8stdlife))</f>
        <v>0</v>
      </c>
      <c r="AS149" s="172">
        <f>IF(A8stdlife="n/a","n/a",IF(AS$3&gt;(A8stdlife+$E149),(Input!$G$110*(1+rvanilla)^0.5)-SUM($G149:AR149),(Input!$G$110*(1+rvanilla)^0.5)/A8stdlife))</f>
        <v>0</v>
      </c>
      <c r="AT149" s="172">
        <f>IF(A8stdlife="n/a","n/a",IF(AT$3&gt;(A8stdlife+$E149),(Input!$G$110*(1+rvanilla)^0.5)-SUM($G149:AS149),(Input!$G$110*(1+rvanilla)^0.5)/A8stdlife))</f>
        <v>0</v>
      </c>
      <c r="AU149" s="172">
        <f>IF(A8stdlife="n/a","n/a",IF(AU$3&gt;(A8stdlife+$E149),(Input!$G$110*(1+rvanilla)^0.5)-SUM($G149:AT149),(Input!$G$110*(1+rvanilla)^0.5)/A8stdlife))</f>
        <v>0</v>
      </c>
      <c r="AV149" s="172">
        <f>IF(A8stdlife="n/a","n/a",IF(AV$3&gt;(A8stdlife+$E149),(Input!$G$110*(1+rvanilla)^0.5)-SUM($G149:AU149),(Input!$G$110*(1+rvanilla)^0.5)/A8stdlife))</f>
        <v>0</v>
      </c>
      <c r="AW149" s="172">
        <f>IF(A8stdlife="n/a","n/a",IF(AW$3&gt;(A8stdlife+$E149),(Input!$G$110*(1+rvanilla)^0.5)-SUM($G149:AV149),(Input!$G$110*(1+rvanilla)^0.5)/A8stdlife))</f>
        <v>0</v>
      </c>
      <c r="AX149" s="172">
        <f>IF(A8stdlife="n/a","n/a",IF(AX$3&gt;(A8stdlife+$E149),(Input!$G$110*(1+rvanilla)^0.5)-SUM($G149:AW149),(Input!$G$110*(1+rvanilla)^0.5)/A8stdlife))</f>
        <v>0</v>
      </c>
      <c r="AY149" s="172">
        <f>IF(A8stdlife="n/a","n/a",IF(AY$3&gt;(A8stdlife+$E149),(Input!$G$110*(1+rvanilla)^0.5)-SUM($G149:AX149),(Input!$G$110*(1+rvanilla)^0.5)/A8stdlife))</f>
        <v>0</v>
      </c>
      <c r="AZ149" s="172">
        <f>IF(A8stdlife="n/a","n/a",IF(AZ$3&gt;(A8stdlife+$E149),(Input!$G$110*(1+rvanilla)^0.5)-SUM($G149:AY149),(Input!$G$110*(1+rvanilla)^0.5)/A8stdlife))</f>
        <v>0</v>
      </c>
      <c r="BA149" s="172">
        <f>IF(A8stdlife="n/a","n/a",IF(BA$3&gt;(A8stdlife+$E149),(Input!$G$110*(1+rvanilla)^0.5)-SUM($G149:AZ149),(Input!$G$110*(1+rvanilla)^0.5)/A8stdlife))</f>
        <v>0</v>
      </c>
      <c r="BB149" s="172">
        <f>IF(A8stdlife="n/a","n/a",IF(BB$3&gt;(A8stdlife+$E149),(Input!$G$110*(1+rvanilla)^0.5)-SUM($G149:BA149),(Input!$G$110*(1+rvanilla)^0.5)/A8stdlife))</f>
        <v>0</v>
      </c>
      <c r="BC149" s="172">
        <f>IF(A8stdlife="n/a","n/a",IF(BC$3&gt;(A8stdlife+$E149),(Input!$G$110*(1+rvanilla)^0.5)-SUM($G149:BB149),(Input!$G$110*(1+rvanilla)^0.5)/A8stdlife))</f>
        <v>0</v>
      </c>
      <c r="BD149" s="172">
        <f>IF(A8stdlife="n/a","n/a",IF(BD$3&gt;(A8stdlife+$E149),(Input!$G$110*(1+rvanilla)^0.5)-SUM($G149:BC149),(Input!$G$110*(1+rvanilla)^0.5)/A8stdlife))</f>
        <v>0</v>
      </c>
      <c r="BE149" s="172">
        <f>IF(A8stdlife="n/a","n/a",IF(BE$3&gt;(A8stdlife+$E149),(Input!$G$110*(1+rvanilla)^0.5)-SUM($G149:BD149),(Input!$G$110*(1+rvanilla)^0.5)/A8stdlife))</f>
        <v>0</v>
      </c>
      <c r="BF149" s="172">
        <f>IF(A8stdlife="n/a","n/a",IF(BF$3&gt;(A8stdlife+$E149),(Input!$G$110*(1+rvanilla)^0.5)-SUM($G149:BE149),(Input!$G$110*(1+rvanilla)^0.5)/A8stdlife))</f>
        <v>0</v>
      </c>
      <c r="BG149" s="172">
        <f>IF(A8stdlife="n/a","n/a",IF(BG$3&gt;(A8stdlife+$E149),(Input!$G$110*(1+rvanilla)^0.5)-SUM($G149:BF149),(Input!$G$110*(1+rvanilla)^0.5)/A8stdlife))</f>
        <v>0</v>
      </c>
      <c r="BH149" s="172">
        <f>IF(A8stdlife="n/a","n/a",IF(BH$3&gt;(A8stdlife+$E149),(Input!$G$110*(1+rvanilla)^0.5)-SUM($G149:BG149),(Input!$G$110*(1+rvanilla)^0.5)/A8stdlife))</f>
        <v>0</v>
      </c>
      <c r="BI149" s="172">
        <f>IF(A8stdlife="n/a","n/a",IF(BI$3&gt;(A8stdlife+$E149),(Input!$G$110*(1+rvanilla)^0.5)-SUM($G149:BH149),(Input!$G$110*(1+rvanilla)^0.5)/A8stdlife))</f>
        <v>0</v>
      </c>
      <c r="BJ149" s="16"/>
      <c r="BK149" s="16"/>
      <c r="BL149" s="325"/>
      <c r="BM149" s="325"/>
      <c r="BN149" s="325"/>
      <c r="BO149" s="325"/>
      <c r="BP149" s="325"/>
      <c r="BQ149" s="325"/>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2" customFormat="1" hidden="1" outlineLevel="2">
      <c r="A150" s="16"/>
      <c r="B150" s="16"/>
      <c r="C150" s="35"/>
      <c r="D150" s="546"/>
      <c r="E150" s="293">
        <v>2</v>
      </c>
      <c r="F150" s="37"/>
      <c r="G150" s="318"/>
      <c r="H150" s="319"/>
      <c r="I150" s="172">
        <f>IF(A8stdlife="n/a","n/a",IF(I$3&gt;(A8stdlife+$E150),(Input!$H$110*(1+rvanilla)^0.5)-SUM($H150:H150),(Input!$H$110*(1+rvanilla)^0.5)/A8stdlife))</f>
        <v>0.57958314797659427</v>
      </c>
      <c r="J150" s="172">
        <f>IF(A8stdlife="n/a","n/a",IF(J$3&gt;(A8stdlife+$E150),(Input!$H$110*(1+rvanilla)^0.5)-SUM($H150:I150),(Input!$H$110*(1+rvanilla)^0.5)/A8stdlife))</f>
        <v>0.57958314797659427</v>
      </c>
      <c r="K150" s="172">
        <f>IF(A8stdlife="n/a","n/a",IF(K$3&gt;(A8stdlife+$E150),(Input!$H$110*(1+rvanilla)^0.5)-SUM($H150:J150),(Input!$H$110*(1+rvanilla)^0.5)/A8stdlife))</f>
        <v>0.57958314797659427</v>
      </c>
      <c r="L150" s="172">
        <f>IF(A8stdlife="n/a","n/a",IF(L$3&gt;(A8stdlife+$E150),(Input!$H$110*(1+rvanilla)^0.5)-SUM($H150:K150),(Input!$H$110*(1+rvanilla)^0.5)/A8stdlife))</f>
        <v>0.57958314797659427</v>
      </c>
      <c r="M150" s="172">
        <f>IF(A8stdlife="n/a","n/a",IF(M$3&gt;(A8stdlife+$E150),(Input!$H$110*(1+rvanilla)^0.5)-SUM($H150:L150),(Input!$H$110*(1+rvanilla)^0.5)/A8stdlife))</f>
        <v>0.57958314797659427</v>
      </c>
      <c r="N150" s="172">
        <f>IF(A8stdlife="n/a","n/a",IF(N$3&gt;(A8stdlife+$E150),(Input!$H$110*(1+rvanilla)^0.5)-SUM($H150:M150),(Input!$H$110*(1+rvanilla)^0.5)/A8stdlife))</f>
        <v>0.57958314797659427</v>
      </c>
      <c r="O150" s="172">
        <f>IF(A8stdlife="n/a","n/a",IF(O$3&gt;(A8stdlife+$E150),(Input!$H$110*(1+rvanilla)^0.5)-SUM($H150:N150),(Input!$H$110*(1+rvanilla)^0.5)/A8stdlife))</f>
        <v>0.57958314797659427</v>
      </c>
      <c r="P150" s="172">
        <f>IF(A8stdlife="n/a","n/a",IF(P$3&gt;(A8stdlife+$E150),(Input!$H$110*(1+rvanilla)^0.5)-SUM($H150:O150),(Input!$H$110*(1+rvanilla)^0.5)/A8stdlife))</f>
        <v>0.57958314797659427</v>
      </c>
      <c r="Q150" s="172">
        <f>IF(A8stdlife="n/a","n/a",IF(Q$3&gt;(A8stdlife+$E150),(Input!$H$110*(1+rvanilla)^0.5)-SUM($H150:P150),(Input!$H$110*(1+rvanilla)^0.5)/A8stdlife))</f>
        <v>0.57958314797659427</v>
      </c>
      <c r="R150" s="172">
        <f>IF(A8stdlife="n/a","n/a",IF(R$3&gt;(A8stdlife+$E150),(Input!$H$110*(1+rvanilla)^0.5)-SUM($H150:Q150),(Input!$H$110*(1+rvanilla)^0.5)/A8stdlife))</f>
        <v>0.57958314797659427</v>
      </c>
      <c r="S150" s="172">
        <f>IF(A8stdlife="n/a","n/a",IF(S$3&gt;(A8stdlife+$E150),(Input!$H$110*(1+rvanilla)^0.5)-SUM($H150:R150),(Input!$H$110*(1+rvanilla)^0.5)/A8stdlife))</f>
        <v>8.8817841970012523E-16</v>
      </c>
      <c r="T150" s="172">
        <f>IF(A8stdlife="n/a","n/a",IF(T$3&gt;(A8stdlife+$E150),(Input!$H$110*(1+rvanilla)^0.5)-SUM($H150:S150),(Input!$H$110*(1+rvanilla)^0.5)/A8stdlife))</f>
        <v>0</v>
      </c>
      <c r="U150" s="172">
        <f>IF(A8stdlife="n/a","n/a",IF(U$3&gt;(A8stdlife+$E150),(Input!$H$110*(1+rvanilla)^0.5)-SUM($H150:T150),(Input!$H$110*(1+rvanilla)^0.5)/A8stdlife))</f>
        <v>0</v>
      </c>
      <c r="V150" s="172">
        <f>IF(A8stdlife="n/a","n/a",IF(V$3&gt;(A8stdlife+$E150),(Input!$H$110*(1+rvanilla)^0.5)-SUM($H150:U150),(Input!$H$110*(1+rvanilla)^0.5)/A8stdlife))</f>
        <v>0</v>
      </c>
      <c r="W150" s="172">
        <f>IF(A8stdlife="n/a","n/a",IF(W$3&gt;(A8stdlife+$E150),(Input!$H$110*(1+rvanilla)^0.5)-SUM($H150:V150),(Input!$H$110*(1+rvanilla)^0.5)/A8stdlife))</f>
        <v>0</v>
      </c>
      <c r="X150" s="172">
        <f>IF(A8stdlife="n/a","n/a",IF(X$3&gt;(A8stdlife+$E150),(Input!$H$110*(1+rvanilla)^0.5)-SUM($H150:W150),(Input!$H$110*(1+rvanilla)^0.5)/A8stdlife))</f>
        <v>0</v>
      </c>
      <c r="Y150" s="172">
        <f>IF(A8stdlife="n/a","n/a",IF(Y$3&gt;(A8stdlife+$E150),(Input!$H$110*(1+rvanilla)^0.5)-SUM($H150:X150),(Input!$H$110*(1+rvanilla)^0.5)/A8stdlife))</f>
        <v>0</v>
      </c>
      <c r="Z150" s="172">
        <f>IF(A8stdlife="n/a","n/a",IF(Z$3&gt;(A8stdlife+$E150),(Input!$H$110*(1+rvanilla)^0.5)-SUM($H150:Y150),(Input!$H$110*(1+rvanilla)^0.5)/A8stdlife))</f>
        <v>0</v>
      </c>
      <c r="AA150" s="172">
        <f>IF(A8stdlife="n/a","n/a",IF(AA$3&gt;(A8stdlife+$E150),(Input!$H$110*(1+rvanilla)^0.5)-SUM($H150:Z150),(Input!$H$110*(1+rvanilla)^0.5)/A8stdlife))</f>
        <v>0</v>
      </c>
      <c r="AB150" s="172">
        <f>IF(A8stdlife="n/a","n/a",IF(AB$3&gt;(A8stdlife+$E150),(Input!$H$110*(1+rvanilla)^0.5)-SUM($H150:AA150),(Input!$H$110*(1+rvanilla)^0.5)/A8stdlife))</f>
        <v>0</v>
      </c>
      <c r="AC150" s="172">
        <f>IF(A8stdlife="n/a","n/a",IF(AC$3&gt;(A8stdlife+$E150),(Input!$H$110*(1+rvanilla)^0.5)-SUM($H150:AB150),(Input!$H$110*(1+rvanilla)^0.5)/A8stdlife))</f>
        <v>0</v>
      </c>
      <c r="AD150" s="172">
        <f>IF(A8stdlife="n/a","n/a",IF(AD$3&gt;(A8stdlife+$E150),(Input!$H$110*(1+rvanilla)^0.5)-SUM($H150:AC150),(Input!$H$110*(1+rvanilla)^0.5)/A8stdlife))</f>
        <v>0</v>
      </c>
      <c r="AE150" s="172">
        <f>IF(A8stdlife="n/a","n/a",IF(AE$3&gt;(A8stdlife+$E150),(Input!$H$110*(1+rvanilla)^0.5)-SUM($H150:AD150),(Input!$H$110*(1+rvanilla)^0.5)/A8stdlife))</f>
        <v>0</v>
      </c>
      <c r="AF150" s="172">
        <f>IF(A8stdlife="n/a","n/a",IF(AF$3&gt;(A8stdlife+$E150),(Input!$H$110*(1+rvanilla)^0.5)-SUM($H150:AE150),(Input!$H$110*(1+rvanilla)^0.5)/A8stdlife))</f>
        <v>0</v>
      </c>
      <c r="AG150" s="172">
        <f>IF(A8stdlife="n/a","n/a",IF(AG$3&gt;(A8stdlife+$E150),(Input!$H$110*(1+rvanilla)^0.5)-SUM($H150:AF150),(Input!$H$110*(1+rvanilla)^0.5)/A8stdlife))</f>
        <v>0</v>
      </c>
      <c r="AH150" s="172">
        <f>IF(A8stdlife="n/a","n/a",IF(AH$3&gt;(A8stdlife+$E150),(Input!$H$110*(1+rvanilla)^0.5)-SUM($H150:AG150),(Input!$H$110*(1+rvanilla)^0.5)/A8stdlife))</f>
        <v>0</v>
      </c>
      <c r="AI150" s="172">
        <f>IF(A8stdlife="n/a","n/a",IF(AI$3&gt;(A8stdlife+$E150),(Input!$H$110*(1+rvanilla)^0.5)-SUM($H150:AH150),(Input!$H$110*(1+rvanilla)^0.5)/A8stdlife))</f>
        <v>0</v>
      </c>
      <c r="AJ150" s="172">
        <f>IF(A8stdlife="n/a","n/a",IF(AJ$3&gt;(A8stdlife+$E150),(Input!$H$110*(1+rvanilla)^0.5)-SUM($H150:AI150),(Input!$H$110*(1+rvanilla)^0.5)/A8stdlife))</f>
        <v>0</v>
      </c>
      <c r="AK150" s="172">
        <f>IF(A8stdlife="n/a","n/a",IF(AK$3&gt;(A8stdlife+$E150),(Input!$H$110*(1+rvanilla)^0.5)-SUM($H150:AJ150),(Input!$H$110*(1+rvanilla)^0.5)/A8stdlife))</f>
        <v>0</v>
      </c>
      <c r="AL150" s="172">
        <f>IF(A8stdlife="n/a","n/a",IF(AL$3&gt;(A8stdlife+$E150),(Input!$H$110*(1+rvanilla)^0.5)-SUM($H150:AK150),(Input!$H$110*(1+rvanilla)^0.5)/A8stdlife))</f>
        <v>0</v>
      </c>
      <c r="AM150" s="172">
        <f>IF(A8stdlife="n/a","n/a",IF(AM$3&gt;(A8stdlife+$E150),(Input!$H$110*(1+rvanilla)^0.5)-SUM($H150:AL150),(Input!$H$110*(1+rvanilla)^0.5)/A8stdlife))</f>
        <v>0</v>
      </c>
      <c r="AN150" s="172">
        <f>IF(A8stdlife="n/a","n/a",IF(AN$3&gt;(A8stdlife+$E150),(Input!$H$110*(1+rvanilla)^0.5)-SUM($H150:AM150),(Input!$H$110*(1+rvanilla)^0.5)/A8stdlife))</f>
        <v>0</v>
      </c>
      <c r="AO150" s="172">
        <f>IF(A8stdlife="n/a","n/a",IF(AO$3&gt;(A8stdlife+$E150),(Input!$H$110*(1+rvanilla)^0.5)-SUM($H150:AN150),(Input!$H$110*(1+rvanilla)^0.5)/A8stdlife))</f>
        <v>0</v>
      </c>
      <c r="AP150" s="172">
        <f>IF(A8stdlife="n/a","n/a",IF(AP$3&gt;(A8stdlife+$E150),(Input!$H$110*(1+rvanilla)^0.5)-SUM($H150:AO150),(Input!$H$110*(1+rvanilla)^0.5)/A8stdlife))</f>
        <v>0</v>
      </c>
      <c r="AQ150" s="172">
        <f>IF(A8stdlife="n/a","n/a",IF(AQ$3&gt;(A8stdlife+$E150),(Input!$H$110*(1+rvanilla)^0.5)-SUM($H150:AP150),(Input!$H$110*(1+rvanilla)^0.5)/A8stdlife))</f>
        <v>0</v>
      </c>
      <c r="AR150" s="172">
        <f>IF(A8stdlife="n/a","n/a",IF(AR$3&gt;(A8stdlife+$E150),(Input!$H$110*(1+rvanilla)^0.5)-SUM($H150:AQ150),(Input!$H$110*(1+rvanilla)^0.5)/A8stdlife))</f>
        <v>0</v>
      </c>
      <c r="AS150" s="172">
        <f>IF(A8stdlife="n/a","n/a",IF(AS$3&gt;(A8stdlife+$E150),(Input!$H$110*(1+rvanilla)^0.5)-SUM($H150:AR150),(Input!$H$110*(1+rvanilla)^0.5)/A8stdlife))</f>
        <v>0</v>
      </c>
      <c r="AT150" s="172">
        <f>IF(A8stdlife="n/a","n/a",IF(AT$3&gt;(A8stdlife+$E150),(Input!$H$110*(1+rvanilla)^0.5)-SUM($H150:AS150),(Input!$H$110*(1+rvanilla)^0.5)/A8stdlife))</f>
        <v>0</v>
      </c>
      <c r="AU150" s="172">
        <f>IF(A8stdlife="n/a","n/a",IF(AU$3&gt;(A8stdlife+$E150),(Input!$H$110*(1+rvanilla)^0.5)-SUM($H150:AT150),(Input!$H$110*(1+rvanilla)^0.5)/A8stdlife))</f>
        <v>0</v>
      </c>
      <c r="AV150" s="172">
        <f>IF(A8stdlife="n/a","n/a",IF(AV$3&gt;(A8stdlife+$E150),(Input!$H$110*(1+rvanilla)^0.5)-SUM($H150:AU150),(Input!$H$110*(1+rvanilla)^0.5)/A8stdlife))</f>
        <v>0</v>
      </c>
      <c r="AW150" s="172">
        <f>IF(A8stdlife="n/a","n/a",IF(AW$3&gt;(A8stdlife+$E150),(Input!$H$110*(1+rvanilla)^0.5)-SUM($H150:AV150),(Input!$H$110*(1+rvanilla)^0.5)/A8stdlife))</f>
        <v>0</v>
      </c>
      <c r="AX150" s="172">
        <f>IF(A8stdlife="n/a","n/a",IF(AX$3&gt;(A8stdlife+$E150),(Input!$H$110*(1+rvanilla)^0.5)-SUM($H150:AW150),(Input!$H$110*(1+rvanilla)^0.5)/A8stdlife))</f>
        <v>0</v>
      </c>
      <c r="AY150" s="172">
        <f>IF(A8stdlife="n/a","n/a",IF(AY$3&gt;(A8stdlife+$E150),(Input!$H$110*(1+rvanilla)^0.5)-SUM($H150:AX150),(Input!$H$110*(1+rvanilla)^0.5)/A8stdlife))</f>
        <v>0</v>
      </c>
      <c r="AZ150" s="172">
        <f>IF(A8stdlife="n/a","n/a",IF(AZ$3&gt;(A8stdlife+$E150),(Input!$H$110*(1+rvanilla)^0.5)-SUM($H150:AY150),(Input!$H$110*(1+rvanilla)^0.5)/A8stdlife))</f>
        <v>0</v>
      </c>
      <c r="BA150" s="172">
        <f>IF(A8stdlife="n/a","n/a",IF(BA$3&gt;(A8stdlife+$E150),(Input!$H$110*(1+rvanilla)^0.5)-SUM($H150:AZ150),(Input!$H$110*(1+rvanilla)^0.5)/A8stdlife))</f>
        <v>0</v>
      </c>
      <c r="BB150" s="172">
        <f>IF(A8stdlife="n/a","n/a",IF(BB$3&gt;(A8stdlife+$E150),(Input!$H$110*(1+rvanilla)^0.5)-SUM($H150:BA150),(Input!$H$110*(1+rvanilla)^0.5)/A8stdlife))</f>
        <v>0</v>
      </c>
      <c r="BC150" s="172">
        <f>IF(A8stdlife="n/a","n/a",IF(BC$3&gt;(A8stdlife+$E150),(Input!$H$110*(1+rvanilla)^0.5)-SUM($H150:BB150),(Input!$H$110*(1+rvanilla)^0.5)/A8stdlife))</f>
        <v>0</v>
      </c>
      <c r="BD150" s="172">
        <f>IF(A8stdlife="n/a","n/a",IF(BD$3&gt;(A8stdlife+$E150),(Input!$H$110*(1+rvanilla)^0.5)-SUM($H150:BC150),(Input!$H$110*(1+rvanilla)^0.5)/A8stdlife))</f>
        <v>0</v>
      </c>
      <c r="BE150" s="172">
        <f>IF(A8stdlife="n/a","n/a",IF(BE$3&gt;(A8stdlife+$E150),(Input!$H$110*(1+rvanilla)^0.5)-SUM($H150:BD150),(Input!$H$110*(1+rvanilla)^0.5)/A8stdlife))</f>
        <v>0</v>
      </c>
      <c r="BF150" s="172">
        <f>IF(A8stdlife="n/a","n/a",IF(BF$3&gt;(A8stdlife+$E150),(Input!$H$110*(1+rvanilla)^0.5)-SUM($H150:BE150),(Input!$H$110*(1+rvanilla)^0.5)/A8stdlife))</f>
        <v>0</v>
      </c>
      <c r="BG150" s="172">
        <f>IF(A8stdlife="n/a","n/a",IF(BG$3&gt;(A8stdlife+$E150),(Input!$H$110*(1+rvanilla)^0.5)-SUM($H150:BF150),(Input!$H$110*(1+rvanilla)^0.5)/A8stdlife))</f>
        <v>0</v>
      </c>
      <c r="BH150" s="172">
        <f>IF(A8stdlife="n/a","n/a",IF(BH$3&gt;(A8stdlife+$E150),(Input!$H$110*(1+rvanilla)^0.5)-SUM($H150:BG150),(Input!$H$110*(1+rvanilla)^0.5)/A8stdlife))</f>
        <v>0</v>
      </c>
      <c r="BI150" s="172">
        <f>IF(A8stdlife="n/a","n/a",IF(BI$3&gt;(A8stdlife+$E150),(Input!$H$110*(1+rvanilla)^0.5)-SUM($H150:BH150),(Input!$H$110*(1+rvanilla)^0.5)/A8stdlife))</f>
        <v>0</v>
      </c>
      <c r="BJ150" s="16"/>
      <c r="BK150" s="16"/>
      <c r="BL150" s="325"/>
      <c r="BM150" s="325"/>
      <c r="BN150" s="325"/>
      <c r="BO150" s="325"/>
      <c r="BP150" s="325"/>
      <c r="BQ150" s="325"/>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2" customFormat="1" hidden="1" outlineLevel="2">
      <c r="A151" s="16"/>
      <c r="B151" s="16"/>
      <c r="C151" s="35"/>
      <c r="D151" s="546"/>
      <c r="E151" s="293">
        <v>3</v>
      </c>
      <c r="F151" s="37"/>
      <c r="G151" s="318"/>
      <c r="H151" s="320"/>
      <c r="I151" s="319"/>
      <c r="J151" s="172">
        <f>IF(A8stdlife="n/a","n/a",IF(J$3&gt;(A8stdlife+$E151),(Input!$I$110*(1+rvanilla)^0.5)-SUM($I151:I151),(Input!$I$110*(1+rvanilla)^0.5)/A8stdlife))</f>
        <v>0.3945467894712828</v>
      </c>
      <c r="K151" s="172">
        <f>IF(A8stdlife="n/a","n/a",IF(K$3&gt;(A8stdlife+$E151),(Input!$I$110*(1+rvanilla)^0.5)-SUM($I151:J151),(Input!$I$110*(1+rvanilla)^0.5)/A8stdlife))</f>
        <v>0.3945467894712828</v>
      </c>
      <c r="L151" s="172">
        <f>IF(A8stdlife="n/a","n/a",IF(L$3&gt;(A8stdlife+$E151),(Input!$I$110*(1+rvanilla)^0.5)-SUM($I151:K151),(Input!$I$110*(1+rvanilla)^0.5)/A8stdlife))</f>
        <v>0.3945467894712828</v>
      </c>
      <c r="M151" s="172">
        <f>IF(A8stdlife="n/a","n/a",IF(M$3&gt;(A8stdlife+$E151),(Input!$I$110*(1+rvanilla)^0.5)-SUM($I151:L151),(Input!$I$110*(1+rvanilla)^0.5)/A8stdlife))</f>
        <v>0.3945467894712828</v>
      </c>
      <c r="N151" s="172">
        <f>IF(A8stdlife="n/a","n/a",IF(N$3&gt;(A8stdlife+$E151),(Input!$I$110*(1+rvanilla)^0.5)-SUM($I151:M151),(Input!$I$110*(1+rvanilla)^0.5)/A8stdlife))</f>
        <v>0.3945467894712828</v>
      </c>
      <c r="O151" s="172">
        <f>IF(A8stdlife="n/a","n/a",IF(O$3&gt;(A8stdlife+$E151),(Input!$I$110*(1+rvanilla)^0.5)-SUM($I151:N151),(Input!$I$110*(1+rvanilla)^0.5)/A8stdlife))</f>
        <v>0.3945467894712828</v>
      </c>
      <c r="P151" s="172">
        <f>IF(A8stdlife="n/a","n/a",IF(P$3&gt;(A8stdlife+$E151),(Input!$I$110*(1+rvanilla)^0.5)-SUM($I151:O151),(Input!$I$110*(1+rvanilla)^0.5)/A8stdlife))</f>
        <v>0.3945467894712828</v>
      </c>
      <c r="Q151" s="172">
        <f>IF(A8stdlife="n/a","n/a",IF(Q$3&gt;(A8stdlife+$E151),(Input!$I$110*(1+rvanilla)^0.5)-SUM($I151:P151),(Input!$I$110*(1+rvanilla)^0.5)/A8stdlife))</f>
        <v>0.3945467894712828</v>
      </c>
      <c r="R151" s="172">
        <f>IF(A8stdlife="n/a","n/a",IF(R$3&gt;(A8stdlife+$E151),(Input!$I$110*(1+rvanilla)^0.5)-SUM($I151:Q151),(Input!$I$110*(1+rvanilla)^0.5)/A8stdlife))</f>
        <v>0.3945467894712828</v>
      </c>
      <c r="S151" s="172">
        <f>IF(A8stdlife="n/a","n/a",IF(S$3&gt;(A8stdlife+$E151),(Input!$I$110*(1+rvanilla)^0.5)-SUM($I151:R151),(Input!$I$110*(1+rvanilla)^0.5)/A8stdlife))</f>
        <v>0.3945467894712828</v>
      </c>
      <c r="T151" s="172">
        <f>IF(A8stdlife="n/a","n/a",IF(T$3&gt;(A8stdlife+$E151),(Input!$I$110*(1+rvanilla)^0.5)-SUM($I151:S151),(Input!$I$110*(1+rvanilla)^0.5)/A8stdlife))</f>
        <v>8.8817841970012523E-16</v>
      </c>
      <c r="U151" s="172">
        <f>IF(A8stdlife="n/a","n/a",IF(U$3&gt;(A8stdlife+$E151),(Input!$I$110*(1+rvanilla)^0.5)-SUM($I151:T151),(Input!$I$110*(1+rvanilla)^0.5)/A8stdlife))</f>
        <v>0</v>
      </c>
      <c r="V151" s="172">
        <f>IF(A8stdlife="n/a","n/a",IF(V$3&gt;(A8stdlife+$E151),(Input!$I$110*(1+rvanilla)^0.5)-SUM($I151:U151),(Input!$I$110*(1+rvanilla)^0.5)/A8stdlife))</f>
        <v>0</v>
      </c>
      <c r="W151" s="172">
        <f>IF(A8stdlife="n/a","n/a",IF(W$3&gt;(A8stdlife+$E151),(Input!$I$110*(1+rvanilla)^0.5)-SUM($I151:V151),(Input!$I$110*(1+rvanilla)^0.5)/A8stdlife))</f>
        <v>0</v>
      </c>
      <c r="X151" s="172">
        <f>IF(A8stdlife="n/a","n/a",IF(X$3&gt;(A8stdlife+$E151),(Input!$I$110*(1+rvanilla)^0.5)-SUM($I151:W151),(Input!$I$110*(1+rvanilla)^0.5)/A8stdlife))</f>
        <v>0</v>
      </c>
      <c r="Y151" s="172">
        <f>IF(A8stdlife="n/a","n/a",IF(Y$3&gt;(A8stdlife+$E151),(Input!$I$110*(1+rvanilla)^0.5)-SUM($I151:X151),(Input!$I$110*(1+rvanilla)^0.5)/A8stdlife))</f>
        <v>0</v>
      </c>
      <c r="Z151" s="172">
        <f>IF(A8stdlife="n/a","n/a",IF(Z$3&gt;(A8stdlife+$E151),(Input!$I$110*(1+rvanilla)^0.5)-SUM($I151:Y151),(Input!$I$110*(1+rvanilla)^0.5)/A8stdlife))</f>
        <v>0</v>
      </c>
      <c r="AA151" s="172">
        <f>IF(A8stdlife="n/a","n/a",IF(AA$3&gt;(A8stdlife+$E151),(Input!$I$110*(1+rvanilla)^0.5)-SUM($I151:Z151),(Input!$I$110*(1+rvanilla)^0.5)/A8stdlife))</f>
        <v>0</v>
      </c>
      <c r="AB151" s="172">
        <f>IF(A8stdlife="n/a","n/a",IF(AB$3&gt;(A8stdlife+$E151),(Input!$I$110*(1+rvanilla)^0.5)-SUM($I151:AA151),(Input!$I$110*(1+rvanilla)^0.5)/A8stdlife))</f>
        <v>0</v>
      </c>
      <c r="AC151" s="172">
        <f>IF(A8stdlife="n/a","n/a",IF(AC$3&gt;(A8stdlife+$E151),(Input!$I$110*(1+rvanilla)^0.5)-SUM($I151:AB151),(Input!$I$110*(1+rvanilla)^0.5)/A8stdlife))</f>
        <v>0</v>
      </c>
      <c r="AD151" s="172">
        <f>IF(A8stdlife="n/a","n/a",IF(AD$3&gt;(A8stdlife+$E151),(Input!$I$110*(1+rvanilla)^0.5)-SUM($I151:AC151),(Input!$I$110*(1+rvanilla)^0.5)/A8stdlife))</f>
        <v>0</v>
      </c>
      <c r="AE151" s="172">
        <f>IF(A8stdlife="n/a","n/a",IF(AE$3&gt;(A8stdlife+$E151),(Input!$I$110*(1+rvanilla)^0.5)-SUM($I151:AD151),(Input!$I$110*(1+rvanilla)^0.5)/A8stdlife))</f>
        <v>0</v>
      </c>
      <c r="AF151" s="172">
        <f>IF(A8stdlife="n/a","n/a",IF(AF$3&gt;(A8stdlife+$E151),(Input!$I$110*(1+rvanilla)^0.5)-SUM($I151:AE151),(Input!$I$110*(1+rvanilla)^0.5)/A8stdlife))</f>
        <v>0</v>
      </c>
      <c r="AG151" s="172">
        <f>IF(A8stdlife="n/a","n/a",IF(AG$3&gt;(A8stdlife+$E151),(Input!$I$110*(1+rvanilla)^0.5)-SUM($I151:AF151),(Input!$I$110*(1+rvanilla)^0.5)/A8stdlife))</f>
        <v>0</v>
      </c>
      <c r="AH151" s="172">
        <f>IF(A8stdlife="n/a","n/a",IF(AH$3&gt;(A8stdlife+$E151),(Input!$I$110*(1+rvanilla)^0.5)-SUM($I151:AG151),(Input!$I$110*(1+rvanilla)^0.5)/A8stdlife))</f>
        <v>0</v>
      </c>
      <c r="AI151" s="172">
        <f>IF(A8stdlife="n/a","n/a",IF(AI$3&gt;(A8stdlife+$E151),(Input!$I$110*(1+rvanilla)^0.5)-SUM($I151:AH151),(Input!$I$110*(1+rvanilla)^0.5)/A8stdlife))</f>
        <v>0</v>
      </c>
      <c r="AJ151" s="172">
        <f>IF(A8stdlife="n/a","n/a",IF(AJ$3&gt;(A8stdlife+$E151),(Input!$I$110*(1+rvanilla)^0.5)-SUM($I151:AI151),(Input!$I$110*(1+rvanilla)^0.5)/A8stdlife))</f>
        <v>0</v>
      </c>
      <c r="AK151" s="172">
        <f>IF(A8stdlife="n/a","n/a",IF(AK$3&gt;(A8stdlife+$E151),(Input!$I$110*(1+rvanilla)^0.5)-SUM($I151:AJ151),(Input!$I$110*(1+rvanilla)^0.5)/A8stdlife))</f>
        <v>0</v>
      </c>
      <c r="AL151" s="172">
        <f>IF(A8stdlife="n/a","n/a",IF(AL$3&gt;(A8stdlife+$E151),(Input!$I$110*(1+rvanilla)^0.5)-SUM($I151:AK151),(Input!$I$110*(1+rvanilla)^0.5)/A8stdlife))</f>
        <v>0</v>
      </c>
      <c r="AM151" s="172">
        <f>IF(A8stdlife="n/a","n/a",IF(AM$3&gt;(A8stdlife+$E151),(Input!$I$110*(1+rvanilla)^0.5)-SUM($I151:AL151),(Input!$I$110*(1+rvanilla)^0.5)/A8stdlife))</f>
        <v>0</v>
      </c>
      <c r="AN151" s="172">
        <f>IF(A8stdlife="n/a","n/a",IF(AN$3&gt;(A8stdlife+$E151),(Input!$I$110*(1+rvanilla)^0.5)-SUM($I151:AM151),(Input!$I$110*(1+rvanilla)^0.5)/A8stdlife))</f>
        <v>0</v>
      </c>
      <c r="AO151" s="172">
        <f>IF(A8stdlife="n/a","n/a",IF(AO$3&gt;(A8stdlife+$E151),(Input!$I$110*(1+rvanilla)^0.5)-SUM($I151:AN151),(Input!$I$110*(1+rvanilla)^0.5)/A8stdlife))</f>
        <v>0</v>
      </c>
      <c r="AP151" s="172">
        <f>IF(A8stdlife="n/a","n/a",IF(AP$3&gt;(A8stdlife+$E151),(Input!$I$110*(1+rvanilla)^0.5)-SUM($I151:AO151),(Input!$I$110*(1+rvanilla)^0.5)/A8stdlife))</f>
        <v>0</v>
      </c>
      <c r="AQ151" s="172">
        <f>IF(A8stdlife="n/a","n/a",IF(AQ$3&gt;(A8stdlife+$E151),(Input!$I$110*(1+rvanilla)^0.5)-SUM($I151:AP151),(Input!$I$110*(1+rvanilla)^0.5)/A8stdlife))</f>
        <v>0</v>
      </c>
      <c r="AR151" s="172">
        <f>IF(A8stdlife="n/a","n/a",IF(AR$3&gt;(A8stdlife+$E151),(Input!$I$110*(1+rvanilla)^0.5)-SUM($I151:AQ151),(Input!$I$110*(1+rvanilla)^0.5)/A8stdlife))</f>
        <v>0</v>
      </c>
      <c r="AS151" s="172">
        <f>IF(A8stdlife="n/a","n/a",IF(AS$3&gt;(A8stdlife+$E151),(Input!$I$110*(1+rvanilla)^0.5)-SUM($I151:AR151),(Input!$I$110*(1+rvanilla)^0.5)/A8stdlife))</f>
        <v>0</v>
      </c>
      <c r="AT151" s="172">
        <f>IF(A8stdlife="n/a","n/a",IF(AT$3&gt;(A8stdlife+$E151),(Input!$I$110*(1+rvanilla)^0.5)-SUM($I151:AS151),(Input!$I$110*(1+rvanilla)^0.5)/A8stdlife))</f>
        <v>0</v>
      </c>
      <c r="AU151" s="172">
        <f>IF(A8stdlife="n/a","n/a",IF(AU$3&gt;(A8stdlife+$E151),(Input!$I$110*(1+rvanilla)^0.5)-SUM($I151:AT151),(Input!$I$110*(1+rvanilla)^0.5)/A8stdlife))</f>
        <v>0</v>
      </c>
      <c r="AV151" s="172">
        <f>IF(A8stdlife="n/a","n/a",IF(AV$3&gt;(A8stdlife+$E151),(Input!$I$110*(1+rvanilla)^0.5)-SUM($I151:AU151),(Input!$I$110*(1+rvanilla)^0.5)/A8stdlife))</f>
        <v>0</v>
      </c>
      <c r="AW151" s="172">
        <f>IF(A8stdlife="n/a","n/a",IF(AW$3&gt;(A8stdlife+$E151),(Input!$I$110*(1+rvanilla)^0.5)-SUM($I151:AV151),(Input!$I$110*(1+rvanilla)^0.5)/A8stdlife))</f>
        <v>0</v>
      </c>
      <c r="AX151" s="172">
        <f>IF(A8stdlife="n/a","n/a",IF(AX$3&gt;(A8stdlife+$E151),(Input!$I$110*(1+rvanilla)^0.5)-SUM($I151:AW151),(Input!$I$110*(1+rvanilla)^0.5)/A8stdlife))</f>
        <v>0</v>
      </c>
      <c r="AY151" s="172">
        <f>IF(A8stdlife="n/a","n/a",IF(AY$3&gt;(A8stdlife+$E151),(Input!$I$110*(1+rvanilla)^0.5)-SUM($I151:AX151),(Input!$I$110*(1+rvanilla)^0.5)/A8stdlife))</f>
        <v>0</v>
      </c>
      <c r="AZ151" s="172">
        <f>IF(A8stdlife="n/a","n/a",IF(AZ$3&gt;(A8stdlife+$E151),(Input!$I$110*(1+rvanilla)^0.5)-SUM($I151:AY151),(Input!$I$110*(1+rvanilla)^0.5)/A8stdlife))</f>
        <v>0</v>
      </c>
      <c r="BA151" s="172">
        <f>IF(A8stdlife="n/a","n/a",IF(BA$3&gt;(A8stdlife+$E151),(Input!$I$110*(1+rvanilla)^0.5)-SUM($I151:AZ151),(Input!$I$110*(1+rvanilla)^0.5)/A8stdlife))</f>
        <v>0</v>
      </c>
      <c r="BB151" s="172">
        <f>IF(A8stdlife="n/a","n/a",IF(BB$3&gt;(A8stdlife+$E151),(Input!$I$110*(1+rvanilla)^0.5)-SUM($I151:BA151),(Input!$I$110*(1+rvanilla)^0.5)/A8stdlife))</f>
        <v>0</v>
      </c>
      <c r="BC151" s="172">
        <f>IF(A8stdlife="n/a","n/a",IF(BC$3&gt;(A8stdlife+$E151),(Input!$I$110*(1+rvanilla)^0.5)-SUM($I151:BB151),(Input!$I$110*(1+rvanilla)^0.5)/A8stdlife))</f>
        <v>0</v>
      </c>
      <c r="BD151" s="172">
        <f>IF(A8stdlife="n/a","n/a",IF(BD$3&gt;(A8stdlife+$E151),(Input!$I$110*(1+rvanilla)^0.5)-SUM($I151:BC151),(Input!$I$110*(1+rvanilla)^0.5)/A8stdlife))</f>
        <v>0</v>
      </c>
      <c r="BE151" s="172">
        <f>IF(A8stdlife="n/a","n/a",IF(BE$3&gt;(A8stdlife+$E151),(Input!$I$110*(1+rvanilla)^0.5)-SUM($I151:BD151),(Input!$I$110*(1+rvanilla)^0.5)/A8stdlife))</f>
        <v>0</v>
      </c>
      <c r="BF151" s="172">
        <f>IF(A8stdlife="n/a","n/a",IF(BF$3&gt;(A8stdlife+$E151),(Input!$I$110*(1+rvanilla)^0.5)-SUM($I151:BE151),(Input!$I$110*(1+rvanilla)^0.5)/A8stdlife))</f>
        <v>0</v>
      </c>
      <c r="BG151" s="172">
        <f>IF(A8stdlife="n/a","n/a",IF(BG$3&gt;(A8stdlife+$E151),(Input!$I$110*(1+rvanilla)^0.5)-SUM($I151:BF151),(Input!$I$110*(1+rvanilla)^0.5)/A8stdlife))</f>
        <v>0</v>
      </c>
      <c r="BH151" s="172">
        <f>IF(A8stdlife="n/a","n/a",IF(BH$3&gt;(A8stdlife+$E151),(Input!$I$110*(1+rvanilla)^0.5)-SUM($I151:BG151),(Input!$I$110*(1+rvanilla)^0.5)/A8stdlife))</f>
        <v>0</v>
      </c>
      <c r="BI151" s="172">
        <f>IF(A8stdlife="n/a","n/a",IF(BI$3&gt;(A8stdlife+$E151),(Input!$I$110*(1+rvanilla)^0.5)-SUM($I151:BH151),(Input!$I$110*(1+rvanilla)^0.5)/A8stdlife))</f>
        <v>0</v>
      </c>
      <c r="BJ151" s="16"/>
      <c r="BK151" s="16"/>
      <c r="BL151" s="325"/>
      <c r="BM151" s="325"/>
      <c r="BN151" s="325"/>
      <c r="BO151" s="325"/>
      <c r="BP151" s="325"/>
      <c r="BQ151" s="325"/>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2" customFormat="1" hidden="1" outlineLevel="2">
      <c r="A152" s="16"/>
      <c r="B152" s="16"/>
      <c r="C152" s="35"/>
      <c r="D152" s="546"/>
      <c r="E152" s="293">
        <v>4</v>
      </c>
      <c r="F152" s="37"/>
      <c r="G152" s="318"/>
      <c r="H152" s="320"/>
      <c r="I152" s="320"/>
      <c r="J152" s="319"/>
      <c r="K152" s="172">
        <f>IF(A8stdlife="n/a","n/a",IF(K$3&gt;(A8stdlife+$E152),(Input!$J$110*(1+rvanilla)^0.5)-SUM($J152:J152),(Input!$J$110*(1+rvanilla)^0.5)/A8stdlife))</f>
        <v>0.40136115961453783</v>
      </c>
      <c r="L152" s="172">
        <f>IF(A8stdlife="n/a","n/a",IF(L$3&gt;(A8stdlife+$E152),(Input!$J$110*(1+rvanilla)^0.5)-SUM($J152:K152),(Input!$J$110*(1+rvanilla)^0.5)/A8stdlife))</f>
        <v>0.40136115961453783</v>
      </c>
      <c r="M152" s="172">
        <f>IF(A8stdlife="n/a","n/a",IF(M$3&gt;(A8stdlife+$E152),(Input!$J$110*(1+rvanilla)^0.5)-SUM($J152:L152),(Input!$J$110*(1+rvanilla)^0.5)/A8stdlife))</f>
        <v>0.40136115961453783</v>
      </c>
      <c r="N152" s="172">
        <f>IF(A8stdlife="n/a","n/a",IF(N$3&gt;(A8stdlife+$E152),(Input!$J$110*(1+rvanilla)^0.5)-SUM($J152:M152),(Input!$J$110*(1+rvanilla)^0.5)/A8stdlife))</f>
        <v>0.40136115961453783</v>
      </c>
      <c r="O152" s="172">
        <f>IF(A8stdlife="n/a","n/a",IF(O$3&gt;(A8stdlife+$E152),(Input!$J$110*(1+rvanilla)^0.5)-SUM($J152:N152),(Input!$J$110*(1+rvanilla)^0.5)/A8stdlife))</f>
        <v>0.40136115961453783</v>
      </c>
      <c r="P152" s="172">
        <f>IF(A8stdlife="n/a","n/a",IF(P$3&gt;(A8stdlife+$E152),(Input!$J$110*(1+rvanilla)^0.5)-SUM($J152:O152),(Input!$J$110*(1+rvanilla)^0.5)/A8stdlife))</f>
        <v>0.40136115961453783</v>
      </c>
      <c r="Q152" s="172">
        <f>IF(A8stdlife="n/a","n/a",IF(Q$3&gt;(A8stdlife+$E152),(Input!$J$110*(1+rvanilla)^0.5)-SUM($J152:P152),(Input!$J$110*(1+rvanilla)^0.5)/A8stdlife))</f>
        <v>0.40136115961453783</v>
      </c>
      <c r="R152" s="172">
        <f>IF(A8stdlife="n/a","n/a",IF(R$3&gt;(A8stdlife+$E152),(Input!$J$110*(1+rvanilla)^0.5)-SUM($J152:Q152),(Input!$J$110*(1+rvanilla)^0.5)/A8stdlife))</f>
        <v>0.40136115961453783</v>
      </c>
      <c r="S152" s="172">
        <f>IF(A8stdlife="n/a","n/a",IF(S$3&gt;(A8stdlife+$E152),(Input!$J$110*(1+rvanilla)^0.5)-SUM($J152:R152),(Input!$J$110*(1+rvanilla)^0.5)/A8stdlife))</f>
        <v>0.40136115961453783</v>
      </c>
      <c r="T152" s="172">
        <f>IF(A8stdlife="n/a","n/a",IF(T$3&gt;(A8stdlife+$E152),(Input!$J$110*(1+rvanilla)^0.5)-SUM($J152:S152),(Input!$J$110*(1+rvanilla)^0.5)/A8stdlife))</f>
        <v>0.40136115961453783</v>
      </c>
      <c r="U152" s="172">
        <f>IF(A8stdlife="n/a","n/a",IF(U$3&gt;(A8stdlife+$E152),(Input!$J$110*(1+rvanilla)^0.5)-SUM($J152:T152),(Input!$J$110*(1+rvanilla)^0.5)/A8stdlife))</f>
        <v>8.8817841970012523E-16</v>
      </c>
      <c r="V152" s="172">
        <f>IF(A8stdlife="n/a","n/a",IF(V$3&gt;(A8stdlife+$E152),(Input!$J$110*(1+rvanilla)^0.5)-SUM($J152:U152),(Input!$J$110*(1+rvanilla)^0.5)/A8stdlife))</f>
        <v>0</v>
      </c>
      <c r="W152" s="172">
        <f>IF(A8stdlife="n/a","n/a",IF(W$3&gt;(A8stdlife+$E152),(Input!$J$110*(1+rvanilla)^0.5)-SUM($J152:V152),(Input!$J$110*(1+rvanilla)^0.5)/A8stdlife))</f>
        <v>0</v>
      </c>
      <c r="X152" s="172">
        <f>IF(A8stdlife="n/a","n/a",IF(X$3&gt;(A8stdlife+$E152),(Input!$J$110*(1+rvanilla)^0.5)-SUM($J152:W152),(Input!$J$110*(1+rvanilla)^0.5)/A8stdlife))</f>
        <v>0</v>
      </c>
      <c r="Y152" s="172">
        <f>IF(A8stdlife="n/a","n/a",IF(Y$3&gt;(A8stdlife+$E152),(Input!$J$110*(1+rvanilla)^0.5)-SUM($J152:X152),(Input!$J$110*(1+rvanilla)^0.5)/A8stdlife))</f>
        <v>0</v>
      </c>
      <c r="Z152" s="172">
        <f>IF(A8stdlife="n/a","n/a",IF(Z$3&gt;(A8stdlife+$E152),(Input!$J$110*(1+rvanilla)^0.5)-SUM($J152:Y152),(Input!$J$110*(1+rvanilla)^0.5)/A8stdlife))</f>
        <v>0</v>
      </c>
      <c r="AA152" s="172">
        <f>IF(A8stdlife="n/a","n/a",IF(AA$3&gt;(A8stdlife+$E152),(Input!$J$110*(1+rvanilla)^0.5)-SUM($J152:Z152),(Input!$J$110*(1+rvanilla)^0.5)/A8stdlife))</f>
        <v>0</v>
      </c>
      <c r="AB152" s="172">
        <f>IF(A8stdlife="n/a","n/a",IF(AB$3&gt;(A8stdlife+$E152),(Input!$J$110*(1+rvanilla)^0.5)-SUM($J152:AA152),(Input!$J$110*(1+rvanilla)^0.5)/A8stdlife))</f>
        <v>0</v>
      </c>
      <c r="AC152" s="172">
        <f>IF(A8stdlife="n/a","n/a",IF(AC$3&gt;(A8stdlife+$E152),(Input!$J$110*(1+rvanilla)^0.5)-SUM($J152:AB152),(Input!$J$110*(1+rvanilla)^0.5)/A8stdlife))</f>
        <v>0</v>
      </c>
      <c r="AD152" s="172">
        <f>IF(A8stdlife="n/a","n/a",IF(AD$3&gt;(A8stdlife+$E152),(Input!$J$110*(1+rvanilla)^0.5)-SUM($J152:AC152),(Input!$J$110*(1+rvanilla)^0.5)/A8stdlife))</f>
        <v>0</v>
      </c>
      <c r="AE152" s="172">
        <f>IF(A8stdlife="n/a","n/a",IF(AE$3&gt;(A8stdlife+$E152),(Input!$J$110*(1+rvanilla)^0.5)-SUM($J152:AD152),(Input!$J$110*(1+rvanilla)^0.5)/A8stdlife))</f>
        <v>0</v>
      </c>
      <c r="AF152" s="172">
        <f>IF(A8stdlife="n/a","n/a",IF(AF$3&gt;(A8stdlife+$E152),(Input!$J$110*(1+rvanilla)^0.5)-SUM($J152:AE152),(Input!$J$110*(1+rvanilla)^0.5)/A8stdlife))</f>
        <v>0</v>
      </c>
      <c r="AG152" s="172">
        <f>IF(A8stdlife="n/a","n/a",IF(AG$3&gt;(A8stdlife+$E152),(Input!$J$110*(1+rvanilla)^0.5)-SUM($J152:AF152),(Input!$J$110*(1+rvanilla)^0.5)/A8stdlife))</f>
        <v>0</v>
      </c>
      <c r="AH152" s="172">
        <f>IF(A8stdlife="n/a","n/a",IF(AH$3&gt;(A8stdlife+$E152),(Input!$J$110*(1+rvanilla)^0.5)-SUM($J152:AG152),(Input!$J$110*(1+rvanilla)^0.5)/A8stdlife))</f>
        <v>0</v>
      </c>
      <c r="AI152" s="172">
        <f>IF(A8stdlife="n/a","n/a",IF(AI$3&gt;(A8stdlife+$E152),(Input!$J$110*(1+rvanilla)^0.5)-SUM($J152:AH152),(Input!$J$110*(1+rvanilla)^0.5)/A8stdlife))</f>
        <v>0</v>
      </c>
      <c r="AJ152" s="172">
        <f>IF(A8stdlife="n/a","n/a",IF(AJ$3&gt;(A8stdlife+$E152),(Input!$J$110*(1+rvanilla)^0.5)-SUM($J152:AI152),(Input!$J$110*(1+rvanilla)^0.5)/A8stdlife))</f>
        <v>0</v>
      </c>
      <c r="AK152" s="172">
        <f>IF(A8stdlife="n/a","n/a",IF(AK$3&gt;(A8stdlife+$E152),(Input!$J$110*(1+rvanilla)^0.5)-SUM($J152:AJ152),(Input!$J$110*(1+rvanilla)^0.5)/A8stdlife))</f>
        <v>0</v>
      </c>
      <c r="AL152" s="172">
        <f>IF(A8stdlife="n/a","n/a",IF(AL$3&gt;(A8stdlife+$E152),(Input!$J$110*(1+rvanilla)^0.5)-SUM($J152:AK152),(Input!$J$110*(1+rvanilla)^0.5)/A8stdlife))</f>
        <v>0</v>
      </c>
      <c r="AM152" s="172">
        <f>IF(A8stdlife="n/a","n/a",IF(AM$3&gt;(A8stdlife+$E152),(Input!$J$110*(1+rvanilla)^0.5)-SUM($J152:AL152),(Input!$J$110*(1+rvanilla)^0.5)/A8stdlife))</f>
        <v>0</v>
      </c>
      <c r="AN152" s="172">
        <f>IF(A8stdlife="n/a","n/a",IF(AN$3&gt;(A8stdlife+$E152),(Input!$J$110*(1+rvanilla)^0.5)-SUM($J152:AM152),(Input!$J$110*(1+rvanilla)^0.5)/A8stdlife))</f>
        <v>0</v>
      </c>
      <c r="AO152" s="172">
        <f>IF(A8stdlife="n/a","n/a",IF(AO$3&gt;(A8stdlife+$E152),(Input!$J$110*(1+rvanilla)^0.5)-SUM($J152:AN152),(Input!$J$110*(1+rvanilla)^0.5)/A8stdlife))</f>
        <v>0</v>
      </c>
      <c r="AP152" s="172">
        <f>IF(A8stdlife="n/a","n/a",IF(AP$3&gt;(A8stdlife+$E152),(Input!$J$110*(1+rvanilla)^0.5)-SUM($J152:AO152),(Input!$J$110*(1+rvanilla)^0.5)/A8stdlife))</f>
        <v>0</v>
      </c>
      <c r="AQ152" s="172">
        <f>IF(A8stdlife="n/a","n/a",IF(AQ$3&gt;(A8stdlife+$E152),(Input!$J$110*(1+rvanilla)^0.5)-SUM($J152:AP152),(Input!$J$110*(1+rvanilla)^0.5)/A8stdlife))</f>
        <v>0</v>
      </c>
      <c r="AR152" s="172">
        <f>IF(A8stdlife="n/a","n/a",IF(AR$3&gt;(A8stdlife+$E152),(Input!$J$110*(1+rvanilla)^0.5)-SUM($J152:AQ152),(Input!$J$110*(1+rvanilla)^0.5)/A8stdlife))</f>
        <v>0</v>
      </c>
      <c r="AS152" s="172">
        <f>IF(A8stdlife="n/a","n/a",IF(AS$3&gt;(A8stdlife+$E152),(Input!$J$110*(1+rvanilla)^0.5)-SUM($J152:AR152),(Input!$J$110*(1+rvanilla)^0.5)/A8stdlife))</f>
        <v>0</v>
      </c>
      <c r="AT152" s="172">
        <f>IF(A8stdlife="n/a","n/a",IF(AT$3&gt;(A8stdlife+$E152),(Input!$J$110*(1+rvanilla)^0.5)-SUM($J152:AS152),(Input!$J$110*(1+rvanilla)^0.5)/A8stdlife))</f>
        <v>0</v>
      </c>
      <c r="AU152" s="172">
        <f>IF(A8stdlife="n/a","n/a",IF(AU$3&gt;(A8stdlife+$E152),(Input!$J$110*(1+rvanilla)^0.5)-SUM($J152:AT152),(Input!$J$110*(1+rvanilla)^0.5)/A8stdlife))</f>
        <v>0</v>
      </c>
      <c r="AV152" s="172">
        <f>IF(A8stdlife="n/a","n/a",IF(AV$3&gt;(A8stdlife+$E152),(Input!$J$110*(1+rvanilla)^0.5)-SUM($J152:AU152),(Input!$J$110*(1+rvanilla)^0.5)/A8stdlife))</f>
        <v>0</v>
      </c>
      <c r="AW152" s="172">
        <f>IF(A8stdlife="n/a","n/a",IF(AW$3&gt;(A8stdlife+$E152),(Input!$J$110*(1+rvanilla)^0.5)-SUM($J152:AV152),(Input!$J$110*(1+rvanilla)^0.5)/A8stdlife))</f>
        <v>0</v>
      </c>
      <c r="AX152" s="172">
        <f>IF(A8stdlife="n/a","n/a",IF(AX$3&gt;(A8stdlife+$E152),(Input!$J$110*(1+rvanilla)^0.5)-SUM($J152:AW152),(Input!$J$110*(1+rvanilla)^0.5)/A8stdlife))</f>
        <v>0</v>
      </c>
      <c r="AY152" s="172">
        <f>IF(A8stdlife="n/a","n/a",IF(AY$3&gt;(A8stdlife+$E152),(Input!$J$110*(1+rvanilla)^0.5)-SUM($J152:AX152),(Input!$J$110*(1+rvanilla)^0.5)/A8stdlife))</f>
        <v>0</v>
      </c>
      <c r="AZ152" s="172">
        <f>IF(A8stdlife="n/a","n/a",IF(AZ$3&gt;(A8stdlife+$E152),(Input!$J$110*(1+rvanilla)^0.5)-SUM($J152:AY152),(Input!$J$110*(1+rvanilla)^0.5)/A8stdlife))</f>
        <v>0</v>
      </c>
      <c r="BA152" s="172">
        <f>IF(A8stdlife="n/a","n/a",IF(BA$3&gt;(A8stdlife+$E152),(Input!$J$110*(1+rvanilla)^0.5)-SUM($J152:AZ152),(Input!$J$110*(1+rvanilla)^0.5)/A8stdlife))</f>
        <v>0</v>
      </c>
      <c r="BB152" s="172">
        <f>IF(A8stdlife="n/a","n/a",IF(BB$3&gt;(A8stdlife+$E152),(Input!$J$110*(1+rvanilla)^0.5)-SUM($J152:BA152),(Input!$J$110*(1+rvanilla)^0.5)/A8stdlife))</f>
        <v>0</v>
      </c>
      <c r="BC152" s="172">
        <f>IF(A8stdlife="n/a","n/a",IF(BC$3&gt;(A8stdlife+$E152),(Input!$J$110*(1+rvanilla)^0.5)-SUM($J152:BB152),(Input!$J$110*(1+rvanilla)^0.5)/A8stdlife))</f>
        <v>0</v>
      </c>
      <c r="BD152" s="172">
        <f>IF(A8stdlife="n/a","n/a",IF(BD$3&gt;(A8stdlife+$E152),(Input!$J$110*(1+rvanilla)^0.5)-SUM($J152:BC152),(Input!$J$110*(1+rvanilla)^0.5)/A8stdlife))</f>
        <v>0</v>
      </c>
      <c r="BE152" s="172">
        <f>IF(A8stdlife="n/a","n/a",IF(BE$3&gt;(A8stdlife+$E152),(Input!$J$110*(1+rvanilla)^0.5)-SUM($J152:BD152),(Input!$J$110*(1+rvanilla)^0.5)/A8stdlife))</f>
        <v>0</v>
      </c>
      <c r="BF152" s="172">
        <f>IF(A8stdlife="n/a","n/a",IF(BF$3&gt;(A8stdlife+$E152),(Input!$J$110*(1+rvanilla)^0.5)-SUM($J152:BE152),(Input!$J$110*(1+rvanilla)^0.5)/A8stdlife))</f>
        <v>0</v>
      </c>
      <c r="BG152" s="172">
        <f>IF(A8stdlife="n/a","n/a",IF(BG$3&gt;(A8stdlife+$E152),(Input!$J$110*(1+rvanilla)^0.5)-SUM($J152:BF152),(Input!$J$110*(1+rvanilla)^0.5)/A8stdlife))</f>
        <v>0</v>
      </c>
      <c r="BH152" s="172">
        <f>IF(A8stdlife="n/a","n/a",IF(BH$3&gt;(A8stdlife+$E152),(Input!$J$110*(1+rvanilla)^0.5)-SUM($J152:BG152),(Input!$J$110*(1+rvanilla)^0.5)/A8stdlife))</f>
        <v>0</v>
      </c>
      <c r="BI152" s="172">
        <f>IF(A8stdlife="n/a","n/a",IF(BI$3&gt;(A8stdlife+$E152),(Input!$J$110*(1+rvanilla)^0.5)-SUM($J152:BH152),(Input!$J$110*(1+rvanilla)^0.5)/A8stdlife))</f>
        <v>0</v>
      </c>
      <c r="BJ152" s="16"/>
      <c r="BK152" s="16"/>
      <c r="BL152" s="325"/>
      <c r="BM152" s="325"/>
      <c r="BN152" s="325"/>
      <c r="BO152" s="325"/>
      <c r="BP152" s="325"/>
      <c r="BQ152" s="325"/>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2" customFormat="1" hidden="1" outlineLevel="2">
      <c r="A153" s="16"/>
      <c r="B153" s="16"/>
      <c r="C153" s="35"/>
      <c r="D153" s="546"/>
      <c r="E153" s="293">
        <v>5</v>
      </c>
      <c r="F153" s="37"/>
      <c r="G153" s="318"/>
      <c r="H153" s="320"/>
      <c r="I153" s="320"/>
      <c r="J153" s="320"/>
      <c r="K153" s="319"/>
      <c r="L153" s="172">
        <f>IF(A8stdlife="n/a","n/a",IF(L$3&gt;(A8stdlife+$E153),(Input!$K$110*(1+rvanilla)^0.5)-SUM($K153:K153),(Input!$K$110*(1+rvanilla)^0.5)/A8stdlife))</f>
        <v>0.5161570874124507</v>
      </c>
      <c r="M153" s="172">
        <f>IF(A8stdlife="n/a","n/a",IF(M$3&gt;(A8stdlife+$E153),(Input!$K$110*(1+rvanilla)^0.5)-SUM($K153:L153),(Input!$K$110*(1+rvanilla)^0.5)/A8stdlife))</f>
        <v>0.5161570874124507</v>
      </c>
      <c r="N153" s="172">
        <f>IF(A8stdlife="n/a","n/a",IF(N$3&gt;(A8stdlife+$E153),(Input!$K$110*(1+rvanilla)^0.5)-SUM($K153:M153),(Input!$K$110*(1+rvanilla)^0.5)/A8stdlife))</f>
        <v>0.5161570874124507</v>
      </c>
      <c r="O153" s="172">
        <f>IF(A8stdlife="n/a","n/a",IF(O$3&gt;(A8stdlife+$E153),(Input!$K$110*(1+rvanilla)^0.5)-SUM($K153:N153),(Input!$K$110*(1+rvanilla)^0.5)/A8stdlife))</f>
        <v>0.5161570874124507</v>
      </c>
      <c r="P153" s="172">
        <f>IF(A8stdlife="n/a","n/a",IF(P$3&gt;(A8stdlife+$E153),(Input!$K$110*(1+rvanilla)^0.5)-SUM($K153:O153),(Input!$K$110*(1+rvanilla)^0.5)/A8stdlife))</f>
        <v>0.5161570874124507</v>
      </c>
      <c r="Q153" s="172">
        <f>IF(A8stdlife="n/a","n/a",IF(Q$3&gt;(A8stdlife+$E153),(Input!$K$110*(1+rvanilla)^0.5)-SUM($K153:P153),(Input!$K$110*(1+rvanilla)^0.5)/A8stdlife))</f>
        <v>0.5161570874124507</v>
      </c>
      <c r="R153" s="172">
        <f>IF(A8stdlife="n/a","n/a",IF(R$3&gt;(A8stdlife+$E153),(Input!$K$110*(1+rvanilla)^0.5)-SUM($K153:Q153),(Input!$K$110*(1+rvanilla)^0.5)/A8stdlife))</f>
        <v>0.5161570874124507</v>
      </c>
      <c r="S153" s="172">
        <f>IF(A8stdlife="n/a","n/a",IF(S$3&gt;(A8stdlife+$E153),(Input!$K$110*(1+rvanilla)^0.5)-SUM($K153:R153),(Input!$K$110*(1+rvanilla)^0.5)/A8stdlife))</f>
        <v>0.5161570874124507</v>
      </c>
      <c r="T153" s="172">
        <f>IF(A8stdlife="n/a","n/a",IF(T$3&gt;(A8stdlife+$E153),(Input!$K$110*(1+rvanilla)^0.5)-SUM($K153:S153),(Input!$K$110*(1+rvanilla)^0.5)/A8stdlife))</f>
        <v>0.5161570874124507</v>
      </c>
      <c r="U153" s="172">
        <f>IF(A8stdlife="n/a","n/a",IF(U$3&gt;(A8stdlife+$E153),(Input!$K$110*(1+rvanilla)^0.5)-SUM($K153:T153),(Input!$K$110*(1+rvanilla)^0.5)/A8stdlife))</f>
        <v>0.5161570874124507</v>
      </c>
      <c r="V153" s="172">
        <f>IF(A8stdlife="n/a","n/a",IF(V$3&gt;(A8stdlife+$E153),(Input!$K$110*(1+rvanilla)^0.5)-SUM($K153:U153),(Input!$K$110*(1+rvanilla)^0.5)/A8stdlife))</f>
        <v>8.8817841970012523E-16</v>
      </c>
      <c r="W153" s="172">
        <f>IF(A8stdlife="n/a","n/a",IF(W$3&gt;(A8stdlife+$E153),(Input!$K$110*(1+rvanilla)^0.5)-SUM($K153:V153),(Input!$K$110*(1+rvanilla)^0.5)/A8stdlife))</f>
        <v>0</v>
      </c>
      <c r="X153" s="172">
        <f>IF(A8stdlife="n/a","n/a",IF(X$3&gt;(A8stdlife+$E153),(Input!$K$110*(1+rvanilla)^0.5)-SUM($K153:W153),(Input!$K$110*(1+rvanilla)^0.5)/A8stdlife))</f>
        <v>0</v>
      </c>
      <c r="Y153" s="172">
        <f>IF(A8stdlife="n/a","n/a",IF(Y$3&gt;(A8stdlife+$E153),(Input!$K$110*(1+rvanilla)^0.5)-SUM($K153:X153),(Input!$K$110*(1+rvanilla)^0.5)/A8stdlife))</f>
        <v>0</v>
      </c>
      <c r="Z153" s="172">
        <f>IF(A8stdlife="n/a","n/a",IF(Z$3&gt;(A8stdlife+$E153),(Input!$K$110*(1+rvanilla)^0.5)-SUM($K153:Y153),(Input!$K$110*(1+rvanilla)^0.5)/A8stdlife))</f>
        <v>0</v>
      </c>
      <c r="AA153" s="172">
        <f>IF(A8stdlife="n/a","n/a",IF(AA$3&gt;(A8stdlife+$E153),(Input!$K$110*(1+rvanilla)^0.5)-SUM($K153:Z153),(Input!$K$110*(1+rvanilla)^0.5)/A8stdlife))</f>
        <v>0</v>
      </c>
      <c r="AB153" s="172">
        <f>IF(A8stdlife="n/a","n/a",IF(AB$3&gt;(A8stdlife+$E153),(Input!$K$110*(1+rvanilla)^0.5)-SUM($K153:AA153),(Input!$K$110*(1+rvanilla)^0.5)/A8stdlife))</f>
        <v>0</v>
      </c>
      <c r="AC153" s="172">
        <f>IF(A8stdlife="n/a","n/a",IF(AC$3&gt;(A8stdlife+$E153),(Input!$K$110*(1+rvanilla)^0.5)-SUM($K153:AB153),(Input!$K$110*(1+rvanilla)^0.5)/A8stdlife))</f>
        <v>0</v>
      </c>
      <c r="AD153" s="172">
        <f>IF(A8stdlife="n/a","n/a",IF(AD$3&gt;(A8stdlife+$E153),(Input!$K$110*(1+rvanilla)^0.5)-SUM($K153:AC153),(Input!$K$110*(1+rvanilla)^0.5)/A8stdlife))</f>
        <v>0</v>
      </c>
      <c r="AE153" s="172">
        <f>IF(A8stdlife="n/a","n/a",IF(AE$3&gt;(A8stdlife+$E153),(Input!$K$110*(1+rvanilla)^0.5)-SUM($K153:AD153),(Input!$K$110*(1+rvanilla)^0.5)/A8stdlife))</f>
        <v>0</v>
      </c>
      <c r="AF153" s="172">
        <f>IF(A8stdlife="n/a","n/a",IF(AF$3&gt;(A8stdlife+$E153),(Input!$K$110*(1+rvanilla)^0.5)-SUM($K153:AE153),(Input!$K$110*(1+rvanilla)^0.5)/A8stdlife))</f>
        <v>0</v>
      </c>
      <c r="AG153" s="172">
        <f>IF(A8stdlife="n/a","n/a",IF(AG$3&gt;(A8stdlife+$E153),(Input!$K$110*(1+rvanilla)^0.5)-SUM($K153:AF153),(Input!$K$110*(1+rvanilla)^0.5)/A8stdlife))</f>
        <v>0</v>
      </c>
      <c r="AH153" s="172">
        <f>IF(A8stdlife="n/a","n/a",IF(AH$3&gt;(A8stdlife+$E153),(Input!$K$110*(1+rvanilla)^0.5)-SUM($K153:AG153),(Input!$K$110*(1+rvanilla)^0.5)/A8stdlife))</f>
        <v>0</v>
      </c>
      <c r="AI153" s="172">
        <f>IF(A8stdlife="n/a","n/a",IF(AI$3&gt;(A8stdlife+$E153),(Input!$K$110*(1+rvanilla)^0.5)-SUM($K153:AH153),(Input!$K$110*(1+rvanilla)^0.5)/A8stdlife))</f>
        <v>0</v>
      </c>
      <c r="AJ153" s="172">
        <f>IF(A8stdlife="n/a","n/a",IF(AJ$3&gt;(A8stdlife+$E153),(Input!$K$110*(1+rvanilla)^0.5)-SUM($K153:AI153),(Input!$K$110*(1+rvanilla)^0.5)/A8stdlife))</f>
        <v>0</v>
      </c>
      <c r="AK153" s="172">
        <f>IF(A8stdlife="n/a","n/a",IF(AK$3&gt;(A8stdlife+$E153),(Input!$K$110*(1+rvanilla)^0.5)-SUM($K153:AJ153),(Input!$K$110*(1+rvanilla)^0.5)/A8stdlife))</f>
        <v>0</v>
      </c>
      <c r="AL153" s="172">
        <f>IF(A8stdlife="n/a","n/a",IF(AL$3&gt;(A8stdlife+$E153),(Input!$K$110*(1+rvanilla)^0.5)-SUM($K153:AK153),(Input!$K$110*(1+rvanilla)^0.5)/A8stdlife))</f>
        <v>0</v>
      </c>
      <c r="AM153" s="172">
        <f>IF(A8stdlife="n/a","n/a",IF(AM$3&gt;(A8stdlife+$E153),(Input!$K$110*(1+rvanilla)^0.5)-SUM($K153:AL153),(Input!$K$110*(1+rvanilla)^0.5)/A8stdlife))</f>
        <v>0</v>
      </c>
      <c r="AN153" s="172">
        <f>IF(A8stdlife="n/a","n/a",IF(AN$3&gt;(A8stdlife+$E153),(Input!$K$110*(1+rvanilla)^0.5)-SUM($K153:AM153),(Input!$K$110*(1+rvanilla)^0.5)/A8stdlife))</f>
        <v>0</v>
      </c>
      <c r="AO153" s="172">
        <f>IF(A8stdlife="n/a","n/a",IF(AO$3&gt;(A8stdlife+$E153),(Input!$K$110*(1+rvanilla)^0.5)-SUM($K153:AN153),(Input!$K$110*(1+rvanilla)^0.5)/A8stdlife))</f>
        <v>0</v>
      </c>
      <c r="AP153" s="172">
        <f>IF(A8stdlife="n/a","n/a",IF(AP$3&gt;(A8stdlife+$E153),(Input!$K$110*(1+rvanilla)^0.5)-SUM($K153:AO153),(Input!$K$110*(1+rvanilla)^0.5)/A8stdlife))</f>
        <v>0</v>
      </c>
      <c r="AQ153" s="172">
        <f>IF(A8stdlife="n/a","n/a",IF(AQ$3&gt;(A8stdlife+$E153),(Input!$K$110*(1+rvanilla)^0.5)-SUM($K153:AP153),(Input!$K$110*(1+rvanilla)^0.5)/A8stdlife))</f>
        <v>0</v>
      </c>
      <c r="AR153" s="172">
        <f>IF(A8stdlife="n/a","n/a",IF(AR$3&gt;(A8stdlife+$E153),(Input!$K$110*(1+rvanilla)^0.5)-SUM($K153:AQ153),(Input!$K$110*(1+rvanilla)^0.5)/A8stdlife))</f>
        <v>0</v>
      </c>
      <c r="AS153" s="172">
        <f>IF(A8stdlife="n/a","n/a",IF(AS$3&gt;(A8stdlife+$E153),(Input!$K$110*(1+rvanilla)^0.5)-SUM($K153:AR153),(Input!$K$110*(1+rvanilla)^0.5)/A8stdlife))</f>
        <v>0</v>
      </c>
      <c r="AT153" s="172">
        <f>IF(A8stdlife="n/a","n/a",IF(AT$3&gt;(A8stdlife+$E153),(Input!$K$110*(1+rvanilla)^0.5)-SUM($K153:AS153),(Input!$K$110*(1+rvanilla)^0.5)/A8stdlife))</f>
        <v>0</v>
      </c>
      <c r="AU153" s="172">
        <f>IF(A8stdlife="n/a","n/a",IF(AU$3&gt;(A8stdlife+$E153),(Input!$K$110*(1+rvanilla)^0.5)-SUM($K153:AT153),(Input!$K$110*(1+rvanilla)^0.5)/A8stdlife))</f>
        <v>0</v>
      </c>
      <c r="AV153" s="172">
        <f>IF(A8stdlife="n/a","n/a",IF(AV$3&gt;(A8stdlife+$E153),(Input!$K$110*(1+rvanilla)^0.5)-SUM($K153:AU153),(Input!$K$110*(1+rvanilla)^0.5)/A8stdlife))</f>
        <v>0</v>
      </c>
      <c r="AW153" s="172">
        <f>IF(A8stdlife="n/a","n/a",IF(AW$3&gt;(A8stdlife+$E153),(Input!$K$110*(1+rvanilla)^0.5)-SUM($K153:AV153),(Input!$K$110*(1+rvanilla)^0.5)/A8stdlife))</f>
        <v>0</v>
      </c>
      <c r="AX153" s="172">
        <f>IF(A8stdlife="n/a","n/a",IF(AX$3&gt;(A8stdlife+$E153),(Input!$K$110*(1+rvanilla)^0.5)-SUM($K153:AW153),(Input!$K$110*(1+rvanilla)^0.5)/A8stdlife))</f>
        <v>0</v>
      </c>
      <c r="AY153" s="172">
        <f>IF(A8stdlife="n/a","n/a",IF(AY$3&gt;(A8stdlife+$E153),(Input!$K$110*(1+rvanilla)^0.5)-SUM($K153:AX153),(Input!$K$110*(1+rvanilla)^0.5)/A8stdlife))</f>
        <v>0</v>
      </c>
      <c r="AZ153" s="172">
        <f>IF(A8stdlife="n/a","n/a",IF(AZ$3&gt;(A8stdlife+$E153),(Input!$K$110*(1+rvanilla)^0.5)-SUM($K153:AY153),(Input!$K$110*(1+rvanilla)^0.5)/A8stdlife))</f>
        <v>0</v>
      </c>
      <c r="BA153" s="172">
        <f>IF(A8stdlife="n/a","n/a",IF(BA$3&gt;(A8stdlife+$E153),(Input!$K$110*(1+rvanilla)^0.5)-SUM($K153:AZ153),(Input!$K$110*(1+rvanilla)^0.5)/A8stdlife))</f>
        <v>0</v>
      </c>
      <c r="BB153" s="172">
        <f>IF(A8stdlife="n/a","n/a",IF(BB$3&gt;(A8stdlife+$E153),(Input!$K$110*(1+rvanilla)^0.5)-SUM($K153:BA153),(Input!$K$110*(1+rvanilla)^0.5)/A8stdlife))</f>
        <v>0</v>
      </c>
      <c r="BC153" s="172">
        <f>IF(A8stdlife="n/a","n/a",IF(BC$3&gt;(A8stdlife+$E153),(Input!$K$110*(1+rvanilla)^0.5)-SUM($K153:BB153),(Input!$K$110*(1+rvanilla)^0.5)/A8stdlife))</f>
        <v>0</v>
      </c>
      <c r="BD153" s="172">
        <f>IF(A8stdlife="n/a","n/a",IF(BD$3&gt;(A8stdlife+$E153),(Input!$K$110*(1+rvanilla)^0.5)-SUM($K153:BC153),(Input!$K$110*(1+rvanilla)^0.5)/A8stdlife))</f>
        <v>0</v>
      </c>
      <c r="BE153" s="172">
        <f>IF(A8stdlife="n/a","n/a",IF(BE$3&gt;(A8stdlife+$E153),(Input!$K$110*(1+rvanilla)^0.5)-SUM($K153:BD153),(Input!$K$110*(1+rvanilla)^0.5)/A8stdlife))</f>
        <v>0</v>
      </c>
      <c r="BF153" s="172">
        <f>IF(A8stdlife="n/a","n/a",IF(BF$3&gt;(A8stdlife+$E153),(Input!$K$110*(1+rvanilla)^0.5)-SUM($K153:BE153),(Input!$K$110*(1+rvanilla)^0.5)/A8stdlife))</f>
        <v>0</v>
      </c>
      <c r="BG153" s="172">
        <f>IF(A8stdlife="n/a","n/a",IF(BG$3&gt;(A8stdlife+$E153),(Input!$K$110*(1+rvanilla)^0.5)-SUM($K153:BF153),(Input!$K$110*(1+rvanilla)^0.5)/A8stdlife))</f>
        <v>0</v>
      </c>
      <c r="BH153" s="172">
        <f>IF(A8stdlife="n/a","n/a",IF(BH$3&gt;(A8stdlife+$E153),(Input!$K$110*(1+rvanilla)^0.5)-SUM($K153:BG153),(Input!$K$110*(1+rvanilla)^0.5)/A8stdlife))</f>
        <v>0</v>
      </c>
      <c r="BI153" s="172">
        <f>IF(A8stdlife="n/a","n/a",IF(BI$3&gt;(A8stdlife+$E153),(Input!$K$110*(1+rvanilla)^0.5)-SUM($K153:BH153),(Input!$K$110*(1+rvanilla)^0.5)/A8stdlife))</f>
        <v>0</v>
      </c>
      <c r="BJ153" s="16"/>
      <c r="BK153" s="16"/>
      <c r="BL153" s="325"/>
      <c r="BM153" s="325"/>
      <c r="BN153" s="325"/>
      <c r="BO153" s="325"/>
      <c r="BP153" s="325"/>
      <c r="BQ153" s="325"/>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2" customFormat="1" hidden="1" outlineLevel="2">
      <c r="A154" s="16"/>
      <c r="B154" s="16"/>
      <c r="C154" s="35"/>
      <c r="D154" s="546"/>
      <c r="E154" s="293">
        <v>6</v>
      </c>
      <c r="F154" s="37"/>
      <c r="G154" s="318"/>
      <c r="H154" s="320"/>
      <c r="I154" s="320"/>
      <c r="J154" s="320"/>
      <c r="K154" s="320"/>
      <c r="L154" s="319"/>
      <c r="M154" s="172">
        <f>IF(A8stdlife="n/a","n/a",IF(M$3&gt;(A8stdlife+$E154),(Input!$L$110*(1+rvanilla)^0.5)-SUM($L154:L154),(Input!$L$110*(1+rvanilla)^0.5)/A8stdlife))</f>
        <v>0</v>
      </c>
      <c r="N154" s="172">
        <f>IF(A8stdlife="n/a","n/a",IF(N$3&gt;(A8stdlife+$E154),(Input!$L$110*(1+rvanilla)^0.5)-SUM($L154:M154),(Input!$L$110*(1+rvanilla)^0.5)/A8stdlife))</f>
        <v>0</v>
      </c>
      <c r="O154" s="172">
        <f>IF(A8stdlife="n/a","n/a",IF(O$3&gt;(A8stdlife+$E154),(Input!$L$110*(1+rvanilla)^0.5)-SUM($L154:N154),(Input!$L$110*(1+rvanilla)^0.5)/A8stdlife))</f>
        <v>0</v>
      </c>
      <c r="P154" s="172">
        <f>IF(A8stdlife="n/a","n/a",IF(P$3&gt;(A8stdlife+$E154),(Input!$L$110*(1+rvanilla)^0.5)-SUM($L154:O154),(Input!$L$110*(1+rvanilla)^0.5)/A8stdlife))</f>
        <v>0</v>
      </c>
      <c r="Q154" s="172">
        <f>IF(A8stdlife="n/a","n/a",IF(Q$3&gt;(A8stdlife+$E154),(Input!$L$110*(1+rvanilla)^0.5)-SUM($L154:P154),(Input!$L$110*(1+rvanilla)^0.5)/A8stdlife))</f>
        <v>0</v>
      </c>
      <c r="R154" s="172">
        <f>IF(A8stdlife="n/a","n/a",IF(R$3&gt;(A8stdlife+$E154),(Input!$L$110*(1+rvanilla)^0.5)-SUM($L154:Q154),(Input!$L$110*(1+rvanilla)^0.5)/A8stdlife))</f>
        <v>0</v>
      </c>
      <c r="S154" s="172">
        <f>IF(A8stdlife="n/a","n/a",IF(S$3&gt;(A8stdlife+$E154),(Input!$L$110*(1+rvanilla)^0.5)-SUM($L154:R154),(Input!$L$110*(1+rvanilla)^0.5)/A8stdlife))</f>
        <v>0</v>
      </c>
      <c r="T154" s="172">
        <f>IF(A8stdlife="n/a","n/a",IF(T$3&gt;(A8stdlife+$E154),(Input!$L$110*(1+rvanilla)^0.5)-SUM($L154:S154),(Input!$L$110*(1+rvanilla)^0.5)/A8stdlife))</f>
        <v>0</v>
      </c>
      <c r="U154" s="172">
        <f>IF(A8stdlife="n/a","n/a",IF(U$3&gt;(A8stdlife+$E154),(Input!$L$110*(1+rvanilla)^0.5)-SUM($L154:T154),(Input!$L$110*(1+rvanilla)^0.5)/A8stdlife))</f>
        <v>0</v>
      </c>
      <c r="V154" s="172">
        <f>IF(A8stdlife="n/a","n/a",IF(V$3&gt;(A8stdlife+$E154),(Input!$L$110*(1+rvanilla)^0.5)-SUM($L154:U154),(Input!$L$110*(1+rvanilla)^0.5)/A8stdlife))</f>
        <v>0</v>
      </c>
      <c r="W154" s="172">
        <f>IF(A8stdlife="n/a","n/a",IF(W$3&gt;(A8stdlife+$E154),(Input!$L$110*(1+rvanilla)^0.5)-SUM($L154:V154),(Input!$L$110*(1+rvanilla)^0.5)/A8stdlife))</f>
        <v>0</v>
      </c>
      <c r="X154" s="172">
        <f>IF(A8stdlife="n/a","n/a",IF(X$3&gt;(A8stdlife+$E154),(Input!$L$110*(1+rvanilla)^0.5)-SUM($L154:W154),(Input!$L$110*(1+rvanilla)^0.5)/A8stdlife))</f>
        <v>0</v>
      </c>
      <c r="Y154" s="172">
        <f>IF(A8stdlife="n/a","n/a",IF(Y$3&gt;(A8stdlife+$E154),(Input!$L$110*(1+rvanilla)^0.5)-SUM($L154:X154),(Input!$L$110*(1+rvanilla)^0.5)/A8stdlife))</f>
        <v>0</v>
      </c>
      <c r="Z154" s="172">
        <f>IF(A8stdlife="n/a","n/a",IF(Z$3&gt;(A8stdlife+$E154),(Input!$L$110*(1+rvanilla)^0.5)-SUM($L154:Y154),(Input!$L$110*(1+rvanilla)^0.5)/A8stdlife))</f>
        <v>0</v>
      </c>
      <c r="AA154" s="172">
        <f>IF(A8stdlife="n/a","n/a",IF(AA$3&gt;(A8stdlife+$E154),(Input!$L$110*(1+rvanilla)^0.5)-SUM($L154:Z154),(Input!$L$110*(1+rvanilla)^0.5)/A8stdlife))</f>
        <v>0</v>
      </c>
      <c r="AB154" s="172">
        <f>IF(A8stdlife="n/a","n/a",IF(AB$3&gt;(A8stdlife+$E154),(Input!$L$110*(1+rvanilla)^0.5)-SUM($L154:AA154),(Input!$L$110*(1+rvanilla)^0.5)/A8stdlife))</f>
        <v>0</v>
      </c>
      <c r="AC154" s="172">
        <f>IF(A8stdlife="n/a","n/a",IF(AC$3&gt;(A8stdlife+$E154),(Input!$L$110*(1+rvanilla)^0.5)-SUM($L154:AB154),(Input!$L$110*(1+rvanilla)^0.5)/A8stdlife))</f>
        <v>0</v>
      </c>
      <c r="AD154" s="172">
        <f>IF(A8stdlife="n/a","n/a",IF(AD$3&gt;(A8stdlife+$E154),(Input!$L$110*(1+rvanilla)^0.5)-SUM($L154:AC154),(Input!$L$110*(1+rvanilla)^0.5)/A8stdlife))</f>
        <v>0</v>
      </c>
      <c r="AE154" s="172">
        <f>IF(A8stdlife="n/a","n/a",IF(AE$3&gt;(A8stdlife+$E154),(Input!$L$110*(1+rvanilla)^0.5)-SUM($L154:AD154),(Input!$L$110*(1+rvanilla)^0.5)/A8stdlife))</f>
        <v>0</v>
      </c>
      <c r="AF154" s="172">
        <f>IF(A8stdlife="n/a","n/a",IF(AF$3&gt;(A8stdlife+$E154),(Input!$L$110*(1+rvanilla)^0.5)-SUM($L154:AE154),(Input!$L$110*(1+rvanilla)^0.5)/A8stdlife))</f>
        <v>0</v>
      </c>
      <c r="AG154" s="172">
        <f>IF(A8stdlife="n/a","n/a",IF(AG$3&gt;(A8stdlife+$E154),(Input!$L$110*(1+rvanilla)^0.5)-SUM($L154:AF154),(Input!$L$110*(1+rvanilla)^0.5)/A8stdlife))</f>
        <v>0</v>
      </c>
      <c r="AH154" s="172">
        <f>IF(A8stdlife="n/a","n/a",IF(AH$3&gt;(A8stdlife+$E154),(Input!$L$110*(1+rvanilla)^0.5)-SUM($L154:AG154),(Input!$L$110*(1+rvanilla)^0.5)/A8stdlife))</f>
        <v>0</v>
      </c>
      <c r="AI154" s="172">
        <f>IF(A8stdlife="n/a","n/a",IF(AI$3&gt;(A8stdlife+$E154),(Input!$L$110*(1+rvanilla)^0.5)-SUM($L154:AH154),(Input!$L$110*(1+rvanilla)^0.5)/A8stdlife))</f>
        <v>0</v>
      </c>
      <c r="AJ154" s="172">
        <f>IF(A8stdlife="n/a","n/a",IF(AJ$3&gt;(A8stdlife+$E154),(Input!$L$110*(1+rvanilla)^0.5)-SUM($L154:AI154),(Input!$L$110*(1+rvanilla)^0.5)/A8stdlife))</f>
        <v>0</v>
      </c>
      <c r="AK154" s="172">
        <f>IF(A8stdlife="n/a","n/a",IF(AK$3&gt;(A8stdlife+$E154),(Input!$L$110*(1+rvanilla)^0.5)-SUM($L154:AJ154),(Input!$L$110*(1+rvanilla)^0.5)/A8stdlife))</f>
        <v>0</v>
      </c>
      <c r="AL154" s="172">
        <f>IF(A8stdlife="n/a","n/a",IF(AL$3&gt;(A8stdlife+$E154),(Input!$L$110*(1+rvanilla)^0.5)-SUM($L154:AK154),(Input!$L$110*(1+rvanilla)^0.5)/A8stdlife))</f>
        <v>0</v>
      </c>
      <c r="AM154" s="172">
        <f>IF(A8stdlife="n/a","n/a",IF(AM$3&gt;(A8stdlife+$E154),(Input!$L$110*(1+rvanilla)^0.5)-SUM($L154:AL154),(Input!$L$110*(1+rvanilla)^0.5)/A8stdlife))</f>
        <v>0</v>
      </c>
      <c r="AN154" s="172">
        <f>IF(A8stdlife="n/a","n/a",IF(AN$3&gt;(A8stdlife+$E154),(Input!$L$110*(1+rvanilla)^0.5)-SUM($L154:AM154),(Input!$L$110*(1+rvanilla)^0.5)/A8stdlife))</f>
        <v>0</v>
      </c>
      <c r="AO154" s="172">
        <f>IF(A8stdlife="n/a","n/a",IF(AO$3&gt;(A8stdlife+$E154),(Input!$L$110*(1+rvanilla)^0.5)-SUM($L154:AN154),(Input!$L$110*(1+rvanilla)^0.5)/A8stdlife))</f>
        <v>0</v>
      </c>
      <c r="AP154" s="172">
        <f>IF(A8stdlife="n/a","n/a",IF(AP$3&gt;(A8stdlife+$E154),(Input!$L$110*(1+rvanilla)^0.5)-SUM($L154:AO154),(Input!$L$110*(1+rvanilla)^0.5)/A8stdlife))</f>
        <v>0</v>
      </c>
      <c r="AQ154" s="172">
        <f>IF(A8stdlife="n/a","n/a",IF(AQ$3&gt;(A8stdlife+$E154),(Input!$L$110*(1+rvanilla)^0.5)-SUM($L154:AP154),(Input!$L$110*(1+rvanilla)^0.5)/A8stdlife))</f>
        <v>0</v>
      </c>
      <c r="AR154" s="172">
        <f>IF(A8stdlife="n/a","n/a",IF(AR$3&gt;(A8stdlife+$E154),(Input!$L$110*(1+rvanilla)^0.5)-SUM($L154:AQ154),(Input!$L$110*(1+rvanilla)^0.5)/A8stdlife))</f>
        <v>0</v>
      </c>
      <c r="AS154" s="172">
        <f>IF(A8stdlife="n/a","n/a",IF(AS$3&gt;(A8stdlife+$E154),(Input!$L$110*(1+rvanilla)^0.5)-SUM($L154:AR154),(Input!$L$110*(1+rvanilla)^0.5)/A8stdlife))</f>
        <v>0</v>
      </c>
      <c r="AT154" s="172">
        <f>IF(A8stdlife="n/a","n/a",IF(AT$3&gt;(A8stdlife+$E154),(Input!$L$110*(1+rvanilla)^0.5)-SUM($L154:AS154),(Input!$L$110*(1+rvanilla)^0.5)/A8stdlife))</f>
        <v>0</v>
      </c>
      <c r="AU154" s="172">
        <f>IF(A8stdlife="n/a","n/a",IF(AU$3&gt;(A8stdlife+$E154),(Input!$L$110*(1+rvanilla)^0.5)-SUM($L154:AT154),(Input!$L$110*(1+rvanilla)^0.5)/A8stdlife))</f>
        <v>0</v>
      </c>
      <c r="AV154" s="172">
        <f>IF(A8stdlife="n/a","n/a",IF(AV$3&gt;(A8stdlife+$E154),(Input!$L$110*(1+rvanilla)^0.5)-SUM($L154:AU154),(Input!$L$110*(1+rvanilla)^0.5)/A8stdlife))</f>
        <v>0</v>
      </c>
      <c r="AW154" s="172">
        <f>IF(A8stdlife="n/a","n/a",IF(AW$3&gt;(A8stdlife+$E154),(Input!$L$110*(1+rvanilla)^0.5)-SUM($L154:AV154),(Input!$L$110*(1+rvanilla)^0.5)/A8stdlife))</f>
        <v>0</v>
      </c>
      <c r="AX154" s="172">
        <f>IF(A8stdlife="n/a","n/a",IF(AX$3&gt;(A8stdlife+$E154),(Input!$L$110*(1+rvanilla)^0.5)-SUM($L154:AW154),(Input!$L$110*(1+rvanilla)^0.5)/A8stdlife))</f>
        <v>0</v>
      </c>
      <c r="AY154" s="172">
        <f>IF(A8stdlife="n/a","n/a",IF(AY$3&gt;(A8stdlife+$E154),(Input!$L$110*(1+rvanilla)^0.5)-SUM($L154:AX154),(Input!$L$110*(1+rvanilla)^0.5)/A8stdlife))</f>
        <v>0</v>
      </c>
      <c r="AZ154" s="172">
        <f>IF(A8stdlife="n/a","n/a",IF(AZ$3&gt;(A8stdlife+$E154),(Input!$L$110*(1+rvanilla)^0.5)-SUM($L154:AY154),(Input!$L$110*(1+rvanilla)^0.5)/A8stdlife))</f>
        <v>0</v>
      </c>
      <c r="BA154" s="172">
        <f>IF(A8stdlife="n/a","n/a",IF(BA$3&gt;(A8stdlife+$E154),(Input!$L$110*(1+rvanilla)^0.5)-SUM($L154:AZ154),(Input!$L$110*(1+rvanilla)^0.5)/A8stdlife))</f>
        <v>0</v>
      </c>
      <c r="BB154" s="172">
        <f>IF(A8stdlife="n/a","n/a",IF(BB$3&gt;(A8stdlife+$E154),(Input!$L$110*(1+rvanilla)^0.5)-SUM($L154:BA154),(Input!$L$110*(1+rvanilla)^0.5)/A8stdlife))</f>
        <v>0</v>
      </c>
      <c r="BC154" s="172">
        <f>IF(A8stdlife="n/a","n/a",IF(BC$3&gt;(A8stdlife+$E154),(Input!$L$110*(1+rvanilla)^0.5)-SUM($L154:BB154),(Input!$L$110*(1+rvanilla)^0.5)/A8stdlife))</f>
        <v>0</v>
      </c>
      <c r="BD154" s="172">
        <f>IF(A8stdlife="n/a","n/a",IF(BD$3&gt;(A8stdlife+$E154),(Input!$L$110*(1+rvanilla)^0.5)-SUM($L154:BC154),(Input!$L$110*(1+rvanilla)^0.5)/A8stdlife))</f>
        <v>0</v>
      </c>
      <c r="BE154" s="172">
        <f>IF(A8stdlife="n/a","n/a",IF(BE$3&gt;(A8stdlife+$E154),(Input!$L$110*(1+rvanilla)^0.5)-SUM($L154:BD154),(Input!$L$110*(1+rvanilla)^0.5)/A8stdlife))</f>
        <v>0</v>
      </c>
      <c r="BF154" s="172">
        <f>IF(A8stdlife="n/a","n/a",IF(BF$3&gt;(A8stdlife+$E154),(Input!$L$110*(1+rvanilla)^0.5)-SUM($L154:BE154),(Input!$L$110*(1+rvanilla)^0.5)/A8stdlife))</f>
        <v>0</v>
      </c>
      <c r="BG154" s="172">
        <f>IF(A8stdlife="n/a","n/a",IF(BG$3&gt;(A8stdlife+$E154),(Input!$L$110*(1+rvanilla)^0.5)-SUM($L154:BF154),(Input!$L$110*(1+rvanilla)^0.5)/A8stdlife))</f>
        <v>0</v>
      </c>
      <c r="BH154" s="172">
        <f>IF(A8stdlife="n/a","n/a",IF(BH$3&gt;(A8stdlife+$E154),(Input!$L$110*(1+rvanilla)^0.5)-SUM($L154:BG154),(Input!$L$110*(1+rvanilla)^0.5)/A8stdlife))</f>
        <v>0</v>
      </c>
      <c r="BI154" s="172">
        <f>IF(A8stdlife="n/a","n/a",IF(BI$3&gt;(A8stdlife+$E154),(Input!$L$110*(1+rvanilla)^0.5)-SUM($L154:BH154),(Input!$L$110*(1+rvanilla)^0.5)/A8stdlife))</f>
        <v>0</v>
      </c>
      <c r="BJ154" s="16"/>
      <c r="BK154" s="16"/>
      <c r="BL154" s="325"/>
      <c r="BM154" s="325"/>
      <c r="BN154" s="325"/>
      <c r="BO154" s="325"/>
      <c r="BP154" s="325"/>
      <c r="BQ154" s="325"/>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2" customFormat="1" hidden="1" outlineLevel="2">
      <c r="A155" s="16"/>
      <c r="B155" s="16"/>
      <c r="C155" s="35"/>
      <c r="D155" s="546"/>
      <c r="E155" s="293">
        <v>7</v>
      </c>
      <c r="F155" s="37"/>
      <c r="G155" s="318"/>
      <c r="H155" s="320"/>
      <c r="I155" s="320"/>
      <c r="J155" s="320"/>
      <c r="K155" s="320"/>
      <c r="L155" s="320"/>
      <c r="M155" s="319"/>
      <c r="N155" s="172">
        <f>IF(A8stdlife="n/a","n/a",IF(N$3&gt;(A8stdlife+$E155),(Input!$M$110*(1+rvanilla)^0.5)-SUM($M155:M155),(Input!$M$110*(1+rvanilla)^0.5)/A8stdlife))</f>
        <v>0</v>
      </c>
      <c r="O155" s="172">
        <f>IF(A8stdlife="n/a","n/a",IF(O$3&gt;(A8stdlife+$E155),(Input!$M$110*(1+rvanilla)^0.5)-SUM($M155:N155),(Input!$M$110*(1+rvanilla)^0.5)/A8stdlife))</f>
        <v>0</v>
      </c>
      <c r="P155" s="172">
        <f>IF(A8stdlife="n/a","n/a",IF(P$3&gt;(A8stdlife+$E155),(Input!$M$110*(1+rvanilla)^0.5)-SUM($M155:O155),(Input!$M$110*(1+rvanilla)^0.5)/A8stdlife))</f>
        <v>0</v>
      </c>
      <c r="Q155" s="172">
        <f>IF(A8stdlife="n/a","n/a",IF(Q$3&gt;(A8stdlife+$E155),(Input!$M$110*(1+rvanilla)^0.5)-SUM($M155:P155),(Input!$M$110*(1+rvanilla)^0.5)/A8stdlife))</f>
        <v>0</v>
      </c>
      <c r="R155" s="172">
        <f>IF(A8stdlife="n/a","n/a",IF(R$3&gt;(A8stdlife+$E155),(Input!$M$110*(1+rvanilla)^0.5)-SUM($M155:Q155),(Input!$M$110*(1+rvanilla)^0.5)/A8stdlife))</f>
        <v>0</v>
      </c>
      <c r="S155" s="172">
        <f>IF(A8stdlife="n/a","n/a",IF(S$3&gt;(A8stdlife+$E155),(Input!$M$110*(1+rvanilla)^0.5)-SUM($M155:R155),(Input!$M$110*(1+rvanilla)^0.5)/A8stdlife))</f>
        <v>0</v>
      </c>
      <c r="T155" s="172">
        <f>IF(A8stdlife="n/a","n/a",IF(T$3&gt;(A8stdlife+$E155),(Input!$M$110*(1+rvanilla)^0.5)-SUM($M155:S155),(Input!$M$110*(1+rvanilla)^0.5)/A8stdlife))</f>
        <v>0</v>
      </c>
      <c r="U155" s="172">
        <f>IF(A8stdlife="n/a","n/a",IF(U$3&gt;(A8stdlife+$E155),(Input!$M$110*(1+rvanilla)^0.5)-SUM($M155:T155),(Input!$M$110*(1+rvanilla)^0.5)/A8stdlife))</f>
        <v>0</v>
      </c>
      <c r="V155" s="172">
        <f>IF(A8stdlife="n/a","n/a",IF(V$3&gt;(A8stdlife+$E155),(Input!$M$110*(1+rvanilla)^0.5)-SUM($M155:U155),(Input!$M$110*(1+rvanilla)^0.5)/A8stdlife))</f>
        <v>0</v>
      </c>
      <c r="W155" s="172">
        <f>IF(A8stdlife="n/a","n/a",IF(W$3&gt;(A8stdlife+$E155),(Input!$M$110*(1+rvanilla)^0.5)-SUM($M155:V155),(Input!$M$110*(1+rvanilla)^0.5)/A8stdlife))</f>
        <v>0</v>
      </c>
      <c r="X155" s="172">
        <f>IF(A8stdlife="n/a","n/a",IF(X$3&gt;(A8stdlife+$E155),(Input!$M$110*(1+rvanilla)^0.5)-SUM($M155:W155),(Input!$M$110*(1+rvanilla)^0.5)/A8stdlife))</f>
        <v>0</v>
      </c>
      <c r="Y155" s="172">
        <f>IF(A8stdlife="n/a","n/a",IF(Y$3&gt;(A8stdlife+$E155),(Input!$M$110*(1+rvanilla)^0.5)-SUM($M155:X155),(Input!$M$110*(1+rvanilla)^0.5)/A8stdlife))</f>
        <v>0</v>
      </c>
      <c r="Z155" s="172">
        <f>IF(A8stdlife="n/a","n/a",IF(Z$3&gt;(A8stdlife+$E155),(Input!$M$110*(1+rvanilla)^0.5)-SUM($M155:Y155),(Input!$M$110*(1+rvanilla)^0.5)/A8stdlife))</f>
        <v>0</v>
      </c>
      <c r="AA155" s="172">
        <f>IF(A8stdlife="n/a","n/a",IF(AA$3&gt;(A8stdlife+$E155),(Input!$M$110*(1+rvanilla)^0.5)-SUM($M155:Z155),(Input!$M$110*(1+rvanilla)^0.5)/A8stdlife))</f>
        <v>0</v>
      </c>
      <c r="AB155" s="172">
        <f>IF(A8stdlife="n/a","n/a",IF(AB$3&gt;(A8stdlife+$E155),(Input!$M$110*(1+rvanilla)^0.5)-SUM($M155:AA155),(Input!$M$110*(1+rvanilla)^0.5)/A8stdlife))</f>
        <v>0</v>
      </c>
      <c r="AC155" s="172">
        <f>IF(A8stdlife="n/a","n/a",IF(AC$3&gt;(A8stdlife+$E155),(Input!$M$110*(1+rvanilla)^0.5)-SUM($M155:AB155),(Input!$M$110*(1+rvanilla)^0.5)/A8stdlife))</f>
        <v>0</v>
      </c>
      <c r="AD155" s="172">
        <f>IF(A8stdlife="n/a","n/a",IF(AD$3&gt;(A8stdlife+$E155),(Input!$M$110*(1+rvanilla)^0.5)-SUM($M155:AC155),(Input!$M$110*(1+rvanilla)^0.5)/A8stdlife))</f>
        <v>0</v>
      </c>
      <c r="AE155" s="172">
        <f>IF(A8stdlife="n/a","n/a",IF(AE$3&gt;(A8stdlife+$E155),(Input!$M$110*(1+rvanilla)^0.5)-SUM($M155:AD155),(Input!$M$110*(1+rvanilla)^0.5)/A8stdlife))</f>
        <v>0</v>
      </c>
      <c r="AF155" s="172">
        <f>IF(A8stdlife="n/a","n/a",IF(AF$3&gt;(A8stdlife+$E155),(Input!$M$110*(1+rvanilla)^0.5)-SUM($M155:AE155),(Input!$M$110*(1+rvanilla)^0.5)/A8stdlife))</f>
        <v>0</v>
      </c>
      <c r="AG155" s="172">
        <f>IF(A8stdlife="n/a","n/a",IF(AG$3&gt;(A8stdlife+$E155),(Input!$M$110*(1+rvanilla)^0.5)-SUM($M155:AF155),(Input!$M$110*(1+rvanilla)^0.5)/A8stdlife))</f>
        <v>0</v>
      </c>
      <c r="AH155" s="172">
        <f>IF(A8stdlife="n/a","n/a",IF(AH$3&gt;(A8stdlife+$E155),(Input!$M$110*(1+rvanilla)^0.5)-SUM($M155:AG155),(Input!$M$110*(1+rvanilla)^0.5)/A8stdlife))</f>
        <v>0</v>
      </c>
      <c r="AI155" s="172">
        <f>IF(A8stdlife="n/a","n/a",IF(AI$3&gt;(A8stdlife+$E155),(Input!$M$110*(1+rvanilla)^0.5)-SUM($M155:AH155),(Input!$M$110*(1+rvanilla)^0.5)/A8stdlife))</f>
        <v>0</v>
      </c>
      <c r="AJ155" s="172">
        <f>IF(A8stdlife="n/a","n/a",IF(AJ$3&gt;(A8stdlife+$E155),(Input!$M$110*(1+rvanilla)^0.5)-SUM($M155:AI155),(Input!$M$110*(1+rvanilla)^0.5)/A8stdlife))</f>
        <v>0</v>
      </c>
      <c r="AK155" s="172">
        <f>IF(A8stdlife="n/a","n/a",IF(AK$3&gt;(A8stdlife+$E155),(Input!$M$110*(1+rvanilla)^0.5)-SUM($M155:AJ155),(Input!$M$110*(1+rvanilla)^0.5)/A8stdlife))</f>
        <v>0</v>
      </c>
      <c r="AL155" s="172">
        <f>IF(A8stdlife="n/a","n/a",IF(AL$3&gt;(A8stdlife+$E155),(Input!$M$110*(1+rvanilla)^0.5)-SUM($M155:AK155),(Input!$M$110*(1+rvanilla)^0.5)/A8stdlife))</f>
        <v>0</v>
      </c>
      <c r="AM155" s="172">
        <f>IF(A8stdlife="n/a","n/a",IF(AM$3&gt;(A8stdlife+$E155),(Input!$M$110*(1+rvanilla)^0.5)-SUM($M155:AL155),(Input!$M$110*(1+rvanilla)^0.5)/A8stdlife))</f>
        <v>0</v>
      </c>
      <c r="AN155" s="172">
        <f>IF(A8stdlife="n/a","n/a",IF(AN$3&gt;(A8stdlife+$E155),(Input!$M$110*(1+rvanilla)^0.5)-SUM($M155:AM155),(Input!$M$110*(1+rvanilla)^0.5)/A8stdlife))</f>
        <v>0</v>
      </c>
      <c r="AO155" s="172">
        <f>IF(A8stdlife="n/a","n/a",IF(AO$3&gt;(A8stdlife+$E155),(Input!$M$110*(1+rvanilla)^0.5)-SUM($M155:AN155),(Input!$M$110*(1+rvanilla)^0.5)/A8stdlife))</f>
        <v>0</v>
      </c>
      <c r="AP155" s="172">
        <f>IF(A8stdlife="n/a","n/a",IF(AP$3&gt;(A8stdlife+$E155),(Input!$M$110*(1+rvanilla)^0.5)-SUM($M155:AO155),(Input!$M$110*(1+rvanilla)^0.5)/A8stdlife))</f>
        <v>0</v>
      </c>
      <c r="AQ155" s="172">
        <f>IF(A8stdlife="n/a","n/a",IF(AQ$3&gt;(A8stdlife+$E155),(Input!$M$110*(1+rvanilla)^0.5)-SUM($M155:AP155),(Input!$M$110*(1+rvanilla)^0.5)/A8stdlife))</f>
        <v>0</v>
      </c>
      <c r="AR155" s="172">
        <f>IF(A8stdlife="n/a","n/a",IF(AR$3&gt;(A8stdlife+$E155),(Input!$M$110*(1+rvanilla)^0.5)-SUM($M155:AQ155),(Input!$M$110*(1+rvanilla)^0.5)/A8stdlife))</f>
        <v>0</v>
      </c>
      <c r="AS155" s="172">
        <f>IF(A8stdlife="n/a","n/a",IF(AS$3&gt;(A8stdlife+$E155),(Input!$M$110*(1+rvanilla)^0.5)-SUM($M155:AR155),(Input!$M$110*(1+rvanilla)^0.5)/A8stdlife))</f>
        <v>0</v>
      </c>
      <c r="AT155" s="172">
        <f>IF(A8stdlife="n/a","n/a",IF(AT$3&gt;(A8stdlife+$E155),(Input!$M$110*(1+rvanilla)^0.5)-SUM($M155:AS155),(Input!$M$110*(1+rvanilla)^0.5)/A8stdlife))</f>
        <v>0</v>
      </c>
      <c r="AU155" s="172">
        <f>IF(A8stdlife="n/a","n/a",IF(AU$3&gt;(A8stdlife+$E155),(Input!$M$110*(1+rvanilla)^0.5)-SUM($M155:AT155),(Input!$M$110*(1+rvanilla)^0.5)/A8stdlife))</f>
        <v>0</v>
      </c>
      <c r="AV155" s="172">
        <f>IF(A8stdlife="n/a","n/a",IF(AV$3&gt;(A8stdlife+$E155),(Input!$M$110*(1+rvanilla)^0.5)-SUM($M155:AU155),(Input!$M$110*(1+rvanilla)^0.5)/A8stdlife))</f>
        <v>0</v>
      </c>
      <c r="AW155" s="172">
        <f>IF(A8stdlife="n/a","n/a",IF(AW$3&gt;(A8stdlife+$E155),(Input!$M$110*(1+rvanilla)^0.5)-SUM($M155:AV155),(Input!$M$110*(1+rvanilla)^0.5)/A8stdlife))</f>
        <v>0</v>
      </c>
      <c r="AX155" s="172">
        <f>IF(A8stdlife="n/a","n/a",IF(AX$3&gt;(A8stdlife+$E155),(Input!$M$110*(1+rvanilla)^0.5)-SUM($M155:AW155),(Input!$M$110*(1+rvanilla)^0.5)/A8stdlife))</f>
        <v>0</v>
      </c>
      <c r="AY155" s="172">
        <f>IF(A8stdlife="n/a","n/a",IF(AY$3&gt;(A8stdlife+$E155),(Input!$M$110*(1+rvanilla)^0.5)-SUM($M155:AX155),(Input!$M$110*(1+rvanilla)^0.5)/A8stdlife))</f>
        <v>0</v>
      </c>
      <c r="AZ155" s="172">
        <f>IF(A8stdlife="n/a","n/a",IF(AZ$3&gt;(A8stdlife+$E155),(Input!$M$110*(1+rvanilla)^0.5)-SUM($M155:AY155),(Input!$M$110*(1+rvanilla)^0.5)/A8stdlife))</f>
        <v>0</v>
      </c>
      <c r="BA155" s="172">
        <f>IF(A8stdlife="n/a","n/a",IF(BA$3&gt;(A8stdlife+$E155),(Input!$M$110*(1+rvanilla)^0.5)-SUM($M155:AZ155),(Input!$M$110*(1+rvanilla)^0.5)/A8stdlife))</f>
        <v>0</v>
      </c>
      <c r="BB155" s="172">
        <f>IF(A8stdlife="n/a","n/a",IF(BB$3&gt;(A8stdlife+$E155),(Input!$M$110*(1+rvanilla)^0.5)-SUM($M155:BA155),(Input!$M$110*(1+rvanilla)^0.5)/A8stdlife))</f>
        <v>0</v>
      </c>
      <c r="BC155" s="172">
        <f>IF(A8stdlife="n/a","n/a",IF(BC$3&gt;(A8stdlife+$E155),(Input!$M$110*(1+rvanilla)^0.5)-SUM($M155:BB155),(Input!$M$110*(1+rvanilla)^0.5)/A8stdlife))</f>
        <v>0</v>
      </c>
      <c r="BD155" s="172">
        <f>IF(A8stdlife="n/a","n/a",IF(BD$3&gt;(A8stdlife+$E155),(Input!$M$110*(1+rvanilla)^0.5)-SUM($M155:BC155),(Input!$M$110*(1+rvanilla)^0.5)/A8stdlife))</f>
        <v>0</v>
      </c>
      <c r="BE155" s="172">
        <f>IF(A8stdlife="n/a","n/a",IF(BE$3&gt;(A8stdlife+$E155),(Input!$M$110*(1+rvanilla)^0.5)-SUM($M155:BD155),(Input!$M$110*(1+rvanilla)^0.5)/A8stdlife))</f>
        <v>0</v>
      </c>
      <c r="BF155" s="172">
        <f>IF(A8stdlife="n/a","n/a",IF(BF$3&gt;(A8stdlife+$E155),(Input!$M$110*(1+rvanilla)^0.5)-SUM($M155:BE155),(Input!$M$110*(1+rvanilla)^0.5)/A8stdlife))</f>
        <v>0</v>
      </c>
      <c r="BG155" s="172">
        <f>IF(A8stdlife="n/a","n/a",IF(BG$3&gt;(A8stdlife+$E155),(Input!$M$110*(1+rvanilla)^0.5)-SUM($M155:BF155),(Input!$M$110*(1+rvanilla)^0.5)/A8stdlife))</f>
        <v>0</v>
      </c>
      <c r="BH155" s="172">
        <f>IF(A8stdlife="n/a","n/a",IF(BH$3&gt;(A8stdlife+$E155),(Input!$M$110*(1+rvanilla)^0.5)-SUM($M155:BG155),(Input!$M$110*(1+rvanilla)^0.5)/A8stdlife))</f>
        <v>0</v>
      </c>
      <c r="BI155" s="172">
        <f>IF(A8stdlife="n/a","n/a",IF(BI$3&gt;(A8stdlife+$E155),(Input!$M$110*(1+rvanilla)^0.5)-SUM($M155:BH155),(Input!$M$110*(1+rvanilla)^0.5)/A8stdlife))</f>
        <v>0</v>
      </c>
      <c r="BJ155" s="16"/>
      <c r="BK155" s="16"/>
      <c r="BL155" s="325"/>
      <c r="BM155" s="325"/>
      <c r="BN155" s="325"/>
      <c r="BO155" s="325"/>
      <c r="BP155" s="325"/>
      <c r="BQ155" s="32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2" customFormat="1" hidden="1" outlineLevel="2">
      <c r="A156" s="16"/>
      <c r="B156" s="16"/>
      <c r="C156" s="35"/>
      <c r="D156" s="546"/>
      <c r="E156" s="293">
        <v>8</v>
      </c>
      <c r="F156" s="37"/>
      <c r="G156" s="318"/>
      <c r="H156" s="320"/>
      <c r="I156" s="320"/>
      <c r="J156" s="320"/>
      <c r="K156" s="320"/>
      <c r="L156" s="320"/>
      <c r="M156" s="320"/>
      <c r="N156" s="319"/>
      <c r="O156" s="172">
        <f>IF(A8stdlife="n/a","n/a",IF(O$3&gt;(A8stdlife+$E156),(Input!$N$110*(1+rvanilla)^0.5)-SUM($N156:N156),(Input!$N$110*(1+rvanilla)^0.5)/A8stdlife))</f>
        <v>0</v>
      </c>
      <c r="P156" s="172">
        <f>IF(A8stdlife="n/a","n/a",IF(P$3&gt;(A8stdlife+$E156),(Input!$N$110*(1+rvanilla)^0.5)-SUM($N156:O156),(Input!$N$110*(1+rvanilla)^0.5)/A8stdlife))</f>
        <v>0</v>
      </c>
      <c r="Q156" s="172">
        <f>IF(A8stdlife="n/a","n/a",IF(Q$3&gt;(A8stdlife+$E156),(Input!$N$110*(1+rvanilla)^0.5)-SUM($N156:P156),(Input!$N$110*(1+rvanilla)^0.5)/A8stdlife))</f>
        <v>0</v>
      </c>
      <c r="R156" s="172">
        <f>IF(A8stdlife="n/a","n/a",IF(R$3&gt;(A8stdlife+$E156),(Input!$N$110*(1+rvanilla)^0.5)-SUM($N156:Q156),(Input!$N$110*(1+rvanilla)^0.5)/A8stdlife))</f>
        <v>0</v>
      </c>
      <c r="S156" s="172">
        <f>IF(A8stdlife="n/a","n/a",IF(S$3&gt;(A8stdlife+$E156),(Input!$N$110*(1+rvanilla)^0.5)-SUM($N156:R156),(Input!$N$110*(1+rvanilla)^0.5)/A8stdlife))</f>
        <v>0</v>
      </c>
      <c r="T156" s="172">
        <f>IF(A8stdlife="n/a","n/a",IF(T$3&gt;(A8stdlife+$E156),(Input!$N$110*(1+rvanilla)^0.5)-SUM($N156:S156),(Input!$N$110*(1+rvanilla)^0.5)/A8stdlife))</f>
        <v>0</v>
      </c>
      <c r="U156" s="172">
        <f>IF(A8stdlife="n/a","n/a",IF(U$3&gt;(A8stdlife+$E156),(Input!$N$110*(1+rvanilla)^0.5)-SUM($N156:T156),(Input!$N$110*(1+rvanilla)^0.5)/A8stdlife))</f>
        <v>0</v>
      </c>
      <c r="V156" s="172">
        <f>IF(A8stdlife="n/a","n/a",IF(V$3&gt;(A8stdlife+$E156),(Input!$N$110*(1+rvanilla)^0.5)-SUM($N156:U156),(Input!$N$110*(1+rvanilla)^0.5)/A8stdlife))</f>
        <v>0</v>
      </c>
      <c r="W156" s="172">
        <f>IF(A8stdlife="n/a","n/a",IF(W$3&gt;(A8stdlife+$E156),(Input!$N$110*(1+rvanilla)^0.5)-SUM($N156:V156),(Input!$N$110*(1+rvanilla)^0.5)/A8stdlife))</f>
        <v>0</v>
      </c>
      <c r="X156" s="172">
        <f>IF(A8stdlife="n/a","n/a",IF(X$3&gt;(A8stdlife+$E156),(Input!$N$110*(1+rvanilla)^0.5)-SUM($N156:W156),(Input!$N$110*(1+rvanilla)^0.5)/A8stdlife))</f>
        <v>0</v>
      </c>
      <c r="Y156" s="172">
        <f>IF(A8stdlife="n/a","n/a",IF(Y$3&gt;(A8stdlife+$E156),(Input!$N$110*(1+rvanilla)^0.5)-SUM($N156:X156),(Input!$N$110*(1+rvanilla)^0.5)/A8stdlife))</f>
        <v>0</v>
      </c>
      <c r="Z156" s="172">
        <f>IF(A8stdlife="n/a","n/a",IF(Z$3&gt;(A8stdlife+$E156),(Input!$N$110*(1+rvanilla)^0.5)-SUM($N156:Y156),(Input!$N$110*(1+rvanilla)^0.5)/A8stdlife))</f>
        <v>0</v>
      </c>
      <c r="AA156" s="172">
        <f>IF(A8stdlife="n/a","n/a",IF(AA$3&gt;(A8stdlife+$E156),(Input!$N$110*(1+rvanilla)^0.5)-SUM($N156:Z156),(Input!$N$110*(1+rvanilla)^0.5)/A8stdlife))</f>
        <v>0</v>
      </c>
      <c r="AB156" s="172">
        <f>IF(A8stdlife="n/a","n/a",IF(AB$3&gt;(A8stdlife+$E156),(Input!$N$110*(1+rvanilla)^0.5)-SUM($N156:AA156),(Input!$N$110*(1+rvanilla)^0.5)/A8stdlife))</f>
        <v>0</v>
      </c>
      <c r="AC156" s="172">
        <f>IF(A8stdlife="n/a","n/a",IF(AC$3&gt;(A8stdlife+$E156),(Input!$N$110*(1+rvanilla)^0.5)-SUM($N156:AB156),(Input!$N$110*(1+rvanilla)^0.5)/A8stdlife))</f>
        <v>0</v>
      </c>
      <c r="AD156" s="172">
        <f>IF(A8stdlife="n/a","n/a",IF(AD$3&gt;(A8stdlife+$E156),(Input!$N$110*(1+rvanilla)^0.5)-SUM($N156:AC156),(Input!$N$110*(1+rvanilla)^0.5)/A8stdlife))</f>
        <v>0</v>
      </c>
      <c r="AE156" s="172">
        <f>IF(A8stdlife="n/a","n/a",IF(AE$3&gt;(A8stdlife+$E156),(Input!$N$110*(1+rvanilla)^0.5)-SUM($N156:AD156),(Input!$N$110*(1+rvanilla)^0.5)/A8stdlife))</f>
        <v>0</v>
      </c>
      <c r="AF156" s="172">
        <f>IF(A8stdlife="n/a","n/a",IF(AF$3&gt;(A8stdlife+$E156),(Input!$N$110*(1+rvanilla)^0.5)-SUM($N156:AE156),(Input!$N$110*(1+rvanilla)^0.5)/A8stdlife))</f>
        <v>0</v>
      </c>
      <c r="AG156" s="172">
        <f>IF(A8stdlife="n/a","n/a",IF(AG$3&gt;(A8stdlife+$E156),(Input!$N$110*(1+rvanilla)^0.5)-SUM($N156:AF156),(Input!$N$110*(1+rvanilla)^0.5)/A8stdlife))</f>
        <v>0</v>
      </c>
      <c r="AH156" s="172">
        <f>IF(A8stdlife="n/a","n/a",IF(AH$3&gt;(A8stdlife+$E156),(Input!$N$110*(1+rvanilla)^0.5)-SUM($N156:AG156),(Input!$N$110*(1+rvanilla)^0.5)/A8stdlife))</f>
        <v>0</v>
      </c>
      <c r="AI156" s="172">
        <f>IF(A8stdlife="n/a","n/a",IF(AI$3&gt;(A8stdlife+$E156),(Input!$N$110*(1+rvanilla)^0.5)-SUM($N156:AH156),(Input!$N$110*(1+rvanilla)^0.5)/A8stdlife))</f>
        <v>0</v>
      </c>
      <c r="AJ156" s="172">
        <f>IF(A8stdlife="n/a","n/a",IF(AJ$3&gt;(A8stdlife+$E156),(Input!$N$110*(1+rvanilla)^0.5)-SUM($N156:AI156),(Input!$N$110*(1+rvanilla)^0.5)/A8stdlife))</f>
        <v>0</v>
      </c>
      <c r="AK156" s="172">
        <f>IF(A8stdlife="n/a","n/a",IF(AK$3&gt;(A8stdlife+$E156),(Input!$N$110*(1+rvanilla)^0.5)-SUM($N156:AJ156),(Input!$N$110*(1+rvanilla)^0.5)/A8stdlife))</f>
        <v>0</v>
      </c>
      <c r="AL156" s="172">
        <f>IF(A8stdlife="n/a","n/a",IF(AL$3&gt;(A8stdlife+$E156),(Input!$N$110*(1+rvanilla)^0.5)-SUM($N156:AK156),(Input!$N$110*(1+rvanilla)^0.5)/A8stdlife))</f>
        <v>0</v>
      </c>
      <c r="AM156" s="172">
        <f>IF(A8stdlife="n/a","n/a",IF(AM$3&gt;(A8stdlife+$E156),(Input!$N$110*(1+rvanilla)^0.5)-SUM($N156:AL156),(Input!$N$110*(1+rvanilla)^0.5)/A8stdlife))</f>
        <v>0</v>
      </c>
      <c r="AN156" s="172">
        <f>IF(A8stdlife="n/a","n/a",IF(AN$3&gt;(A8stdlife+$E156),(Input!$N$110*(1+rvanilla)^0.5)-SUM($N156:AM156),(Input!$N$110*(1+rvanilla)^0.5)/A8stdlife))</f>
        <v>0</v>
      </c>
      <c r="AO156" s="172">
        <f>IF(A8stdlife="n/a","n/a",IF(AO$3&gt;(A8stdlife+$E156),(Input!$N$110*(1+rvanilla)^0.5)-SUM($N156:AN156),(Input!$N$110*(1+rvanilla)^0.5)/A8stdlife))</f>
        <v>0</v>
      </c>
      <c r="AP156" s="172">
        <f>IF(A8stdlife="n/a","n/a",IF(AP$3&gt;(A8stdlife+$E156),(Input!$N$110*(1+rvanilla)^0.5)-SUM($N156:AO156),(Input!$N$110*(1+rvanilla)^0.5)/A8stdlife))</f>
        <v>0</v>
      </c>
      <c r="AQ156" s="172">
        <f>IF(A8stdlife="n/a","n/a",IF(AQ$3&gt;(A8stdlife+$E156),(Input!$N$110*(1+rvanilla)^0.5)-SUM($N156:AP156),(Input!$N$110*(1+rvanilla)^0.5)/A8stdlife))</f>
        <v>0</v>
      </c>
      <c r="AR156" s="172">
        <f>IF(A8stdlife="n/a","n/a",IF(AR$3&gt;(A8stdlife+$E156),(Input!$N$110*(1+rvanilla)^0.5)-SUM($N156:AQ156),(Input!$N$110*(1+rvanilla)^0.5)/A8stdlife))</f>
        <v>0</v>
      </c>
      <c r="AS156" s="172">
        <f>IF(A8stdlife="n/a","n/a",IF(AS$3&gt;(A8stdlife+$E156),(Input!$N$110*(1+rvanilla)^0.5)-SUM($N156:AR156),(Input!$N$110*(1+rvanilla)^0.5)/A8stdlife))</f>
        <v>0</v>
      </c>
      <c r="AT156" s="172">
        <f>IF(A8stdlife="n/a","n/a",IF(AT$3&gt;(A8stdlife+$E156),(Input!$N$110*(1+rvanilla)^0.5)-SUM($N156:AS156),(Input!$N$110*(1+rvanilla)^0.5)/A8stdlife))</f>
        <v>0</v>
      </c>
      <c r="AU156" s="172">
        <f>IF(A8stdlife="n/a","n/a",IF(AU$3&gt;(A8stdlife+$E156),(Input!$N$110*(1+rvanilla)^0.5)-SUM($N156:AT156),(Input!$N$110*(1+rvanilla)^0.5)/A8stdlife))</f>
        <v>0</v>
      </c>
      <c r="AV156" s="172">
        <f>IF(A8stdlife="n/a","n/a",IF(AV$3&gt;(A8stdlife+$E156),(Input!$N$110*(1+rvanilla)^0.5)-SUM($N156:AU156),(Input!$N$110*(1+rvanilla)^0.5)/A8stdlife))</f>
        <v>0</v>
      </c>
      <c r="AW156" s="172">
        <f>IF(A8stdlife="n/a","n/a",IF(AW$3&gt;(A8stdlife+$E156),(Input!$N$110*(1+rvanilla)^0.5)-SUM($N156:AV156),(Input!$N$110*(1+rvanilla)^0.5)/A8stdlife))</f>
        <v>0</v>
      </c>
      <c r="AX156" s="172">
        <f>IF(A8stdlife="n/a","n/a",IF(AX$3&gt;(A8stdlife+$E156),(Input!$N$110*(1+rvanilla)^0.5)-SUM($N156:AW156),(Input!$N$110*(1+rvanilla)^0.5)/A8stdlife))</f>
        <v>0</v>
      </c>
      <c r="AY156" s="172">
        <f>IF(A8stdlife="n/a","n/a",IF(AY$3&gt;(A8stdlife+$E156),(Input!$N$110*(1+rvanilla)^0.5)-SUM($N156:AX156),(Input!$N$110*(1+rvanilla)^0.5)/A8stdlife))</f>
        <v>0</v>
      </c>
      <c r="AZ156" s="172">
        <f>IF(A8stdlife="n/a","n/a",IF(AZ$3&gt;(A8stdlife+$E156),(Input!$N$110*(1+rvanilla)^0.5)-SUM($N156:AY156),(Input!$N$110*(1+rvanilla)^0.5)/A8stdlife))</f>
        <v>0</v>
      </c>
      <c r="BA156" s="172">
        <f>IF(A8stdlife="n/a","n/a",IF(BA$3&gt;(A8stdlife+$E156),(Input!$N$110*(1+rvanilla)^0.5)-SUM($N156:AZ156),(Input!$N$110*(1+rvanilla)^0.5)/A8stdlife))</f>
        <v>0</v>
      </c>
      <c r="BB156" s="172">
        <f>IF(A8stdlife="n/a","n/a",IF(BB$3&gt;(A8stdlife+$E156),(Input!$N$110*(1+rvanilla)^0.5)-SUM($N156:BA156),(Input!$N$110*(1+rvanilla)^0.5)/A8stdlife))</f>
        <v>0</v>
      </c>
      <c r="BC156" s="172">
        <f>IF(A8stdlife="n/a","n/a",IF(BC$3&gt;(A8stdlife+$E156),(Input!$N$110*(1+rvanilla)^0.5)-SUM($N156:BB156),(Input!$N$110*(1+rvanilla)^0.5)/A8stdlife))</f>
        <v>0</v>
      </c>
      <c r="BD156" s="172">
        <f>IF(A8stdlife="n/a","n/a",IF(BD$3&gt;(A8stdlife+$E156),(Input!$N$110*(1+rvanilla)^0.5)-SUM($N156:BC156),(Input!$N$110*(1+rvanilla)^0.5)/A8stdlife))</f>
        <v>0</v>
      </c>
      <c r="BE156" s="172">
        <f>IF(A8stdlife="n/a","n/a",IF(BE$3&gt;(A8stdlife+$E156),(Input!$N$110*(1+rvanilla)^0.5)-SUM($N156:BD156),(Input!$N$110*(1+rvanilla)^0.5)/A8stdlife))</f>
        <v>0</v>
      </c>
      <c r="BF156" s="172">
        <f>IF(A8stdlife="n/a","n/a",IF(BF$3&gt;(A8stdlife+$E156),(Input!$N$110*(1+rvanilla)^0.5)-SUM($N156:BE156),(Input!$N$110*(1+rvanilla)^0.5)/A8stdlife))</f>
        <v>0</v>
      </c>
      <c r="BG156" s="172">
        <f>IF(A8stdlife="n/a","n/a",IF(BG$3&gt;(A8stdlife+$E156),(Input!$N$110*(1+rvanilla)^0.5)-SUM($N156:BF156),(Input!$N$110*(1+rvanilla)^0.5)/A8stdlife))</f>
        <v>0</v>
      </c>
      <c r="BH156" s="172">
        <f>IF(A8stdlife="n/a","n/a",IF(BH$3&gt;(A8stdlife+$E156),(Input!$N$110*(1+rvanilla)^0.5)-SUM($N156:BG156),(Input!$N$110*(1+rvanilla)^0.5)/A8stdlife))</f>
        <v>0</v>
      </c>
      <c r="BI156" s="172">
        <f>IF(A8stdlife="n/a","n/a",IF(BI$3&gt;(A8stdlife+$E156),(Input!$N$110*(1+rvanilla)^0.5)-SUM($N156:BH156),(Input!$N$110*(1+rvanilla)^0.5)/A8stdlife))</f>
        <v>0</v>
      </c>
      <c r="BJ156" s="16"/>
      <c r="BK156" s="16"/>
      <c r="BL156" s="325"/>
      <c r="BM156" s="325"/>
      <c r="BN156" s="325"/>
      <c r="BO156" s="325"/>
      <c r="BP156" s="325"/>
      <c r="BQ156" s="325"/>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2" customFormat="1" hidden="1" outlineLevel="2">
      <c r="A157" s="16"/>
      <c r="B157" s="16"/>
      <c r="C157" s="35"/>
      <c r="D157" s="546"/>
      <c r="E157" s="293">
        <v>9</v>
      </c>
      <c r="F157" s="37"/>
      <c r="G157" s="318"/>
      <c r="H157" s="320"/>
      <c r="I157" s="320"/>
      <c r="J157" s="320"/>
      <c r="K157" s="320"/>
      <c r="L157" s="320"/>
      <c r="M157" s="320"/>
      <c r="N157" s="320"/>
      <c r="O157" s="319"/>
      <c r="P157" s="172">
        <f>IF(A8stdlife="n/a","n/a",IF(P$3&gt;(A8stdlife+$E157),(Input!$O$110*(1+rvanilla)^0.5)-SUM($O157:O157),(Input!$O$110*(1+rvanilla)^0.5)/A8stdlife))</f>
        <v>0</v>
      </c>
      <c r="Q157" s="172">
        <f>IF(A8stdlife="n/a","n/a",IF(Q$3&gt;(A8stdlife+$E157),(Input!$O$110*(1+rvanilla)^0.5)-SUM($O157:P157),(Input!$O$110*(1+rvanilla)^0.5)/A8stdlife))</f>
        <v>0</v>
      </c>
      <c r="R157" s="172">
        <f>IF(A8stdlife="n/a","n/a",IF(R$3&gt;(A8stdlife+$E157),(Input!$O$110*(1+rvanilla)^0.5)-SUM($O157:Q157),(Input!$O$110*(1+rvanilla)^0.5)/A8stdlife))</f>
        <v>0</v>
      </c>
      <c r="S157" s="172">
        <f>IF(A8stdlife="n/a","n/a",IF(S$3&gt;(A8stdlife+$E157),(Input!$O$110*(1+rvanilla)^0.5)-SUM($O157:R157),(Input!$O$110*(1+rvanilla)^0.5)/A8stdlife))</f>
        <v>0</v>
      </c>
      <c r="T157" s="172">
        <f>IF(A8stdlife="n/a","n/a",IF(T$3&gt;(A8stdlife+$E157),(Input!$O$110*(1+rvanilla)^0.5)-SUM($O157:S157),(Input!$O$110*(1+rvanilla)^0.5)/A8stdlife))</f>
        <v>0</v>
      </c>
      <c r="U157" s="172">
        <f>IF(A8stdlife="n/a","n/a",IF(U$3&gt;(A8stdlife+$E157),(Input!$O$110*(1+rvanilla)^0.5)-SUM($O157:T157),(Input!$O$110*(1+rvanilla)^0.5)/A8stdlife))</f>
        <v>0</v>
      </c>
      <c r="V157" s="172">
        <f>IF(A8stdlife="n/a","n/a",IF(V$3&gt;(A8stdlife+$E157),(Input!$O$110*(1+rvanilla)^0.5)-SUM($O157:U157),(Input!$O$110*(1+rvanilla)^0.5)/A8stdlife))</f>
        <v>0</v>
      </c>
      <c r="W157" s="172">
        <f>IF(A8stdlife="n/a","n/a",IF(W$3&gt;(A8stdlife+$E157),(Input!$O$110*(1+rvanilla)^0.5)-SUM($O157:V157),(Input!$O$110*(1+rvanilla)^0.5)/A8stdlife))</f>
        <v>0</v>
      </c>
      <c r="X157" s="172">
        <f>IF(A8stdlife="n/a","n/a",IF(X$3&gt;(A8stdlife+$E157),(Input!$O$110*(1+rvanilla)^0.5)-SUM($O157:W157),(Input!$O$110*(1+rvanilla)^0.5)/A8stdlife))</f>
        <v>0</v>
      </c>
      <c r="Y157" s="172">
        <f>IF(A8stdlife="n/a","n/a",IF(Y$3&gt;(A8stdlife+$E157),(Input!$O$110*(1+rvanilla)^0.5)-SUM($O157:X157),(Input!$O$110*(1+rvanilla)^0.5)/A8stdlife))</f>
        <v>0</v>
      </c>
      <c r="Z157" s="172">
        <f>IF(A8stdlife="n/a","n/a",IF(Z$3&gt;(A8stdlife+$E157),(Input!$O$110*(1+rvanilla)^0.5)-SUM($O157:Y157),(Input!$O$110*(1+rvanilla)^0.5)/A8stdlife))</f>
        <v>0</v>
      </c>
      <c r="AA157" s="172">
        <f>IF(A8stdlife="n/a","n/a",IF(AA$3&gt;(A8stdlife+$E157),(Input!$O$110*(1+rvanilla)^0.5)-SUM($O157:Z157),(Input!$O$110*(1+rvanilla)^0.5)/A8stdlife))</f>
        <v>0</v>
      </c>
      <c r="AB157" s="172">
        <f>IF(A8stdlife="n/a","n/a",IF(AB$3&gt;(A8stdlife+$E157),(Input!$O$110*(1+rvanilla)^0.5)-SUM($O157:AA157),(Input!$O$110*(1+rvanilla)^0.5)/A8stdlife))</f>
        <v>0</v>
      </c>
      <c r="AC157" s="172">
        <f>IF(A8stdlife="n/a","n/a",IF(AC$3&gt;(A8stdlife+$E157),(Input!$O$110*(1+rvanilla)^0.5)-SUM($O157:AB157),(Input!$O$110*(1+rvanilla)^0.5)/A8stdlife))</f>
        <v>0</v>
      </c>
      <c r="AD157" s="172">
        <f>IF(A8stdlife="n/a","n/a",IF(AD$3&gt;(A8stdlife+$E157),(Input!$O$110*(1+rvanilla)^0.5)-SUM($O157:AC157),(Input!$O$110*(1+rvanilla)^0.5)/A8stdlife))</f>
        <v>0</v>
      </c>
      <c r="AE157" s="172">
        <f>IF(A8stdlife="n/a","n/a",IF(AE$3&gt;(A8stdlife+$E157),(Input!$O$110*(1+rvanilla)^0.5)-SUM($O157:AD157),(Input!$O$110*(1+rvanilla)^0.5)/A8stdlife))</f>
        <v>0</v>
      </c>
      <c r="AF157" s="172">
        <f>IF(A8stdlife="n/a","n/a",IF(AF$3&gt;(A8stdlife+$E157),(Input!$O$110*(1+rvanilla)^0.5)-SUM($O157:AE157),(Input!$O$110*(1+rvanilla)^0.5)/A8stdlife))</f>
        <v>0</v>
      </c>
      <c r="AG157" s="172">
        <f>IF(A8stdlife="n/a","n/a",IF(AG$3&gt;(A8stdlife+$E157),(Input!$O$110*(1+rvanilla)^0.5)-SUM($O157:AF157),(Input!$O$110*(1+rvanilla)^0.5)/A8stdlife))</f>
        <v>0</v>
      </c>
      <c r="AH157" s="172">
        <f>IF(A8stdlife="n/a","n/a",IF(AH$3&gt;(A8stdlife+$E157),(Input!$O$110*(1+rvanilla)^0.5)-SUM($O157:AG157),(Input!$O$110*(1+rvanilla)^0.5)/A8stdlife))</f>
        <v>0</v>
      </c>
      <c r="AI157" s="172">
        <f>IF(A8stdlife="n/a","n/a",IF(AI$3&gt;(A8stdlife+$E157),(Input!$O$110*(1+rvanilla)^0.5)-SUM($O157:AH157),(Input!$O$110*(1+rvanilla)^0.5)/A8stdlife))</f>
        <v>0</v>
      </c>
      <c r="AJ157" s="172">
        <f>IF(A8stdlife="n/a","n/a",IF(AJ$3&gt;(A8stdlife+$E157),(Input!$O$110*(1+rvanilla)^0.5)-SUM($O157:AI157),(Input!$O$110*(1+rvanilla)^0.5)/A8stdlife))</f>
        <v>0</v>
      </c>
      <c r="AK157" s="172">
        <f>IF(A8stdlife="n/a","n/a",IF(AK$3&gt;(A8stdlife+$E157),(Input!$O$110*(1+rvanilla)^0.5)-SUM($O157:AJ157),(Input!$O$110*(1+rvanilla)^0.5)/A8stdlife))</f>
        <v>0</v>
      </c>
      <c r="AL157" s="172">
        <f>IF(A8stdlife="n/a","n/a",IF(AL$3&gt;(A8stdlife+$E157),(Input!$O$110*(1+rvanilla)^0.5)-SUM($O157:AK157),(Input!$O$110*(1+rvanilla)^0.5)/A8stdlife))</f>
        <v>0</v>
      </c>
      <c r="AM157" s="172">
        <f>IF(A8stdlife="n/a","n/a",IF(AM$3&gt;(A8stdlife+$E157),(Input!$O$110*(1+rvanilla)^0.5)-SUM($O157:AL157),(Input!$O$110*(1+rvanilla)^0.5)/A8stdlife))</f>
        <v>0</v>
      </c>
      <c r="AN157" s="172">
        <f>IF(A8stdlife="n/a","n/a",IF(AN$3&gt;(A8stdlife+$E157),(Input!$O$110*(1+rvanilla)^0.5)-SUM($O157:AM157),(Input!$O$110*(1+rvanilla)^0.5)/A8stdlife))</f>
        <v>0</v>
      </c>
      <c r="AO157" s="172">
        <f>IF(A8stdlife="n/a","n/a",IF(AO$3&gt;(A8stdlife+$E157),(Input!$O$110*(1+rvanilla)^0.5)-SUM($O157:AN157),(Input!$O$110*(1+rvanilla)^0.5)/A8stdlife))</f>
        <v>0</v>
      </c>
      <c r="AP157" s="172">
        <f>IF(A8stdlife="n/a","n/a",IF(AP$3&gt;(A8stdlife+$E157),(Input!$O$110*(1+rvanilla)^0.5)-SUM($O157:AO157),(Input!$O$110*(1+rvanilla)^0.5)/A8stdlife))</f>
        <v>0</v>
      </c>
      <c r="AQ157" s="172">
        <f>IF(A8stdlife="n/a","n/a",IF(AQ$3&gt;(A8stdlife+$E157),(Input!$O$110*(1+rvanilla)^0.5)-SUM($O157:AP157),(Input!$O$110*(1+rvanilla)^0.5)/A8stdlife))</f>
        <v>0</v>
      </c>
      <c r="AR157" s="172">
        <f>IF(A8stdlife="n/a","n/a",IF(AR$3&gt;(A8stdlife+$E157),(Input!$O$110*(1+rvanilla)^0.5)-SUM($O157:AQ157),(Input!$O$110*(1+rvanilla)^0.5)/A8stdlife))</f>
        <v>0</v>
      </c>
      <c r="AS157" s="172">
        <f>IF(A8stdlife="n/a","n/a",IF(AS$3&gt;(A8stdlife+$E157),(Input!$O$110*(1+rvanilla)^0.5)-SUM($O157:AR157),(Input!$O$110*(1+rvanilla)^0.5)/A8stdlife))</f>
        <v>0</v>
      </c>
      <c r="AT157" s="172">
        <f>IF(A8stdlife="n/a","n/a",IF(AT$3&gt;(A8stdlife+$E157),(Input!$O$110*(1+rvanilla)^0.5)-SUM($O157:AS157),(Input!$O$110*(1+rvanilla)^0.5)/A8stdlife))</f>
        <v>0</v>
      </c>
      <c r="AU157" s="172">
        <f>IF(A8stdlife="n/a","n/a",IF(AU$3&gt;(A8stdlife+$E157),(Input!$O$110*(1+rvanilla)^0.5)-SUM($O157:AT157),(Input!$O$110*(1+rvanilla)^0.5)/A8stdlife))</f>
        <v>0</v>
      </c>
      <c r="AV157" s="172">
        <f>IF(A8stdlife="n/a","n/a",IF(AV$3&gt;(A8stdlife+$E157),(Input!$O$110*(1+rvanilla)^0.5)-SUM($O157:AU157),(Input!$O$110*(1+rvanilla)^0.5)/A8stdlife))</f>
        <v>0</v>
      </c>
      <c r="AW157" s="172">
        <f>IF(A8stdlife="n/a","n/a",IF(AW$3&gt;(A8stdlife+$E157),(Input!$O$110*(1+rvanilla)^0.5)-SUM($O157:AV157),(Input!$O$110*(1+rvanilla)^0.5)/A8stdlife))</f>
        <v>0</v>
      </c>
      <c r="AX157" s="172">
        <f>IF(A8stdlife="n/a","n/a",IF(AX$3&gt;(A8stdlife+$E157),(Input!$O$110*(1+rvanilla)^0.5)-SUM($O157:AW157),(Input!$O$110*(1+rvanilla)^0.5)/A8stdlife))</f>
        <v>0</v>
      </c>
      <c r="AY157" s="172">
        <f>IF(A8stdlife="n/a","n/a",IF(AY$3&gt;(A8stdlife+$E157),(Input!$O$110*(1+rvanilla)^0.5)-SUM($O157:AX157),(Input!$O$110*(1+rvanilla)^0.5)/A8stdlife))</f>
        <v>0</v>
      </c>
      <c r="AZ157" s="172">
        <f>IF(A8stdlife="n/a","n/a",IF(AZ$3&gt;(A8stdlife+$E157),(Input!$O$110*(1+rvanilla)^0.5)-SUM($O157:AY157),(Input!$O$110*(1+rvanilla)^0.5)/A8stdlife))</f>
        <v>0</v>
      </c>
      <c r="BA157" s="172">
        <f>IF(A8stdlife="n/a","n/a",IF(BA$3&gt;(A8stdlife+$E157),(Input!$O$110*(1+rvanilla)^0.5)-SUM($O157:AZ157),(Input!$O$110*(1+rvanilla)^0.5)/A8stdlife))</f>
        <v>0</v>
      </c>
      <c r="BB157" s="172">
        <f>IF(A8stdlife="n/a","n/a",IF(BB$3&gt;(A8stdlife+$E157),(Input!$O$110*(1+rvanilla)^0.5)-SUM($O157:BA157),(Input!$O$110*(1+rvanilla)^0.5)/A8stdlife))</f>
        <v>0</v>
      </c>
      <c r="BC157" s="172">
        <f>IF(A8stdlife="n/a","n/a",IF(BC$3&gt;(A8stdlife+$E157),(Input!$O$110*(1+rvanilla)^0.5)-SUM($O157:BB157),(Input!$O$110*(1+rvanilla)^0.5)/A8stdlife))</f>
        <v>0</v>
      </c>
      <c r="BD157" s="172">
        <f>IF(A8stdlife="n/a","n/a",IF(BD$3&gt;(A8stdlife+$E157),(Input!$O$110*(1+rvanilla)^0.5)-SUM($O157:BC157),(Input!$O$110*(1+rvanilla)^0.5)/A8stdlife))</f>
        <v>0</v>
      </c>
      <c r="BE157" s="172">
        <f>IF(A8stdlife="n/a","n/a",IF(BE$3&gt;(A8stdlife+$E157),(Input!$O$110*(1+rvanilla)^0.5)-SUM($O157:BD157),(Input!$O$110*(1+rvanilla)^0.5)/A8stdlife))</f>
        <v>0</v>
      </c>
      <c r="BF157" s="172">
        <f>IF(A8stdlife="n/a","n/a",IF(BF$3&gt;(A8stdlife+$E157),(Input!$O$110*(1+rvanilla)^0.5)-SUM($O157:BE157),(Input!$O$110*(1+rvanilla)^0.5)/A8stdlife))</f>
        <v>0</v>
      </c>
      <c r="BG157" s="172">
        <f>IF(A8stdlife="n/a","n/a",IF(BG$3&gt;(A8stdlife+$E157),(Input!$O$110*(1+rvanilla)^0.5)-SUM($O157:BF157),(Input!$O$110*(1+rvanilla)^0.5)/A8stdlife))</f>
        <v>0</v>
      </c>
      <c r="BH157" s="172">
        <f>IF(A8stdlife="n/a","n/a",IF(BH$3&gt;(A8stdlife+$E157),(Input!$O$110*(1+rvanilla)^0.5)-SUM($O157:BG157),(Input!$O$110*(1+rvanilla)^0.5)/A8stdlife))</f>
        <v>0</v>
      </c>
      <c r="BI157" s="172">
        <f>IF(A8stdlife="n/a","n/a",IF(BI$3&gt;(A8stdlife+$E157),(Input!$O$110*(1+rvanilla)^0.5)-SUM($O157:BH157),(Input!$O$110*(1+rvanilla)^0.5)/A8stdlife))</f>
        <v>0</v>
      </c>
      <c r="BJ157" s="16"/>
      <c r="BK157" s="16"/>
      <c r="BL157" s="325"/>
      <c r="BM157" s="325"/>
      <c r="BN157" s="325"/>
      <c r="BO157" s="325"/>
      <c r="BP157" s="325"/>
      <c r="BQ157" s="325"/>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2" customFormat="1" hidden="1" outlineLevel="2">
      <c r="A158" s="16"/>
      <c r="B158" s="16"/>
      <c r="C158" s="35"/>
      <c r="D158" s="546"/>
      <c r="E158" s="294">
        <v>10</v>
      </c>
      <c r="F158" s="37"/>
      <c r="G158" s="318"/>
      <c r="H158" s="320"/>
      <c r="I158" s="320"/>
      <c r="J158" s="320"/>
      <c r="K158" s="320"/>
      <c r="L158" s="320"/>
      <c r="M158" s="320"/>
      <c r="N158" s="320"/>
      <c r="O158" s="320"/>
      <c r="P158" s="319"/>
      <c r="Q158" s="172">
        <f>IF(A8stdlife="n/a","n/a",IF(Q$3&gt;(A8stdlife+$E158),(Input!$P$110*(1+rvanilla)^0.5)-SUM($P158:P158),(Input!$P$110*(1+rvanilla)^0.5)/A8stdlife))</f>
        <v>0</v>
      </c>
      <c r="R158" s="172">
        <f>IF(A8stdlife="n/a","n/a",IF(R$3&gt;(A8stdlife+$E158),(Input!$P$110*(1+rvanilla)^0.5)-SUM($P158:Q158),(Input!$P$110*(1+rvanilla)^0.5)/A8stdlife))</f>
        <v>0</v>
      </c>
      <c r="S158" s="172">
        <f>IF(A8stdlife="n/a","n/a",IF(S$3&gt;(A8stdlife+$E158),(Input!$P$110*(1+rvanilla)^0.5)-SUM($P158:R158),(Input!$P$110*(1+rvanilla)^0.5)/A8stdlife))</f>
        <v>0</v>
      </c>
      <c r="T158" s="172">
        <f>IF(A8stdlife="n/a","n/a",IF(T$3&gt;(A8stdlife+$E158),(Input!$P$110*(1+rvanilla)^0.5)-SUM($P158:S158),(Input!$P$110*(1+rvanilla)^0.5)/A8stdlife))</f>
        <v>0</v>
      </c>
      <c r="U158" s="172">
        <f>IF(A8stdlife="n/a","n/a",IF(U$3&gt;(A8stdlife+$E158),(Input!$P$110*(1+rvanilla)^0.5)-SUM($P158:T158),(Input!$P$110*(1+rvanilla)^0.5)/A8stdlife))</f>
        <v>0</v>
      </c>
      <c r="V158" s="172">
        <f>IF(A8stdlife="n/a","n/a",IF(V$3&gt;(A8stdlife+$E158),(Input!$P$110*(1+rvanilla)^0.5)-SUM($P158:U158),(Input!$P$110*(1+rvanilla)^0.5)/A8stdlife))</f>
        <v>0</v>
      </c>
      <c r="W158" s="172">
        <f>IF(A8stdlife="n/a","n/a",IF(W$3&gt;(A8stdlife+$E158),(Input!$P$110*(1+rvanilla)^0.5)-SUM($P158:V158),(Input!$P$110*(1+rvanilla)^0.5)/A8stdlife))</f>
        <v>0</v>
      </c>
      <c r="X158" s="172">
        <f>IF(A8stdlife="n/a","n/a",IF(X$3&gt;(A8stdlife+$E158),(Input!$P$110*(1+rvanilla)^0.5)-SUM($P158:W158),(Input!$P$110*(1+rvanilla)^0.5)/A8stdlife))</f>
        <v>0</v>
      </c>
      <c r="Y158" s="172">
        <f>IF(A8stdlife="n/a","n/a",IF(Y$3&gt;(A8stdlife+$E158),(Input!$P$110*(1+rvanilla)^0.5)-SUM($P158:X158),(Input!$P$110*(1+rvanilla)^0.5)/A8stdlife))</f>
        <v>0</v>
      </c>
      <c r="Z158" s="172">
        <f>IF(A8stdlife="n/a","n/a",IF(Z$3&gt;(A8stdlife+$E158),(Input!$P$110*(1+rvanilla)^0.5)-SUM($P158:Y158),(Input!$P$110*(1+rvanilla)^0.5)/A8stdlife))</f>
        <v>0</v>
      </c>
      <c r="AA158" s="172">
        <f>IF(A8stdlife="n/a","n/a",IF(AA$3&gt;(A8stdlife+$E158),(Input!$P$110*(1+rvanilla)^0.5)-SUM($P158:Z158),(Input!$P$110*(1+rvanilla)^0.5)/A8stdlife))</f>
        <v>0</v>
      </c>
      <c r="AB158" s="172">
        <f>IF(A8stdlife="n/a","n/a",IF(AB$3&gt;(A8stdlife+$E158),(Input!$P$110*(1+rvanilla)^0.5)-SUM($P158:AA158),(Input!$P$110*(1+rvanilla)^0.5)/A8stdlife))</f>
        <v>0</v>
      </c>
      <c r="AC158" s="172">
        <f>IF(A8stdlife="n/a","n/a",IF(AC$3&gt;(A8stdlife+$E158),(Input!$P$110*(1+rvanilla)^0.5)-SUM($P158:AB158),(Input!$P$110*(1+rvanilla)^0.5)/A8stdlife))</f>
        <v>0</v>
      </c>
      <c r="AD158" s="172">
        <f>IF(A8stdlife="n/a","n/a",IF(AD$3&gt;(A8stdlife+$E158),(Input!$P$110*(1+rvanilla)^0.5)-SUM($P158:AC158),(Input!$P$110*(1+rvanilla)^0.5)/A8stdlife))</f>
        <v>0</v>
      </c>
      <c r="AE158" s="172">
        <f>IF(A8stdlife="n/a","n/a",IF(AE$3&gt;(A8stdlife+$E158),(Input!$P$110*(1+rvanilla)^0.5)-SUM($P158:AD158),(Input!$P$110*(1+rvanilla)^0.5)/A8stdlife))</f>
        <v>0</v>
      </c>
      <c r="AF158" s="172">
        <f>IF(A8stdlife="n/a","n/a",IF(AF$3&gt;(A8stdlife+$E158),(Input!$P$110*(1+rvanilla)^0.5)-SUM($P158:AE158),(Input!$P$110*(1+rvanilla)^0.5)/A8stdlife))</f>
        <v>0</v>
      </c>
      <c r="AG158" s="172">
        <f>IF(A8stdlife="n/a","n/a",IF(AG$3&gt;(A8stdlife+$E158),(Input!$P$110*(1+rvanilla)^0.5)-SUM($P158:AF158),(Input!$P$110*(1+rvanilla)^0.5)/A8stdlife))</f>
        <v>0</v>
      </c>
      <c r="AH158" s="172">
        <f>IF(A8stdlife="n/a","n/a",IF(AH$3&gt;(A8stdlife+$E158),(Input!$P$110*(1+rvanilla)^0.5)-SUM($P158:AG158),(Input!$P$110*(1+rvanilla)^0.5)/A8stdlife))</f>
        <v>0</v>
      </c>
      <c r="AI158" s="172">
        <f>IF(A8stdlife="n/a","n/a",IF(AI$3&gt;(A8stdlife+$E158),(Input!$P$110*(1+rvanilla)^0.5)-SUM($P158:AH158),(Input!$P$110*(1+rvanilla)^0.5)/A8stdlife))</f>
        <v>0</v>
      </c>
      <c r="AJ158" s="172">
        <f>IF(A8stdlife="n/a","n/a",IF(AJ$3&gt;(A8stdlife+$E158),(Input!$P$110*(1+rvanilla)^0.5)-SUM($P158:AI158),(Input!$P$110*(1+rvanilla)^0.5)/A8stdlife))</f>
        <v>0</v>
      </c>
      <c r="AK158" s="172">
        <f>IF(A8stdlife="n/a","n/a",IF(AK$3&gt;(A8stdlife+$E158),(Input!$P$110*(1+rvanilla)^0.5)-SUM($P158:AJ158),(Input!$P$110*(1+rvanilla)^0.5)/A8stdlife))</f>
        <v>0</v>
      </c>
      <c r="AL158" s="172">
        <f>IF(A8stdlife="n/a","n/a",IF(AL$3&gt;(A8stdlife+$E158),(Input!$P$110*(1+rvanilla)^0.5)-SUM($P158:AK158),(Input!$P$110*(1+rvanilla)^0.5)/A8stdlife))</f>
        <v>0</v>
      </c>
      <c r="AM158" s="172">
        <f>IF(A8stdlife="n/a","n/a",IF(AM$3&gt;(A8stdlife+$E158),(Input!$P$110*(1+rvanilla)^0.5)-SUM($P158:AL158),(Input!$P$110*(1+rvanilla)^0.5)/A8stdlife))</f>
        <v>0</v>
      </c>
      <c r="AN158" s="172">
        <f>IF(A8stdlife="n/a","n/a",IF(AN$3&gt;(A8stdlife+$E158),(Input!$P$110*(1+rvanilla)^0.5)-SUM($P158:AM158),(Input!$P$110*(1+rvanilla)^0.5)/A8stdlife))</f>
        <v>0</v>
      </c>
      <c r="AO158" s="172">
        <f>IF(A8stdlife="n/a","n/a",IF(AO$3&gt;(A8stdlife+$E158),(Input!$P$110*(1+rvanilla)^0.5)-SUM($P158:AN158),(Input!$P$110*(1+rvanilla)^0.5)/A8stdlife))</f>
        <v>0</v>
      </c>
      <c r="AP158" s="172">
        <f>IF(A8stdlife="n/a","n/a",IF(AP$3&gt;(A8stdlife+$E158),(Input!$P$110*(1+rvanilla)^0.5)-SUM($P158:AO158),(Input!$P$110*(1+rvanilla)^0.5)/A8stdlife))</f>
        <v>0</v>
      </c>
      <c r="AQ158" s="172">
        <f>IF(A8stdlife="n/a","n/a",IF(AQ$3&gt;(A8stdlife+$E158),(Input!$P$110*(1+rvanilla)^0.5)-SUM($P158:AP158),(Input!$P$110*(1+rvanilla)^0.5)/A8stdlife))</f>
        <v>0</v>
      </c>
      <c r="AR158" s="172">
        <f>IF(A8stdlife="n/a","n/a",IF(AR$3&gt;(A8stdlife+$E158),(Input!$P$110*(1+rvanilla)^0.5)-SUM($P158:AQ158),(Input!$P$110*(1+rvanilla)^0.5)/A8stdlife))</f>
        <v>0</v>
      </c>
      <c r="AS158" s="172">
        <f>IF(A8stdlife="n/a","n/a",IF(AS$3&gt;(A8stdlife+$E158),(Input!$P$110*(1+rvanilla)^0.5)-SUM($P158:AR158),(Input!$P$110*(1+rvanilla)^0.5)/A8stdlife))</f>
        <v>0</v>
      </c>
      <c r="AT158" s="172">
        <f>IF(A8stdlife="n/a","n/a",IF(AT$3&gt;(A8stdlife+$E158),(Input!$P$110*(1+rvanilla)^0.5)-SUM($P158:AS158),(Input!$P$110*(1+rvanilla)^0.5)/A8stdlife))</f>
        <v>0</v>
      </c>
      <c r="AU158" s="172">
        <f>IF(A8stdlife="n/a","n/a",IF(AU$3&gt;(A8stdlife+$E158),(Input!$P$110*(1+rvanilla)^0.5)-SUM($P158:AT158),(Input!$P$110*(1+rvanilla)^0.5)/A8stdlife))</f>
        <v>0</v>
      </c>
      <c r="AV158" s="172">
        <f>IF(A8stdlife="n/a","n/a",IF(AV$3&gt;(A8stdlife+$E158),(Input!$P$110*(1+rvanilla)^0.5)-SUM($P158:AU158),(Input!$P$110*(1+rvanilla)^0.5)/A8stdlife))</f>
        <v>0</v>
      </c>
      <c r="AW158" s="172">
        <f>IF(A8stdlife="n/a","n/a",IF(AW$3&gt;(A8stdlife+$E158),(Input!$P$110*(1+rvanilla)^0.5)-SUM($P158:AV158),(Input!$P$110*(1+rvanilla)^0.5)/A8stdlife))</f>
        <v>0</v>
      </c>
      <c r="AX158" s="172">
        <f>IF(A8stdlife="n/a","n/a",IF(AX$3&gt;(A8stdlife+$E158),(Input!$P$110*(1+rvanilla)^0.5)-SUM($P158:AW158),(Input!$P$110*(1+rvanilla)^0.5)/A8stdlife))</f>
        <v>0</v>
      </c>
      <c r="AY158" s="172">
        <f>IF(A8stdlife="n/a","n/a",IF(AY$3&gt;(A8stdlife+$E158),(Input!$P$110*(1+rvanilla)^0.5)-SUM($P158:AX158),(Input!$P$110*(1+rvanilla)^0.5)/A8stdlife))</f>
        <v>0</v>
      </c>
      <c r="AZ158" s="172">
        <f>IF(A8stdlife="n/a","n/a",IF(AZ$3&gt;(A8stdlife+$E158),(Input!$P$110*(1+rvanilla)^0.5)-SUM($P158:AY158),(Input!$P$110*(1+rvanilla)^0.5)/A8stdlife))</f>
        <v>0</v>
      </c>
      <c r="BA158" s="172">
        <f>IF(A8stdlife="n/a","n/a",IF(BA$3&gt;(A8stdlife+$E158),(Input!$P$110*(1+rvanilla)^0.5)-SUM($P158:AZ158),(Input!$P$110*(1+rvanilla)^0.5)/A8stdlife))</f>
        <v>0</v>
      </c>
      <c r="BB158" s="172">
        <f>IF(A8stdlife="n/a","n/a",IF(BB$3&gt;(A8stdlife+$E158),(Input!$P$110*(1+rvanilla)^0.5)-SUM($P158:BA158),(Input!$P$110*(1+rvanilla)^0.5)/A8stdlife))</f>
        <v>0</v>
      </c>
      <c r="BC158" s="172">
        <f>IF(A8stdlife="n/a","n/a",IF(BC$3&gt;(A8stdlife+$E158),(Input!$P$110*(1+rvanilla)^0.5)-SUM($P158:BB158),(Input!$P$110*(1+rvanilla)^0.5)/A8stdlife))</f>
        <v>0</v>
      </c>
      <c r="BD158" s="172">
        <f>IF(A8stdlife="n/a","n/a",IF(BD$3&gt;(A8stdlife+$E158),(Input!$P$110*(1+rvanilla)^0.5)-SUM($P158:BC158),(Input!$P$110*(1+rvanilla)^0.5)/A8stdlife))</f>
        <v>0</v>
      </c>
      <c r="BE158" s="172">
        <f>IF(A8stdlife="n/a","n/a",IF(BE$3&gt;(A8stdlife+$E158),(Input!$P$110*(1+rvanilla)^0.5)-SUM($P158:BD158),(Input!$P$110*(1+rvanilla)^0.5)/A8stdlife))</f>
        <v>0</v>
      </c>
      <c r="BF158" s="172">
        <f>IF(A8stdlife="n/a","n/a",IF(BF$3&gt;(A8stdlife+$E158),(Input!$P$110*(1+rvanilla)^0.5)-SUM($P158:BE158),(Input!$P$110*(1+rvanilla)^0.5)/A8stdlife))</f>
        <v>0</v>
      </c>
      <c r="BG158" s="172">
        <f>IF(A8stdlife="n/a","n/a",IF(BG$3&gt;(A8stdlife+$E158),(Input!$P$110*(1+rvanilla)^0.5)-SUM($P158:BF158),(Input!$P$110*(1+rvanilla)^0.5)/A8stdlife))</f>
        <v>0</v>
      </c>
      <c r="BH158" s="172">
        <f>IF(A8stdlife="n/a","n/a",IF(BH$3&gt;(A8stdlife+$E158),(Input!$P$110*(1+rvanilla)^0.5)-SUM($P158:BG158),(Input!$P$110*(1+rvanilla)^0.5)/A8stdlife))</f>
        <v>0</v>
      </c>
      <c r="BI158" s="172">
        <f>IF(A8stdlife="n/a","n/a",IF(BI$3&gt;(A8stdlife+$E158),(Input!$P$110*(1+rvanilla)^0.5)-SUM($P158:BH158),(Input!$P$110*(1+rvanilla)^0.5)/A8stdlife))</f>
        <v>0</v>
      </c>
      <c r="BJ158" s="16"/>
      <c r="BK158" s="16"/>
      <c r="BL158" s="325"/>
      <c r="BM158" s="325"/>
      <c r="BN158" s="325"/>
      <c r="BO158" s="325"/>
      <c r="BP158" s="325"/>
      <c r="BQ158" s="325"/>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2" customFormat="1" hidden="1" outlineLevel="1">
      <c r="A159" s="16"/>
      <c r="B159" s="16"/>
      <c r="C159" s="35" t="str">
        <f>Asset8</f>
        <v>IT &amp; Communication Systems (Networks)</v>
      </c>
      <c r="D159" s="16"/>
      <c r="E159" s="16"/>
      <c r="F159" s="32"/>
      <c r="G159" s="169">
        <f t="shared" ref="G159:AL159" si="23">SUM(G147:G158)</f>
        <v>0</v>
      </c>
      <c r="H159" s="169">
        <f t="shared" si="23"/>
        <v>0.57853478333917041</v>
      </c>
      <c r="I159" s="169">
        <f t="shared" si="23"/>
        <v>1.1581179313157648</v>
      </c>
      <c r="J159" s="169">
        <f t="shared" si="23"/>
        <v>1.5526647207870476</v>
      </c>
      <c r="K159" s="169">
        <f t="shared" si="23"/>
        <v>1.9540258804015855</v>
      </c>
      <c r="L159" s="169">
        <f t="shared" si="23"/>
        <v>2.4701829678140363</v>
      </c>
      <c r="M159" s="169">
        <f t="shared" si="23"/>
        <v>2.4701829678140363</v>
      </c>
      <c r="N159" s="169">
        <f t="shared" si="23"/>
        <v>2.4701829678140363</v>
      </c>
      <c r="O159" s="169">
        <f t="shared" si="23"/>
        <v>2.4701829678140363</v>
      </c>
      <c r="P159" s="169">
        <f t="shared" si="23"/>
        <v>2.4701829678140363</v>
      </c>
      <c r="Q159" s="169">
        <f t="shared" si="23"/>
        <v>2.4701829678140363</v>
      </c>
      <c r="R159" s="169">
        <f t="shared" si="23"/>
        <v>1.8916481844748647</v>
      </c>
      <c r="S159" s="169">
        <f t="shared" si="23"/>
        <v>1.3120650364982722</v>
      </c>
      <c r="T159" s="169">
        <f t="shared" si="23"/>
        <v>0.91751824702698936</v>
      </c>
      <c r="U159" s="169">
        <f t="shared" si="23"/>
        <v>0.51615708741245159</v>
      </c>
      <c r="V159" s="169">
        <f t="shared" si="23"/>
        <v>8.8817841970012523E-16</v>
      </c>
      <c r="W159" s="169">
        <f t="shared" si="23"/>
        <v>0</v>
      </c>
      <c r="X159" s="169">
        <f t="shared" si="23"/>
        <v>0</v>
      </c>
      <c r="Y159" s="169">
        <f t="shared" si="23"/>
        <v>0</v>
      </c>
      <c r="Z159" s="169">
        <f t="shared" si="23"/>
        <v>0</v>
      </c>
      <c r="AA159" s="169">
        <f t="shared" si="23"/>
        <v>0</v>
      </c>
      <c r="AB159" s="169">
        <f t="shared" si="23"/>
        <v>0</v>
      </c>
      <c r="AC159" s="169">
        <f t="shared" si="23"/>
        <v>0</v>
      </c>
      <c r="AD159" s="169">
        <f t="shared" si="23"/>
        <v>0</v>
      </c>
      <c r="AE159" s="169">
        <f t="shared" si="23"/>
        <v>0</v>
      </c>
      <c r="AF159" s="169">
        <f t="shared" si="23"/>
        <v>0</v>
      </c>
      <c r="AG159" s="169">
        <f t="shared" si="23"/>
        <v>0</v>
      </c>
      <c r="AH159" s="169">
        <f t="shared" si="23"/>
        <v>0</v>
      </c>
      <c r="AI159" s="169">
        <f t="shared" si="23"/>
        <v>0</v>
      </c>
      <c r="AJ159" s="169">
        <f t="shared" si="23"/>
        <v>0</v>
      </c>
      <c r="AK159" s="169">
        <f t="shared" si="23"/>
        <v>0</v>
      </c>
      <c r="AL159" s="169">
        <f t="shared" si="23"/>
        <v>0</v>
      </c>
      <c r="AM159" s="169">
        <f t="shared" ref="AM159:BI159" si="24">SUM(AM147:AM158)</f>
        <v>0</v>
      </c>
      <c r="AN159" s="169">
        <f t="shared" si="24"/>
        <v>0</v>
      </c>
      <c r="AO159" s="169">
        <f t="shared" si="24"/>
        <v>0</v>
      </c>
      <c r="AP159" s="169">
        <f t="shared" si="24"/>
        <v>0</v>
      </c>
      <c r="AQ159" s="169">
        <f t="shared" si="24"/>
        <v>0</v>
      </c>
      <c r="AR159" s="169">
        <f t="shared" si="24"/>
        <v>0</v>
      </c>
      <c r="AS159" s="169">
        <f t="shared" si="24"/>
        <v>0</v>
      </c>
      <c r="AT159" s="169">
        <f t="shared" si="24"/>
        <v>0</v>
      </c>
      <c r="AU159" s="169">
        <f t="shared" si="24"/>
        <v>0</v>
      </c>
      <c r="AV159" s="169">
        <f t="shared" si="24"/>
        <v>0</v>
      </c>
      <c r="AW159" s="169">
        <f t="shared" si="24"/>
        <v>0</v>
      </c>
      <c r="AX159" s="169">
        <f t="shared" si="24"/>
        <v>0</v>
      </c>
      <c r="AY159" s="169">
        <f t="shared" si="24"/>
        <v>0</v>
      </c>
      <c r="AZ159" s="169">
        <f t="shared" si="24"/>
        <v>0</v>
      </c>
      <c r="BA159" s="169">
        <f t="shared" si="24"/>
        <v>0</v>
      </c>
      <c r="BB159" s="169">
        <f t="shared" si="24"/>
        <v>0</v>
      </c>
      <c r="BC159" s="169">
        <f t="shared" si="24"/>
        <v>0</v>
      </c>
      <c r="BD159" s="169">
        <f t="shared" si="24"/>
        <v>0</v>
      </c>
      <c r="BE159" s="169">
        <f t="shared" si="24"/>
        <v>0</v>
      </c>
      <c r="BF159" s="169">
        <f t="shared" si="24"/>
        <v>0</v>
      </c>
      <c r="BG159" s="169">
        <f t="shared" si="24"/>
        <v>0</v>
      </c>
      <c r="BH159" s="169">
        <f t="shared" si="24"/>
        <v>0</v>
      </c>
      <c r="BI159" s="169">
        <f t="shared" si="24"/>
        <v>0</v>
      </c>
      <c r="BJ159" s="16"/>
      <c r="BK159" s="16"/>
      <c r="BL159" s="325"/>
      <c r="BM159" s="325"/>
      <c r="BN159" s="325"/>
      <c r="BO159" s="325"/>
      <c r="BP159" s="325"/>
      <c r="BQ159" s="325"/>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2" customFormat="1" ht="12.75" hidden="1" customHeight="1" outlineLevel="2">
      <c r="A160" s="16"/>
      <c r="B160" s="42" t="str">
        <f>C172</f>
        <v>Motor Vehicles</v>
      </c>
      <c r="C160" s="43"/>
      <c r="D160" s="44" t="s">
        <v>72</v>
      </c>
      <c r="E160" s="43"/>
      <c r="F160" s="45"/>
      <c r="G160" s="171" t="str">
        <f>IF(G$3&gt;A9remlife,A9value-SUM($F160:F160),IF(A9remlife="N/A","n/a",A9value/A9remlife))</f>
        <v>n/a</v>
      </c>
      <c r="H160" s="171" t="str">
        <f>IF(H$3&gt;A9remlife,A9value-SUM($F160:G160),IF(A9remlife="N/A","n/a",A9value/A9remlife))</f>
        <v>n/a</v>
      </c>
      <c r="I160" s="171" t="str">
        <f>IF(I$3&gt;A9remlife,A9value-SUM($F160:H160),IF(A9remlife="N/A","n/a",A9value/A9remlife))</f>
        <v>n/a</v>
      </c>
      <c r="J160" s="171" t="str">
        <f>IF(J$3&gt;A9remlife,A9value-SUM($F160:I160),IF(A9remlife="N/A","n/a",A9value/A9remlife))</f>
        <v>n/a</v>
      </c>
      <c r="K160" s="171" t="str">
        <f>IF(K$3&gt;A9remlife,A9value-SUM($F160:J160),IF(A9remlife="N/A","n/a",A9value/A9remlife))</f>
        <v>n/a</v>
      </c>
      <c r="L160" s="171" t="str">
        <f>IF(L$3&gt;A9remlife,A9value-SUM($F160:K160),IF(A9remlife="N/A","n/a",A9value/A9remlife))</f>
        <v>n/a</v>
      </c>
      <c r="M160" s="171" t="str">
        <f>IF(M$3&gt;A9remlife,A9value-SUM($F160:L160),IF(A9remlife="N/A","n/a",A9value/A9remlife))</f>
        <v>n/a</v>
      </c>
      <c r="N160" s="171" t="str">
        <f>IF(N$3&gt;A9remlife,A9value-SUM($F160:M160),IF(A9remlife="N/A","n/a",A9value/A9remlife))</f>
        <v>n/a</v>
      </c>
      <c r="O160" s="171" t="str">
        <f>IF(O$3&gt;A9remlife,A9value-SUM($F160:N160),IF(A9remlife="N/A","n/a",A9value/A9remlife))</f>
        <v>n/a</v>
      </c>
      <c r="P160" s="171" t="str">
        <f>IF(P$3&gt;A9remlife,A9value-SUM($F160:O160),IF(A9remlife="N/A","n/a",A9value/A9remlife))</f>
        <v>n/a</v>
      </c>
      <c r="Q160" s="171" t="str">
        <f>IF(Q$3&gt;A9remlife,A9value-SUM($F160:P160),IF(A9remlife="N/A","n/a",A9value/A9remlife))</f>
        <v>n/a</v>
      </c>
      <c r="R160" s="171" t="str">
        <f>IF(R$3&gt;A9remlife,A9value-SUM($F160:Q160),IF(A9remlife="N/A","n/a",A9value/A9remlife))</f>
        <v>n/a</v>
      </c>
      <c r="S160" s="171" t="str">
        <f>IF(S$3&gt;A9remlife,A9value-SUM($F160:R160),IF(A9remlife="N/A","n/a",A9value/A9remlife))</f>
        <v>n/a</v>
      </c>
      <c r="T160" s="171" t="str">
        <f>IF(T$3&gt;A9remlife,A9value-SUM($F160:S160),IF(A9remlife="N/A","n/a",A9value/A9remlife))</f>
        <v>n/a</v>
      </c>
      <c r="U160" s="171" t="str">
        <f>IF(U$3&gt;A9remlife,A9value-SUM($F160:T160),IF(A9remlife="N/A","n/a",A9value/A9remlife))</f>
        <v>n/a</v>
      </c>
      <c r="V160" s="171" t="str">
        <f>IF(V$3&gt;A9remlife,A9value-SUM($F160:U160),IF(A9remlife="N/A","n/a",A9value/A9remlife))</f>
        <v>n/a</v>
      </c>
      <c r="W160" s="171" t="str">
        <f>IF(W$3&gt;A9remlife,A9value-SUM($F160:V160),IF(A9remlife="N/A","n/a",A9value/A9remlife))</f>
        <v>n/a</v>
      </c>
      <c r="X160" s="171" t="str">
        <f>IF(X$3&gt;A9remlife,A9value-SUM($F160:W160),IF(A9remlife="N/A","n/a",A9value/A9remlife))</f>
        <v>n/a</v>
      </c>
      <c r="Y160" s="171" t="str">
        <f>IF(Y$3&gt;A9remlife,A9value-SUM($F160:X160),IF(A9remlife="N/A","n/a",A9value/A9remlife))</f>
        <v>n/a</v>
      </c>
      <c r="Z160" s="171" t="str">
        <f>IF(Z$3&gt;A9remlife,A9value-SUM($F160:Y160),IF(A9remlife="N/A","n/a",A9value/A9remlife))</f>
        <v>n/a</v>
      </c>
      <c r="AA160" s="171" t="str">
        <f>IF(AA$3&gt;A9remlife,A9value-SUM($F160:Z160),IF(A9remlife="N/A","n/a",A9value/A9remlife))</f>
        <v>n/a</v>
      </c>
      <c r="AB160" s="171" t="str">
        <f>IF(AB$3&gt;A9remlife,A9value-SUM($F160:AA160),IF(A9remlife="N/A","n/a",A9value/A9remlife))</f>
        <v>n/a</v>
      </c>
      <c r="AC160" s="171" t="str">
        <f>IF(AC$3&gt;A9remlife,A9value-SUM($F160:AB160),IF(A9remlife="N/A","n/a",A9value/A9remlife))</f>
        <v>n/a</v>
      </c>
      <c r="AD160" s="171" t="str">
        <f>IF(AD$3&gt;A9remlife,A9value-SUM($F160:AC160),IF(A9remlife="N/A","n/a",A9value/A9remlife))</f>
        <v>n/a</v>
      </c>
      <c r="AE160" s="171" t="str">
        <f>IF(AE$3&gt;A9remlife,A9value-SUM($F160:AD160),IF(A9remlife="N/A","n/a",A9value/A9remlife))</f>
        <v>n/a</v>
      </c>
      <c r="AF160" s="171" t="str">
        <f>IF(AF$3&gt;A9remlife,A9value-SUM($F160:AE160),IF(A9remlife="N/A","n/a",A9value/A9remlife))</f>
        <v>n/a</v>
      </c>
      <c r="AG160" s="171" t="str">
        <f>IF(AG$3&gt;A9remlife,A9value-SUM($F160:AF160),IF(A9remlife="N/A","n/a",A9value/A9remlife))</f>
        <v>n/a</v>
      </c>
      <c r="AH160" s="171" t="str">
        <f>IF(AH$3&gt;A9remlife,A9value-SUM($F160:AG160),IF(A9remlife="N/A","n/a",A9value/A9remlife))</f>
        <v>n/a</v>
      </c>
      <c r="AI160" s="171" t="str">
        <f>IF(AI$3&gt;A9remlife,A9value-SUM($F160:AH160),IF(A9remlife="N/A","n/a",A9value/A9remlife))</f>
        <v>n/a</v>
      </c>
      <c r="AJ160" s="171" t="str">
        <f>IF(AJ$3&gt;A9remlife,A9value-SUM($F160:AI160),IF(A9remlife="N/A","n/a",A9value/A9remlife))</f>
        <v>n/a</v>
      </c>
      <c r="AK160" s="171" t="str">
        <f>IF(AK$3&gt;A9remlife,A9value-SUM($F160:AJ160),IF(A9remlife="N/A","n/a",A9value/A9remlife))</f>
        <v>n/a</v>
      </c>
      <c r="AL160" s="171" t="str">
        <f>IF(AL$3&gt;A9remlife,A9value-SUM($F160:AK160),IF(A9remlife="N/A","n/a",A9value/A9remlife))</f>
        <v>n/a</v>
      </c>
      <c r="AM160" s="171" t="str">
        <f>IF(AM$3&gt;A9remlife,A9value-SUM($F160:AL160),IF(A9remlife="N/A","n/a",A9value/A9remlife))</f>
        <v>n/a</v>
      </c>
      <c r="AN160" s="171" t="str">
        <f>IF(AN$3&gt;A9remlife,A9value-SUM($F160:AM160),IF(A9remlife="N/A","n/a",A9value/A9remlife))</f>
        <v>n/a</v>
      </c>
      <c r="AO160" s="171" t="str">
        <f>IF(AO$3&gt;A9remlife,A9value-SUM($F160:AN160),IF(A9remlife="N/A","n/a",A9value/A9remlife))</f>
        <v>n/a</v>
      </c>
      <c r="AP160" s="171" t="str">
        <f>IF(AP$3&gt;A9remlife,A9value-SUM($F160:AO160),IF(A9remlife="N/A","n/a",A9value/A9remlife))</f>
        <v>n/a</v>
      </c>
      <c r="AQ160" s="171" t="str">
        <f>IF(AQ$3&gt;A9remlife,A9value-SUM($F160:AP160),IF(A9remlife="N/A","n/a",A9value/A9remlife))</f>
        <v>n/a</v>
      </c>
      <c r="AR160" s="171" t="str">
        <f>IF(AR$3&gt;A9remlife,A9value-SUM($F160:AQ160),IF(A9remlife="N/A","n/a",A9value/A9remlife))</f>
        <v>n/a</v>
      </c>
      <c r="AS160" s="171" t="str">
        <f>IF(AS$3&gt;A9remlife,A9value-SUM($F160:AR160),IF(A9remlife="N/A","n/a",A9value/A9remlife))</f>
        <v>n/a</v>
      </c>
      <c r="AT160" s="171" t="str">
        <f>IF(AT$3&gt;A9remlife,A9value-SUM($F160:AS160),IF(A9remlife="N/A","n/a",A9value/A9remlife))</f>
        <v>n/a</v>
      </c>
      <c r="AU160" s="171" t="str">
        <f>IF(AU$3&gt;A9remlife,A9value-SUM($F160:AT160),IF(A9remlife="N/A","n/a",A9value/A9remlife))</f>
        <v>n/a</v>
      </c>
      <c r="AV160" s="171" t="str">
        <f>IF(AV$3&gt;A9remlife,A9value-SUM($F160:AU160),IF(A9remlife="N/A","n/a",A9value/A9remlife))</f>
        <v>n/a</v>
      </c>
      <c r="AW160" s="171" t="str">
        <f>IF(AW$3&gt;A9remlife,A9value-SUM($F160:AV160),IF(A9remlife="N/A","n/a",A9value/A9remlife))</f>
        <v>n/a</v>
      </c>
      <c r="AX160" s="171" t="str">
        <f>IF(AX$3&gt;A9remlife,A9value-SUM($F160:AW160),IF(A9remlife="N/A","n/a",A9value/A9remlife))</f>
        <v>n/a</v>
      </c>
      <c r="AY160" s="171" t="str">
        <f>IF(AY$3&gt;A9remlife,A9value-SUM($F160:AX160),IF(A9remlife="N/A","n/a",A9value/A9remlife))</f>
        <v>n/a</v>
      </c>
      <c r="AZ160" s="171" t="str">
        <f>IF(AZ$3&gt;A9remlife,A9value-SUM($F160:AY160),IF(A9remlife="N/A","n/a",A9value/A9remlife))</f>
        <v>n/a</v>
      </c>
      <c r="BA160" s="171" t="str">
        <f>IF(BA$3&gt;A9remlife,A9value-SUM($F160:AZ160),IF(A9remlife="N/A","n/a",A9value/A9remlife))</f>
        <v>n/a</v>
      </c>
      <c r="BB160" s="171" t="str">
        <f>IF(BB$3&gt;A9remlife,A9value-SUM($F160:BA160),IF(A9remlife="N/A","n/a",A9value/A9remlife))</f>
        <v>n/a</v>
      </c>
      <c r="BC160" s="171" t="str">
        <f>IF(BC$3&gt;A9remlife,A9value-SUM($F160:BB160),IF(A9remlife="N/A","n/a",A9value/A9remlife))</f>
        <v>n/a</v>
      </c>
      <c r="BD160" s="171" t="str">
        <f>IF(BD$3&gt;A9remlife,A9value-SUM($F160:BC160),IF(A9remlife="N/A","n/a",A9value/A9remlife))</f>
        <v>n/a</v>
      </c>
      <c r="BE160" s="171" t="str">
        <f>IF(BE$3&gt;A9remlife,A9value-SUM($F160:BD160),IF(A9remlife="N/A","n/a",A9value/A9remlife))</f>
        <v>n/a</v>
      </c>
      <c r="BF160" s="171" t="str">
        <f>IF(BF$3&gt;A9remlife,A9value-SUM($F160:BE160),IF(A9remlife="N/A","n/a",A9value/A9remlife))</f>
        <v>n/a</v>
      </c>
      <c r="BG160" s="171" t="str">
        <f>IF(BG$3&gt;A9remlife,A9value-SUM($F160:BF160),IF(A9remlife="N/A","n/a",A9value/A9remlife))</f>
        <v>n/a</v>
      </c>
      <c r="BH160" s="171" t="str">
        <f>IF(BH$3&gt;A9remlife,A9value-SUM($F160:BG160),IF(A9remlife="N/A","n/a",A9value/A9remlife))</f>
        <v>n/a</v>
      </c>
      <c r="BI160" s="171" t="str">
        <f>IF(BI$3&gt;A9remlife,A9value-SUM($F160:BH160),IF(A9remlife="N/A","n/a",A9value/A9remlife))</f>
        <v>n/a</v>
      </c>
      <c r="BJ160" s="16"/>
      <c r="BK160" s="16"/>
      <c r="BL160" s="325"/>
      <c r="BM160" s="325"/>
      <c r="BN160" s="325"/>
      <c r="BO160" s="325"/>
      <c r="BP160" s="325"/>
      <c r="BQ160" s="325"/>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2" customFormat="1" ht="12.75" hidden="1" customHeight="1" outlineLevel="2">
      <c r="A161" s="16"/>
      <c r="B161" s="16"/>
      <c r="C161" s="35"/>
      <c r="D161" s="546" t="s">
        <v>71</v>
      </c>
      <c r="E161" s="293">
        <v>0</v>
      </c>
      <c r="F161" s="37"/>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6"/>
      <c r="BK161" s="16"/>
      <c r="BL161" s="325"/>
      <c r="BM161" s="325"/>
      <c r="BN161" s="325"/>
      <c r="BO161" s="325"/>
      <c r="BP161" s="325"/>
      <c r="BQ161" s="325"/>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2" customFormat="1" ht="12.75" hidden="1" customHeight="1" outlineLevel="2">
      <c r="A162" s="16"/>
      <c r="B162" s="16"/>
      <c r="C162" s="35"/>
      <c r="D162" s="546"/>
      <c r="E162" s="293">
        <v>1</v>
      </c>
      <c r="F162" s="37"/>
      <c r="G162" s="317"/>
      <c r="H162" s="172">
        <f>IF(A9stdlife="n/a","n/a",IF(H$3&gt;(A9stdlife+$E162),(Input!$G$111*(1+rvanilla)^0.5)-SUM($G162:G162),(Input!$G$111*(1+rvanilla)^0.5)/A9stdlife))</f>
        <v>0</v>
      </c>
      <c r="I162" s="172">
        <f>IF(A9stdlife="n/a","n/a",IF(I$3&gt;(A9stdlife+$E162),(Input!$G$111*(1+rvanilla)^0.5)-SUM($G162:H162),(Input!$G$111*(1+rvanilla)^0.5)/A9stdlife))</f>
        <v>0</v>
      </c>
      <c r="J162" s="172">
        <f>IF(A9stdlife="n/a","n/a",IF(J$3&gt;(A9stdlife+$E162),(Input!$G$111*(1+rvanilla)^0.5)-SUM($G162:I162),(Input!$G$111*(1+rvanilla)^0.5)/A9stdlife))</f>
        <v>0</v>
      </c>
      <c r="K162" s="172">
        <f>IF(A9stdlife="n/a","n/a",IF(K$3&gt;(A9stdlife+$E162),(Input!$G$111*(1+rvanilla)^0.5)-SUM($G162:J162),(Input!$G$111*(1+rvanilla)^0.5)/A9stdlife))</f>
        <v>0</v>
      </c>
      <c r="L162" s="172">
        <f>IF(A9stdlife="n/a","n/a",IF(L$3&gt;(A9stdlife+$E162),(Input!$G$111*(1+rvanilla)^0.5)-SUM($G162:K162),(Input!$G$111*(1+rvanilla)^0.5)/A9stdlife))</f>
        <v>0</v>
      </c>
      <c r="M162" s="172">
        <f>IF(A9stdlife="n/a","n/a",IF(M$3&gt;(A9stdlife+$E162),(Input!$G$111*(1+rvanilla)^0.5)-SUM($G162:L162),(Input!$G$111*(1+rvanilla)^0.5)/A9stdlife))</f>
        <v>0</v>
      </c>
      <c r="N162" s="172">
        <f>IF(A9stdlife="n/a","n/a",IF(N$3&gt;(A9stdlife+$E162),(Input!$G$111*(1+rvanilla)^0.5)-SUM($G162:M162),(Input!$G$111*(1+rvanilla)^0.5)/A9stdlife))</f>
        <v>0</v>
      </c>
      <c r="O162" s="172">
        <f>IF(A9stdlife="n/a","n/a",IF(O$3&gt;(A9stdlife+$E162),(Input!$G$111*(1+rvanilla)^0.5)-SUM($G162:N162),(Input!$G$111*(1+rvanilla)^0.5)/A9stdlife))</f>
        <v>0</v>
      </c>
      <c r="P162" s="172">
        <f>IF(A9stdlife="n/a","n/a",IF(P$3&gt;(A9stdlife+$E162),(Input!$G$111*(1+rvanilla)^0.5)-SUM($G162:O162),(Input!$G$111*(1+rvanilla)^0.5)/A9stdlife))</f>
        <v>0</v>
      </c>
      <c r="Q162" s="172">
        <f>IF(A9stdlife="n/a","n/a",IF(Q$3&gt;(A9stdlife+$E162),(Input!$G$111*(1+rvanilla)^0.5)-SUM($G162:P162),(Input!$G$111*(1+rvanilla)^0.5)/A9stdlife))</f>
        <v>0</v>
      </c>
      <c r="R162" s="172">
        <f>IF(A9stdlife="n/a","n/a",IF(R$3&gt;(A9stdlife+$E162),(Input!$G$111*(1+rvanilla)^0.5)-SUM($G162:Q162),(Input!$G$111*(1+rvanilla)^0.5)/A9stdlife))</f>
        <v>0</v>
      </c>
      <c r="S162" s="172">
        <f>IF(A9stdlife="n/a","n/a",IF(S$3&gt;(A9stdlife+$E162),(Input!$G$111*(1+rvanilla)^0.5)-SUM($G162:R162),(Input!$G$111*(1+rvanilla)^0.5)/A9stdlife))</f>
        <v>0</v>
      </c>
      <c r="T162" s="172">
        <f>IF(A9stdlife="n/a","n/a",IF(T$3&gt;(A9stdlife+$E162),(Input!$G$111*(1+rvanilla)^0.5)-SUM($G162:S162),(Input!$G$111*(1+rvanilla)^0.5)/A9stdlife))</f>
        <v>0</v>
      </c>
      <c r="U162" s="172">
        <f>IF(A9stdlife="n/a","n/a",IF(U$3&gt;(A9stdlife+$E162),(Input!$G$111*(1+rvanilla)^0.5)-SUM($G162:T162),(Input!$G$111*(1+rvanilla)^0.5)/A9stdlife))</f>
        <v>0</v>
      </c>
      <c r="V162" s="172">
        <f>IF(A9stdlife="n/a","n/a",IF(V$3&gt;(A9stdlife+$E162),(Input!$G$111*(1+rvanilla)^0.5)-SUM($G162:U162),(Input!$G$111*(1+rvanilla)^0.5)/A9stdlife))</f>
        <v>0</v>
      </c>
      <c r="W162" s="172">
        <f>IF(A9stdlife="n/a","n/a",IF(W$3&gt;(A9stdlife+$E162),(Input!$G$111*(1+rvanilla)^0.5)-SUM($G162:V162),(Input!$G$111*(1+rvanilla)^0.5)/A9stdlife))</f>
        <v>0</v>
      </c>
      <c r="X162" s="172">
        <f>IF(A9stdlife="n/a","n/a",IF(X$3&gt;(A9stdlife+$E162),(Input!$G$111*(1+rvanilla)^0.5)-SUM($G162:W162),(Input!$G$111*(1+rvanilla)^0.5)/A9stdlife))</f>
        <v>0</v>
      </c>
      <c r="Y162" s="172">
        <f>IF(A9stdlife="n/a","n/a",IF(Y$3&gt;(A9stdlife+$E162),(Input!$G$111*(1+rvanilla)^0.5)-SUM($G162:X162),(Input!$G$111*(1+rvanilla)^0.5)/A9stdlife))</f>
        <v>0</v>
      </c>
      <c r="Z162" s="172">
        <f>IF(A9stdlife="n/a","n/a",IF(Z$3&gt;(A9stdlife+$E162),(Input!$G$111*(1+rvanilla)^0.5)-SUM($G162:Y162),(Input!$G$111*(1+rvanilla)^0.5)/A9stdlife))</f>
        <v>0</v>
      </c>
      <c r="AA162" s="172">
        <f>IF(A9stdlife="n/a","n/a",IF(AA$3&gt;(A9stdlife+$E162),(Input!$G$111*(1+rvanilla)^0.5)-SUM($G162:Z162),(Input!$G$111*(1+rvanilla)^0.5)/A9stdlife))</f>
        <v>0</v>
      </c>
      <c r="AB162" s="172">
        <f>IF(A9stdlife="n/a","n/a",IF(AB$3&gt;(A9stdlife+$E162),(Input!$G$111*(1+rvanilla)^0.5)-SUM($G162:AA162),(Input!$G$111*(1+rvanilla)^0.5)/A9stdlife))</f>
        <v>0</v>
      </c>
      <c r="AC162" s="172">
        <f>IF(A9stdlife="n/a","n/a",IF(AC$3&gt;(A9stdlife+$E162),(Input!$G$111*(1+rvanilla)^0.5)-SUM($G162:AB162),(Input!$G$111*(1+rvanilla)^0.5)/A9stdlife))</f>
        <v>0</v>
      </c>
      <c r="AD162" s="172">
        <f>IF(A9stdlife="n/a","n/a",IF(AD$3&gt;(A9stdlife+$E162),(Input!$G$111*(1+rvanilla)^0.5)-SUM($G162:AC162),(Input!$G$111*(1+rvanilla)^0.5)/A9stdlife))</f>
        <v>0</v>
      </c>
      <c r="AE162" s="172">
        <f>IF(A9stdlife="n/a","n/a",IF(AE$3&gt;(A9stdlife+$E162),(Input!$G$111*(1+rvanilla)^0.5)-SUM($G162:AD162),(Input!$G$111*(1+rvanilla)^0.5)/A9stdlife))</f>
        <v>0</v>
      </c>
      <c r="AF162" s="172">
        <f>IF(A9stdlife="n/a","n/a",IF(AF$3&gt;(A9stdlife+$E162),(Input!$G$111*(1+rvanilla)^0.5)-SUM($G162:AE162),(Input!$G$111*(1+rvanilla)^0.5)/A9stdlife))</f>
        <v>0</v>
      </c>
      <c r="AG162" s="172">
        <f>IF(A9stdlife="n/a","n/a",IF(AG$3&gt;(A9stdlife+$E162),(Input!$G$111*(1+rvanilla)^0.5)-SUM($G162:AF162),(Input!$G$111*(1+rvanilla)^0.5)/A9stdlife))</f>
        <v>0</v>
      </c>
      <c r="AH162" s="172">
        <f>IF(A9stdlife="n/a","n/a",IF(AH$3&gt;(A9stdlife+$E162),(Input!$G$111*(1+rvanilla)^0.5)-SUM($G162:AG162),(Input!$G$111*(1+rvanilla)^0.5)/A9stdlife))</f>
        <v>0</v>
      </c>
      <c r="AI162" s="172">
        <f>IF(A9stdlife="n/a","n/a",IF(AI$3&gt;(A9stdlife+$E162),(Input!$G$111*(1+rvanilla)^0.5)-SUM($G162:AH162),(Input!$G$111*(1+rvanilla)^0.5)/A9stdlife))</f>
        <v>0</v>
      </c>
      <c r="AJ162" s="172">
        <f>IF(A9stdlife="n/a","n/a",IF(AJ$3&gt;(A9stdlife+$E162),(Input!$G$111*(1+rvanilla)^0.5)-SUM($G162:AI162),(Input!$G$111*(1+rvanilla)^0.5)/A9stdlife))</f>
        <v>0</v>
      </c>
      <c r="AK162" s="172">
        <f>IF(A9stdlife="n/a","n/a",IF(AK$3&gt;(A9stdlife+$E162),(Input!$G$111*(1+rvanilla)^0.5)-SUM($G162:AJ162),(Input!$G$111*(1+rvanilla)^0.5)/A9stdlife))</f>
        <v>0</v>
      </c>
      <c r="AL162" s="172">
        <f>IF(A9stdlife="n/a","n/a",IF(AL$3&gt;(A9stdlife+$E162),(Input!$G$111*(1+rvanilla)^0.5)-SUM($G162:AK162),(Input!$G$111*(1+rvanilla)^0.5)/A9stdlife))</f>
        <v>0</v>
      </c>
      <c r="AM162" s="172">
        <f>IF(A9stdlife="n/a","n/a",IF(AM$3&gt;(A9stdlife+$E162),(Input!$G$111*(1+rvanilla)^0.5)-SUM($G162:AL162),(Input!$G$111*(1+rvanilla)^0.5)/A9stdlife))</f>
        <v>0</v>
      </c>
      <c r="AN162" s="172">
        <f>IF(A9stdlife="n/a","n/a",IF(AN$3&gt;(A9stdlife+$E162),(Input!$G$111*(1+rvanilla)^0.5)-SUM($G162:AM162),(Input!$G$111*(1+rvanilla)^0.5)/A9stdlife))</f>
        <v>0</v>
      </c>
      <c r="AO162" s="172">
        <f>IF(A9stdlife="n/a","n/a",IF(AO$3&gt;(A9stdlife+$E162),(Input!$G$111*(1+rvanilla)^0.5)-SUM($G162:AN162),(Input!$G$111*(1+rvanilla)^0.5)/A9stdlife))</f>
        <v>0</v>
      </c>
      <c r="AP162" s="172">
        <f>IF(A9stdlife="n/a","n/a",IF(AP$3&gt;(A9stdlife+$E162),(Input!$G$111*(1+rvanilla)^0.5)-SUM($G162:AO162),(Input!$G$111*(1+rvanilla)^0.5)/A9stdlife))</f>
        <v>0</v>
      </c>
      <c r="AQ162" s="172">
        <f>IF(A9stdlife="n/a","n/a",IF(AQ$3&gt;(A9stdlife+$E162),(Input!$G$111*(1+rvanilla)^0.5)-SUM($G162:AP162),(Input!$G$111*(1+rvanilla)^0.5)/A9stdlife))</f>
        <v>0</v>
      </c>
      <c r="AR162" s="172">
        <f>IF(A9stdlife="n/a","n/a",IF(AR$3&gt;(A9stdlife+$E162),(Input!$G$111*(1+rvanilla)^0.5)-SUM($G162:AQ162),(Input!$G$111*(1+rvanilla)^0.5)/A9stdlife))</f>
        <v>0</v>
      </c>
      <c r="AS162" s="172">
        <f>IF(A9stdlife="n/a","n/a",IF(AS$3&gt;(A9stdlife+$E162),(Input!$G$111*(1+rvanilla)^0.5)-SUM($G162:AR162),(Input!$G$111*(1+rvanilla)^0.5)/A9stdlife))</f>
        <v>0</v>
      </c>
      <c r="AT162" s="172">
        <f>IF(A9stdlife="n/a","n/a",IF(AT$3&gt;(A9stdlife+$E162),(Input!$G$111*(1+rvanilla)^0.5)-SUM($G162:AS162),(Input!$G$111*(1+rvanilla)^0.5)/A9stdlife))</f>
        <v>0</v>
      </c>
      <c r="AU162" s="172">
        <f>IF(A9stdlife="n/a","n/a",IF(AU$3&gt;(A9stdlife+$E162),(Input!$G$111*(1+rvanilla)^0.5)-SUM($G162:AT162),(Input!$G$111*(1+rvanilla)^0.5)/A9stdlife))</f>
        <v>0</v>
      </c>
      <c r="AV162" s="172">
        <f>IF(A9stdlife="n/a","n/a",IF(AV$3&gt;(A9stdlife+$E162),(Input!$G$111*(1+rvanilla)^0.5)-SUM($G162:AU162),(Input!$G$111*(1+rvanilla)^0.5)/A9stdlife))</f>
        <v>0</v>
      </c>
      <c r="AW162" s="172">
        <f>IF(A9stdlife="n/a","n/a",IF(AW$3&gt;(A9stdlife+$E162),(Input!$G$111*(1+rvanilla)^0.5)-SUM($G162:AV162),(Input!$G$111*(1+rvanilla)^0.5)/A9stdlife))</f>
        <v>0</v>
      </c>
      <c r="AX162" s="172">
        <f>IF(A9stdlife="n/a","n/a",IF(AX$3&gt;(A9stdlife+$E162),(Input!$G$111*(1+rvanilla)^0.5)-SUM($G162:AW162),(Input!$G$111*(1+rvanilla)^0.5)/A9stdlife))</f>
        <v>0</v>
      </c>
      <c r="AY162" s="172">
        <f>IF(A9stdlife="n/a","n/a",IF(AY$3&gt;(A9stdlife+$E162),(Input!$G$111*(1+rvanilla)^0.5)-SUM($G162:AX162),(Input!$G$111*(1+rvanilla)^0.5)/A9stdlife))</f>
        <v>0</v>
      </c>
      <c r="AZ162" s="172">
        <f>IF(A9stdlife="n/a","n/a",IF(AZ$3&gt;(A9stdlife+$E162),(Input!$G$111*(1+rvanilla)^0.5)-SUM($G162:AY162),(Input!$G$111*(1+rvanilla)^0.5)/A9stdlife))</f>
        <v>0</v>
      </c>
      <c r="BA162" s="172">
        <f>IF(A9stdlife="n/a","n/a",IF(BA$3&gt;(A9stdlife+$E162),(Input!$G$111*(1+rvanilla)^0.5)-SUM($G162:AZ162),(Input!$G$111*(1+rvanilla)^0.5)/A9stdlife))</f>
        <v>0</v>
      </c>
      <c r="BB162" s="172">
        <f>IF(A9stdlife="n/a","n/a",IF(BB$3&gt;(A9stdlife+$E162),(Input!$G$111*(1+rvanilla)^0.5)-SUM($G162:BA162),(Input!$G$111*(1+rvanilla)^0.5)/A9stdlife))</f>
        <v>0</v>
      </c>
      <c r="BC162" s="172">
        <f>IF(A9stdlife="n/a","n/a",IF(BC$3&gt;(A9stdlife+$E162),(Input!$G$111*(1+rvanilla)^0.5)-SUM($G162:BB162),(Input!$G$111*(1+rvanilla)^0.5)/A9stdlife))</f>
        <v>0</v>
      </c>
      <c r="BD162" s="172">
        <f>IF(A9stdlife="n/a","n/a",IF(BD$3&gt;(A9stdlife+$E162),(Input!$G$111*(1+rvanilla)^0.5)-SUM($G162:BC162),(Input!$G$111*(1+rvanilla)^0.5)/A9stdlife))</f>
        <v>0</v>
      </c>
      <c r="BE162" s="172">
        <f>IF(A9stdlife="n/a","n/a",IF(BE$3&gt;(A9stdlife+$E162),(Input!$G$111*(1+rvanilla)^0.5)-SUM($G162:BD162),(Input!$G$111*(1+rvanilla)^0.5)/A9stdlife))</f>
        <v>0</v>
      </c>
      <c r="BF162" s="172">
        <f>IF(A9stdlife="n/a","n/a",IF(BF$3&gt;(A9stdlife+$E162),(Input!$G$111*(1+rvanilla)^0.5)-SUM($G162:BE162),(Input!$G$111*(1+rvanilla)^0.5)/A9stdlife))</f>
        <v>0</v>
      </c>
      <c r="BG162" s="172">
        <f>IF(A9stdlife="n/a","n/a",IF(BG$3&gt;(A9stdlife+$E162),(Input!$G$111*(1+rvanilla)^0.5)-SUM($G162:BF162),(Input!$G$111*(1+rvanilla)^0.5)/A9stdlife))</f>
        <v>0</v>
      </c>
      <c r="BH162" s="172">
        <f>IF(A9stdlife="n/a","n/a",IF(BH$3&gt;(A9stdlife+$E162),(Input!$G$111*(1+rvanilla)^0.5)-SUM($G162:BG162),(Input!$G$111*(1+rvanilla)^0.5)/A9stdlife))</f>
        <v>0</v>
      </c>
      <c r="BI162" s="172">
        <f>IF(A9stdlife="n/a","n/a",IF(BI$3&gt;(A9stdlife+$E162),(Input!$G$111*(1+rvanilla)^0.5)-SUM($G162:BH162),(Input!$G$111*(1+rvanilla)^0.5)/A9stdlife))</f>
        <v>0</v>
      </c>
      <c r="BJ162" s="16"/>
      <c r="BK162" s="16"/>
      <c r="BL162" s="325"/>
      <c r="BM162" s="325"/>
      <c r="BN162" s="325"/>
      <c r="BO162" s="325"/>
      <c r="BP162" s="325"/>
      <c r="BQ162" s="325"/>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2" customFormat="1" ht="12.75" hidden="1" customHeight="1" outlineLevel="2">
      <c r="A163" s="16"/>
      <c r="B163" s="16"/>
      <c r="C163" s="35"/>
      <c r="D163" s="546"/>
      <c r="E163" s="293">
        <v>2</v>
      </c>
      <c r="F163" s="37"/>
      <c r="G163" s="318"/>
      <c r="H163" s="319"/>
      <c r="I163" s="172">
        <f>IF(A9stdlife="n/a","n/a",IF(I$3&gt;(A9stdlife+$E163),(Input!$H$111*(1+rvanilla)^0.5)-SUM($H163:H163),(Input!$H$111*(1+rvanilla)^0.5)/A9stdlife))</f>
        <v>0</v>
      </c>
      <c r="J163" s="172">
        <f>IF(A9stdlife="n/a","n/a",IF(J$3&gt;(A9stdlife+$E163),(Input!$H$111*(1+rvanilla)^0.5)-SUM($H163:I163),(Input!$H$111*(1+rvanilla)^0.5)/A9stdlife))</f>
        <v>0</v>
      </c>
      <c r="K163" s="172">
        <f>IF(A9stdlife="n/a","n/a",IF(K$3&gt;(A9stdlife+$E163),(Input!$H$111*(1+rvanilla)^0.5)-SUM($H163:J163),(Input!$H$111*(1+rvanilla)^0.5)/A9stdlife))</f>
        <v>0</v>
      </c>
      <c r="L163" s="172">
        <f>IF(A9stdlife="n/a","n/a",IF(L$3&gt;(A9stdlife+$E163),(Input!$H$111*(1+rvanilla)^0.5)-SUM($H163:K163),(Input!$H$111*(1+rvanilla)^0.5)/A9stdlife))</f>
        <v>0</v>
      </c>
      <c r="M163" s="172">
        <f>IF(A9stdlife="n/a","n/a",IF(M$3&gt;(A9stdlife+$E163),(Input!$H$111*(1+rvanilla)^0.5)-SUM($H163:L163),(Input!$H$111*(1+rvanilla)^0.5)/A9stdlife))</f>
        <v>0</v>
      </c>
      <c r="N163" s="172">
        <f>IF(A9stdlife="n/a","n/a",IF(N$3&gt;(A9stdlife+$E163),(Input!$H$111*(1+rvanilla)^0.5)-SUM($H163:M163),(Input!$H$111*(1+rvanilla)^0.5)/A9stdlife))</f>
        <v>0</v>
      </c>
      <c r="O163" s="172">
        <f>IF(A9stdlife="n/a","n/a",IF(O$3&gt;(A9stdlife+$E163),(Input!$H$111*(1+rvanilla)^0.5)-SUM($H163:N163),(Input!$H$111*(1+rvanilla)^0.5)/A9stdlife))</f>
        <v>0</v>
      </c>
      <c r="P163" s="172">
        <f>IF(A9stdlife="n/a","n/a",IF(P$3&gt;(A9stdlife+$E163),(Input!$H$111*(1+rvanilla)^0.5)-SUM($H163:O163),(Input!$H$111*(1+rvanilla)^0.5)/A9stdlife))</f>
        <v>0</v>
      </c>
      <c r="Q163" s="172">
        <f>IF(A9stdlife="n/a","n/a",IF(Q$3&gt;(A9stdlife+$E163),(Input!$H$111*(1+rvanilla)^0.5)-SUM($H163:P163),(Input!$H$111*(1+rvanilla)^0.5)/A9stdlife))</f>
        <v>0</v>
      </c>
      <c r="R163" s="172">
        <f>IF(A9stdlife="n/a","n/a",IF(R$3&gt;(A9stdlife+$E163),(Input!$H$111*(1+rvanilla)^0.5)-SUM($H163:Q163),(Input!$H$111*(1+rvanilla)^0.5)/A9stdlife))</f>
        <v>0</v>
      </c>
      <c r="S163" s="172">
        <f>IF(A9stdlife="n/a","n/a",IF(S$3&gt;(A9stdlife+$E163),(Input!$H$111*(1+rvanilla)^0.5)-SUM($H163:R163),(Input!$H$111*(1+rvanilla)^0.5)/A9stdlife))</f>
        <v>0</v>
      </c>
      <c r="T163" s="172">
        <f>IF(A9stdlife="n/a","n/a",IF(T$3&gt;(A9stdlife+$E163),(Input!$H$111*(1+rvanilla)^0.5)-SUM($H163:S163),(Input!$H$111*(1+rvanilla)^0.5)/A9stdlife))</f>
        <v>0</v>
      </c>
      <c r="U163" s="172">
        <f>IF(A9stdlife="n/a","n/a",IF(U$3&gt;(A9stdlife+$E163),(Input!$H$111*(1+rvanilla)^0.5)-SUM($H163:T163),(Input!$H$111*(1+rvanilla)^0.5)/A9stdlife))</f>
        <v>0</v>
      </c>
      <c r="V163" s="172">
        <f>IF(A9stdlife="n/a","n/a",IF(V$3&gt;(A9stdlife+$E163),(Input!$H$111*(1+rvanilla)^0.5)-SUM($H163:U163),(Input!$H$111*(1+rvanilla)^0.5)/A9stdlife))</f>
        <v>0</v>
      </c>
      <c r="W163" s="172">
        <f>IF(A9stdlife="n/a","n/a",IF(W$3&gt;(A9stdlife+$E163),(Input!$H$111*(1+rvanilla)^0.5)-SUM($H163:V163),(Input!$H$111*(1+rvanilla)^0.5)/A9stdlife))</f>
        <v>0</v>
      </c>
      <c r="X163" s="172">
        <f>IF(A9stdlife="n/a","n/a",IF(X$3&gt;(A9stdlife+$E163),(Input!$H$111*(1+rvanilla)^0.5)-SUM($H163:W163),(Input!$H$111*(1+rvanilla)^0.5)/A9stdlife))</f>
        <v>0</v>
      </c>
      <c r="Y163" s="172">
        <f>IF(A9stdlife="n/a","n/a",IF(Y$3&gt;(A9stdlife+$E163),(Input!$H$111*(1+rvanilla)^0.5)-SUM($H163:X163),(Input!$H$111*(1+rvanilla)^0.5)/A9stdlife))</f>
        <v>0</v>
      </c>
      <c r="Z163" s="172">
        <f>IF(A9stdlife="n/a","n/a",IF(Z$3&gt;(A9stdlife+$E163),(Input!$H$111*(1+rvanilla)^0.5)-SUM($H163:Y163),(Input!$H$111*(1+rvanilla)^0.5)/A9stdlife))</f>
        <v>0</v>
      </c>
      <c r="AA163" s="172">
        <f>IF(A9stdlife="n/a","n/a",IF(AA$3&gt;(A9stdlife+$E163),(Input!$H$111*(1+rvanilla)^0.5)-SUM($H163:Z163),(Input!$H$111*(1+rvanilla)^0.5)/A9stdlife))</f>
        <v>0</v>
      </c>
      <c r="AB163" s="172">
        <f>IF(A9stdlife="n/a","n/a",IF(AB$3&gt;(A9stdlife+$E163),(Input!$H$111*(1+rvanilla)^0.5)-SUM($H163:AA163),(Input!$H$111*(1+rvanilla)^0.5)/A9stdlife))</f>
        <v>0</v>
      </c>
      <c r="AC163" s="172">
        <f>IF(A9stdlife="n/a","n/a",IF(AC$3&gt;(A9stdlife+$E163),(Input!$H$111*(1+rvanilla)^0.5)-SUM($H163:AB163),(Input!$H$111*(1+rvanilla)^0.5)/A9stdlife))</f>
        <v>0</v>
      </c>
      <c r="AD163" s="172">
        <f>IF(A9stdlife="n/a","n/a",IF(AD$3&gt;(A9stdlife+$E163),(Input!$H$111*(1+rvanilla)^0.5)-SUM($H163:AC163),(Input!$H$111*(1+rvanilla)^0.5)/A9stdlife))</f>
        <v>0</v>
      </c>
      <c r="AE163" s="172">
        <f>IF(A9stdlife="n/a","n/a",IF(AE$3&gt;(A9stdlife+$E163),(Input!$H$111*(1+rvanilla)^0.5)-SUM($H163:AD163),(Input!$H$111*(1+rvanilla)^0.5)/A9stdlife))</f>
        <v>0</v>
      </c>
      <c r="AF163" s="172">
        <f>IF(A9stdlife="n/a","n/a",IF(AF$3&gt;(A9stdlife+$E163),(Input!$H$111*(1+rvanilla)^0.5)-SUM($H163:AE163),(Input!$H$111*(1+rvanilla)^0.5)/A9stdlife))</f>
        <v>0</v>
      </c>
      <c r="AG163" s="172">
        <f>IF(A9stdlife="n/a","n/a",IF(AG$3&gt;(A9stdlife+$E163),(Input!$H$111*(1+rvanilla)^0.5)-SUM($H163:AF163),(Input!$H$111*(1+rvanilla)^0.5)/A9stdlife))</f>
        <v>0</v>
      </c>
      <c r="AH163" s="172">
        <f>IF(A9stdlife="n/a","n/a",IF(AH$3&gt;(A9stdlife+$E163),(Input!$H$111*(1+rvanilla)^0.5)-SUM($H163:AG163),(Input!$H$111*(1+rvanilla)^0.5)/A9stdlife))</f>
        <v>0</v>
      </c>
      <c r="AI163" s="172">
        <f>IF(A9stdlife="n/a","n/a",IF(AI$3&gt;(A9stdlife+$E163),(Input!$H$111*(1+rvanilla)^0.5)-SUM($H163:AH163),(Input!$H$111*(1+rvanilla)^0.5)/A9stdlife))</f>
        <v>0</v>
      </c>
      <c r="AJ163" s="172">
        <f>IF(A9stdlife="n/a","n/a",IF(AJ$3&gt;(A9stdlife+$E163),(Input!$H$111*(1+rvanilla)^0.5)-SUM($H163:AI163),(Input!$H$111*(1+rvanilla)^0.5)/A9stdlife))</f>
        <v>0</v>
      </c>
      <c r="AK163" s="172">
        <f>IF(A9stdlife="n/a","n/a",IF(AK$3&gt;(A9stdlife+$E163),(Input!$H$111*(1+rvanilla)^0.5)-SUM($H163:AJ163),(Input!$H$111*(1+rvanilla)^0.5)/A9stdlife))</f>
        <v>0</v>
      </c>
      <c r="AL163" s="172">
        <f>IF(A9stdlife="n/a","n/a",IF(AL$3&gt;(A9stdlife+$E163),(Input!$H$111*(1+rvanilla)^0.5)-SUM($H163:AK163),(Input!$H$111*(1+rvanilla)^0.5)/A9stdlife))</f>
        <v>0</v>
      </c>
      <c r="AM163" s="172">
        <f>IF(A9stdlife="n/a","n/a",IF(AM$3&gt;(A9stdlife+$E163),(Input!$H$111*(1+rvanilla)^0.5)-SUM($H163:AL163),(Input!$H$111*(1+rvanilla)^0.5)/A9stdlife))</f>
        <v>0</v>
      </c>
      <c r="AN163" s="172">
        <f>IF(A9stdlife="n/a","n/a",IF(AN$3&gt;(A9stdlife+$E163),(Input!$H$111*(1+rvanilla)^0.5)-SUM($H163:AM163),(Input!$H$111*(1+rvanilla)^0.5)/A9stdlife))</f>
        <v>0</v>
      </c>
      <c r="AO163" s="172">
        <f>IF(A9stdlife="n/a","n/a",IF(AO$3&gt;(A9stdlife+$E163),(Input!$H$111*(1+rvanilla)^0.5)-SUM($H163:AN163),(Input!$H$111*(1+rvanilla)^0.5)/A9stdlife))</f>
        <v>0</v>
      </c>
      <c r="AP163" s="172">
        <f>IF(A9stdlife="n/a","n/a",IF(AP$3&gt;(A9stdlife+$E163),(Input!$H$111*(1+rvanilla)^0.5)-SUM($H163:AO163),(Input!$H$111*(1+rvanilla)^0.5)/A9stdlife))</f>
        <v>0</v>
      </c>
      <c r="AQ163" s="172">
        <f>IF(A9stdlife="n/a","n/a",IF(AQ$3&gt;(A9stdlife+$E163),(Input!$H$111*(1+rvanilla)^0.5)-SUM($H163:AP163),(Input!$H$111*(1+rvanilla)^0.5)/A9stdlife))</f>
        <v>0</v>
      </c>
      <c r="AR163" s="172">
        <f>IF(A9stdlife="n/a","n/a",IF(AR$3&gt;(A9stdlife+$E163),(Input!$H$111*(1+rvanilla)^0.5)-SUM($H163:AQ163),(Input!$H$111*(1+rvanilla)^0.5)/A9stdlife))</f>
        <v>0</v>
      </c>
      <c r="AS163" s="172">
        <f>IF(A9stdlife="n/a","n/a",IF(AS$3&gt;(A9stdlife+$E163),(Input!$H$111*(1+rvanilla)^0.5)-SUM($H163:AR163),(Input!$H$111*(1+rvanilla)^0.5)/A9stdlife))</f>
        <v>0</v>
      </c>
      <c r="AT163" s="172">
        <f>IF(A9stdlife="n/a","n/a",IF(AT$3&gt;(A9stdlife+$E163),(Input!$H$111*(1+rvanilla)^0.5)-SUM($H163:AS163),(Input!$H$111*(1+rvanilla)^0.5)/A9stdlife))</f>
        <v>0</v>
      </c>
      <c r="AU163" s="172">
        <f>IF(A9stdlife="n/a","n/a",IF(AU$3&gt;(A9stdlife+$E163),(Input!$H$111*(1+rvanilla)^0.5)-SUM($H163:AT163),(Input!$H$111*(1+rvanilla)^0.5)/A9stdlife))</f>
        <v>0</v>
      </c>
      <c r="AV163" s="172">
        <f>IF(A9stdlife="n/a","n/a",IF(AV$3&gt;(A9stdlife+$E163),(Input!$H$111*(1+rvanilla)^0.5)-SUM($H163:AU163),(Input!$H$111*(1+rvanilla)^0.5)/A9stdlife))</f>
        <v>0</v>
      </c>
      <c r="AW163" s="172">
        <f>IF(A9stdlife="n/a","n/a",IF(AW$3&gt;(A9stdlife+$E163),(Input!$H$111*(1+rvanilla)^0.5)-SUM($H163:AV163),(Input!$H$111*(1+rvanilla)^0.5)/A9stdlife))</f>
        <v>0</v>
      </c>
      <c r="AX163" s="172">
        <f>IF(A9stdlife="n/a","n/a",IF(AX$3&gt;(A9stdlife+$E163),(Input!$H$111*(1+rvanilla)^0.5)-SUM($H163:AW163),(Input!$H$111*(1+rvanilla)^0.5)/A9stdlife))</f>
        <v>0</v>
      </c>
      <c r="AY163" s="172">
        <f>IF(A9stdlife="n/a","n/a",IF(AY$3&gt;(A9stdlife+$E163),(Input!$H$111*(1+rvanilla)^0.5)-SUM($H163:AX163),(Input!$H$111*(1+rvanilla)^0.5)/A9stdlife))</f>
        <v>0</v>
      </c>
      <c r="AZ163" s="172">
        <f>IF(A9stdlife="n/a","n/a",IF(AZ$3&gt;(A9stdlife+$E163),(Input!$H$111*(1+rvanilla)^0.5)-SUM($H163:AY163),(Input!$H$111*(1+rvanilla)^0.5)/A9stdlife))</f>
        <v>0</v>
      </c>
      <c r="BA163" s="172">
        <f>IF(A9stdlife="n/a","n/a",IF(BA$3&gt;(A9stdlife+$E163),(Input!$H$111*(1+rvanilla)^0.5)-SUM($H163:AZ163),(Input!$H$111*(1+rvanilla)^0.5)/A9stdlife))</f>
        <v>0</v>
      </c>
      <c r="BB163" s="172">
        <f>IF(A9stdlife="n/a","n/a",IF(BB$3&gt;(A9stdlife+$E163),(Input!$H$111*(1+rvanilla)^0.5)-SUM($H163:BA163),(Input!$H$111*(1+rvanilla)^0.5)/A9stdlife))</f>
        <v>0</v>
      </c>
      <c r="BC163" s="172">
        <f>IF(A9stdlife="n/a","n/a",IF(BC$3&gt;(A9stdlife+$E163),(Input!$H$111*(1+rvanilla)^0.5)-SUM($H163:BB163),(Input!$H$111*(1+rvanilla)^0.5)/A9stdlife))</f>
        <v>0</v>
      </c>
      <c r="BD163" s="172">
        <f>IF(A9stdlife="n/a","n/a",IF(BD$3&gt;(A9stdlife+$E163),(Input!$H$111*(1+rvanilla)^0.5)-SUM($H163:BC163),(Input!$H$111*(1+rvanilla)^0.5)/A9stdlife))</f>
        <v>0</v>
      </c>
      <c r="BE163" s="172">
        <f>IF(A9stdlife="n/a","n/a",IF(BE$3&gt;(A9stdlife+$E163),(Input!$H$111*(1+rvanilla)^0.5)-SUM($H163:BD163),(Input!$H$111*(1+rvanilla)^0.5)/A9stdlife))</f>
        <v>0</v>
      </c>
      <c r="BF163" s="172">
        <f>IF(A9stdlife="n/a","n/a",IF(BF$3&gt;(A9stdlife+$E163),(Input!$H$111*(1+rvanilla)^0.5)-SUM($H163:BE163),(Input!$H$111*(1+rvanilla)^0.5)/A9stdlife))</f>
        <v>0</v>
      </c>
      <c r="BG163" s="172">
        <f>IF(A9stdlife="n/a","n/a",IF(BG$3&gt;(A9stdlife+$E163),(Input!$H$111*(1+rvanilla)^0.5)-SUM($H163:BF163),(Input!$H$111*(1+rvanilla)^0.5)/A9stdlife))</f>
        <v>0</v>
      </c>
      <c r="BH163" s="172">
        <f>IF(A9stdlife="n/a","n/a",IF(BH$3&gt;(A9stdlife+$E163),(Input!$H$111*(1+rvanilla)^0.5)-SUM($H163:BG163),(Input!$H$111*(1+rvanilla)^0.5)/A9stdlife))</f>
        <v>0</v>
      </c>
      <c r="BI163" s="172">
        <f>IF(A9stdlife="n/a","n/a",IF(BI$3&gt;(A9stdlife+$E163),(Input!$H$111*(1+rvanilla)^0.5)-SUM($H163:BH163),(Input!$H$111*(1+rvanilla)^0.5)/A9stdlife))</f>
        <v>0</v>
      </c>
      <c r="BJ163" s="16"/>
      <c r="BK163" s="16"/>
      <c r="BL163" s="325"/>
      <c r="BM163" s="325"/>
      <c r="BN163" s="325"/>
      <c r="BO163" s="325"/>
      <c r="BP163" s="325"/>
      <c r="BQ163" s="325"/>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2" customFormat="1" ht="12.75" hidden="1" customHeight="1" outlineLevel="2">
      <c r="A164" s="16"/>
      <c r="B164" s="16"/>
      <c r="C164" s="35"/>
      <c r="D164" s="546"/>
      <c r="E164" s="293">
        <v>3</v>
      </c>
      <c r="F164" s="37"/>
      <c r="G164" s="318"/>
      <c r="H164" s="320"/>
      <c r="I164" s="319"/>
      <c r="J164" s="172">
        <f>IF(A9stdlife="n/a","n/a",IF(J$3&gt;(A9stdlife+$E164),(Input!$I$111*(1+rvanilla)^0.5)-SUM($I164:I164),(Input!$I$111*(1+rvanilla)^0.5)/A9stdlife))</f>
        <v>0</v>
      </c>
      <c r="K164" s="172">
        <f>IF(A9stdlife="n/a","n/a",IF(K$3&gt;(A9stdlife+$E164),(Input!$I$111*(1+rvanilla)^0.5)-SUM($I164:J164),(Input!$I$111*(1+rvanilla)^0.5)/A9stdlife))</f>
        <v>0</v>
      </c>
      <c r="L164" s="172">
        <f>IF(A9stdlife="n/a","n/a",IF(L$3&gt;(A9stdlife+$E164),(Input!$I$111*(1+rvanilla)^0.5)-SUM($I164:K164),(Input!$I$111*(1+rvanilla)^0.5)/A9stdlife))</f>
        <v>0</v>
      </c>
      <c r="M164" s="172">
        <f>IF(A9stdlife="n/a","n/a",IF(M$3&gt;(A9stdlife+$E164),(Input!$I$111*(1+rvanilla)^0.5)-SUM($I164:L164),(Input!$I$111*(1+rvanilla)^0.5)/A9stdlife))</f>
        <v>0</v>
      </c>
      <c r="N164" s="172">
        <f>IF(A9stdlife="n/a","n/a",IF(N$3&gt;(A9stdlife+$E164),(Input!$I$111*(1+rvanilla)^0.5)-SUM($I164:M164),(Input!$I$111*(1+rvanilla)^0.5)/A9stdlife))</f>
        <v>0</v>
      </c>
      <c r="O164" s="172">
        <f>IF(A9stdlife="n/a","n/a",IF(O$3&gt;(A9stdlife+$E164),(Input!$I$111*(1+rvanilla)^0.5)-SUM($I164:N164),(Input!$I$111*(1+rvanilla)^0.5)/A9stdlife))</f>
        <v>0</v>
      </c>
      <c r="P164" s="172">
        <f>IF(A9stdlife="n/a","n/a",IF(P$3&gt;(A9stdlife+$E164),(Input!$I$111*(1+rvanilla)^0.5)-SUM($I164:O164),(Input!$I$111*(1+rvanilla)^0.5)/A9stdlife))</f>
        <v>0</v>
      </c>
      <c r="Q164" s="172">
        <f>IF(A9stdlife="n/a","n/a",IF(Q$3&gt;(A9stdlife+$E164),(Input!$I$111*(1+rvanilla)^0.5)-SUM($I164:P164),(Input!$I$111*(1+rvanilla)^0.5)/A9stdlife))</f>
        <v>0</v>
      </c>
      <c r="R164" s="172">
        <f>IF(A9stdlife="n/a","n/a",IF(R$3&gt;(A9stdlife+$E164),(Input!$I$111*(1+rvanilla)^0.5)-SUM($I164:Q164),(Input!$I$111*(1+rvanilla)^0.5)/A9stdlife))</f>
        <v>0</v>
      </c>
      <c r="S164" s="172">
        <f>IF(A9stdlife="n/a","n/a",IF(S$3&gt;(A9stdlife+$E164),(Input!$I$111*(1+rvanilla)^0.5)-SUM($I164:R164),(Input!$I$111*(1+rvanilla)^0.5)/A9stdlife))</f>
        <v>0</v>
      </c>
      <c r="T164" s="172">
        <f>IF(A9stdlife="n/a","n/a",IF(T$3&gt;(A9stdlife+$E164),(Input!$I$111*(1+rvanilla)^0.5)-SUM($I164:S164),(Input!$I$111*(1+rvanilla)^0.5)/A9stdlife))</f>
        <v>0</v>
      </c>
      <c r="U164" s="172">
        <f>IF(A9stdlife="n/a","n/a",IF(U$3&gt;(A9stdlife+$E164),(Input!$I$111*(1+rvanilla)^0.5)-SUM($I164:T164),(Input!$I$111*(1+rvanilla)^0.5)/A9stdlife))</f>
        <v>0</v>
      </c>
      <c r="V164" s="172">
        <f>IF(A9stdlife="n/a","n/a",IF(V$3&gt;(A9stdlife+$E164),(Input!$I$111*(1+rvanilla)^0.5)-SUM($I164:U164),(Input!$I$111*(1+rvanilla)^0.5)/A9stdlife))</f>
        <v>0</v>
      </c>
      <c r="W164" s="172">
        <f>IF(A9stdlife="n/a","n/a",IF(W$3&gt;(A9stdlife+$E164),(Input!$I$111*(1+rvanilla)^0.5)-SUM($I164:V164),(Input!$I$111*(1+rvanilla)^0.5)/A9stdlife))</f>
        <v>0</v>
      </c>
      <c r="X164" s="172">
        <f>IF(A9stdlife="n/a","n/a",IF(X$3&gt;(A9stdlife+$E164),(Input!$I$111*(1+rvanilla)^0.5)-SUM($I164:W164),(Input!$I$111*(1+rvanilla)^0.5)/A9stdlife))</f>
        <v>0</v>
      </c>
      <c r="Y164" s="172">
        <f>IF(A9stdlife="n/a","n/a",IF(Y$3&gt;(A9stdlife+$E164),(Input!$I$111*(1+rvanilla)^0.5)-SUM($I164:X164),(Input!$I$111*(1+rvanilla)^0.5)/A9stdlife))</f>
        <v>0</v>
      </c>
      <c r="Z164" s="172">
        <f>IF(A9stdlife="n/a","n/a",IF(Z$3&gt;(A9stdlife+$E164),(Input!$I$111*(1+rvanilla)^0.5)-SUM($I164:Y164),(Input!$I$111*(1+rvanilla)^0.5)/A9stdlife))</f>
        <v>0</v>
      </c>
      <c r="AA164" s="172">
        <f>IF(A9stdlife="n/a","n/a",IF(AA$3&gt;(A9stdlife+$E164),(Input!$I$111*(1+rvanilla)^0.5)-SUM($I164:Z164),(Input!$I$111*(1+rvanilla)^0.5)/A9stdlife))</f>
        <v>0</v>
      </c>
      <c r="AB164" s="172">
        <f>IF(A9stdlife="n/a","n/a",IF(AB$3&gt;(A9stdlife+$E164),(Input!$I$111*(1+rvanilla)^0.5)-SUM($I164:AA164),(Input!$I$111*(1+rvanilla)^0.5)/A9stdlife))</f>
        <v>0</v>
      </c>
      <c r="AC164" s="172">
        <f>IF(A9stdlife="n/a","n/a",IF(AC$3&gt;(A9stdlife+$E164),(Input!$I$111*(1+rvanilla)^0.5)-SUM($I164:AB164),(Input!$I$111*(1+rvanilla)^0.5)/A9stdlife))</f>
        <v>0</v>
      </c>
      <c r="AD164" s="172">
        <f>IF(A9stdlife="n/a","n/a",IF(AD$3&gt;(A9stdlife+$E164),(Input!$I$111*(1+rvanilla)^0.5)-SUM($I164:AC164),(Input!$I$111*(1+rvanilla)^0.5)/A9stdlife))</f>
        <v>0</v>
      </c>
      <c r="AE164" s="172">
        <f>IF(A9stdlife="n/a","n/a",IF(AE$3&gt;(A9stdlife+$E164),(Input!$I$111*(1+rvanilla)^0.5)-SUM($I164:AD164),(Input!$I$111*(1+rvanilla)^0.5)/A9stdlife))</f>
        <v>0</v>
      </c>
      <c r="AF164" s="172">
        <f>IF(A9stdlife="n/a","n/a",IF(AF$3&gt;(A9stdlife+$E164),(Input!$I$111*(1+rvanilla)^0.5)-SUM($I164:AE164),(Input!$I$111*(1+rvanilla)^0.5)/A9stdlife))</f>
        <v>0</v>
      </c>
      <c r="AG164" s="172">
        <f>IF(A9stdlife="n/a","n/a",IF(AG$3&gt;(A9stdlife+$E164),(Input!$I$111*(1+rvanilla)^0.5)-SUM($I164:AF164),(Input!$I$111*(1+rvanilla)^0.5)/A9stdlife))</f>
        <v>0</v>
      </c>
      <c r="AH164" s="172">
        <f>IF(A9stdlife="n/a","n/a",IF(AH$3&gt;(A9stdlife+$E164),(Input!$I$111*(1+rvanilla)^0.5)-SUM($I164:AG164),(Input!$I$111*(1+rvanilla)^0.5)/A9stdlife))</f>
        <v>0</v>
      </c>
      <c r="AI164" s="172">
        <f>IF(A9stdlife="n/a","n/a",IF(AI$3&gt;(A9stdlife+$E164),(Input!$I$111*(1+rvanilla)^0.5)-SUM($I164:AH164),(Input!$I$111*(1+rvanilla)^0.5)/A9stdlife))</f>
        <v>0</v>
      </c>
      <c r="AJ164" s="172">
        <f>IF(A9stdlife="n/a","n/a",IF(AJ$3&gt;(A9stdlife+$E164),(Input!$I$111*(1+rvanilla)^0.5)-SUM($I164:AI164),(Input!$I$111*(1+rvanilla)^0.5)/A9stdlife))</f>
        <v>0</v>
      </c>
      <c r="AK164" s="172">
        <f>IF(A9stdlife="n/a","n/a",IF(AK$3&gt;(A9stdlife+$E164),(Input!$I$111*(1+rvanilla)^0.5)-SUM($I164:AJ164),(Input!$I$111*(1+rvanilla)^0.5)/A9stdlife))</f>
        <v>0</v>
      </c>
      <c r="AL164" s="172">
        <f>IF(A9stdlife="n/a","n/a",IF(AL$3&gt;(A9stdlife+$E164),(Input!$I$111*(1+rvanilla)^0.5)-SUM($I164:AK164),(Input!$I$111*(1+rvanilla)^0.5)/A9stdlife))</f>
        <v>0</v>
      </c>
      <c r="AM164" s="172">
        <f>IF(A9stdlife="n/a","n/a",IF(AM$3&gt;(A9stdlife+$E164),(Input!$I$111*(1+rvanilla)^0.5)-SUM($I164:AL164),(Input!$I$111*(1+rvanilla)^0.5)/A9stdlife))</f>
        <v>0</v>
      </c>
      <c r="AN164" s="172">
        <f>IF(A9stdlife="n/a","n/a",IF(AN$3&gt;(A9stdlife+$E164),(Input!$I$111*(1+rvanilla)^0.5)-SUM($I164:AM164),(Input!$I$111*(1+rvanilla)^0.5)/A9stdlife))</f>
        <v>0</v>
      </c>
      <c r="AO164" s="172">
        <f>IF(A9stdlife="n/a","n/a",IF(AO$3&gt;(A9stdlife+$E164),(Input!$I$111*(1+rvanilla)^0.5)-SUM($I164:AN164),(Input!$I$111*(1+rvanilla)^0.5)/A9stdlife))</f>
        <v>0</v>
      </c>
      <c r="AP164" s="172">
        <f>IF(A9stdlife="n/a","n/a",IF(AP$3&gt;(A9stdlife+$E164),(Input!$I$111*(1+rvanilla)^0.5)-SUM($I164:AO164),(Input!$I$111*(1+rvanilla)^0.5)/A9stdlife))</f>
        <v>0</v>
      </c>
      <c r="AQ164" s="172">
        <f>IF(A9stdlife="n/a","n/a",IF(AQ$3&gt;(A9stdlife+$E164),(Input!$I$111*(1+rvanilla)^0.5)-SUM($I164:AP164),(Input!$I$111*(1+rvanilla)^0.5)/A9stdlife))</f>
        <v>0</v>
      </c>
      <c r="AR164" s="172">
        <f>IF(A9stdlife="n/a","n/a",IF(AR$3&gt;(A9stdlife+$E164),(Input!$I$111*(1+rvanilla)^0.5)-SUM($I164:AQ164),(Input!$I$111*(1+rvanilla)^0.5)/A9stdlife))</f>
        <v>0</v>
      </c>
      <c r="AS164" s="172">
        <f>IF(A9stdlife="n/a","n/a",IF(AS$3&gt;(A9stdlife+$E164),(Input!$I$111*(1+rvanilla)^0.5)-SUM($I164:AR164),(Input!$I$111*(1+rvanilla)^0.5)/A9stdlife))</f>
        <v>0</v>
      </c>
      <c r="AT164" s="172">
        <f>IF(A9stdlife="n/a","n/a",IF(AT$3&gt;(A9stdlife+$E164),(Input!$I$111*(1+rvanilla)^0.5)-SUM($I164:AS164),(Input!$I$111*(1+rvanilla)^0.5)/A9stdlife))</f>
        <v>0</v>
      </c>
      <c r="AU164" s="172">
        <f>IF(A9stdlife="n/a","n/a",IF(AU$3&gt;(A9stdlife+$E164),(Input!$I$111*(1+rvanilla)^0.5)-SUM($I164:AT164),(Input!$I$111*(1+rvanilla)^0.5)/A9stdlife))</f>
        <v>0</v>
      </c>
      <c r="AV164" s="172">
        <f>IF(A9stdlife="n/a","n/a",IF(AV$3&gt;(A9stdlife+$E164),(Input!$I$111*(1+rvanilla)^0.5)-SUM($I164:AU164),(Input!$I$111*(1+rvanilla)^0.5)/A9stdlife))</f>
        <v>0</v>
      </c>
      <c r="AW164" s="172">
        <f>IF(A9stdlife="n/a","n/a",IF(AW$3&gt;(A9stdlife+$E164),(Input!$I$111*(1+rvanilla)^0.5)-SUM($I164:AV164),(Input!$I$111*(1+rvanilla)^0.5)/A9stdlife))</f>
        <v>0</v>
      </c>
      <c r="AX164" s="172">
        <f>IF(A9stdlife="n/a","n/a",IF(AX$3&gt;(A9stdlife+$E164),(Input!$I$111*(1+rvanilla)^0.5)-SUM($I164:AW164),(Input!$I$111*(1+rvanilla)^0.5)/A9stdlife))</f>
        <v>0</v>
      </c>
      <c r="AY164" s="172">
        <f>IF(A9stdlife="n/a","n/a",IF(AY$3&gt;(A9stdlife+$E164),(Input!$I$111*(1+rvanilla)^0.5)-SUM($I164:AX164),(Input!$I$111*(1+rvanilla)^0.5)/A9stdlife))</f>
        <v>0</v>
      </c>
      <c r="AZ164" s="172">
        <f>IF(A9stdlife="n/a","n/a",IF(AZ$3&gt;(A9stdlife+$E164),(Input!$I$111*(1+rvanilla)^0.5)-SUM($I164:AY164),(Input!$I$111*(1+rvanilla)^0.5)/A9stdlife))</f>
        <v>0</v>
      </c>
      <c r="BA164" s="172">
        <f>IF(A9stdlife="n/a","n/a",IF(BA$3&gt;(A9stdlife+$E164),(Input!$I$111*(1+rvanilla)^0.5)-SUM($I164:AZ164),(Input!$I$111*(1+rvanilla)^0.5)/A9stdlife))</f>
        <v>0</v>
      </c>
      <c r="BB164" s="172">
        <f>IF(A9stdlife="n/a","n/a",IF(BB$3&gt;(A9stdlife+$E164),(Input!$I$111*(1+rvanilla)^0.5)-SUM($I164:BA164),(Input!$I$111*(1+rvanilla)^0.5)/A9stdlife))</f>
        <v>0</v>
      </c>
      <c r="BC164" s="172">
        <f>IF(A9stdlife="n/a","n/a",IF(BC$3&gt;(A9stdlife+$E164),(Input!$I$111*(1+rvanilla)^0.5)-SUM($I164:BB164),(Input!$I$111*(1+rvanilla)^0.5)/A9stdlife))</f>
        <v>0</v>
      </c>
      <c r="BD164" s="172">
        <f>IF(A9stdlife="n/a","n/a",IF(BD$3&gt;(A9stdlife+$E164),(Input!$I$111*(1+rvanilla)^0.5)-SUM($I164:BC164),(Input!$I$111*(1+rvanilla)^0.5)/A9stdlife))</f>
        <v>0</v>
      </c>
      <c r="BE164" s="172">
        <f>IF(A9stdlife="n/a","n/a",IF(BE$3&gt;(A9stdlife+$E164),(Input!$I$111*(1+rvanilla)^0.5)-SUM($I164:BD164),(Input!$I$111*(1+rvanilla)^0.5)/A9stdlife))</f>
        <v>0</v>
      </c>
      <c r="BF164" s="172">
        <f>IF(A9stdlife="n/a","n/a",IF(BF$3&gt;(A9stdlife+$E164),(Input!$I$111*(1+rvanilla)^0.5)-SUM($I164:BE164),(Input!$I$111*(1+rvanilla)^0.5)/A9stdlife))</f>
        <v>0</v>
      </c>
      <c r="BG164" s="172">
        <f>IF(A9stdlife="n/a","n/a",IF(BG$3&gt;(A9stdlife+$E164),(Input!$I$111*(1+rvanilla)^0.5)-SUM($I164:BF164),(Input!$I$111*(1+rvanilla)^0.5)/A9stdlife))</f>
        <v>0</v>
      </c>
      <c r="BH164" s="172">
        <f>IF(A9stdlife="n/a","n/a",IF(BH$3&gt;(A9stdlife+$E164),(Input!$I$111*(1+rvanilla)^0.5)-SUM($I164:BG164),(Input!$I$111*(1+rvanilla)^0.5)/A9stdlife))</f>
        <v>0</v>
      </c>
      <c r="BI164" s="172">
        <f>IF(A9stdlife="n/a","n/a",IF(BI$3&gt;(A9stdlife+$E164),(Input!$I$111*(1+rvanilla)^0.5)-SUM($I164:BH164),(Input!$I$111*(1+rvanilla)^0.5)/A9stdlife))</f>
        <v>0</v>
      </c>
      <c r="BJ164" s="16"/>
      <c r="BK164" s="16"/>
      <c r="BL164" s="325"/>
      <c r="BM164" s="325"/>
      <c r="BN164" s="325"/>
      <c r="BO164" s="325"/>
      <c r="BP164" s="325"/>
      <c r="BQ164" s="325"/>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2" customFormat="1" ht="12.75" hidden="1" customHeight="1" outlineLevel="2">
      <c r="A165" s="16"/>
      <c r="B165" s="16"/>
      <c r="C165" s="35"/>
      <c r="D165" s="546"/>
      <c r="E165" s="293">
        <v>4</v>
      </c>
      <c r="F165" s="37"/>
      <c r="G165" s="318"/>
      <c r="H165" s="320"/>
      <c r="I165" s="320"/>
      <c r="J165" s="319"/>
      <c r="K165" s="172">
        <f>IF(A9stdlife="n/a","n/a",IF(K$3&gt;(A9stdlife+$E165),(Input!$J$111*(1+rvanilla)^0.5)-SUM($J165:J165),(Input!$J$111*(1+rvanilla)^0.5)/A9stdlife))</f>
        <v>0</v>
      </c>
      <c r="L165" s="172">
        <f>IF(A9stdlife="n/a","n/a",IF(L$3&gt;(A9stdlife+$E165),(Input!$J$111*(1+rvanilla)^0.5)-SUM($J165:K165),(Input!$J$111*(1+rvanilla)^0.5)/A9stdlife))</f>
        <v>0</v>
      </c>
      <c r="M165" s="172">
        <f>IF(A9stdlife="n/a","n/a",IF(M$3&gt;(A9stdlife+$E165),(Input!$J$111*(1+rvanilla)^0.5)-SUM($J165:L165),(Input!$J$111*(1+rvanilla)^0.5)/A9stdlife))</f>
        <v>0</v>
      </c>
      <c r="N165" s="172">
        <f>IF(A9stdlife="n/a","n/a",IF(N$3&gt;(A9stdlife+$E165),(Input!$J$111*(1+rvanilla)^0.5)-SUM($J165:M165),(Input!$J$111*(1+rvanilla)^0.5)/A9stdlife))</f>
        <v>0</v>
      </c>
      <c r="O165" s="172">
        <f>IF(A9stdlife="n/a","n/a",IF(O$3&gt;(A9stdlife+$E165),(Input!$J$111*(1+rvanilla)^0.5)-SUM($J165:N165),(Input!$J$111*(1+rvanilla)^0.5)/A9stdlife))</f>
        <v>0</v>
      </c>
      <c r="P165" s="172">
        <f>IF(A9stdlife="n/a","n/a",IF(P$3&gt;(A9stdlife+$E165),(Input!$J$111*(1+rvanilla)^0.5)-SUM($J165:O165),(Input!$J$111*(1+rvanilla)^0.5)/A9stdlife))</f>
        <v>0</v>
      </c>
      <c r="Q165" s="172">
        <f>IF(A9stdlife="n/a","n/a",IF(Q$3&gt;(A9stdlife+$E165),(Input!$J$111*(1+rvanilla)^0.5)-SUM($J165:P165),(Input!$J$111*(1+rvanilla)^0.5)/A9stdlife))</f>
        <v>0</v>
      </c>
      <c r="R165" s="172">
        <f>IF(A9stdlife="n/a","n/a",IF(R$3&gt;(A9stdlife+$E165),(Input!$J$111*(1+rvanilla)^0.5)-SUM($J165:Q165),(Input!$J$111*(1+rvanilla)^0.5)/A9stdlife))</f>
        <v>0</v>
      </c>
      <c r="S165" s="172">
        <f>IF(A9stdlife="n/a","n/a",IF(S$3&gt;(A9stdlife+$E165),(Input!$J$111*(1+rvanilla)^0.5)-SUM($J165:R165),(Input!$J$111*(1+rvanilla)^0.5)/A9stdlife))</f>
        <v>0</v>
      </c>
      <c r="T165" s="172">
        <f>IF(A9stdlife="n/a","n/a",IF(T$3&gt;(A9stdlife+$E165),(Input!$J$111*(1+rvanilla)^0.5)-SUM($J165:S165),(Input!$J$111*(1+rvanilla)^0.5)/A9stdlife))</f>
        <v>0</v>
      </c>
      <c r="U165" s="172">
        <f>IF(A9stdlife="n/a","n/a",IF(U$3&gt;(A9stdlife+$E165),(Input!$J$111*(1+rvanilla)^0.5)-SUM($J165:T165),(Input!$J$111*(1+rvanilla)^0.5)/A9stdlife))</f>
        <v>0</v>
      </c>
      <c r="V165" s="172">
        <f>IF(A9stdlife="n/a","n/a",IF(V$3&gt;(A9stdlife+$E165),(Input!$J$111*(1+rvanilla)^0.5)-SUM($J165:U165),(Input!$J$111*(1+rvanilla)^0.5)/A9stdlife))</f>
        <v>0</v>
      </c>
      <c r="W165" s="172">
        <f>IF(A9stdlife="n/a","n/a",IF(W$3&gt;(A9stdlife+$E165),(Input!$J$111*(1+rvanilla)^0.5)-SUM($J165:V165),(Input!$J$111*(1+rvanilla)^0.5)/A9stdlife))</f>
        <v>0</v>
      </c>
      <c r="X165" s="172">
        <f>IF(A9stdlife="n/a","n/a",IF(X$3&gt;(A9stdlife+$E165),(Input!$J$111*(1+rvanilla)^0.5)-SUM($J165:W165),(Input!$J$111*(1+rvanilla)^0.5)/A9stdlife))</f>
        <v>0</v>
      </c>
      <c r="Y165" s="172">
        <f>IF(A9stdlife="n/a","n/a",IF(Y$3&gt;(A9stdlife+$E165),(Input!$J$111*(1+rvanilla)^0.5)-SUM($J165:X165),(Input!$J$111*(1+rvanilla)^0.5)/A9stdlife))</f>
        <v>0</v>
      </c>
      <c r="Z165" s="172">
        <f>IF(A9stdlife="n/a","n/a",IF(Z$3&gt;(A9stdlife+$E165),(Input!$J$111*(1+rvanilla)^0.5)-SUM($J165:Y165),(Input!$J$111*(1+rvanilla)^0.5)/A9stdlife))</f>
        <v>0</v>
      </c>
      <c r="AA165" s="172">
        <f>IF(A9stdlife="n/a","n/a",IF(AA$3&gt;(A9stdlife+$E165),(Input!$J$111*(1+rvanilla)^0.5)-SUM($J165:Z165),(Input!$J$111*(1+rvanilla)^0.5)/A9stdlife))</f>
        <v>0</v>
      </c>
      <c r="AB165" s="172">
        <f>IF(A9stdlife="n/a","n/a",IF(AB$3&gt;(A9stdlife+$E165),(Input!$J$111*(1+rvanilla)^0.5)-SUM($J165:AA165),(Input!$J$111*(1+rvanilla)^0.5)/A9stdlife))</f>
        <v>0</v>
      </c>
      <c r="AC165" s="172">
        <f>IF(A9stdlife="n/a","n/a",IF(AC$3&gt;(A9stdlife+$E165),(Input!$J$111*(1+rvanilla)^0.5)-SUM($J165:AB165),(Input!$J$111*(1+rvanilla)^0.5)/A9stdlife))</f>
        <v>0</v>
      </c>
      <c r="AD165" s="172">
        <f>IF(A9stdlife="n/a","n/a",IF(AD$3&gt;(A9stdlife+$E165),(Input!$J$111*(1+rvanilla)^0.5)-SUM($J165:AC165),(Input!$J$111*(1+rvanilla)^0.5)/A9stdlife))</f>
        <v>0</v>
      </c>
      <c r="AE165" s="172">
        <f>IF(A9stdlife="n/a","n/a",IF(AE$3&gt;(A9stdlife+$E165),(Input!$J$111*(1+rvanilla)^0.5)-SUM($J165:AD165),(Input!$J$111*(1+rvanilla)^0.5)/A9stdlife))</f>
        <v>0</v>
      </c>
      <c r="AF165" s="172">
        <f>IF(A9stdlife="n/a","n/a",IF(AF$3&gt;(A9stdlife+$E165),(Input!$J$111*(1+rvanilla)^0.5)-SUM($J165:AE165),(Input!$J$111*(1+rvanilla)^0.5)/A9stdlife))</f>
        <v>0</v>
      </c>
      <c r="AG165" s="172">
        <f>IF(A9stdlife="n/a","n/a",IF(AG$3&gt;(A9stdlife+$E165),(Input!$J$111*(1+rvanilla)^0.5)-SUM($J165:AF165),(Input!$J$111*(1+rvanilla)^0.5)/A9stdlife))</f>
        <v>0</v>
      </c>
      <c r="AH165" s="172">
        <f>IF(A9stdlife="n/a","n/a",IF(AH$3&gt;(A9stdlife+$E165),(Input!$J$111*(1+rvanilla)^0.5)-SUM($J165:AG165),(Input!$J$111*(1+rvanilla)^0.5)/A9stdlife))</f>
        <v>0</v>
      </c>
      <c r="AI165" s="172">
        <f>IF(A9stdlife="n/a","n/a",IF(AI$3&gt;(A9stdlife+$E165),(Input!$J$111*(1+rvanilla)^0.5)-SUM($J165:AH165),(Input!$J$111*(1+rvanilla)^0.5)/A9stdlife))</f>
        <v>0</v>
      </c>
      <c r="AJ165" s="172">
        <f>IF(A9stdlife="n/a","n/a",IF(AJ$3&gt;(A9stdlife+$E165),(Input!$J$111*(1+rvanilla)^0.5)-SUM($J165:AI165),(Input!$J$111*(1+rvanilla)^0.5)/A9stdlife))</f>
        <v>0</v>
      </c>
      <c r="AK165" s="172">
        <f>IF(A9stdlife="n/a","n/a",IF(AK$3&gt;(A9stdlife+$E165),(Input!$J$111*(1+rvanilla)^0.5)-SUM($J165:AJ165),(Input!$J$111*(1+rvanilla)^0.5)/A9stdlife))</f>
        <v>0</v>
      </c>
      <c r="AL165" s="172">
        <f>IF(A9stdlife="n/a","n/a",IF(AL$3&gt;(A9stdlife+$E165),(Input!$J$111*(1+rvanilla)^0.5)-SUM($J165:AK165),(Input!$J$111*(1+rvanilla)^0.5)/A9stdlife))</f>
        <v>0</v>
      </c>
      <c r="AM165" s="172">
        <f>IF(A9stdlife="n/a","n/a",IF(AM$3&gt;(A9stdlife+$E165),(Input!$J$111*(1+rvanilla)^0.5)-SUM($J165:AL165),(Input!$J$111*(1+rvanilla)^0.5)/A9stdlife))</f>
        <v>0</v>
      </c>
      <c r="AN165" s="172">
        <f>IF(A9stdlife="n/a","n/a",IF(AN$3&gt;(A9stdlife+$E165),(Input!$J$111*(1+rvanilla)^0.5)-SUM($J165:AM165),(Input!$J$111*(1+rvanilla)^0.5)/A9stdlife))</f>
        <v>0</v>
      </c>
      <c r="AO165" s="172">
        <f>IF(A9stdlife="n/a","n/a",IF(AO$3&gt;(A9stdlife+$E165),(Input!$J$111*(1+rvanilla)^0.5)-SUM($J165:AN165),(Input!$J$111*(1+rvanilla)^0.5)/A9stdlife))</f>
        <v>0</v>
      </c>
      <c r="AP165" s="172">
        <f>IF(A9stdlife="n/a","n/a",IF(AP$3&gt;(A9stdlife+$E165),(Input!$J$111*(1+rvanilla)^0.5)-SUM($J165:AO165),(Input!$J$111*(1+rvanilla)^0.5)/A9stdlife))</f>
        <v>0</v>
      </c>
      <c r="AQ165" s="172">
        <f>IF(A9stdlife="n/a","n/a",IF(AQ$3&gt;(A9stdlife+$E165),(Input!$J$111*(1+rvanilla)^0.5)-SUM($J165:AP165),(Input!$J$111*(1+rvanilla)^0.5)/A9stdlife))</f>
        <v>0</v>
      </c>
      <c r="AR165" s="172">
        <f>IF(A9stdlife="n/a","n/a",IF(AR$3&gt;(A9stdlife+$E165),(Input!$J$111*(1+rvanilla)^0.5)-SUM($J165:AQ165),(Input!$J$111*(1+rvanilla)^0.5)/A9stdlife))</f>
        <v>0</v>
      </c>
      <c r="AS165" s="172">
        <f>IF(A9stdlife="n/a","n/a",IF(AS$3&gt;(A9stdlife+$E165),(Input!$J$111*(1+rvanilla)^0.5)-SUM($J165:AR165),(Input!$J$111*(1+rvanilla)^0.5)/A9stdlife))</f>
        <v>0</v>
      </c>
      <c r="AT165" s="172">
        <f>IF(A9stdlife="n/a","n/a",IF(AT$3&gt;(A9stdlife+$E165),(Input!$J$111*(1+rvanilla)^0.5)-SUM($J165:AS165),(Input!$J$111*(1+rvanilla)^0.5)/A9stdlife))</f>
        <v>0</v>
      </c>
      <c r="AU165" s="172">
        <f>IF(A9stdlife="n/a","n/a",IF(AU$3&gt;(A9stdlife+$E165),(Input!$J$111*(1+rvanilla)^0.5)-SUM($J165:AT165),(Input!$J$111*(1+rvanilla)^0.5)/A9stdlife))</f>
        <v>0</v>
      </c>
      <c r="AV165" s="172">
        <f>IF(A9stdlife="n/a","n/a",IF(AV$3&gt;(A9stdlife+$E165),(Input!$J$111*(1+rvanilla)^0.5)-SUM($J165:AU165),(Input!$J$111*(1+rvanilla)^0.5)/A9stdlife))</f>
        <v>0</v>
      </c>
      <c r="AW165" s="172">
        <f>IF(A9stdlife="n/a","n/a",IF(AW$3&gt;(A9stdlife+$E165),(Input!$J$111*(1+rvanilla)^0.5)-SUM($J165:AV165),(Input!$J$111*(1+rvanilla)^0.5)/A9stdlife))</f>
        <v>0</v>
      </c>
      <c r="AX165" s="172">
        <f>IF(A9stdlife="n/a","n/a",IF(AX$3&gt;(A9stdlife+$E165),(Input!$J$111*(1+rvanilla)^0.5)-SUM($J165:AW165),(Input!$J$111*(1+rvanilla)^0.5)/A9stdlife))</f>
        <v>0</v>
      </c>
      <c r="AY165" s="172">
        <f>IF(A9stdlife="n/a","n/a",IF(AY$3&gt;(A9stdlife+$E165),(Input!$J$111*(1+rvanilla)^0.5)-SUM($J165:AX165),(Input!$J$111*(1+rvanilla)^0.5)/A9stdlife))</f>
        <v>0</v>
      </c>
      <c r="AZ165" s="172">
        <f>IF(A9stdlife="n/a","n/a",IF(AZ$3&gt;(A9stdlife+$E165),(Input!$J$111*(1+rvanilla)^0.5)-SUM($J165:AY165),(Input!$J$111*(1+rvanilla)^0.5)/A9stdlife))</f>
        <v>0</v>
      </c>
      <c r="BA165" s="172">
        <f>IF(A9stdlife="n/a","n/a",IF(BA$3&gt;(A9stdlife+$E165),(Input!$J$111*(1+rvanilla)^0.5)-SUM($J165:AZ165),(Input!$J$111*(1+rvanilla)^0.5)/A9stdlife))</f>
        <v>0</v>
      </c>
      <c r="BB165" s="172">
        <f>IF(A9stdlife="n/a","n/a",IF(BB$3&gt;(A9stdlife+$E165),(Input!$J$111*(1+rvanilla)^0.5)-SUM($J165:BA165),(Input!$J$111*(1+rvanilla)^0.5)/A9stdlife))</f>
        <v>0</v>
      </c>
      <c r="BC165" s="172">
        <f>IF(A9stdlife="n/a","n/a",IF(BC$3&gt;(A9stdlife+$E165),(Input!$J$111*(1+rvanilla)^0.5)-SUM($J165:BB165),(Input!$J$111*(1+rvanilla)^0.5)/A9stdlife))</f>
        <v>0</v>
      </c>
      <c r="BD165" s="172">
        <f>IF(A9stdlife="n/a","n/a",IF(BD$3&gt;(A9stdlife+$E165),(Input!$J$111*(1+rvanilla)^0.5)-SUM($J165:BC165),(Input!$J$111*(1+rvanilla)^0.5)/A9stdlife))</f>
        <v>0</v>
      </c>
      <c r="BE165" s="172">
        <f>IF(A9stdlife="n/a","n/a",IF(BE$3&gt;(A9stdlife+$E165),(Input!$J$111*(1+rvanilla)^0.5)-SUM($J165:BD165),(Input!$J$111*(1+rvanilla)^0.5)/A9stdlife))</f>
        <v>0</v>
      </c>
      <c r="BF165" s="172">
        <f>IF(A9stdlife="n/a","n/a",IF(BF$3&gt;(A9stdlife+$E165),(Input!$J$111*(1+rvanilla)^0.5)-SUM($J165:BE165),(Input!$J$111*(1+rvanilla)^0.5)/A9stdlife))</f>
        <v>0</v>
      </c>
      <c r="BG165" s="172">
        <f>IF(A9stdlife="n/a","n/a",IF(BG$3&gt;(A9stdlife+$E165),(Input!$J$111*(1+rvanilla)^0.5)-SUM($J165:BF165),(Input!$J$111*(1+rvanilla)^0.5)/A9stdlife))</f>
        <v>0</v>
      </c>
      <c r="BH165" s="172">
        <f>IF(A9stdlife="n/a","n/a",IF(BH$3&gt;(A9stdlife+$E165),(Input!$J$111*(1+rvanilla)^0.5)-SUM($J165:BG165),(Input!$J$111*(1+rvanilla)^0.5)/A9stdlife))</f>
        <v>0</v>
      </c>
      <c r="BI165" s="172">
        <f>IF(A9stdlife="n/a","n/a",IF(BI$3&gt;(A9stdlife+$E165),(Input!$J$111*(1+rvanilla)^0.5)-SUM($J165:BH165),(Input!$J$111*(1+rvanilla)^0.5)/A9stdlife))</f>
        <v>0</v>
      </c>
      <c r="BJ165" s="16"/>
      <c r="BK165" s="16"/>
      <c r="BL165" s="325"/>
      <c r="BM165" s="325"/>
      <c r="BN165" s="325"/>
      <c r="BO165" s="325"/>
      <c r="BP165" s="325"/>
      <c r="BQ165" s="32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2" customFormat="1" ht="12.75" hidden="1" customHeight="1" outlineLevel="2">
      <c r="A166" s="16"/>
      <c r="B166" s="16"/>
      <c r="C166" s="35"/>
      <c r="D166" s="546"/>
      <c r="E166" s="293">
        <v>5</v>
      </c>
      <c r="F166" s="37"/>
      <c r="G166" s="318"/>
      <c r="H166" s="320"/>
      <c r="I166" s="320"/>
      <c r="J166" s="320"/>
      <c r="K166" s="319"/>
      <c r="L166" s="172">
        <f>IF(A9stdlife="n/a","n/a",IF(L$3&gt;(A9stdlife+$E166),(Input!$K$111*(1+rvanilla)^0.5)-SUM($K166:K166),(Input!$K$111*(1+rvanilla)^0.5)/A9stdlife))</f>
        <v>0</v>
      </c>
      <c r="M166" s="172">
        <f>IF(A9stdlife="n/a","n/a",IF(M$3&gt;(A9stdlife+$E166),(Input!$K$111*(1+rvanilla)^0.5)-SUM($K166:L166),(Input!$K$111*(1+rvanilla)^0.5)/A9stdlife))</f>
        <v>0</v>
      </c>
      <c r="N166" s="172">
        <f>IF(A9stdlife="n/a","n/a",IF(N$3&gt;(A9stdlife+$E166),(Input!$K$111*(1+rvanilla)^0.5)-SUM($K166:M166),(Input!$K$111*(1+rvanilla)^0.5)/A9stdlife))</f>
        <v>0</v>
      </c>
      <c r="O166" s="172">
        <f>IF(A9stdlife="n/a","n/a",IF(O$3&gt;(A9stdlife+$E166),(Input!$K$111*(1+rvanilla)^0.5)-SUM($K166:N166),(Input!$K$111*(1+rvanilla)^0.5)/A9stdlife))</f>
        <v>0</v>
      </c>
      <c r="P166" s="172">
        <f>IF(A9stdlife="n/a","n/a",IF(P$3&gt;(A9stdlife+$E166),(Input!$K$111*(1+rvanilla)^0.5)-SUM($K166:O166),(Input!$K$111*(1+rvanilla)^0.5)/A9stdlife))</f>
        <v>0</v>
      </c>
      <c r="Q166" s="172">
        <f>IF(A9stdlife="n/a","n/a",IF(Q$3&gt;(A9stdlife+$E166),(Input!$K$111*(1+rvanilla)^0.5)-SUM($K166:P166),(Input!$K$111*(1+rvanilla)^0.5)/A9stdlife))</f>
        <v>0</v>
      </c>
      <c r="R166" s="172">
        <f>IF(A9stdlife="n/a","n/a",IF(R$3&gt;(A9stdlife+$E166),(Input!$K$111*(1+rvanilla)^0.5)-SUM($K166:Q166),(Input!$K$111*(1+rvanilla)^0.5)/A9stdlife))</f>
        <v>0</v>
      </c>
      <c r="S166" s="172">
        <f>IF(A9stdlife="n/a","n/a",IF(S$3&gt;(A9stdlife+$E166),(Input!$K$111*(1+rvanilla)^0.5)-SUM($K166:R166),(Input!$K$111*(1+rvanilla)^0.5)/A9stdlife))</f>
        <v>0</v>
      </c>
      <c r="T166" s="172">
        <f>IF(A9stdlife="n/a","n/a",IF(T$3&gt;(A9stdlife+$E166),(Input!$K$111*(1+rvanilla)^0.5)-SUM($K166:S166),(Input!$K$111*(1+rvanilla)^0.5)/A9stdlife))</f>
        <v>0</v>
      </c>
      <c r="U166" s="172">
        <f>IF(A9stdlife="n/a","n/a",IF(U$3&gt;(A9stdlife+$E166),(Input!$K$111*(1+rvanilla)^0.5)-SUM($K166:T166),(Input!$K$111*(1+rvanilla)^0.5)/A9stdlife))</f>
        <v>0</v>
      </c>
      <c r="V166" s="172">
        <f>IF(A9stdlife="n/a","n/a",IF(V$3&gt;(A9stdlife+$E166),(Input!$K$111*(1+rvanilla)^0.5)-SUM($K166:U166),(Input!$K$111*(1+rvanilla)^0.5)/A9stdlife))</f>
        <v>0</v>
      </c>
      <c r="W166" s="172">
        <f>IF(A9stdlife="n/a","n/a",IF(W$3&gt;(A9stdlife+$E166),(Input!$K$111*(1+rvanilla)^0.5)-SUM($K166:V166),(Input!$K$111*(1+rvanilla)^0.5)/A9stdlife))</f>
        <v>0</v>
      </c>
      <c r="X166" s="172">
        <f>IF(A9stdlife="n/a","n/a",IF(X$3&gt;(A9stdlife+$E166),(Input!$K$111*(1+rvanilla)^0.5)-SUM($K166:W166),(Input!$K$111*(1+rvanilla)^0.5)/A9stdlife))</f>
        <v>0</v>
      </c>
      <c r="Y166" s="172">
        <f>IF(A9stdlife="n/a","n/a",IF(Y$3&gt;(A9stdlife+$E166),(Input!$K$111*(1+rvanilla)^0.5)-SUM($K166:X166),(Input!$K$111*(1+rvanilla)^0.5)/A9stdlife))</f>
        <v>0</v>
      </c>
      <c r="Z166" s="172">
        <f>IF(A9stdlife="n/a","n/a",IF(Z$3&gt;(A9stdlife+$E166),(Input!$K$111*(1+rvanilla)^0.5)-SUM($K166:Y166),(Input!$K$111*(1+rvanilla)^0.5)/A9stdlife))</f>
        <v>0</v>
      </c>
      <c r="AA166" s="172">
        <f>IF(A9stdlife="n/a","n/a",IF(AA$3&gt;(A9stdlife+$E166),(Input!$K$111*(1+rvanilla)^0.5)-SUM($K166:Z166),(Input!$K$111*(1+rvanilla)^0.5)/A9stdlife))</f>
        <v>0</v>
      </c>
      <c r="AB166" s="172">
        <f>IF(A9stdlife="n/a","n/a",IF(AB$3&gt;(A9stdlife+$E166),(Input!$K$111*(1+rvanilla)^0.5)-SUM($K166:AA166),(Input!$K$111*(1+rvanilla)^0.5)/A9stdlife))</f>
        <v>0</v>
      </c>
      <c r="AC166" s="172">
        <f>IF(A9stdlife="n/a","n/a",IF(AC$3&gt;(A9stdlife+$E166),(Input!$K$111*(1+rvanilla)^0.5)-SUM($K166:AB166),(Input!$K$111*(1+rvanilla)^0.5)/A9stdlife))</f>
        <v>0</v>
      </c>
      <c r="AD166" s="172">
        <f>IF(A9stdlife="n/a","n/a",IF(AD$3&gt;(A9stdlife+$E166),(Input!$K$111*(1+rvanilla)^0.5)-SUM($K166:AC166),(Input!$K$111*(1+rvanilla)^0.5)/A9stdlife))</f>
        <v>0</v>
      </c>
      <c r="AE166" s="172">
        <f>IF(A9stdlife="n/a","n/a",IF(AE$3&gt;(A9stdlife+$E166),(Input!$K$111*(1+rvanilla)^0.5)-SUM($K166:AD166),(Input!$K$111*(1+rvanilla)^0.5)/A9stdlife))</f>
        <v>0</v>
      </c>
      <c r="AF166" s="172">
        <f>IF(A9stdlife="n/a","n/a",IF(AF$3&gt;(A9stdlife+$E166),(Input!$K$111*(1+rvanilla)^0.5)-SUM($K166:AE166),(Input!$K$111*(1+rvanilla)^0.5)/A9stdlife))</f>
        <v>0</v>
      </c>
      <c r="AG166" s="172">
        <f>IF(A9stdlife="n/a","n/a",IF(AG$3&gt;(A9stdlife+$E166),(Input!$K$111*(1+rvanilla)^0.5)-SUM($K166:AF166),(Input!$K$111*(1+rvanilla)^0.5)/A9stdlife))</f>
        <v>0</v>
      </c>
      <c r="AH166" s="172">
        <f>IF(A9stdlife="n/a","n/a",IF(AH$3&gt;(A9stdlife+$E166),(Input!$K$111*(1+rvanilla)^0.5)-SUM($K166:AG166),(Input!$K$111*(1+rvanilla)^0.5)/A9stdlife))</f>
        <v>0</v>
      </c>
      <c r="AI166" s="172">
        <f>IF(A9stdlife="n/a","n/a",IF(AI$3&gt;(A9stdlife+$E166),(Input!$K$111*(1+rvanilla)^0.5)-SUM($K166:AH166),(Input!$K$111*(1+rvanilla)^0.5)/A9stdlife))</f>
        <v>0</v>
      </c>
      <c r="AJ166" s="172">
        <f>IF(A9stdlife="n/a","n/a",IF(AJ$3&gt;(A9stdlife+$E166),(Input!$K$111*(1+rvanilla)^0.5)-SUM($K166:AI166),(Input!$K$111*(1+rvanilla)^0.5)/A9stdlife))</f>
        <v>0</v>
      </c>
      <c r="AK166" s="172">
        <f>IF(A9stdlife="n/a","n/a",IF(AK$3&gt;(A9stdlife+$E166),(Input!$K$111*(1+rvanilla)^0.5)-SUM($K166:AJ166),(Input!$K$111*(1+rvanilla)^0.5)/A9stdlife))</f>
        <v>0</v>
      </c>
      <c r="AL166" s="172">
        <f>IF(A9stdlife="n/a","n/a",IF(AL$3&gt;(A9stdlife+$E166),(Input!$K$111*(1+rvanilla)^0.5)-SUM($K166:AK166),(Input!$K$111*(1+rvanilla)^0.5)/A9stdlife))</f>
        <v>0</v>
      </c>
      <c r="AM166" s="172">
        <f>IF(A9stdlife="n/a","n/a",IF(AM$3&gt;(A9stdlife+$E166),(Input!$K$111*(1+rvanilla)^0.5)-SUM($K166:AL166),(Input!$K$111*(1+rvanilla)^0.5)/A9stdlife))</f>
        <v>0</v>
      </c>
      <c r="AN166" s="172">
        <f>IF(A9stdlife="n/a","n/a",IF(AN$3&gt;(A9stdlife+$E166),(Input!$K$111*(1+rvanilla)^0.5)-SUM($K166:AM166),(Input!$K$111*(1+rvanilla)^0.5)/A9stdlife))</f>
        <v>0</v>
      </c>
      <c r="AO166" s="172">
        <f>IF(A9stdlife="n/a","n/a",IF(AO$3&gt;(A9stdlife+$E166),(Input!$K$111*(1+rvanilla)^0.5)-SUM($K166:AN166),(Input!$K$111*(1+rvanilla)^0.5)/A9stdlife))</f>
        <v>0</v>
      </c>
      <c r="AP166" s="172">
        <f>IF(A9stdlife="n/a","n/a",IF(AP$3&gt;(A9stdlife+$E166),(Input!$K$111*(1+rvanilla)^0.5)-SUM($K166:AO166),(Input!$K$111*(1+rvanilla)^0.5)/A9stdlife))</f>
        <v>0</v>
      </c>
      <c r="AQ166" s="172">
        <f>IF(A9stdlife="n/a","n/a",IF(AQ$3&gt;(A9stdlife+$E166),(Input!$K$111*(1+rvanilla)^0.5)-SUM($K166:AP166),(Input!$K$111*(1+rvanilla)^0.5)/A9stdlife))</f>
        <v>0</v>
      </c>
      <c r="AR166" s="172">
        <f>IF(A9stdlife="n/a","n/a",IF(AR$3&gt;(A9stdlife+$E166),(Input!$K$111*(1+rvanilla)^0.5)-SUM($K166:AQ166),(Input!$K$111*(1+rvanilla)^0.5)/A9stdlife))</f>
        <v>0</v>
      </c>
      <c r="AS166" s="172">
        <f>IF(A9stdlife="n/a","n/a",IF(AS$3&gt;(A9stdlife+$E166),(Input!$K$111*(1+rvanilla)^0.5)-SUM($K166:AR166),(Input!$K$111*(1+rvanilla)^0.5)/A9stdlife))</f>
        <v>0</v>
      </c>
      <c r="AT166" s="172">
        <f>IF(A9stdlife="n/a","n/a",IF(AT$3&gt;(A9stdlife+$E166),(Input!$K$111*(1+rvanilla)^0.5)-SUM($K166:AS166),(Input!$K$111*(1+rvanilla)^0.5)/A9stdlife))</f>
        <v>0</v>
      </c>
      <c r="AU166" s="172">
        <f>IF(A9stdlife="n/a","n/a",IF(AU$3&gt;(A9stdlife+$E166),(Input!$K$111*(1+rvanilla)^0.5)-SUM($K166:AT166),(Input!$K$111*(1+rvanilla)^0.5)/A9stdlife))</f>
        <v>0</v>
      </c>
      <c r="AV166" s="172">
        <f>IF(A9stdlife="n/a","n/a",IF(AV$3&gt;(A9stdlife+$E166),(Input!$K$111*(1+rvanilla)^0.5)-SUM($K166:AU166),(Input!$K$111*(1+rvanilla)^0.5)/A9stdlife))</f>
        <v>0</v>
      </c>
      <c r="AW166" s="172">
        <f>IF(A9stdlife="n/a","n/a",IF(AW$3&gt;(A9stdlife+$E166),(Input!$K$111*(1+rvanilla)^0.5)-SUM($K166:AV166),(Input!$K$111*(1+rvanilla)^0.5)/A9stdlife))</f>
        <v>0</v>
      </c>
      <c r="AX166" s="172">
        <f>IF(A9stdlife="n/a","n/a",IF(AX$3&gt;(A9stdlife+$E166),(Input!$K$111*(1+rvanilla)^0.5)-SUM($K166:AW166),(Input!$K$111*(1+rvanilla)^0.5)/A9stdlife))</f>
        <v>0</v>
      </c>
      <c r="AY166" s="172">
        <f>IF(A9stdlife="n/a","n/a",IF(AY$3&gt;(A9stdlife+$E166),(Input!$K$111*(1+rvanilla)^0.5)-SUM($K166:AX166),(Input!$K$111*(1+rvanilla)^0.5)/A9stdlife))</f>
        <v>0</v>
      </c>
      <c r="AZ166" s="172">
        <f>IF(A9stdlife="n/a","n/a",IF(AZ$3&gt;(A9stdlife+$E166),(Input!$K$111*(1+rvanilla)^0.5)-SUM($K166:AY166),(Input!$K$111*(1+rvanilla)^0.5)/A9stdlife))</f>
        <v>0</v>
      </c>
      <c r="BA166" s="172">
        <f>IF(A9stdlife="n/a","n/a",IF(BA$3&gt;(A9stdlife+$E166),(Input!$K$111*(1+rvanilla)^0.5)-SUM($K166:AZ166),(Input!$K$111*(1+rvanilla)^0.5)/A9stdlife))</f>
        <v>0</v>
      </c>
      <c r="BB166" s="172">
        <f>IF(A9stdlife="n/a","n/a",IF(BB$3&gt;(A9stdlife+$E166),(Input!$K$111*(1+rvanilla)^0.5)-SUM($K166:BA166),(Input!$K$111*(1+rvanilla)^0.5)/A9stdlife))</f>
        <v>0</v>
      </c>
      <c r="BC166" s="172">
        <f>IF(A9stdlife="n/a","n/a",IF(BC$3&gt;(A9stdlife+$E166),(Input!$K$111*(1+rvanilla)^0.5)-SUM($K166:BB166),(Input!$K$111*(1+rvanilla)^0.5)/A9stdlife))</f>
        <v>0</v>
      </c>
      <c r="BD166" s="172">
        <f>IF(A9stdlife="n/a","n/a",IF(BD$3&gt;(A9stdlife+$E166),(Input!$K$111*(1+rvanilla)^0.5)-SUM($K166:BC166),(Input!$K$111*(1+rvanilla)^0.5)/A9stdlife))</f>
        <v>0</v>
      </c>
      <c r="BE166" s="172">
        <f>IF(A9stdlife="n/a","n/a",IF(BE$3&gt;(A9stdlife+$E166),(Input!$K$111*(1+rvanilla)^0.5)-SUM($K166:BD166),(Input!$K$111*(1+rvanilla)^0.5)/A9stdlife))</f>
        <v>0</v>
      </c>
      <c r="BF166" s="172">
        <f>IF(A9stdlife="n/a","n/a",IF(BF$3&gt;(A9stdlife+$E166),(Input!$K$111*(1+rvanilla)^0.5)-SUM($K166:BE166),(Input!$K$111*(1+rvanilla)^0.5)/A9stdlife))</f>
        <v>0</v>
      </c>
      <c r="BG166" s="172">
        <f>IF(A9stdlife="n/a","n/a",IF(BG$3&gt;(A9stdlife+$E166),(Input!$K$111*(1+rvanilla)^0.5)-SUM($K166:BF166),(Input!$K$111*(1+rvanilla)^0.5)/A9stdlife))</f>
        <v>0</v>
      </c>
      <c r="BH166" s="172">
        <f>IF(A9stdlife="n/a","n/a",IF(BH$3&gt;(A9stdlife+$E166),(Input!$K$111*(1+rvanilla)^0.5)-SUM($K166:BG166),(Input!$K$111*(1+rvanilla)^0.5)/A9stdlife))</f>
        <v>0</v>
      </c>
      <c r="BI166" s="172">
        <f>IF(A9stdlife="n/a","n/a",IF(BI$3&gt;(A9stdlife+$E166),(Input!$K$111*(1+rvanilla)^0.5)-SUM($K166:BH166),(Input!$K$111*(1+rvanilla)^0.5)/A9stdlife))</f>
        <v>0</v>
      </c>
      <c r="BJ166" s="16"/>
      <c r="BK166" s="16"/>
      <c r="BL166" s="325"/>
      <c r="BM166" s="325"/>
      <c r="BN166" s="325"/>
      <c r="BO166" s="325"/>
      <c r="BP166" s="325"/>
      <c r="BQ166" s="325"/>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2" customFormat="1" ht="12.75" hidden="1" customHeight="1" outlineLevel="2">
      <c r="A167" s="16"/>
      <c r="B167" s="16"/>
      <c r="C167" s="35"/>
      <c r="D167" s="546"/>
      <c r="E167" s="293">
        <v>6</v>
      </c>
      <c r="F167" s="37"/>
      <c r="G167" s="318"/>
      <c r="H167" s="320"/>
      <c r="I167" s="320"/>
      <c r="J167" s="320"/>
      <c r="K167" s="320"/>
      <c r="L167" s="319"/>
      <c r="M167" s="172">
        <f>IF(A9stdlife="n/a","n/a",IF(M$3&gt;(A9stdlife+$E167),(Input!$L$111*(1+rvanilla)^0.5)-SUM($L167:L167),(Input!$L$111*(1+rvanilla)^0.5)/A9stdlife))</f>
        <v>0</v>
      </c>
      <c r="N167" s="172">
        <f>IF(A9stdlife="n/a","n/a",IF(N$3&gt;(A9stdlife+$E167),(Input!$L$111*(1+rvanilla)^0.5)-SUM($L167:M167),(Input!$L$111*(1+rvanilla)^0.5)/A9stdlife))</f>
        <v>0</v>
      </c>
      <c r="O167" s="172">
        <f>IF(A9stdlife="n/a","n/a",IF(O$3&gt;(A9stdlife+$E167),(Input!$L$111*(1+rvanilla)^0.5)-SUM($L167:N167),(Input!$L$111*(1+rvanilla)^0.5)/A9stdlife))</f>
        <v>0</v>
      </c>
      <c r="P167" s="172">
        <f>IF(A9stdlife="n/a","n/a",IF(P$3&gt;(A9stdlife+$E167),(Input!$L$111*(1+rvanilla)^0.5)-SUM($L167:O167),(Input!$L$111*(1+rvanilla)^0.5)/A9stdlife))</f>
        <v>0</v>
      </c>
      <c r="Q167" s="172">
        <f>IF(A9stdlife="n/a","n/a",IF(Q$3&gt;(A9stdlife+$E167),(Input!$L$111*(1+rvanilla)^0.5)-SUM($L167:P167),(Input!$L$111*(1+rvanilla)^0.5)/A9stdlife))</f>
        <v>0</v>
      </c>
      <c r="R167" s="172">
        <f>IF(A9stdlife="n/a","n/a",IF(R$3&gt;(A9stdlife+$E167),(Input!$L$111*(1+rvanilla)^0.5)-SUM($L167:Q167),(Input!$L$111*(1+rvanilla)^0.5)/A9stdlife))</f>
        <v>0</v>
      </c>
      <c r="S167" s="172">
        <f>IF(A9stdlife="n/a","n/a",IF(S$3&gt;(A9stdlife+$E167),(Input!$L$111*(1+rvanilla)^0.5)-SUM($L167:R167),(Input!$L$111*(1+rvanilla)^0.5)/A9stdlife))</f>
        <v>0</v>
      </c>
      <c r="T167" s="172">
        <f>IF(A9stdlife="n/a","n/a",IF(T$3&gt;(A9stdlife+$E167),(Input!$L$111*(1+rvanilla)^0.5)-SUM($L167:S167),(Input!$L$111*(1+rvanilla)^0.5)/A9stdlife))</f>
        <v>0</v>
      </c>
      <c r="U167" s="172">
        <f>IF(A9stdlife="n/a","n/a",IF(U$3&gt;(A9stdlife+$E167),(Input!$L$111*(1+rvanilla)^0.5)-SUM($L167:T167),(Input!$L$111*(1+rvanilla)^0.5)/A9stdlife))</f>
        <v>0</v>
      </c>
      <c r="V167" s="172">
        <f>IF(A9stdlife="n/a","n/a",IF(V$3&gt;(A9stdlife+$E167),(Input!$L$111*(1+rvanilla)^0.5)-SUM($L167:U167),(Input!$L$111*(1+rvanilla)^0.5)/A9stdlife))</f>
        <v>0</v>
      </c>
      <c r="W167" s="172">
        <f>IF(A9stdlife="n/a","n/a",IF(W$3&gt;(A9stdlife+$E167),(Input!$L$111*(1+rvanilla)^0.5)-SUM($L167:V167),(Input!$L$111*(1+rvanilla)^0.5)/A9stdlife))</f>
        <v>0</v>
      </c>
      <c r="X167" s="172">
        <f>IF(A9stdlife="n/a","n/a",IF(X$3&gt;(A9stdlife+$E167),(Input!$L$111*(1+rvanilla)^0.5)-SUM($L167:W167),(Input!$L$111*(1+rvanilla)^0.5)/A9stdlife))</f>
        <v>0</v>
      </c>
      <c r="Y167" s="172">
        <f>IF(A9stdlife="n/a","n/a",IF(Y$3&gt;(A9stdlife+$E167),(Input!$L$111*(1+rvanilla)^0.5)-SUM($L167:X167),(Input!$L$111*(1+rvanilla)^0.5)/A9stdlife))</f>
        <v>0</v>
      </c>
      <c r="Z167" s="172">
        <f>IF(A9stdlife="n/a","n/a",IF(Z$3&gt;(A9stdlife+$E167),(Input!$L$111*(1+rvanilla)^0.5)-SUM($L167:Y167),(Input!$L$111*(1+rvanilla)^0.5)/A9stdlife))</f>
        <v>0</v>
      </c>
      <c r="AA167" s="172">
        <f>IF(A9stdlife="n/a","n/a",IF(AA$3&gt;(A9stdlife+$E167),(Input!$L$111*(1+rvanilla)^0.5)-SUM($L167:Z167),(Input!$L$111*(1+rvanilla)^0.5)/A9stdlife))</f>
        <v>0</v>
      </c>
      <c r="AB167" s="172">
        <f>IF(A9stdlife="n/a","n/a",IF(AB$3&gt;(A9stdlife+$E167),(Input!$L$111*(1+rvanilla)^0.5)-SUM($L167:AA167),(Input!$L$111*(1+rvanilla)^0.5)/A9stdlife))</f>
        <v>0</v>
      </c>
      <c r="AC167" s="172">
        <f>IF(A9stdlife="n/a","n/a",IF(AC$3&gt;(A9stdlife+$E167),(Input!$L$111*(1+rvanilla)^0.5)-SUM($L167:AB167),(Input!$L$111*(1+rvanilla)^0.5)/A9stdlife))</f>
        <v>0</v>
      </c>
      <c r="AD167" s="172">
        <f>IF(A9stdlife="n/a","n/a",IF(AD$3&gt;(A9stdlife+$E167),(Input!$L$111*(1+rvanilla)^0.5)-SUM($L167:AC167),(Input!$L$111*(1+rvanilla)^0.5)/A9stdlife))</f>
        <v>0</v>
      </c>
      <c r="AE167" s="172">
        <f>IF(A9stdlife="n/a","n/a",IF(AE$3&gt;(A9stdlife+$E167),(Input!$L$111*(1+rvanilla)^0.5)-SUM($L167:AD167),(Input!$L$111*(1+rvanilla)^0.5)/A9stdlife))</f>
        <v>0</v>
      </c>
      <c r="AF167" s="172">
        <f>IF(A9stdlife="n/a","n/a",IF(AF$3&gt;(A9stdlife+$E167),(Input!$L$111*(1+rvanilla)^0.5)-SUM($L167:AE167),(Input!$L$111*(1+rvanilla)^0.5)/A9stdlife))</f>
        <v>0</v>
      </c>
      <c r="AG167" s="172">
        <f>IF(A9stdlife="n/a","n/a",IF(AG$3&gt;(A9stdlife+$E167),(Input!$L$111*(1+rvanilla)^0.5)-SUM($L167:AF167),(Input!$L$111*(1+rvanilla)^0.5)/A9stdlife))</f>
        <v>0</v>
      </c>
      <c r="AH167" s="172">
        <f>IF(A9stdlife="n/a","n/a",IF(AH$3&gt;(A9stdlife+$E167),(Input!$L$111*(1+rvanilla)^0.5)-SUM($L167:AG167),(Input!$L$111*(1+rvanilla)^0.5)/A9stdlife))</f>
        <v>0</v>
      </c>
      <c r="AI167" s="172">
        <f>IF(A9stdlife="n/a","n/a",IF(AI$3&gt;(A9stdlife+$E167),(Input!$L$111*(1+rvanilla)^0.5)-SUM($L167:AH167),(Input!$L$111*(1+rvanilla)^0.5)/A9stdlife))</f>
        <v>0</v>
      </c>
      <c r="AJ167" s="172">
        <f>IF(A9stdlife="n/a","n/a",IF(AJ$3&gt;(A9stdlife+$E167),(Input!$L$111*(1+rvanilla)^0.5)-SUM($L167:AI167),(Input!$L$111*(1+rvanilla)^0.5)/A9stdlife))</f>
        <v>0</v>
      </c>
      <c r="AK167" s="172">
        <f>IF(A9stdlife="n/a","n/a",IF(AK$3&gt;(A9stdlife+$E167),(Input!$L$111*(1+rvanilla)^0.5)-SUM($L167:AJ167),(Input!$L$111*(1+rvanilla)^0.5)/A9stdlife))</f>
        <v>0</v>
      </c>
      <c r="AL167" s="172">
        <f>IF(A9stdlife="n/a","n/a",IF(AL$3&gt;(A9stdlife+$E167),(Input!$L$111*(1+rvanilla)^0.5)-SUM($L167:AK167),(Input!$L$111*(1+rvanilla)^0.5)/A9stdlife))</f>
        <v>0</v>
      </c>
      <c r="AM167" s="172">
        <f>IF(A9stdlife="n/a","n/a",IF(AM$3&gt;(A9stdlife+$E167),(Input!$L$111*(1+rvanilla)^0.5)-SUM($L167:AL167),(Input!$L$111*(1+rvanilla)^0.5)/A9stdlife))</f>
        <v>0</v>
      </c>
      <c r="AN167" s="172">
        <f>IF(A9stdlife="n/a","n/a",IF(AN$3&gt;(A9stdlife+$E167),(Input!$L$111*(1+rvanilla)^0.5)-SUM($L167:AM167),(Input!$L$111*(1+rvanilla)^0.5)/A9stdlife))</f>
        <v>0</v>
      </c>
      <c r="AO167" s="172">
        <f>IF(A9stdlife="n/a","n/a",IF(AO$3&gt;(A9stdlife+$E167),(Input!$L$111*(1+rvanilla)^0.5)-SUM($L167:AN167),(Input!$L$111*(1+rvanilla)^0.5)/A9stdlife))</f>
        <v>0</v>
      </c>
      <c r="AP167" s="172">
        <f>IF(A9stdlife="n/a","n/a",IF(AP$3&gt;(A9stdlife+$E167),(Input!$L$111*(1+rvanilla)^0.5)-SUM($L167:AO167),(Input!$L$111*(1+rvanilla)^0.5)/A9stdlife))</f>
        <v>0</v>
      </c>
      <c r="AQ167" s="172">
        <f>IF(A9stdlife="n/a","n/a",IF(AQ$3&gt;(A9stdlife+$E167),(Input!$L$111*(1+rvanilla)^0.5)-SUM($L167:AP167),(Input!$L$111*(1+rvanilla)^0.5)/A9stdlife))</f>
        <v>0</v>
      </c>
      <c r="AR167" s="172">
        <f>IF(A9stdlife="n/a","n/a",IF(AR$3&gt;(A9stdlife+$E167),(Input!$L$111*(1+rvanilla)^0.5)-SUM($L167:AQ167),(Input!$L$111*(1+rvanilla)^0.5)/A9stdlife))</f>
        <v>0</v>
      </c>
      <c r="AS167" s="172">
        <f>IF(A9stdlife="n/a","n/a",IF(AS$3&gt;(A9stdlife+$E167),(Input!$L$111*(1+rvanilla)^0.5)-SUM($L167:AR167),(Input!$L$111*(1+rvanilla)^0.5)/A9stdlife))</f>
        <v>0</v>
      </c>
      <c r="AT167" s="172">
        <f>IF(A9stdlife="n/a","n/a",IF(AT$3&gt;(A9stdlife+$E167),(Input!$L$111*(1+rvanilla)^0.5)-SUM($L167:AS167),(Input!$L$111*(1+rvanilla)^0.5)/A9stdlife))</f>
        <v>0</v>
      </c>
      <c r="AU167" s="172">
        <f>IF(A9stdlife="n/a","n/a",IF(AU$3&gt;(A9stdlife+$E167),(Input!$L$111*(1+rvanilla)^0.5)-SUM($L167:AT167),(Input!$L$111*(1+rvanilla)^0.5)/A9stdlife))</f>
        <v>0</v>
      </c>
      <c r="AV167" s="172">
        <f>IF(A9stdlife="n/a","n/a",IF(AV$3&gt;(A9stdlife+$E167),(Input!$L$111*(1+rvanilla)^0.5)-SUM($L167:AU167),(Input!$L$111*(1+rvanilla)^0.5)/A9stdlife))</f>
        <v>0</v>
      </c>
      <c r="AW167" s="172">
        <f>IF(A9stdlife="n/a","n/a",IF(AW$3&gt;(A9stdlife+$E167),(Input!$L$111*(1+rvanilla)^0.5)-SUM($L167:AV167),(Input!$L$111*(1+rvanilla)^0.5)/A9stdlife))</f>
        <v>0</v>
      </c>
      <c r="AX167" s="172">
        <f>IF(A9stdlife="n/a","n/a",IF(AX$3&gt;(A9stdlife+$E167),(Input!$L$111*(1+rvanilla)^0.5)-SUM($L167:AW167),(Input!$L$111*(1+rvanilla)^0.5)/A9stdlife))</f>
        <v>0</v>
      </c>
      <c r="AY167" s="172">
        <f>IF(A9stdlife="n/a","n/a",IF(AY$3&gt;(A9stdlife+$E167),(Input!$L$111*(1+rvanilla)^0.5)-SUM($L167:AX167),(Input!$L$111*(1+rvanilla)^0.5)/A9stdlife))</f>
        <v>0</v>
      </c>
      <c r="AZ167" s="172">
        <f>IF(A9stdlife="n/a","n/a",IF(AZ$3&gt;(A9stdlife+$E167),(Input!$L$111*(1+rvanilla)^0.5)-SUM($L167:AY167),(Input!$L$111*(1+rvanilla)^0.5)/A9stdlife))</f>
        <v>0</v>
      </c>
      <c r="BA167" s="172">
        <f>IF(A9stdlife="n/a","n/a",IF(BA$3&gt;(A9stdlife+$E167),(Input!$L$111*(1+rvanilla)^0.5)-SUM($L167:AZ167),(Input!$L$111*(1+rvanilla)^0.5)/A9stdlife))</f>
        <v>0</v>
      </c>
      <c r="BB167" s="172">
        <f>IF(A9stdlife="n/a","n/a",IF(BB$3&gt;(A9stdlife+$E167),(Input!$L$111*(1+rvanilla)^0.5)-SUM($L167:BA167),(Input!$L$111*(1+rvanilla)^0.5)/A9stdlife))</f>
        <v>0</v>
      </c>
      <c r="BC167" s="172">
        <f>IF(A9stdlife="n/a","n/a",IF(BC$3&gt;(A9stdlife+$E167),(Input!$L$111*(1+rvanilla)^0.5)-SUM($L167:BB167),(Input!$L$111*(1+rvanilla)^0.5)/A9stdlife))</f>
        <v>0</v>
      </c>
      <c r="BD167" s="172">
        <f>IF(A9stdlife="n/a","n/a",IF(BD$3&gt;(A9stdlife+$E167),(Input!$L$111*(1+rvanilla)^0.5)-SUM($L167:BC167),(Input!$L$111*(1+rvanilla)^0.5)/A9stdlife))</f>
        <v>0</v>
      </c>
      <c r="BE167" s="172">
        <f>IF(A9stdlife="n/a","n/a",IF(BE$3&gt;(A9stdlife+$E167),(Input!$L$111*(1+rvanilla)^0.5)-SUM($L167:BD167),(Input!$L$111*(1+rvanilla)^0.5)/A9stdlife))</f>
        <v>0</v>
      </c>
      <c r="BF167" s="172">
        <f>IF(A9stdlife="n/a","n/a",IF(BF$3&gt;(A9stdlife+$E167),(Input!$L$111*(1+rvanilla)^0.5)-SUM($L167:BE167),(Input!$L$111*(1+rvanilla)^0.5)/A9stdlife))</f>
        <v>0</v>
      </c>
      <c r="BG167" s="172">
        <f>IF(A9stdlife="n/a","n/a",IF(BG$3&gt;(A9stdlife+$E167),(Input!$L$111*(1+rvanilla)^0.5)-SUM($L167:BF167),(Input!$L$111*(1+rvanilla)^0.5)/A9stdlife))</f>
        <v>0</v>
      </c>
      <c r="BH167" s="172">
        <f>IF(A9stdlife="n/a","n/a",IF(BH$3&gt;(A9stdlife+$E167),(Input!$L$111*(1+rvanilla)^0.5)-SUM($L167:BG167),(Input!$L$111*(1+rvanilla)^0.5)/A9stdlife))</f>
        <v>0</v>
      </c>
      <c r="BI167" s="172">
        <f>IF(A9stdlife="n/a","n/a",IF(BI$3&gt;(A9stdlife+$E167),(Input!$L$111*(1+rvanilla)^0.5)-SUM($L167:BH167),(Input!$L$111*(1+rvanilla)^0.5)/A9stdlife))</f>
        <v>0</v>
      </c>
      <c r="BJ167" s="16"/>
      <c r="BK167" s="16"/>
      <c r="BL167" s="325"/>
      <c r="BM167" s="325"/>
      <c r="BN167" s="325"/>
      <c r="BO167" s="325"/>
      <c r="BP167" s="325"/>
      <c r="BQ167" s="325"/>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2" customFormat="1" ht="12.75" hidden="1" customHeight="1" outlineLevel="2">
      <c r="A168" s="16"/>
      <c r="B168" s="16"/>
      <c r="C168" s="35"/>
      <c r="D168" s="546"/>
      <c r="E168" s="293">
        <v>7</v>
      </c>
      <c r="F168" s="37"/>
      <c r="G168" s="318"/>
      <c r="H168" s="320"/>
      <c r="I168" s="320"/>
      <c r="J168" s="320"/>
      <c r="K168" s="320"/>
      <c r="L168" s="320"/>
      <c r="M168" s="319"/>
      <c r="N168" s="172">
        <f>IF(A9stdlife="n/a","n/a",IF(N$3&gt;(A9stdlife+$E168),(Input!$M$111*(1+rvanilla)^0.5)-SUM($M168:M168),(Input!$M$111*(1+rvanilla)^0.5)/A9stdlife))</f>
        <v>0</v>
      </c>
      <c r="O168" s="172">
        <f>IF(A9stdlife="n/a","n/a",IF(O$3&gt;(A9stdlife+$E168),(Input!$M$111*(1+rvanilla)^0.5)-SUM($M168:N168),(Input!$M$111*(1+rvanilla)^0.5)/A9stdlife))</f>
        <v>0</v>
      </c>
      <c r="P168" s="172">
        <f>IF(A9stdlife="n/a","n/a",IF(P$3&gt;(A9stdlife+$E168),(Input!$M$111*(1+rvanilla)^0.5)-SUM($M168:O168),(Input!$M$111*(1+rvanilla)^0.5)/A9stdlife))</f>
        <v>0</v>
      </c>
      <c r="Q168" s="172">
        <f>IF(A9stdlife="n/a","n/a",IF(Q$3&gt;(A9stdlife+$E168),(Input!$M$111*(1+rvanilla)^0.5)-SUM($M168:P168),(Input!$M$111*(1+rvanilla)^0.5)/A9stdlife))</f>
        <v>0</v>
      </c>
      <c r="R168" s="172">
        <f>IF(A9stdlife="n/a","n/a",IF(R$3&gt;(A9stdlife+$E168),(Input!$M$111*(1+rvanilla)^0.5)-SUM($M168:Q168),(Input!$M$111*(1+rvanilla)^0.5)/A9stdlife))</f>
        <v>0</v>
      </c>
      <c r="S168" s="172">
        <f>IF(A9stdlife="n/a","n/a",IF(S$3&gt;(A9stdlife+$E168),(Input!$M$111*(1+rvanilla)^0.5)-SUM($M168:R168),(Input!$M$111*(1+rvanilla)^0.5)/A9stdlife))</f>
        <v>0</v>
      </c>
      <c r="T168" s="172">
        <f>IF(A9stdlife="n/a","n/a",IF(T$3&gt;(A9stdlife+$E168),(Input!$M$111*(1+rvanilla)^0.5)-SUM($M168:S168),(Input!$M$111*(1+rvanilla)^0.5)/A9stdlife))</f>
        <v>0</v>
      </c>
      <c r="U168" s="172">
        <f>IF(A9stdlife="n/a","n/a",IF(U$3&gt;(A9stdlife+$E168),(Input!$M$111*(1+rvanilla)^0.5)-SUM($M168:T168),(Input!$M$111*(1+rvanilla)^0.5)/A9stdlife))</f>
        <v>0</v>
      </c>
      <c r="V168" s="172">
        <f>IF(A9stdlife="n/a","n/a",IF(V$3&gt;(A9stdlife+$E168),(Input!$M$111*(1+rvanilla)^0.5)-SUM($M168:U168),(Input!$M$111*(1+rvanilla)^0.5)/A9stdlife))</f>
        <v>0</v>
      </c>
      <c r="W168" s="172">
        <f>IF(A9stdlife="n/a","n/a",IF(W$3&gt;(A9stdlife+$E168),(Input!$M$111*(1+rvanilla)^0.5)-SUM($M168:V168),(Input!$M$111*(1+rvanilla)^0.5)/A9stdlife))</f>
        <v>0</v>
      </c>
      <c r="X168" s="172">
        <f>IF(A9stdlife="n/a","n/a",IF(X$3&gt;(A9stdlife+$E168),(Input!$M$111*(1+rvanilla)^0.5)-SUM($M168:W168),(Input!$M$111*(1+rvanilla)^0.5)/A9stdlife))</f>
        <v>0</v>
      </c>
      <c r="Y168" s="172">
        <f>IF(A9stdlife="n/a","n/a",IF(Y$3&gt;(A9stdlife+$E168),(Input!$M$111*(1+rvanilla)^0.5)-SUM($M168:X168),(Input!$M$111*(1+rvanilla)^0.5)/A9stdlife))</f>
        <v>0</v>
      </c>
      <c r="Z168" s="172">
        <f>IF(A9stdlife="n/a","n/a",IF(Z$3&gt;(A9stdlife+$E168),(Input!$M$111*(1+rvanilla)^0.5)-SUM($M168:Y168),(Input!$M$111*(1+rvanilla)^0.5)/A9stdlife))</f>
        <v>0</v>
      </c>
      <c r="AA168" s="172">
        <f>IF(A9stdlife="n/a","n/a",IF(AA$3&gt;(A9stdlife+$E168),(Input!$M$111*(1+rvanilla)^0.5)-SUM($M168:Z168),(Input!$M$111*(1+rvanilla)^0.5)/A9stdlife))</f>
        <v>0</v>
      </c>
      <c r="AB168" s="172">
        <f>IF(A9stdlife="n/a","n/a",IF(AB$3&gt;(A9stdlife+$E168),(Input!$M$111*(1+rvanilla)^0.5)-SUM($M168:AA168),(Input!$M$111*(1+rvanilla)^0.5)/A9stdlife))</f>
        <v>0</v>
      </c>
      <c r="AC168" s="172">
        <f>IF(A9stdlife="n/a","n/a",IF(AC$3&gt;(A9stdlife+$E168),(Input!$M$111*(1+rvanilla)^0.5)-SUM($M168:AB168),(Input!$M$111*(1+rvanilla)^0.5)/A9stdlife))</f>
        <v>0</v>
      </c>
      <c r="AD168" s="172">
        <f>IF(A9stdlife="n/a","n/a",IF(AD$3&gt;(A9stdlife+$E168),(Input!$M$111*(1+rvanilla)^0.5)-SUM($M168:AC168),(Input!$M$111*(1+rvanilla)^0.5)/A9stdlife))</f>
        <v>0</v>
      </c>
      <c r="AE168" s="172">
        <f>IF(A9stdlife="n/a","n/a",IF(AE$3&gt;(A9stdlife+$E168),(Input!$M$111*(1+rvanilla)^0.5)-SUM($M168:AD168),(Input!$M$111*(1+rvanilla)^0.5)/A9stdlife))</f>
        <v>0</v>
      </c>
      <c r="AF168" s="172">
        <f>IF(A9stdlife="n/a","n/a",IF(AF$3&gt;(A9stdlife+$E168),(Input!$M$111*(1+rvanilla)^0.5)-SUM($M168:AE168),(Input!$M$111*(1+rvanilla)^0.5)/A9stdlife))</f>
        <v>0</v>
      </c>
      <c r="AG168" s="172">
        <f>IF(A9stdlife="n/a","n/a",IF(AG$3&gt;(A9stdlife+$E168),(Input!$M$111*(1+rvanilla)^0.5)-SUM($M168:AF168),(Input!$M$111*(1+rvanilla)^0.5)/A9stdlife))</f>
        <v>0</v>
      </c>
      <c r="AH168" s="172">
        <f>IF(A9stdlife="n/a","n/a",IF(AH$3&gt;(A9stdlife+$E168),(Input!$M$111*(1+rvanilla)^0.5)-SUM($M168:AG168),(Input!$M$111*(1+rvanilla)^0.5)/A9stdlife))</f>
        <v>0</v>
      </c>
      <c r="AI168" s="172">
        <f>IF(A9stdlife="n/a","n/a",IF(AI$3&gt;(A9stdlife+$E168),(Input!$M$111*(1+rvanilla)^0.5)-SUM($M168:AH168),(Input!$M$111*(1+rvanilla)^0.5)/A9stdlife))</f>
        <v>0</v>
      </c>
      <c r="AJ168" s="172">
        <f>IF(A9stdlife="n/a","n/a",IF(AJ$3&gt;(A9stdlife+$E168),(Input!$M$111*(1+rvanilla)^0.5)-SUM($M168:AI168),(Input!$M$111*(1+rvanilla)^0.5)/A9stdlife))</f>
        <v>0</v>
      </c>
      <c r="AK168" s="172">
        <f>IF(A9stdlife="n/a","n/a",IF(AK$3&gt;(A9stdlife+$E168),(Input!$M$111*(1+rvanilla)^0.5)-SUM($M168:AJ168),(Input!$M$111*(1+rvanilla)^0.5)/A9stdlife))</f>
        <v>0</v>
      </c>
      <c r="AL168" s="172">
        <f>IF(A9stdlife="n/a","n/a",IF(AL$3&gt;(A9stdlife+$E168),(Input!$M$111*(1+rvanilla)^0.5)-SUM($M168:AK168),(Input!$M$111*(1+rvanilla)^0.5)/A9stdlife))</f>
        <v>0</v>
      </c>
      <c r="AM168" s="172">
        <f>IF(A9stdlife="n/a","n/a",IF(AM$3&gt;(A9stdlife+$E168),(Input!$M$111*(1+rvanilla)^0.5)-SUM($M168:AL168),(Input!$M$111*(1+rvanilla)^0.5)/A9stdlife))</f>
        <v>0</v>
      </c>
      <c r="AN168" s="172">
        <f>IF(A9stdlife="n/a","n/a",IF(AN$3&gt;(A9stdlife+$E168),(Input!$M$111*(1+rvanilla)^0.5)-SUM($M168:AM168),(Input!$M$111*(1+rvanilla)^0.5)/A9stdlife))</f>
        <v>0</v>
      </c>
      <c r="AO168" s="172">
        <f>IF(A9stdlife="n/a","n/a",IF(AO$3&gt;(A9stdlife+$E168),(Input!$M$111*(1+rvanilla)^0.5)-SUM($M168:AN168),(Input!$M$111*(1+rvanilla)^0.5)/A9stdlife))</f>
        <v>0</v>
      </c>
      <c r="AP168" s="172">
        <f>IF(A9stdlife="n/a","n/a",IF(AP$3&gt;(A9stdlife+$E168),(Input!$M$111*(1+rvanilla)^0.5)-SUM($M168:AO168),(Input!$M$111*(1+rvanilla)^0.5)/A9stdlife))</f>
        <v>0</v>
      </c>
      <c r="AQ168" s="172">
        <f>IF(A9stdlife="n/a","n/a",IF(AQ$3&gt;(A9stdlife+$E168),(Input!$M$111*(1+rvanilla)^0.5)-SUM($M168:AP168),(Input!$M$111*(1+rvanilla)^0.5)/A9stdlife))</f>
        <v>0</v>
      </c>
      <c r="AR168" s="172">
        <f>IF(A9stdlife="n/a","n/a",IF(AR$3&gt;(A9stdlife+$E168),(Input!$M$111*(1+rvanilla)^0.5)-SUM($M168:AQ168),(Input!$M$111*(1+rvanilla)^0.5)/A9stdlife))</f>
        <v>0</v>
      </c>
      <c r="AS168" s="172">
        <f>IF(A9stdlife="n/a","n/a",IF(AS$3&gt;(A9stdlife+$E168),(Input!$M$111*(1+rvanilla)^0.5)-SUM($M168:AR168),(Input!$M$111*(1+rvanilla)^0.5)/A9stdlife))</f>
        <v>0</v>
      </c>
      <c r="AT168" s="172">
        <f>IF(A9stdlife="n/a","n/a",IF(AT$3&gt;(A9stdlife+$E168),(Input!$M$111*(1+rvanilla)^0.5)-SUM($M168:AS168),(Input!$M$111*(1+rvanilla)^0.5)/A9stdlife))</f>
        <v>0</v>
      </c>
      <c r="AU168" s="172">
        <f>IF(A9stdlife="n/a","n/a",IF(AU$3&gt;(A9stdlife+$E168),(Input!$M$111*(1+rvanilla)^0.5)-SUM($M168:AT168),(Input!$M$111*(1+rvanilla)^0.5)/A9stdlife))</f>
        <v>0</v>
      </c>
      <c r="AV168" s="172">
        <f>IF(A9stdlife="n/a","n/a",IF(AV$3&gt;(A9stdlife+$E168),(Input!$M$111*(1+rvanilla)^0.5)-SUM($M168:AU168),(Input!$M$111*(1+rvanilla)^0.5)/A9stdlife))</f>
        <v>0</v>
      </c>
      <c r="AW168" s="172">
        <f>IF(A9stdlife="n/a","n/a",IF(AW$3&gt;(A9stdlife+$E168),(Input!$M$111*(1+rvanilla)^0.5)-SUM($M168:AV168),(Input!$M$111*(1+rvanilla)^0.5)/A9stdlife))</f>
        <v>0</v>
      </c>
      <c r="AX168" s="172">
        <f>IF(A9stdlife="n/a","n/a",IF(AX$3&gt;(A9stdlife+$E168),(Input!$M$111*(1+rvanilla)^0.5)-SUM($M168:AW168),(Input!$M$111*(1+rvanilla)^0.5)/A9stdlife))</f>
        <v>0</v>
      </c>
      <c r="AY168" s="172">
        <f>IF(A9stdlife="n/a","n/a",IF(AY$3&gt;(A9stdlife+$E168),(Input!$M$111*(1+rvanilla)^0.5)-SUM($M168:AX168),(Input!$M$111*(1+rvanilla)^0.5)/A9stdlife))</f>
        <v>0</v>
      </c>
      <c r="AZ168" s="172">
        <f>IF(A9stdlife="n/a","n/a",IF(AZ$3&gt;(A9stdlife+$E168),(Input!$M$111*(1+rvanilla)^0.5)-SUM($M168:AY168),(Input!$M$111*(1+rvanilla)^0.5)/A9stdlife))</f>
        <v>0</v>
      </c>
      <c r="BA168" s="172">
        <f>IF(A9stdlife="n/a","n/a",IF(BA$3&gt;(A9stdlife+$E168),(Input!$M$111*(1+rvanilla)^0.5)-SUM($M168:AZ168),(Input!$M$111*(1+rvanilla)^0.5)/A9stdlife))</f>
        <v>0</v>
      </c>
      <c r="BB168" s="172">
        <f>IF(A9stdlife="n/a","n/a",IF(BB$3&gt;(A9stdlife+$E168),(Input!$M$111*(1+rvanilla)^0.5)-SUM($M168:BA168),(Input!$M$111*(1+rvanilla)^0.5)/A9stdlife))</f>
        <v>0</v>
      </c>
      <c r="BC168" s="172">
        <f>IF(A9stdlife="n/a","n/a",IF(BC$3&gt;(A9stdlife+$E168),(Input!$M$111*(1+rvanilla)^0.5)-SUM($M168:BB168),(Input!$M$111*(1+rvanilla)^0.5)/A9stdlife))</f>
        <v>0</v>
      </c>
      <c r="BD168" s="172">
        <f>IF(A9stdlife="n/a","n/a",IF(BD$3&gt;(A9stdlife+$E168),(Input!$M$111*(1+rvanilla)^0.5)-SUM($M168:BC168),(Input!$M$111*(1+rvanilla)^0.5)/A9stdlife))</f>
        <v>0</v>
      </c>
      <c r="BE168" s="172">
        <f>IF(A9stdlife="n/a","n/a",IF(BE$3&gt;(A9stdlife+$E168),(Input!$M$111*(1+rvanilla)^0.5)-SUM($M168:BD168),(Input!$M$111*(1+rvanilla)^0.5)/A9stdlife))</f>
        <v>0</v>
      </c>
      <c r="BF168" s="172">
        <f>IF(A9stdlife="n/a","n/a",IF(BF$3&gt;(A9stdlife+$E168),(Input!$M$111*(1+rvanilla)^0.5)-SUM($M168:BE168),(Input!$M$111*(1+rvanilla)^0.5)/A9stdlife))</f>
        <v>0</v>
      </c>
      <c r="BG168" s="172">
        <f>IF(A9stdlife="n/a","n/a",IF(BG$3&gt;(A9stdlife+$E168),(Input!$M$111*(1+rvanilla)^0.5)-SUM($M168:BF168),(Input!$M$111*(1+rvanilla)^0.5)/A9stdlife))</f>
        <v>0</v>
      </c>
      <c r="BH168" s="172">
        <f>IF(A9stdlife="n/a","n/a",IF(BH$3&gt;(A9stdlife+$E168),(Input!$M$111*(1+rvanilla)^0.5)-SUM($M168:BG168),(Input!$M$111*(1+rvanilla)^0.5)/A9stdlife))</f>
        <v>0</v>
      </c>
      <c r="BI168" s="172">
        <f>IF(A9stdlife="n/a","n/a",IF(BI$3&gt;(A9stdlife+$E168),(Input!$M$111*(1+rvanilla)^0.5)-SUM($M168:BH168),(Input!$M$111*(1+rvanilla)^0.5)/A9stdlife))</f>
        <v>0</v>
      </c>
      <c r="BJ168" s="16"/>
      <c r="BK168" s="16"/>
      <c r="BL168" s="325"/>
      <c r="BM168" s="325"/>
      <c r="BN168" s="325"/>
      <c r="BO168" s="325"/>
      <c r="BP168" s="325"/>
      <c r="BQ168" s="325"/>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2" customFormat="1" ht="12.75" hidden="1" customHeight="1" outlineLevel="2">
      <c r="A169" s="16"/>
      <c r="B169" s="16"/>
      <c r="C169" s="35"/>
      <c r="D169" s="546"/>
      <c r="E169" s="293">
        <v>8</v>
      </c>
      <c r="F169" s="37"/>
      <c r="G169" s="318"/>
      <c r="H169" s="320"/>
      <c r="I169" s="320"/>
      <c r="J169" s="320"/>
      <c r="K169" s="320"/>
      <c r="L169" s="320"/>
      <c r="M169" s="320"/>
      <c r="N169" s="319"/>
      <c r="O169" s="172">
        <f>IF(A9stdlife="n/a","n/a",IF(O$3&gt;(A9stdlife+$E169),(Input!$N$111*(1+rvanilla)^0.5)-SUM($N169:N169),(Input!$N$111*(1+rvanilla)^0.5)/A9stdlife))</f>
        <v>0</v>
      </c>
      <c r="P169" s="172">
        <f>IF(A9stdlife="n/a","n/a",IF(P$3&gt;(A9stdlife+$E169),(Input!$N$111*(1+rvanilla)^0.5)-SUM($N169:O169),(Input!$N$111*(1+rvanilla)^0.5)/A9stdlife))</f>
        <v>0</v>
      </c>
      <c r="Q169" s="172">
        <f>IF(A9stdlife="n/a","n/a",IF(Q$3&gt;(A9stdlife+$E169),(Input!$N$111*(1+rvanilla)^0.5)-SUM($N169:P169),(Input!$N$111*(1+rvanilla)^0.5)/A9stdlife))</f>
        <v>0</v>
      </c>
      <c r="R169" s="172">
        <f>IF(A9stdlife="n/a","n/a",IF(R$3&gt;(A9stdlife+$E169),(Input!$N$111*(1+rvanilla)^0.5)-SUM($N169:Q169),(Input!$N$111*(1+rvanilla)^0.5)/A9stdlife))</f>
        <v>0</v>
      </c>
      <c r="S169" s="172">
        <f>IF(A9stdlife="n/a","n/a",IF(S$3&gt;(A9stdlife+$E169),(Input!$N$111*(1+rvanilla)^0.5)-SUM($N169:R169),(Input!$N$111*(1+rvanilla)^0.5)/A9stdlife))</f>
        <v>0</v>
      </c>
      <c r="T169" s="172">
        <f>IF(A9stdlife="n/a","n/a",IF(T$3&gt;(A9stdlife+$E169),(Input!$N$111*(1+rvanilla)^0.5)-SUM($N169:S169),(Input!$N$111*(1+rvanilla)^0.5)/A9stdlife))</f>
        <v>0</v>
      </c>
      <c r="U169" s="172">
        <f>IF(A9stdlife="n/a","n/a",IF(U$3&gt;(A9stdlife+$E169),(Input!$N$111*(1+rvanilla)^0.5)-SUM($N169:T169),(Input!$N$111*(1+rvanilla)^0.5)/A9stdlife))</f>
        <v>0</v>
      </c>
      <c r="V169" s="172">
        <f>IF(A9stdlife="n/a","n/a",IF(V$3&gt;(A9stdlife+$E169),(Input!$N$111*(1+rvanilla)^0.5)-SUM($N169:U169),(Input!$N$111*(1+rvanilla)^0.5)/A9stdlife))</f>
        <v>0</v>
      </c>
      <c r="W169" s="172">
        <f>IF(A9stdlife="n/a","n/a",IF(W$3&gt;(A9stdlife+$E169),(Input!$N$111*(1+rvanilla)^0.5)-SUM($N169:V169),(Input!$N$111*(1+rvanilla)^0.5)/A9stdlife))</f>
        <v>0</v>
      </c>
      <c r="X169" s="172">
        <f>IF(A9stdlife="n/a","n/a",IF(X$3&gt;(A9stdlife+$E169),(Input!$N$111*(1+rvanilla)^0.5)-SUM($N169:W169),(Input!$N$111*(1+rvanilla)^0.5)/A9stdlife))</f>
        <v>0</v>
      </c>
      <c r="Y169" s="172">
        <f>IF(A9stdlife="n/a","n/a",IF(Y$3&gt;(A9stdlife+$E169),(Input!$N$111*(1+rvanilla)^0.5)-SUM($N169:X169),(Input!$N$111*(1+rvanilla)^0.5)/A9stdlife))</f>
        <v>0</v>
      </c>
      <c r="Z169" s="172">
        <f>IF(A9stdlife="n/a","n/a",IF(Z$3&gt;(A9stdlife+$E169),(Input!$N$111*(1+rvanilla)^0.5)-SUM($N169:Y169),(Input!$N$111*(1+rvanilla)^0.5)/A9stdlife))</f>
        <v>0</v>
      </c>
      <c r="AA169" s="172">
        <f>IF(A9stdlife="n/a","n/a",IF(AA$3&gt;(A9stdlife+$E169),(Input!$N$111*(1+rvanilla)^0.5)-SUM($N169:Z169),(Input!$N$111*(1+rvanilla)^0.5)/A9stdlife))</f>
        <v>0</v>
      </c>
      <c r="AB169" s="172">
        <f>IF(A9stdlife="n/a","n/a",IF(AB$3&gt;(A9stdlife+$E169),(Input!$N$111*(1+rvanilla)^0.5)-SUM($N169:AA169),(Input!$N$111*(1+rvanilla)^0.5)/A9stdlife))</f>
        <v>0</v>
      </c>
      <c r="AC169" s="172">
        <f>IF(A9stdlife="n/a","n/a",IF(AC$3&gt;(A9stdlife+$E169),(Input!$N$111*(1+rvanilla)^0.5)-SUM($N169:AB169),(Input!$N$111*(1+rvanilla)^0.5)/A9stdlife))</f>
        <v>0</v>
      </c>
      <c r="AD169" s="172">
        <f>IF(A9stdlife="n/a","n/a",IF(AD$3&gt;(A9stdlife+$E169),(Input!$N$111*(1+rvanilla)^0.5)-SUM($N169:AC169),(Input!$N$111*(1+rvanilla)^0.5)/A9stdlife))</f>
        <v>0</v>
      </c>
      <c r="AE169" s="172">
        <f>IF(A9stdlife="n/a","n/a",IF(AE$3&gt;(A9stdlife+$E169),(Input!$N$111*(1+rvanilla)^0.5)-SUM($N169:AD169),(Input!$N$111*(1+rvanilla)^0.5)/A9stdlife))</f>
        <v>0</v>
      </c>
      <c r="AF169" s="172">
        <f>IF(A9stdlife="n/a","n/a",IF(AF$3&gt;(A9stdlife+$E169),(Input!$N$111*(1+rvanilla)^0.5)-SUM($N169:AE169),(Input!$N$111*(1+rvanilla)^0.5)/A9stdlife))</f>
        <v>0</v>
      </c>
      <c r="AG169" s="172">
        <f>IF(A9stdlife="n/a","n/a",IF(AG$3&gt;(A9stdlife+$E169),(Input!$N$111*(1+rvanilla)^0.5)-SUM($N169:AF169),(Input!$N$111*(1+rvanilla)^0.5)/A9stdlife))</f>
        <v>0</v>
      </c>
      <c r="AH169" s="172">
        <f>IF(A9stdlife="n/a","n/a",IF(AH$3&gt;(A9stdlife+$E169),(Input!$N$111*(1+rvanilla)^0.5)-SUM($N169:AG169),(Input!$N$111*(1+rvanilla)^0.5)/A9stdlife))</f>
        <v>0</v>
      </c>
      <c r="AI169" s="172">
        <f>IF(A9stdlife="n/a","n/a",IF(AI$3&gt;(A9stdlife+$E169),(Input!$N$111*(1+rvanilla)^0.5)-SUM($N169:AH169),(Input!$N$111*(1+rvanilla)^0.5)/A9stdlife))</f>
        <v>0</v>
      </c>
      <c r="AJ169" s="172">
        <f>IF(A9stdlife="n/a","n/a",IF(AJ$3&gt;(A9stdlife+$E169),(Input!$N$111*(1+rvanilla)^0.5)-SUM($N169:AI169),(Input!$N$111*(1+rvanilla)^0.5)/A9stdlife))</f>
        <v>0</v>
      </c>
      <c r="AK169" s="172">
        <f>IF(A9stdlife="n/a","n/a",IF(AK$3&gt;(A9stdlife+$E169),(Input!$N$111*(1+rvanilla)^0.5)-SUM($N169:AJ169),(Input!$N$111*(1+rvanilla)^0.5)/A9stdlife))</f>
        <v>0</v>
      </c>
      <c r="AL169" s="172">
        <f>IF(A9stdlife="n/a","n/a",IF(AL$3&gt;(A9stdlife+$E169),(Input!$N$111*(1+rvanilla)^0.5)-SUM($N169:AK169),(Input!$N$111*(1+rvanilla)^0.5)/A9stdlife))</f>
        <v>0</v>
      </c>
      <c r="AM169" s="172">
        <f>IF(A9stdlife="n/a","n/a",IF(AM$3&gt;(A9stdlife+$E169),(Input!$N$111*(1+rvanilla)^0.5)-SUM($N169:AL169),(Input!$N$111*(1+rvanilla)^0.5)/A9stdlife))</f>
        <v>0</v>
      </c>
      <c r="AN169" s="172">
        <f>IF(A9stdlife="n/a","n/a",IF(AN$3&gt;(A9stdlife+$E169),(Input!$N$111*(1+rvanilla)^0.5)-SUM($N169:AM169),(Input!$N$111*(1+rvanilla)^0.5)/A9stdlife))</f>
        <v>0</v>
      </c>
      <c r="AO169" s="172">
        <f>IF(A9stdlife="n/a","n/a",IF(AO$3&gt;(A9stdlife+$E169),(Input!$N$111*(1+rvanilla)^0.5)-SUM($N169:AN169),(Input!$N$111*(1+rvanilla)^0.5)/A9stdlife))</f>
        <v>0</v>
      </c>
      <c r="AP169" s="172">
        <f>IF(A9stdlife="n/a","n/a",IF(AP$3&gt;(A9stdlife+$E169),(Input!$N$111*(1+rvanilla)^0.5)-SUM($N169:AO169),(Input!$N$111*(1+rvanilla)^0.5)/A9stdlife))</f>
        <v>0</v>
      </c>
      <c r="AQ169" s="172">
        <f>IF(A9stdlife="n/a","n/a",IF(AQ$3&gt;(A9stdlife+$E169),(Input!$N$111*(1+rvanilla)^0.5)-SUM($N169:AP169),(Input!$N$111*(1+rvanilla)^0.5)/A9stdlife))</f>
        <v>0</v>
      </c>
      <c r="AR169" s="172">
        <f>IF(A9stdlife="n/a","n/a",IF(AR$3&gt;(A9stdlife+$E169),(Input!$N$111*(1+rvanilla)^0.5)-SUM($N169:AQ169),(Input!$N$111*(1+rvanilla)^0.5)/A9stdlife))</f>
        <v>0</v>
      </c>
      <c r="AS169" s="172">
        <f>IF(A9stdlife="n/a","n/a",IF(AS$3&gt;(A9stdlife+$E169),(Input!$N$111*(1+rvanilla)^0.5)-SUM($N169:AR169),(Input!$N$111*(1+rvanilla)^0.5)/A9stdlife))</f>
        <v>0</v>
      </c>
      <c r="AT169" s="172">
        <f>IF(A9stdlife="n/a","n/a",IF(AT$3&gt;(A9stdlife+$E169),(Input!$N$111*(1+rvanilla)^0.5)-SUM($N169:AS169),(Input!$N$111*(1+rvanilla)^0.5)/A9stdlife))</f>
        <v>0</v>
      </c>
      <c r="AU169" s="172">
        <f>IF(A9stdlife="n/a","n/a",IF(AU$3&gt;(A9stdlife+$E169),(Input!$N$111*(1+rvanilla)^0.5)-SUM($N169:AT169),(Input!$N$111*(1+rvanilla)^0.5)/A9stdlife))</f>
        <v>0</v>
      </c>
      <c r="AV169" s="172">
        <f>IF(A9stdlife="n/a","n/a",IF(AV$3&gt;(A9stdlife+$E169),(Input!$N$111*(1+rvanilla)^0.5)-SUM($N169:AU169),(Input!$N$111*(1+rvanilla)^0.5)/A9stdlife))</f>
        <v>0</v>
      </c>
      <c r="AW169" s="172">
        <f>IF(A9stdlife="n/a","n/a",IF(AW$3&gt;(A9stdlife+$E169),(Input!$N$111*(1+rvanilla)^0.5)-SUM($N169:AV169),(Input!$N$111*(1+rvanilla)^0.5)/A9stdlife))</f>
        <v>0</v>
      </c>
      <c r="AX169" s="172">
        <f>IF(A9stdlife="n/a","n/a",IF(AX$3&gt;(A9stdlife+$E169),(Input!$N$111*(1+rvanilla)^0.5)-SUM($N169:AW169),(Input!$N$111*(1+rvanilla)^0.5)/A9stdlife))</f>
        <v>0</v>
      </c>
      <c r="AY169" s="172">
        <f>IF(A9stdlife="n/a","n/a",IF(AY$3&gt;(A9stdlife+$E169),(Input!$N$111*(1+rvanilla)^0.5)-SUM($N169:AX169),(Input!$N$111*(1+rvanilla)^0.5)/A9stdlife))</f>
        <v>0</v>
      </c>
      <c r="AZ169" s="172">
        <f>IF(A9stdlife="n/a","n/a",IF(AZ$3&gt;(A9stdlife+$E169),(Input!$N$111*(1+rvanilla)^0.5)-SUM($N169:AY169),(Input!$N$111*(1+rvanilla)^0.5)/A9stdlife))</f>
        <v>0</v>
      </c>
      <c r="BA169" s="172">
        <f>IF(A9stdlife="n/a","n/a",IF(BA$3&gt;(A9stdlife+$E169),(Input!$N$111*(1+rvanilla)^0.5)-SUM($N169:AZ169),(Input!$N$111*(1+rvanilla)^0.5)/A9stdlife))</f>
        <v>0</v>
      </c>
      <c r="BB169" s="172">
        <f>IF(A9stdlife="n/a","n/a",IF(BB$3&gt;(A9stdlife+$E169),(Input!$N$111*(1+rvanilla)^0.5)-SUM($N169:BA169),(Input!$N$111*(1+rvanilla)^0.5)/A9stdlife))</f>
        <v>0</v>
      </c>
      <c r="BC169" s="172">
        <f>IF(A9stdlife="n/a","n/a",IF(BC$3&gt;(A9stdlife+$E169),(Input!$N$111*(1+rvanilla)^0.5)-SUM($N169:BB169),(Input!$N$111*(1+rvanilla)^0.5)/A9stdlife))</f>
        <v>0</v>
      </c>
      <c r="BD169" s="172">
        <f>IF(A9stdlife="n/a","n/a",IF(BD$3&gt;(A9stdlife+$E169),(Input!$N$111*(1+rvanilla)^0.5)-SUM($N169:BC169),(Input!$N$111*(1+rvanilla)^0.5)/A9stdlife))</f>
        <v>0</v>
      </c>
      <c r="BE169" s="172">
        <f>IF(A9stdlife="n/a","n/a",IF(BE$3&gt;(A9stdlife+$E169),(Input!$N$111*(1+rvanilla)^0.5)-SUM($N169:BD169),(Input!$N$111*(1+rvanilla)^0.5)/A9stdlife))</f>
        <v>0</v>
      </c>
      <c r="BF169" s="172">
        <f>IF(A9stdlife="n/a","n/a",IF(BF$3&gt;(A9stdlife+$E169),(Input!$N$111*(1+rvanilla)^0.5)-SUM($N169:BE169),(Input!$N$111*(1+rvanilla)^0.5)/A9stdlife))</f>
        <v>0</v>
      </c>
      <c r="BG169" s="172">
        <f>IF(A9stdlife="n/a","n/a",IF(BG$3&gt;(A9stdlife+$E169),(Input!$N$111*(1+rvanilla)^0.5)-SUM($N169:BF169),(Input!$N$111*(1+rvanilla)^0.5)/A9stdlife))</f>
        <v>0</v>
      </c>
      <c r="BH169" s="172">
        <f>IF(A9stdlife="n/a","n/a",IF(BH$3&gt;(A9stdlife+$E169),(Input!$N$111*(1+rvanilla)^0.5)-SUM($N169:BG169),(Input!$N$111*(1+rvanilla)^0.5)/A9stdlife))</f>
        <v>0</v>
      </c>
      <c r="BI169" s="172">
        <f>IF(A9stdlife="n/a","n/a",IF(BI$3&gt;(A9stdlife+$E169),(Input!$N$111*(1+rvanilla)^0.5)-SUM($N169:BH169),(Input!$N$111*(1+rvanilla)^0.5)/A9stdlife))</f>
        <v>0</v>
      </c>
      <c r="BJ169" s="16"/>
      <c r="BK169" s="16"/>
      <c r="BL169" s="325"/>
      <c r="BM169" s="325"/>
      <c r="BN169" s="325"/>
      <c r="BO169" s="325"/>
      <c r="BP169" s="325"/>
      <c r="BQ169" s="325"/>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2" customFormat="1" ht="12.75" hidden="1" customHeight="1" outlineLevel="2">
      <c r="A170" s="16"/>
      <c r="B170" s="16"/>
      <c r="C170" s="35"/>
      <c r="D170" s="546"/>
      <c r="E170" s="293">
        <v>9</v>
      </c>
      <c r="F170" s="37"/>
      <c r="G170" s="318"/>
      <c r="H170" s="320"/>
      <c r="I170" s="320"/>
      <c r="J170" s="320"/>
      <c r="K170" s="320"/>
      <c r="L170" s="320"/>
      <c r="M170" s="320"/>
      <c r="N170" s="320"/>
      <c r="O170" s="319"/>
      <c r="P170" s="172">
        <f>IF(A9stdlife="n/a","n/a",IF(P$3&gt;(A9stdlife+$E170),(Input!$O$111*(1+rvanilla)^0.5)-SUM($O170:O170),(Input!$O$111*(1+rvanilla)^0.5)/A9stdlife))</f>
        <v>0</v>
      </c>
      <c r="Q170" s="172">
        <f>IF(A9stdlife="n/a","n/a",IF(Q$3&gt;(A9stdlife+$E170),(Input!$O$111*(1+rvanilla)^0.5)-SUM($O170:P170),(Input!$O$111*(1+rvanilla)^0.5)/A9stdlife))</f>
        <v>0</v>
      </c>
      <c r="R170" s="172">
        <f>IF(A9stdlife="n/a","n/a",IF(R$3&gt;(A9stdlife+$E170),(Input!$O$111*(1+rvanilla)^0.5)-SUM($O170:Q170),(Input!$O$111*(1+rvanilla)^0.5)/A9stdlife))</f>
        <v>0</v>
      </c>
      <c r="S170" s="172">
        <f>IF(A9stdlife="n/a","n/a",IF(S$3&gt;(A9stdlife+$E170),(Input!$O$111*(1+rvanilla)^0.5)-SUM($O170:R170),(Input!$O$111*(1+rvanilla)^0.5)/A9stdlife))</f>
        <v>0</v>
      </c>
      <c r="T170" s="172">
        <f>IF(A9stdlife="n/a","n/a",IF(T$3&gt;(A9stdlife+$E170),(Input!$O$111*(1+rvanilla)^0.5)-SUM($O170:S170),(Input!$O$111*(1+rvanilla)^0.5)/A9stdlife))</f>
        <v>0</v>
      </c>
      <c r="U170" s="172">
        <f>IF(A9stdlife="n/a","n/a",IF(U$3&gt;(A9stdlife+$E170),(Input!$O$111*(1+rvanilla)^0.5)-SUM($O170:T170),(Input!$O$111*(1+rvanilla)^0.5)/A9stdlife))</f>
        <v>0</v>
      </c>
      <c r="V170" s="172">
        <f>IF(A9stdlife="n/a","n/a",IF(V$3&gt;(A9stdlife+$E170),(Input!$O$111*(1+rvanilla)^0.5)-SUM($O170:U170),(Input!$O$111*(1+rvanilla)^0.5)/A9stdlife))</f>
        <v>0</v>
      </c>
      <c r="W170" s="172">
        <f>IF(A9stdlife="n/a","n/a",IF(W$3&gt;(A9stdlife+$E170),(Input!$O$111*(1+rvanilla)^0.5)-SUM($O170:V170),(Input!$O$111*(1+rvanilla)^0.5)/A9stdlife))</f>
        <v>0</v>
      </c>
      <c r="X170" s="172">
        <f>IF(A9stdlife="n/a","n/a",IF(X$3&gt;(A9stdlife+$E170),(Input!$O$111*(1+rvanilla)^0.5)-SUM($O170:W170),(Input!$O$111*(1+rvanilla)^0.5)/A9stdlife))</f>
        <v>0</v>
      </c>
      <c r="Y170" s="172">
        <f>IF(A9stdlife="n/a","n/a",IF(Y$3&gt;(A9stdlife+$E170),(Input!$O$111*(1+rvanilla)^0.5)-SUM($O170:X170),(Input!$O$111*(1+rvanilla)^0.5)/A9stdlife))</f>
        <v>0</v>
      </c>
      <c r="Z170" s="172">
        <f>IF(A9stdlife="n/a","n/a",IF(Z$3&gt;(A9stdlife+$E170),(Input!$O$111*(1+rvanilla)^0.5)-SUM($O170:Y170),(Input!$O$111*(1+rvanilla)^0.5)/A9stdlife))</f>
        <v>0</v>
      </c>
      <c r="AA170" s="172">
        <f>IF(A9stdlife="n/a","n/a",IF(AA$3&gt;(A9stdlife+$E170),(Input!$O$111*(1+rvanilla)^0.5)-SUM($O170:Z170),(Input!$O$111*(1+rvanilla)^0.5)/A9stdlife))</f>
        <v>0</v>
      </c>
      <c r="AB170" s="172">
        <f>IF(A9stdlife="n/a","n/a",IF(AB$3&gt;(A9stdlife+$E170),(Input!$O$111*(1+rvanilla)^0.5)-SUM($O170:AA170),(Input!$O$111*(1+rvanilla)^0.5)/A9stdlife))</f>
        <v>0</v>
      </c>
      <c r="AC170" s="172">
        <f>IF(A9stdlife="n/a","n/a",IF(AC$3&gt;(A9stdlife+$E170),(Input!$O$111*(1+rvanilla)^0.5)-SUM($O170:AB170),(Input!$O$111*(1+rvanilla)^0.5)/A9stdlife))</f>
        <v>0</v>
      </c>
      <c r="AD170" s="172">
        <f>IF(A9stdlife="n/a","n/a",IF(AD$3&gt;(A9stdlife+$E170),(Input!$O$111*(1+rvanilla)^0.5)-SUM($O170:AC170),(Input!$O$111*(1+rvanilla)^0.5)/A9stdlife))</f>
        <v>0</v>
      </c>
      <c r="AE170" s="172">
        <f>IF(A9stdlife="n/a","n/a",IF(AE$3&gt;(A9stdlife+$E170),(Input!$O$111*(1+rvanilla)^0.5)-SUM($O170:AD170),(Input!$O$111*(1+rvanilla)^0.5)/A9stdlife))</f>
        <v>0</v>
      </c>
      <c r="AF170" s="172">
        <f>IF(A9stdlife="n/a","n/a",IF(AF$3&gt;(A9stdlife+$E170),(Input!$O$111*(1+rvanilla)^0.5)-SUM($O170:AE170),(Input!$O$111*(1+rvanilla)^0.5)/A9stdlife))</f>
        <v>0</v>
      </c>
      <c r="AG170" s="172">
        <f>IF(A9stdlife="n/a","n/a",IF(AG$3&gt;(A9stdlife+$E170),(Input!$O$111*(1+rvanilla)^0.5)-SUM($O170:AF170),(Input!$O$111*(1+rvanilla)^0.5)/A9stdlife))</f>
        <v>0</v>
      </c>
      <c r="AH170" s="172">
        <f>IF(A9stdlife="n/a","n/a",IF(AH$3&gt;(A9stdlife+$E170),(Input!$O$111*(1+rvanilla)^0.5)-SUM($O170:AG170),(Input!$O$111*(1+rvanilla)^0.5)/A9stdlife))</f>
        <v>0</v>
      </c>
      <c r="AI170" s="172">
        <f>IF(A9stdlife="n/a","n/a",IF(AI$3&gt;(A9stdlife+$E170),(Input!$O$111*(1+rvanilla)^0.5)-SUM($O170:AH170),(Input!$O$111*(1+rvanilla)^0.5)/A9stdlife))</f>
        <v>0</v>
      </c>
      <c r="AJ170" s="172">
        <f>IF(A9stdlife="n/a","n/a",IF(AJ$3&gt;(A9stdlife+$E170),(Input!$O$111*(1+rvanilla)^0.5)-SUM($O170:AI170),(Input!$O$111*(1+rvanilla)^0.5)/A9stdlife))</f>
        <v>0</v>
      </c>
      <c r="AK170" s="172">
        <f>IF(A9stdlife="n/a","n/a",IF(AK$3&gt;(A9stdlife+$E170),(Input!$O$111*(1+rvanilla)^0.5)-SUM($O170:AJ170),(Input!$O$111*(1+rvanilla)^0.5)/A9stdlife))</f>
        <v>0</v>
      </c>
      <c r="AL170" s="172">
        <f>IF(A9stdlife="n/a","n/a",IF(AL$3&gt;(A9stdlife+$E170),(Input!$O$111*(1+rvanilla)^0.5)-SUM($O170:AK170),(Input!$O$111*(1+rvanilla)^0.5)/A9stdlife))</f>
        <v>0</v>
      </c>
      <c r="AM170" s="172">
        <f>IF(A9stdlife="n/a","n/a",IF(AM$3&gt;(A9stdlife+$E170),(Input!$O$111*(1+rvanilla)^0.5)-SUM($O170:AL170),(Input!$O$111*(1+rvanilla)^0.5)/A9stdlife))</f>
        <v>0</v>
      </c>
      <c r="AN170" s="172">
        <f>IF(A9stdlife="n/a","n/a",IF(AN$3&gt;(A9stdlife+$E170),(Input!$O$111*(1+rvanilla)^0.5)-SUM($O170:AM170),(Input!$O$111*(1+rvanilla)^0.5)/A9stdlife))</f>
        <v>0</v>
      </c>
      <c r="AO170" s="172">
        <f>IF(A9stdlife="n/a","n/a",IF(AO$3&gt;(A9stdlife+$E170),(Input!$O$111*(1+rvanilla)^0.5)-SUM($O170:AN170),(Input!$O$111*(1+rvanilla)^0.5)/A9stdlife))</f>
        <v>0</v>
      </c>
      <c r="AP170" s="172">
        <f>IF(A9stdlife="n/a","n/a",IF(AP$3&gt;(A9stdlife+$E170),(Input!$O$111*(1+rvanilla)^0.5)-SUM($O170:AO170),(Input!$O$111*(1+rvanilla)^0.5)/A9stdlife))</f>
        <v>0</v>
      </c>
      <c r="AQ170" s="172">
        <f>IF(A9stdlife="n/a","n/a",IF(AQ$3&gt;(A9stdlife+$E170),(Input!$O$111*(1+rvanilla)^0.5)-SUM($O170:AP170),(Input!$O$111*(1+rvanilla)^0.5)/A9stdlife))</f>
        <v>0</v>
      </c>
      <c r="AR170" s="172">
        <f>IF(A9stdlife="n/a","n/a",IF(AR$3&gt;(A9stdlife+$E170),(Input!$O$111*(1+rvanilla)^0.5)-SUM($O170:AQ170),(Input!$O$111*(1+rvanilla)^0.5)/A9stdlife))</f>
        <v>0</v>
      </c>
      <c r="AS170" s="172">
        <f>IF(A9stdlife="n/a","n/a",IF(AS$3&gt;(A9stdlife+$E170),(Input!$O$111*(1+rvanilla)^0.5)-SUM($O170:AR170),(Input!$O$111*(1+rvanilla)^0.5)/A9stdlife))</f>
        <v>0</v>
      </c>
      <c r="AT170" s="172">
        <f>IF(A9stdlife="n/a","n/a",IF(AT$3&gt;(A9stdlife+$E170),(Input!$O$111*(1+rvanilla)^0.5)-SUM($O170:AS170),(Input!$O$111*(1+rvanilla)^0.5)/A9stdlife))</f>
        <v>0</v>
      </c>
      <c r="AU170" s="172">
        <f>IF(A9stdlife="n/a","n/a",IF(AU$3&gt;(A9stdlife+$E170),(Input!$O$111*(1+rvanilla)^0.5)-SUM($O170:AT170),(Input!$O$111*(1+rvanilla)^0.5)/A9stdlife))</f>
        <v>0</v>
      </c>
      <c r="AV170" s="172">
        <f>IF(A9stdlife="n/a","n/a",IF(AV$3&gt;(A9stdlife+$E170),(Input!$O$111*(1+rvanilla)^0.5)-SUM($O170:AU170),(Input!$O$111*(1+rvanilla)^0.5)/A9stdlife))</f>
        <v>0</v>
      </c>
      <c r="AW170" s="172">
        <f>IF(A9stdlife="n/a","n/a",IF(AW$3&gt;(A9stdlife+$E170),(Input!$O$111*(1+rvanilla)^0.5)-SUM($O170:AV170),(Input!$O$111*(1+rvanilla)^0.5)/A9stdlife))</f>
        <v>0</v>
      </c>
      <c r="AX170" s="172">
        <f>IF(A9stdlife="n/a","n/a",IF(AX$3&gt;(A9stdlife+$E170),(Input!$O$111*(1+rvanilla)^0.5)-SUM($O170:AW170),(Input!$O$111*(1+rvanilla)^0.5)/A9stdlife))</f>
        <v>0</v>
      </c>
      <c r="AY170" s="172">
        <f>IF(A9stdlife="n/a","n/a",IF(AY$3&gt;(A9stdlife+$E170),(Input!$O$111*(1+rvanilla)^0.5)-SUM($O170:AX170),(Input!$O$111*(1+rvanilla)^0.5)/A9stdlife))</f>
        <v>0</v>
      </c>
      <c r="AZ170" s="172">
        <f>IF(A9stdlife="n/a","n/a",IF(AZ$3&gt;(A9stdlife+$E170),(Input!$O$111*(1+rvanilla)^0.5)-SUM($O170:AY170),(Input!$O$111*(1+rvanilla)^0.5)/A9stdlife))</f>
        <v>0</v>
      </c>
      <c r="BA170" s="172">
        <f>IF(A9stdlife="n/a","n/a",IF(BA$3&gt;(A9stdlife+$E170),(Input!$O$111*(1+rvanilla)^0.5)-SUM($O170:AZ170),(Input!$O$111*(1+rvanilla)^0.5)/A9stdlife))</f>
        <v>0</v>
      </c>
      <c r="BB170" s="172">
        <f>IF(A9stdlife="n/a","n/a",IF(BB$3&gt;(A9stdlife+$E170),(Input!$O$111*(1+rvanilla)^0.5)-SUM($O170:BA170),(Input!$O$111*(1+rvanilla)^0.5)/A9stdlife))</f>
        <v>0</v>
      </c>
      <c r="BC170" s="172">
        <f>IF(A9stdlife="n/a","n/a",IF(BC$3&gt;(A9stdlife+$E170),(Input!$O$111*(1+rvanilla)^0.5)-SUM($O170:BB170),(Input!$O$111*(1+rvanilla)^0.5)/A9stdlife))</f>
        <v>0</v>
      </c>
      <c r="BD170" s="172">
        <f>IF(A9stdlife="n/a","n/a",IF(BD$3&gt;(A9stdlife+$E170),(Input!$O$111*(1+rvanilla)^0.5)-SUM($O170:BC170),(Input!$O$111*(1+rvanilla)^0.5)/A9stdlife))</f>
        <v>0</v>
      </c>
      <c r="BE170" s="172">
        <f>IF(A9stdlife="n/a","n/a",IF(BE$3&gt;(A9stdlife+$E170),(Input!$O$111*(1+rvanilla)^0.5)-SUM($O170:BD170),(Input!$O$111*(1+rvanilla)^0.5)/A9stdlife))</f>
        <v>0</v>
      </c>
      <c r="BF170" s="172">
        <f>IF(A9stdlife="n/a","n/a",IF(BF$3&gt;(A9stdlife+$E170),(Input!$O$111*(1+rvanilla)^0.5)-SUM($O170:BE170),(Input!$O$111*(1+rvanilla)^0.5)/A9stdlife))</f>
        <v>0</v>
      </c>
      <c r="BG170" s="172">
        <f>IF(A9stdlife="n/a","n/a",IF(BG$3&gt;(A9stdlife+$E170),(Input!$O$111*(1+rvanilla)^0.5)-SUM($O170:BF170),(Input!$O$111*(1+rvanilla)^0.5)/A9stdlife))</f>
        <v>0</v>
      </c>
      <c r="BH170" s="172">
        <f>IF(A9stdlife="n/a","n/a",IF(BH$3&gt;(A9stdlife+$E170),(Input!$O$111*(1+rvanilla)^0.5)-SUM($O170:BG170),(Input!$O$111*(1+rvanilla)^0.5)/A9stdlife))</f>
        <v>0</v>
      </c>
      <c r="BI170" s="172">
        <f>IF(A9stdlife="n/a","n/a",IF(BI$3&gt;(A9stdlife+$E170),(Input!$O$111*(1+rvanilla)^0.5)-SUM($O170:BH170),(Input!$O$111*(1+rvanilla)^0.5)/A9stdlife))</f>
        <v>0</v>
      </c>
      <c r="BJ170" s="16"/>
      <c r="BK170" s="16"/>
      <c r="BL170" s="325"/>
      <c r="BM170" s="325"/>
      <c r="BN170" s="325"/>
      <c r="BO170" s="325"/>
      <c r="BP170" s="325"/>
      <c r="BQ170" s="325"/>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2" customFormat="1" ht="12.75" hidden="1" customHeight="1" outlineLevel="2">
      <c r="A171" s="16"/>
      <c r="B171" s="16"/>
      <c r="C171" s="35"/>
      <c r="D171" s="546"/>
      <c r="E171" s="294">
        <v>10</v>
      </c>
      <c r="F171" s="37"/>
      <c r="G171" s="318"/>
      <c r="H171" s="320"/>
      <c r="I171" s="320"/>
      <c r="J171" s="320"/>
      <c r="K171" s="320"/>
      <c r="L171" s="320"/>
      <c r="M171" s="320"/>
      <c r="N171" s="320"/>
      <c r="O171" s="320"/>
      <c r="P171" s="319"/>
      <c r="Q171" s="172">
        <f>IF(A9stdlife="n/a","n/a",IF(Q$3&gt;(A9stdlife+$E171),(Input!$P$111*(1+rvanilla)^0.5)-SUM($P171:P171),(Input!$P$111*(1+rvanilla)^0.5)/A9stdlife))</f>
        <v>0</v>
      </c>
      <c r="R171" s="172">
        <f>IF(A9stdlife="n/a","n/a",IF(R$3&gt;(A9stdlife+$E171),(Input!$P$111*(1+rvanilla)^0.5)-SUM($P171:Q171),(Input!$P$111*(1+rvanilla)^0.5)/A9stdlife))</f>
        <v>0</v>
      </c>
      <c r="S171" s="172">
        <f>IF(A9stdlife="n/a","n/a",IF(S$3&gt;(A9stdlife+$E171),(Input!$P$111*(1+rvanilla)^0.5)-SUM($P171:R171),(Input!$P$111*(1+rvanilla)^0.5)/A9stdlife))</f>
        <v>0</v>
      </c>
      <c r="T171" s="172">
        <f>IF(A9stdlife="n/a","n/a",IF(T$3&gt;(A9stdlife+$E171),(Input!$P$111*(1+rvanilla)^0.5)-SUM($P171:S171),(Input!$P$111*(1+rvanilla)^0.5)/A9stdlife))</f>
        <v>0</v>
      </c>
      <c r="U171" s="172">
        <f>IF(A9stdlife="n/a","n/a",IF(U$3&gt;(A9stdlife+$E171),(Input!$P$111*(1+rvanilla)^0.5)-SUM($P171:T171),(Input!$P$111*(1+rvanilla)^0.5)/A9stdlife))</f>
        <v>0</v>
      </c>
      <c r="V171" s="172">
        <f>IF(A9stdlife="n/a","n/a",IF(V$3&gt;(A9stdlife+$E171),(Input!$P$111*(1+rvanilla)^0.5)-SUM($P171:U171),(Input!$P$111*(1+rvanilla)^0.5)/A9stdlife))</f>
        <v>0</v>
      </c>
      <c r="W171" s="172">
        <f>IF(A9stdlife="n/a","n/a",IF(W$3&gt;(A9stdlife+$E171),(Input!$P$111*(1+rvanilla)^0.5)-SUM($P171:V171),(Input!$P$111*(1+rvanilla)^0.5)/A9stdlife))</f>
        <v>0</v>
      </c>
      <c r="X171" s="172">
        <f>IF(A9stdlife="n/a","n/a",IF(X$3&gt;(A9stdlife+$E171),(Input!$P$111*(1+rvanilla)^0.5)-SUM($P171:W171),(Input!$P$111*(1+rvanilla)^0.5)/A9stdlife))</f>
        <v>0</v>
      </c>
      <c r="Y171" s="172">
        <f>IF(A9stdlife="n/a","n/a",IF(Y$3&gt;(A9stdlife+$E171),(Input!$P$111*(1+rvanilla)^0.5)-SUM($P171:X171),(Input!$P$111*(1+rvanilla)^0.5)/A9stdlife))</f>
        <v>0</v>
      </c>
      <c r="Z171" s="172">
        <f>IF(A9stdlife="n/a","n/a",IF(Z$3&gt;(A9stdlife+$E171),(Input!$P$111*(1+rvanilla)^0.5)-SUM($P171:Y171),(Input!$P$111*(1+rvanilla)^0.5)/A9stdlife))</f>
        <v>0</v>
      </c>
      <c r="AA171" s="172">
        <f>IF(A9stdlife="n/a","n/a",IF(AA$3&gt;(A9stdlife+$E171),(Input!$P$111*(1+rvanilla)^0.5)-SUM($P171:Z171),(Input!$P$111*(1+rvanilla)^0.5)/A9stdlife))</f>
        <v>0</v>
      </c>
      <c r="AB171" s="172">
        <f>IF(A9stdlife="n/a","n/a",IF(AB$3&gt;(A9stdlife+$E171),(Input!$P$111*(1+rvanilla)^0.5)-SUM($P171:AA171),(Input!$P$111*(1+rvanilla)^0.5)/A9stdlife))</f>
        <v>0</v>
      </c>
      <c r="AC171" s="172">
        <f>IF(A9stdlife="n/a","n/a",IF(AC$3&gt;(A9stdlife+$E171),(Input!$P$111*(1+rvanilla)^0.5)-SUM($P171:AB171),(Input!$P$111*(1+rvanilla)^0.5)/A9stdlife))</f>
        <v>0</v>
      </c>
      <c r="AD171" s="172">
        <f>IF(A9stdlife="n/a","n/a",IF(AD$3&gt;(A9stdlife+$E171),(Input!$P$111*(1+rvanilla)^0.5)-SUM($P171:AC171),(Input!$P$111*(1+rvanilla)^0.5)/A9stdlife))</f>
        <v>0</v>
      </c>
      <c r="AE171" s="172">
        <f>IF(A9stdlife="n/a","n/a",IF(AE$3&gt;(A9stdlife+$E171),(Input!$P$111*(1+rvanilla)^0.5)-SUM($P171:AD171),(Input!$P$111*(1+rvanilla)^0.5)/A9stdlife))</f>
        <v>0</v>
      </c>
      <c r="AF171" s="172">
        <f>IF(A9stdlife="n/a","n/a",IF(AF$3&gt;(A9stdlife+$E171),(Input!$P$111*(1+rvanilla)^0.5)-SUM($P171:AE171),(Input!$P$111*(1+rvanilla)^0.5)/A9stdlife))</f>
        <v>0</v>
      </c>
      <c r="AG171" s="172">
        <f>IF(A9stdlife="n/a","n/a",IF(AG$3&gt;(A9stdlife+$E171),(Input!$P$111*(1+rvanilla)^0.5)-SUM($P171:AF171),(Input!$P$111*(1+rvanilla)^0.5)/A9stdlife))</f>
        <v>0</v>
      </c>
      <c r="AH171" s="172">
        <f>IF(A9stdlife="n/a","n/a",IF(AH$3&gt;(A9stdlife+$E171),(Input!$P$111*(1+rvanilla)^0.5)-SUM($P171:AG171),(Input!$P$111*(1+rvanilla)^0.5)/A9stdlife))</f>
        <v>0</v>
      </c>
      <c r="AI171" s="172">
        <f>IF(A9stdlife="n/a","n/a",IF(AI$3&gt;(A9stdlife+$E171),(Input!$P$111*(1+rvanilla)^0.5)-SUM($P171:AH171),(Input!$P$111*(1+rvanilla)^0.5)/A9stdlife))</f>
        <v>0</v>
      </c>
      <c r="AJ171" s="172">
        <f>IF(A9stdlife="n/a","n/a",IF(AJ$3&gt;(A9stdlife+$E171),(Input!$P$111*(1+rvanilla)^0.5)-SUM($P171:AI171),(Input!$P$111*(1+rvanilla)^0.5)/A9stdlife))</f>
        <v>0</v>
      </c>
      <c r="AK171" s="172">
        <f>IF(A9stdlife="n/a","n/a",IF(AK$3&gt;(A9stdlife+$E171),(Input!$P$111*(1+rvanilla)^0.5)-SUM($P171:AJ171),(Input!$P$111*(1+rvanilla)^0.5)/A9stdlife))</f>
        <v>0</v>
      </c>
      <c r="AL171" s="172">
        <f>IF(A9stdlife="n/a","n/a",IF(AL$3&gt;(A9stdlife+$E171),(Input!$P$111*(1+rvanilla)^0.5)-SUM($P171:AK171),(Input!$P$111*(1+rvanilla)^0.5)/A9stdlife))</f>
        <v>0</v>
      </c>
      <c r="AM171" s="172">
        <f>IF(A9stdlife="n/a","n/a",IF(AM$3&gt;(A9stdlife+$E171),(Input!$P$111*(1+rvanilla)^0.5)-SUM($P171:AL171),(Input!$P$111*(1+rvanilla)^0.5)/A9stdlife))</f>
        <v>0</v>
      </c>
      <c r="AN171" s="172">
        <f>IF(A9stdlife="n/a","n/a",IF(AN$3&gt;(A9stdlife+$E171),(Input!$P$111*(1+rvanilla)^0.5)-SUM($P171:AM171),(Input!$P$111*(1+rvanilla)^0.5)/A9stdlife))</f>
        <v>0</v>
      </c>
      <c r="AO171" s="172">
        <f>IF(A9stdlife="n/a","n/a",IF(AO$3&gt;(A9stdlife+$E171),(Input!$P$111*(1+rvanilla)^0.5)-SUM($P171:AN171),(Input!$P$111*(1+rvanilla)^0.5)/A9stdlife))</f>
        <v>0</v>
      </c>
      <c r="AP171" s="172">
        <f>IF(A9stdlife="n/a","n/a",IF(AP$3&gt;(A9stdlife+$E171),(Input!$P$111*(1+rvanilla)^0.5)-SUM($P171:AO171),(Input!$P$111*(1+rvanilla)^0.5)/A9stdlife))</f>
        <v>0</v>
      </c>
      <c r="AQ171" s="172">
        <f>IF(A9stdlife="n/a","n/a",IF(AQ$3&gt;(A9stdlife+$E171),(Input!$P$111*(1+rvanilla)^0.5)-SUM($P171:AP171),(Input!$P$111*(1+rvanilla)^0.5)/A9stdlife))</f>
        <v>0</v>
      </c>
      <c r="AR171" s="172">
        <f>IF(A9stdlife="n/a","n/a",IF(AR$3&gt;(A9stdlife+$E171),(Input!$P$111*(1+rvanilla)^0.5)-SUM($P171:AQ171),(Input!$P$111*(1+rvanilla)^0.5)/A9stdlife))</f>
        <v>0</v>
      </c>
      <c r="AS171" s="172">
        <f>IF(A9stdlife="n/a","n/a",IF(AS$3&gt;(A9stdlife+$E171),(Input!$P$111*(1+rvanilla)^0.5)-SUM($P171:AR171),(Input!$P$111*(1+rvanilla)^0.5)/A9stdlife))</f>
        <v>0</v>
      </c>
      <c r="AT171" s="172">
        <f>IF(A9stdlife="n/a","n/a",IF(AT$3&gt;(A9stdlife+$E171),(Input!$P$111*(1+rvanilla)^0.5)-SUM($P171:AS171),(Input!$P$111*(1+rvanilla)^0.5)/A9stdlife))</f>
        <v>0</v>
      </c>
      <c r="AU171" s="172">
        <f>IF(A9stdlife="n/a","n/a",IF(AU$3&gt;(A9stdlife+$E171),(Input!$P$111*(1+rvanilla)^0.5)-SUM($P171:AT171),(Input!$P$111*(1+rvanilla)^0.5)/A9stdlife))</f>
        <v>0</v>
      </c>
      <c r="AV171" s="172">
        <f>IF(A9stdlife="n/a","n/a",IF(AV$3&gt;(A9stdlife+$E171),(Input!$P$111*(1+rvanilla)^0.5)-SUM($P171:AU171),(Input!$P$111*(1+rvanilla)^0.5)/A9stdlife))</f>
        <v>0</v>
      </c>
      <c r="AW171" s="172">
        <f>IF(A9stdlife="n/a","n/a",IF(AW$3&gt;(A9stdlife+$E171),(Input!$P$111*(1+rvanilla)^0.5)-SUM($P171:AV171),(Input!$P$111*(1+rvanilla)^0.5)/A9stdlife))</f>
        <v>0</v>
      </c>
      <c r="AX171" s="172">
        <f>IF(A9stdlife="n/a","n/a",IF(AX$3&gt;(A9stdlife+$E171),(Input!$P$111*(1+rvanilla)^0.5)-SUM($P171:AW171),(Input!$P$111*(1+rvanilla)^0.5)/A9stdlife))</f>
        <v>0</v>
      </c>
      <c r="AY171" s="172">
        <f>IF(A9stdlife="n/a","n/a",IF(AY$3&gt;(A9stdlife+$E171),(Input!$P$111*(1+rvanilla)^0.5)-SUM($P171:AX171),(Input!$P$111*(1+rvanilla)^0.5)/A9stdlife))</f>
        <v>0</v>
      </c>
      <c r="AZ171" s="172">
        <f>IF(A9stdlife="n/a","n/a",IF(AZ$3&gt;(A9stdlife+$E171),(Input!$P$111*(1+rvanilla)^0.5)-SUM($P171:AY171),(Input!$P$111*(1+rvanilla)^0.5)/A9stdlife))</f>
        <v>0</v>
      </c>
      <c r="BA171" s="172">
        <f>IF(A9stdlife="n/a","n/a",IF(BA$3&gt;(A9stdlife+$E171),(Input!$P$111*(1+rvanilla)^0.5)-SUM($P171:AZ171),(Input!$P$111*(1+rvanilla)^0.5)/A9stdlife))</f>
        <v>0</v>
      </c>
      <c r="BB171" s="172">
        <f>IF(A9stdlife="n/a","n/a",IF(BB$3&gt;(A9stdlife+$E171),(Input!$P$111*(1+rvanilla)^0.5)-SUM($P171:BA171),(Input!$P$111*(1+rvanilla)^0.5)/A9stdlife))</f>
        <v>0</v>
      </c>
      <c r="BC171" s="172">
        <f>IF(A9stdlife="n/a","n/a",IF(BC$3&gt;(A9stdlife+$E171),(Input!$P$111*(1+rvanilla)^0.5)-SUM($P171:BB171),(Input!$P$111*(1+rvanilla)^0.5)/A9stdlife))</f>
        <v>0</v>
      </c>
      <c r="BD171" s="172">
        <f>IF(A9stdlife="n/a","n/a",IF(BD$3&gt;(A9stdlife+$E171),(Input!$P$111*(1+rvanilla)^0.5)-SUM($P171:BC171),(Input!$P$111*(1+rvanilla)^0.5)/A9stdlife))</f>
        <v>0</v>
      </c>
      <c r="BE171" s="172">
        <f>IF(A9stdlife="n/a","n/a",IF(BE$3&gt;(A9stdlife+$E171),(Input!$P$111*(1+rvanilla)^0.5)-SUM($P171:BD171),(Input!$P$111*(1+rvanilla)^0.5)/A9stdlife))</f>
        <v>0</v>
      </c>
      <c r="BF171" s="172">
        <f>IF(A9stdlife="n/a","n/a",IF(BF$3&gt;(A9stdlife+$E171),(Input!$P$111*(1+rvanilla)^0.5)-SUM($P171:BE171),(Input!$P$111*(1+rvanilla)^0.5)/A9stdlife))</f>
        <v>0</v>
      </c>
      <c r="BG171" s="172">
        <f>IF(A9stdlife="n/a","n/a",IF(BG$3&gt;(A9stdlife+$E171),(Input!$P$111*(1+rvanilla)^0.5)-SUM($P171:BF171),(Input!$P$111*(1+rvanilla)^0.5)/A9stdlife))</f>
        <v>0</v>
      </c>
      <c r="BH171" s="172">
        <f>IF(A9stdlife="n/a","n/a",IF(BH$3&gt;(A9stdlife+$E171),(Input!$P$111*(1+rvanilla)^0.5)-SUM($P171:BG171),(Input!$P$111*(1+rvanilla)^0.5)/A9stdlife))</f>
        <v>0</v>
      </c>
      <c r="BI171" s="172">
        <f>IF(A9stdlife="n/a","n/a",IF(BI$3&gt;(A9stdlife+$E171),(Input!$P$111*(1+rvanilla)^0.5)-SUM($P171:BH171),(Input!$P$111*(1+rvanilla)^0.5)/A9stdlife))</f>
        <v>0</v>
      </c>
      <c r="BJ171" s="16"/>
      <c r="BK171" s="16"/>
      <c r="BL171" s="325"/>
      <c r="BM171" s="325"/>
      <c r="BN171" s="325"/>
      <c r="BO171" s="325"/>
      <c r="BP171" s="325"/>
      <c r="BQ171" s="325"/>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2" customFormat="1" hidden="1" outlineLevel="1">
      <c r="A172" s="16"/>
      <c r="B172" s="16"/>
      <c r="C172" s="35" t="str">
        <f>Asset9</f>
        <v>Motor Vehicles</v>
      </c>
      <c r="D172" s="16"/>
      <c r="E172" s="16"/>
      <c r="F172" s="32"/>
      <c r="G172" s="169">
        <f>SUM(G160:G171)</f>
        <v>0</v>
      </c>
      <c r="H172" s="169">
        <f t="shared" ref="H172:AL172" si="25">SUM(H160:H171)</f>
        <v>0</v>
      </c>
      <c r="I172" s="169">
        <f t="shared" si="25"/>
        <v>0</v>
      </c>
      <c r="J172" s="169">
        <f t="shared" si="25"/>
        <v>0</v>
      </c>
      <c r="K172" s="169">
        <f t="shared" si="25"/>
        <v>0</v>
      </c>
      <c r="L172" s="169">
        <f t="shared" si="25"/>
        <v>0</v>
      </c>
      <c r="M172" s="169">
        <f t="shared" si="25"/>
        <v>0</v>
      </c>
      <c r="N172" s="169">
        <f t="shared" si="25"/>
        <v>0</v>
      </c>
      <c r="O172" s="169">
        <f t="shared" si="25"/>
        <v>0</v>
      </c>
      <c r="P172" s="169">
        <f t="shared" si="25"/>
        <v>0</v>
      </c>
      <c r="Q172" s="169">
        <f t="shared" si="25"/>
        <v>0</v>
      </c>
      <c r="R172" s="169">
        <f t="shared" si="25"/>
        <v>0</v>
      </c>
      <c r="S172" s="169">
        <f t="shared" si="25"/>
        <v>0</v>
      </c>
      <c r="T172" s="169">
        <f t="shared" si="25"/>
        <v>0</v>
      </c>
      <c r="U172" s="169">
        <f t="shared" si="25"/>
        <v>0</v>
      </c>
      <c r="V172" s="169">
        <f t="shared" si="25"/>
        <v>0</v>
      </c>
      <c r="W172" s="169">
        <f t="shared" si="25"/>
        <v>0</v>
      </c>
      <c r="X172" s="169">
        <f t="shared" si="25"/>
        <v>0</v>
      </c>
      <c r="Y172" s="169">
        <f t="shared" si="25"/>
        <v>0</v>
      </c>
      <c r="Z172" s="169">
        <f t="shared" si="25"/>
        <v>0</v>
      </c>
      <c r="AA172" s="169">
        <f t="shared" si="25"/>
        <v>0</v>
      </c>
      <c r="AB172" s="169">
        <f t="shared" si="25"/>
        <v>0</v>
      </c>
      <c r="AC172" s="169">
        <f t="shared" si="25"/>
        <v>0</v>
      </c>
      <c r="AD172" s="169">
        <f t="shared" si="25"/>
        <v>0</v>
      </c>
      <c r="AE172" s="169">
        <f t="shared" si="25"/>
        <v>0</v>
      </c>
      <c r="AF172" s="169">
        <f t="shared" si="25"/>
        <v>0</v>
      </c>
      <c r="AG172" s="169">
        <f t="shared" si="25"/>
        <v>0</v>
      </c>
      <c r="AH172" s="169">
        <f t="shared" si="25"/>
        <v>0</v>
      </c>
      <c r="AI172" s="169">
        <f t="shared" si="25"/>
        <v>0</v>
      </c>
      <c r="AJ172" s="169">
        <f t="shared" si="25"/>
        <v>0</v>
      </c>
      <c r="AK172" s="169">
        <f t="shared" si="25"/>
        <v>0</v>
      </c>
      <c r="AL172" s="169">
        <f t="shared" si="25"/>
        <v>0</v>
      </c>
      <c r="AM172" s="169">
        <f t="shared" ref="AM172:BI172" si="26">SUM(AM160:AM171)</f>
        <v>0</v>
      </c>
      <c r="AN172" s="169">
        <f t="shared" si="26"/>
        <v>0</v>
      </c>
      <c r="AO172" s="169">
        <f t="shared" si="26"/>
        <v>0</v>
      </c>
      <c r="AP172" s="169">
        <f t="shared" si="26"/>
        <v>0</v>
      </c>
      <c r="AQ172" s="169">
        <f t="shared" si="26"/>
        <v>0</v>
      </c>
      <c r="AR172" s="169">
        <f t="shared" si="26"/>
        <v>0</v>
      </c>
      <c r="AS172" s="169">
        <f t="shared" si="26"/>
        <v>0</v>
      </c>
      <c r="AT172" s="169">
        <f t="shared" si="26"/>
        <v>0</v>
      </c>
      <c r="AU172" s="169">
        <f t="shared" si="26"/>
        <v>0</v>
      </c>
      <c r="AV172" s="169">
        <f t="shared" si="26"/>
        <v>0</v>
      </c>
      <c r="AW172" s="169">
        <f t="shared" si="26"/>
        <v>0</v>
      </c>
      <c r="AX172" s="169">
        <f t="shared" si="26"/>
        <v>0</v>
      </c>
      <c r="AY172" s="169">
        <f t="shared" si="26"/>
        <v>0</v>
      </c>
      <c r="AZ172" s="169">
        <f t="shared" si="26"/>
        <v>0</v>
      </c>
      <c r="BA172" s="169">
        <f t="shared" si="26"/>
        <v>0</v>
      </c>
      <c r="BB172" s="169">
        <f t="shared" si="26"/>
        <v>0</v>
      </c>
      <c r="BC172" s="169">
        <f t="shared" si="26"/>
        <v>0</v>
      </c>
      <c r="BD172" s="169">
        <f t="shared" si="26"/>
        <v>0</v>
      </c>
      <c r="BE172" s="169">
        <f t="shared" si="26"/>
        <v>0</v>
      </c>
      <c r="BF172" s="169">
        <f t="shared" si="26"/>
        <v>0</v>
      </c>
      <c r="BG172" s="169">
        <f t="shared" si="26"/>
        <v>0</v>
      </c>
      <c r="BH172" s="169">
        <f t="shared" si="26"/>
        <v>0</v>
      </c>
      <c r="BI172" s="169">
        <f t="shared" si="26"/>
        <v>0</v>
      </c>
      <c r="BJ172" s="16"/>
      <c r="BK172" s="16"/>
      <c r="BL172" s="325"/>
      <c r="BM172" s="325"/>
      <c r="BN172" s="325"/>
      <c r="BO172" s="325"/>
      <c r="BP172" s="325"/>
      <c r="BQ172" s="325"/>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2" customFormat="1" hidden="1" outlineLevel="2">
      <c r="A173" s="16"/>
      <c r="B173" s="42" t="str">
        <f>C185</f>
        <v>Other Non-System Assets (Networks)</v>
      </c>
      <c r="C173" s="43"/>
      <c r="D173" s="44" t="s">
        <v>72</v>
      </c>
      <c r="E173" s="43"/>
      <c r="F173" s="45"/>
      <c r="G173" s="171" t="str">
        <f>IF(G$3&gt;A10remlife,A10value-SUM($F173:F173),IF(A10remlife="N/A","n/a",A10value/A10remlife))</f>
        <v>n/a</v>
      </c>
      <c r="H173" s="171" t="str">
        <f>IF(H$3&gt;A10remlife,A10value-SUM($F173:G173),IF(A10remlife="N/A","n/a",A10value/A10remlife))</f>
        <v>n/a</v>
      </c>
      <c r="I173" s="171" t="str">
        <f>IF(I$3&gt;A10remlife,A10value-SUM($F173:H173),IF(A10remlife="N/A","n/a",A10value/A10remlife))</f>
        <v>n/a</v>
      </c>
      <c r="J173" s="171" t="str">
        <f>IF(J$3&gt;A10remlife,A10value-SUM($F173:I173),IF(A10remlife="N/A","n/a",A10value/A10remlife))</f>
        <v>n/a</v>
      </c>
      <c r="K173" s="171" t="str">
        <f>IF(K$3&gt;A10remlife,A10value-SUM($F173:J173),IF(A10remlife="N/A","n/a",A10value/A10remlife))</f>
        <v>n/a</v>
      </c>
      <c r="L173" s="171" t="str">
        <f>IF(L$3&gt;A10remlife,A10value-SUM($F173:K173),IF(A10remlife="N/A","n/a",A10value/A10remlife))</f>
        <v>n/a</v>
      </c>
      <c r="M173" s="171" t="str">
        <f>IF(M$3&gt;A10remlife,A10value-SUM($F173:L173),IF(A10remlife="N/A","n/a",A10value/A10remlife))</f>
        <v>n/a</v>
      </c>
      <c r="N173" s="171" t="str">
        <f>IF(N$3&gt;A10remlife,A10value-SUM($F173:M173),IF(A10remlife="N/A","n/a",A10value/A10remlife))</f>
        <v>n/a</v>
      </c>
      <c r="O173" s="171" t="str">
        <f>IF(O$3&gt;A10remlife,A10value-SUM($F173:N173),IF(A10remlife="N/A","n/a",A10value/A10remlife))</f>
        <v>n/a</v>
      </c>
      <c r="P173" s="171" t="str">
        <f>IF(P$3&gt;A10remlife,A10value-SUM($F173:O173),IF(A10remlife="N/A","n/a",A10value/A10remlife))</f>
        <v>n/a</v>
      </c>
      <c r="Q173" s="171" t="str">
        <f>IF(Q$3&gt;A10remlife,A10value-SUM($F173:P173),IF(A10remlife="N/A","n/a",A10value/A10remlife))</f>
        <v>n/a</v>
      </c>
      <c r="R173" s="171" t="str">
        <f>IF(R$3&gt;A10remlife,A10value-SUM($F173:Q173),IF(A10remlife="N/A","n/a",A10value/A10remlife))</f>
        <v>n/a</v>
      </c>
      <c r="S173" s="171" t="str">
        <f>IF(S$3&gt;A10remlife,A10value-SUM($F173:R173),IF(A10remlife="N/A","n/a",A10value/A10remlife))</f>
        <v>n/a</v>
      </c>
      <c r="T173" s="171" t="str">
        <f>IF(T$3&gt;A10remlife,A10value-SUM($F173:S173),IF(A10remlife="N/A","n/a",A10value/A10remlife))</f>
        <v>n/a</v>
      </c>
      <c r="U173" s="171" t="str">
        <f>IF(U$3&gt;A10remlife,A10value-SUM($F173:T173),IF(A10remlife="N/A","n/a",A10value/A10remlife))</f>
        <v>n/a</v>
      </c>
      <c r="V173" s="171" t="str">
        <f>IF(V$3&gt;A10remlife,A10value-SUM($F173:U173),IF(A10remlife="N/A","n/a",A10value/A10remlife))</f>
        <v>n/a</v>
      </c>
      <c r="W173" s="171" t="str">
        <f>IF(W$3&gt;A10remlife,A10value-SUM($F173:V173),IF(A10remlife="N/A","n/a",A10value/A10remlife))</f>
        <v>n/a</v>
      </c>
      <c r="X173" s="171" t="str">
        <f>IF(X$3&gt;A10remlife,A10value-SUM($F173:W173),IF(A10remlife="N/A","n/a",A10value/A10remlife))</f>
        <v>n/a</v>
      </c>
      <c r="Y173" s="171" t="str">
        <f>IF(Y$3&gt;A10remlife,A10value-SUM($F173:X173),IF(A10remlife="N/A","n/a",A10value/A10remlife))</f>
        <v>n/a</v>
      </c>
      <c r="Z173" s="171" t="str">
        <f>IF(Z$3&gt;A10remlife,A10value-SUM($F173:Y173),IF(A10remlife="N/A","n/a",A10value/A10remlife))</f>
        <v>n/a</v>
      </c>
      <c r="AA173" s="171" t="str">
        <f>IF(AA$3&gt;A10remlife,A10value-SUM($F173:Z173),IF(A10remlife="N/A","n/a",A10value/A10remlife))</f>
        <v>n/a</v>
      </c>
      <c r="AB173" s="171" t="str">
        <f>IF(AB$3&gt;A10remlife,A10value-SUM($F173:AA173),IF(A10remlife="N/A","n/a",A10value/A10remlife))</f>
        <v>n/a</v>
      </c>
      <c r="AC173" s="171" t="str">
        <f>IF(AC$3&gt;A10remlife,A10value-SUM($F173:AB173),IF(A10remlife="N/A","n/a",A10value/A10remlife))</f>
        <v>n/a</v>
      </c>
      <c r="AD173" s="171" t="str">
        <f>IF(AD$3&gt;A10remlife,A10value-SUM($F173:AC173),IF(A10remlife="N/A","n/a",A10value/A10remlife))</f>
        <v>n/a</v>
      </c>
      <c r="AE173" s="171" t="str">
        <f>IF(AE$3&gt;A10remlife,A10value-SUM($F173:AD173),IF(A10remlife="N/A","n/a",A10value/A10remlife))</f>
        <v>n/a</v>
      </c>
      <c r="AF173" s="171" t="str">
        <f>IF(AF$3&gt;A10remlife,A10value-SUM($F173:AE173),IF(A10remlife="N/A","n/a",A10value/A10remlife))</f>
        <v>n/a</v>
      </c>
      <c r="AG173" s="171" t="str">
        <f>IF(AG$3&gt;A10remlife,A10value-SUM($F173:AF173),IF(A10remlife="N/A","n/a",A10value/A10remlife))</f>
        <v>n/a</v>
      </c>
      <c r="AH173" s="171" t="str">
        <f>IF(AH$3&gt;A10remlife,A10value-SUM($F173:AG173),IF(A10remlife="N/A","n/a",A10value/A10remlife))</f>
        <v>n/a</v>
      </c>
      <c r="AI173" s="171" t="str">
        <f>IF(AI$3&gt;A10remlife,A10value-SUM($F173:AH173),IF(A10remlife="N/A","n/a",A10value/A10remlife))</f>
        <v>n/a</v>
      </c>
      <c r="AJ173" s="171" t="str">
        <f>IF(AJ$3&gt;A10remlife,A10value-SUM($F173:AI173),IF(A10remlife="N/A","n/a",A10value/A10remlife))</f>
        <v>n/a</v>
      </c>
      <c r="AK173" s="171" t="str">
        <f>IF(AK$3&gt;A10remlife,A10value-SUM($F173:AJ173),IF(A10remlife="N/A","n/a",A10value/A10remlife))</f>
        <v>n/a</v>
      </c>
      <c r="AL173" s="171" t="str">
        <f>IF(AL$3&gt;A10remlife,A10value-SUM($F173:AK173),IF(A10remlife="N/A","n/a",A10value/A10remlife))</f>
        <v>n/a</v>
      </c>
      <c r="AM173" s="171" t="str">
        <f>IF(AM$3&gt;A10remlife,A10value-SUM($F173:AL173),IF(A10remlife="N/A","n/a",A10value/A10remlife))</f>
        <v>n/a</v>
      </c>
      <c r="AN173" s="171" t="str">
        <f>IF(AN$3&gt;A10remlife,A10value-SUM($F173:AM173),IF(A10remlife="N/A","n/a",A10value/A10remlife))</f>
        <v>n/a</v>
      </c>
      <c r="AO173" s="171" t="str">
        <f>IF(AO$3&gt;A10remlife,A10value-SUM($F173:AN173),IF(A10remlife="N/A","n/a",A10value/A10remlife))</f>
        <v>n/a</v>
      </c>
      <c r="AP173" s="171" t="str">
        <f>IF(AP$3&gt;A10remlife,A10value-SUM($F173:AO173),IF(A10remlife="N/A","n/a",A10value/A10remlife))</f>
        <v>n/a</v>
      </c>
      <c r="AQ173" s="171" t="str">
        <f>IF(AQ$3&gt;A10remlife,A10value-SUM($F173:AP173),IF(A10remlife="N/A","n/a",A10value/A10remlife))</f>
        <v>n/a</v>
      </c>
      <c r="AR173" s="171" t="str">
        <f>IF(AR$3&gt;A10remlife,A10value-SUM($F173:AQ173),IF(A10remlife="N/A","n/a",A10value/A10remlife))</f>
        <v>n/a</v>
      </c>
      <c r="AS173" s="171" t="str">
        <f>IF(AS$3&gt;A10remlife,A10value-SUM($F173:AR173),IF(A10remlife="N/A","n/a",A10value/A10remlife))</f>
        <v>n/a</v>
      </c>
      <c r="AT173" s="171" t="str">
        <f>IF(AT$3&gt;A10remlife,A10value-SUM($F173:AS173),IF(A10remlife="N/A","n/a",A10value/A10remlife))</f>
        <v>n/a</v>
      </c>
      <c r="AU173" s="171" t="str">
        <f>IF(AU$3&gt;A10remlife,A10value-SUM($F173:AT173),IF(A10remlife="N/A","n/a",A10value/A10remlife))</f>
        <v>n/a</v>
      </c>
      <c r="AV173" s="171" t="str">
        <f>IF(AV$3&gt;A10remlife,A10value-SUM($F173:AU173),IF(A10remlife="N/A","n/a",A10value/A10remlife))</f>
        <v>n/a</v>
      </c>
      <c r="AW173" s="171" t="str">
        <f>IF(AW$3&gt;A10remlife,A10value-SUM($F173:AV173),IF(A10remlife="N/A","n/a",A10value/A10remlife))</f>
        <v>n/a</v>
      </c>
      <c r="AX173" s="171" t="str">
        <f>IF(AX$3&gt;A10remlife,A10value-SUM($F173:AW173),IF(A10remlife="N/A","n/a",A10value/A10remlife))</f>
        <v>n/a</v>
      </c>
      <c r="AY173" s="171" t="str">
        <f>IF(AY$3&gt;A10remlife,A10value-SUM($F173:AX173),IF(A10remlife="N/A","n/a",A10value/A10remlife))</f>
        <v>n/a</v>
      </c>
      <c r="AZ173" s="171" t="str">
        <f>IF(AZ$3&gt;A10remlife,A10value-SUM($F173:AY173),IF(A10remlife="N/A","n/a",A10value/A10remlife))</f>
        <v>n/a</v>
      </c>
      <c r="BA173" s="171" t="str">
        <f>IF(BA$3&gt;A10remlife,A10value-SUM($F173:AZ173),IF(A10remlife="N/A","n/a",A10value/A10remlife))</f>
        <v>n/a</v>
      </c>
      <c r="BB173" s="171" t="str">
        <f>IF(BB$3&gt;A10remlife,A10value-SUM($F173:BA173),IF(A10remlife="N/A","n/a",A10value/A10remlife))</f>
        <v>n/a</v>
      </c>
      <c r="BC173" s="171" t="str">
        <f>IF(BC$3&gt;A10remlife,A10value-SUM($F173:BB173),IF(A10remlife="N/A","n/a",A10value/A10remlife))</f>
        <v>n/a</v>
      </c>
      <c r="BD173" s="171" t="str">
        <f>IF(BD$3&gt;A10remlife,A10value-SUM($F173:BC173),IF(A10remlife="N/A","n/a",A10value/A10remlife))</f>
        <v>n/a</v>
      </c>
      <c r="BE173" s="171" t="str">
        <f>IF(BE$3&gt;A10remlife,A10value-SUM($F173:BD173),IF(A10remlife="N/A","n/a",A10value/A10remlife))</f>
        <v>n/a</v>
      </c>
      <c r="BF173" s="171" t="str">
        <f>IF(BF$3&gt;A10remlife,A10value-SUM($F173:BE173),IF(A10remlife="N/A","n/a",A10value/A10remlife))</f>
        <v>n/a</v>
      </c>
      <c r="BG173" s="171" t="str">
        <f>IF(BG$3&gt;A10remlife,A10value-SUM($F173:BF173),IF(A10remlife="N/A","n/a",A10value/A10remlife))</f>
        <v>n/a</v>
      </c>
      <c r="BH173" s="171" t="str">
        <f>IF(BH$3&gt;A10remlife,A10value-SUM($F173:BG173),IF(A10remlife="N/A","n/a",A10value/A10remlife))</f>
        <v>n/a</v>
      </c>
      <c r="BI173" s="171" t="str">
        <f>IF(BI$3&gt;A10remlife,A10value-SUM($F173:BH173),IF(A10remlife="N/A","n/a",A10value/A10remlife))</f>
        <v>n/a</v>
      </c>
      <c r="BJ173" s="16"/>
      <c r="BK173" s="16"/>
      <c r="BL173" s="325"/>
      <c r="BM173" s="325"/>
      <c r="BN173" s="325"/>
      <c r="BO173" s="325"/>
      <c r="BP173" s="325"/>
      <c r="BQ173" s="325"/>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2" customFormat="1" hidden="1" outlineLevel="2">
      <c r="A174" s="16"/>
      <c r="B174" s="16"/>
      <c r="C174" s="146"/>
      <c r="D174" s="546" t="s">
        <v>71</v>
      </c>
      <c r="E174" s="293">
        <v>0</v>
      </c>
      <c r="F174" s="37"/>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6"/>
      <c r="BK174" s="16"/>
      <c r="BL174" s="325"/>
      <c r="BM174" s="325"/>
      <c r="BN174" s="325"/>
      <c r="BO174" s="325"/>
      <c r="BP174" s="325"/>
      <c r="BQ174" s="325"/>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2" customFormat="1" hidden="1" outlineLevel="2">
      <c r="A175" s="16"/>
      <c r="B175" s="16"/>
      <c r="C175" s="35"/>
      <c r="D175" s="546"/>
      <c r="E175" s="293">
        <v>1</v>
      </c>
      <c r="F175" s="37"/>
      <c r="G175" s="317"/>
      <c r="H175" s="172">
        <f>IF(A10stdlife="n/a","n/a",IF(H$3&gt;(A10stdlife+$E175),(Input!$G$112*(1+rvanilla)^0.5)-SUM($G175:G175),(Input!$G$112*(1+rvanilla)^0.5)/A10stdlife))</f>
        <v>9.8168235038391061E-2</v>
      </c>
      <c r="I175" s="172">
        <f>IF(A10stdlife="n/a","n/a",IF(I$3&gt;(A10stdlife+$E175),(Input!$G$112*(1+rvanilla)^0.5)-SUM($G175:H175),(Input!$G$112*(1+rvanilla)^0.5)/A10stdlife))</f>
        <v>9.8168235038391061E-2</v>
      </c>
      <c r="J175" s="172">
        <f>IF(A10stdlife="n/a","n/a",IF(J$3&gt;(A10stdlife+$E175),(Input!$G$112*(1+rvanilla)^0.5)-SUM($G175:I175),(Input!$G$112*(1+rvanilla)^0.5)/A10stdlife))</f>
        <v>9.8168235038391061E-2</v>
      </c>
      <c r="K175" s="172">
        <f>IF(A10stdlife="n/a","n/a",IF(K$3&gt;(A10stdlife+$E175),(Input!$G$112*(1+rvanilla)^0.5)-SUM($G175:J175),(Input!$G$112*(1+rvanilla)^0.5)/A10stdlife))</f>
        <v>9.8168235038391061E-2</v>
      </c>
      <c r="L175" s="172">
        <f>IF(A10stdlife="n/a","n/a",IF(L$3&gt;(A10stdlife+$E175),(Input!$G$112*(1+rvanilla)^0.5)-SUM($G175:K175),(Input!$G$112*(1+rvanilla)^0.5)/A10stdlife))</f>
        <v>9.8168235038391061E-2</v>
      </c>
      <c r="M175" s="172">
        <f>IF(A10stdlife="n/a","n/a",IF(M$3&gt;(A10stdlife+$E175),(Input!$G$112*(1+rvanilla)^0.5)-SUM($G175:L175),(Input!$G$112*(1+rvanilla)^0.5)/A10stdlife))</f>
        <v>0</v>
      </c>
      <c r="N175" s="172">
        <f>IF(A10stdlife="n/a","n/a",IF(N$3&gt;(A10stdlife+$E175),(Input!$G$112*(1+rvanilla)^0.5)-SUM($G175:M175),(Input!$G$112*(1+rvanilla)^0.5)/A10stdlife))</f>
        <v>0</v>
      </c>
      <c r="O175" s="172">
        <f>IF(A10stdlife="n/a","n/a",IF(O$3&gt;(A10stdlife+$E175),(Input!$G$112*(1+rvanilla)^0.5)-SUM($G175:N175),(Input!$G$112*(1+rvanilla)^0.5)/A10stdlife))</f>
        <v>0</v>
      </c>
      <c r="P175" s="172">
        <f>IF(A10stdlife="n/a","n/a",IF(P$3&gt;(A10stdlife+$E175),(Input!$G$112*(1+rvanilla)^0.5)-SUM($G175:O175),(Input!$G$112*(1+rvanilla)^0.5)/A10stdlife))</f>
        <v>0</v>
      </c>
      <c r="Q175" s="172">
        <f>IF(A10stdlife="n/a","n/a",IF(Q$3&gt;(A10stdlife+$E175),(Input!$G$112*(1+rvanilla)^0.5)-SUM($G175:P175),(Input!$G$112*(1+rvanilla)^0.5)/A10stdlife))</f>
        <v>0</v>
      </c>
      <c r="R175" s="172">
        <f>IF(A10stdlife="n/a","n/a",IF(R$3&gt;(A10stdlife+$E175),(Input!$G$112*(1+rvanilla)^0.5)-SUM($G175:Q175),(Input!$G$112*(1+rvanilla)^0.5)/A10stdlife))</f>
        <v>0</v>
      </c>
      <c r="S175" s="172">
        <f>IF(A10stdlife="n/a","n/a",IF(S$3&gt;(A10stdlife+$E175),(Input!$G$112*(1+rvanilla)^0.5)-SUM($G175:R175),(Input!$G$112*(1+rvanilla)^0.5)/A10stdlife))</f>
        <v>0</v>
      </c>
      <c r="T175" s="172">
        <f>IF(A10stdlife="n/a","n/a",IF(T$3&gt;(A10stdlife+$E175),(Input!$G$112*(1+rvanilla)^0.5)-SUM($G175:S175),(Input!$G$112*(1+rvanilla)^0.5)/A10stdlife))</f>
        <v>0</v>
      </c>
      <c r="U175" s="172">
        <f>IF(A10stdlife="n/a","n/a",IF(U$3&gt;(A10stdlife+$E175),(Input!$G$112*(1+rvanilla)^0.5)-SUM($G175:T175),(Input!$G$112*(1+rvanilla)^0.5)/A10stdlife))</f>
        <v>0</v>
      </c>
      <c r="V175" s="172">
        <f>IF(A10stdlife="n/a","n/a",IF(V$3&gt;(A10stdlife+$E175),(Input!$G$112*(1+rvanilla)^0.5)-SUM($G175:U175),(Input!$G$112*(1+rvanilla)^0.5)/A10stdlife))</f>
        <v>0</v>
      </c>
      <c r="W175" s="172">
        <f>IF(A10stdlife="n/a","n/a",IF(W$3&gt;(A10stdlife+$E175),(Input!$G$112*(1+rvanilla)^0.5)-SUM($G175:V175),(Input!$G$112*(1+rvanilla)^0.5)/A10stdlife))</f>
        <v>0</v>
      </c>
      <c r="X175" s="172">
        <f>IF(A10stdlife="n/a","n/a",IF(X$3&gt;(A10stdlife+$E175),(Input!$G$112*(1+rvanilla)^0.5)-SUM($G175:W175),(Input!$G$112*(1+rvanilla)^0.5)/A10stdlife))</f>
        <v>0</v>
      </c>
      <c r="Y175" s="172">
        <f>IF(A10stdlife="n/a","n/a",IF(Y$3&gt;(A10stdlife+$E175),(Input!$G$112*(1+rvanilla)^0.5)-SUM($G175:X175),(Input!$G$112*(1+rvanilla)^0.5)/A10stdlife))</f>
        <v>0</v>
      </c>
      <c r="Z175" s="172">
        <f>IF(A10stdlife="n/a","n/a",IF(Z$3&gt;(A10stdlife+$E175),(Input!$G$112*(1+rvanilla)^0.5)-SUM($G175:Y175),(Input!$G$112*(1+rvanilla)^0.5)/A10stdlife))</f>
        <v>0</v>
      </c>
      <c r="AA175" s="172">
        <f>IF(A10stdlife="n/a","n/a",IF(AA$3&gt;(A10stdlife+$E175),(Input!$G$112*(1+rvanilla)^0.5)-SUM($G175:Z175),(Input!$G$112*(1+rvanilla)^0.5)/A10stdlife))</f>
        <v>0</v>
      </c>
      <c r="AB175" s="172">
        <f>IF(A10stdlife="n/a","n/a",IF(AB$3&gt;(A10stdlife+$E175),(Input!$G$112*(1+rvanilla)^0.5)-SUM($G175:AA175),(Input!$G$112*(1+rvanilla)^0.5)/A10stdlife))</f>
        <v>0</v>
      </c>
      <c r="AC175" s="172">
        <f>IF(A10stdlife="n/a","n/a",IF(AC$3&gt;(A10stdlife+$E175),(Input!$G$112*(1+rvanilla)^0.5)-SUM($G175:AB175),(Input!$G$112*(1+rvanilla)^0.5)/A10stdlife))</f>
        <v>0</v>
      </c>
      <c r="AD175" s="172">
        <f>IF(A10stdlife="n/a","n/a",IF(AD$3&gt;(A10stdlife+$E175),(Input!$G$112*(1+rvanilla)^0.5)-SUM($G175:AC175),(Input!$G$112*(1+rvanilla)^0.5)/A10stdlife))</f>
        <v>0</v>
      </c>
      <c r="AE175" s="172">
        <f>IF(A10stdlife="n/a","n/a",IF(AE$3&gt;(A10stdlife+$E175),(Input!$G$112*(1+rvanilla)^0.5)-SUM($G175:AD175),(Input!$G$112*(1+rvanilla)^0.5)/A10stdlife))</f>
        <v>0</v>
      </c>
      <c r="AF175" s="172">
        <f>IF(A10stdlife="n/a","n/a",IF(AF$3&gt;(A10stdlife+$E175),(Input!$G$112*(1+rvanilla)^0.5)-SUM($G175:AE175),(Input!$G$112*(1+rvanilla)^0.5)/A10stdlife))</f>
        <v>0</v>
      </c>
      <c r="AG175" s="172">
        <f>IF(A10stdlife="n/a","n/a",IF(AG$3&gt;(A10stdlife+$E175),(Input!$G$112*(1+rvanilla)^0.5)-SUM($G175:AF175),(Input!$G$112*(1+rvanilla)^0.5)/A10stdlife))</f>
        <v>0</v>
      </c>
      <c r="AH175" s="172">
        <f>IF(A10stdlife="n/a","n/a",IF(AH$3&gt;(A10stdlife+$E175),(Input!$G$112*(1+rvanilla)^0.5)-SUM($G175:AG175),(Input!$G$112*(1+rvanilla)^0.5)/A10stdlife))</f>
        <v>0</v>
      </c>
      <c r="AI175" s="172">
        <f>IF(A10stdlife="n/a","n/a",IF(AI$3&gt;(A10stdlife+$E175),(Input!$G$112*(1+rvanilla)^0.5)-SUM($G175:AH175),(Input!$G$112*(1+rvanilla)^0.5)/A10stdlife))</f>
        <v>0</v>
      </c>
      <c r="AJ175" s="172">
        <f>IF(A10stdlife="n/a","n/a",IF(AJ$3&gt;(A10stdlife+$E175),(Input!$G$112*(1+rvanilla)^0.5)-SUM($G175:AI175),(Input!$G$112*(1+rvanilla)^0.5)/A10stdlife))</f>
        <v>0</v>
      </c>
      <c r="AK175" s="172">
        <f>IF(A10stdlife="n/a","n/a",IF(AK$3&gt;(A10stdlife+$E175),(Input!$G$112*(1+rvanilla)^0.5)-SUM($G175:AJ175),(Input!$G$112*(1+rvanilla)^0.5)/A10stdlife))</f>
        <v>0</v>
      </c>
      <c r="AL175" s="172">
        <f>IF(A10stdlife="n/a","n/a",IF(AL$3&gt;(A10stdlife+$E175),(Input!$G$112*(1+rvanilla)^0.5)-SUM($G175:AK175),(Input!$G$112*(1+rvanilla)^0.5)/A10stdlife))</f>
        <v>0</v>
      </c>
      <c r="AM175" s="172">
        <f>IF(A10stdlife="n/a","n/a",IF(AM$3&gt;(A10stdlife+$E175),(Input!$G$112*(1+rvanilla)^0.5)-SUM($G175:AL175),(Input!$G$112*(1+rvanilla)^0.5)/A10stdlife))</f>
        <v>0</v>
      </c>
      <c r="AN175" s="172">
        <f>IF(A10stdlife="n/a","n/a",IF(AN$3&gt;(A10stdlife+$E175),(Input!$G$112*(1+rvanilla)^0.5)-SUM($G175:AM175),(Input!$G$112*(1+rvanilla)^0.5)/A10stdlife))</f>
        <v>0</v>
      </c>
      <c r="AO175" s="172">
        <f>IF(A10stdlife="n/a","n/a",IF(AO$3&gt;(A10stdlife+$E175),(Input!$G$112*(1+rvanilla)^0.5)-SUM($G175:AN175),(Input!$G$112*(1+rvanilla)^0.5)/A10stdlife))</f>
        <v>0</v>
      </c>
      <c r="AP175" s="172">
        <f>IF(A10stdlife="n/a","n/a",IF(AP$3&gt;(A10stdlife+$E175),(Input!$G$112*(1+rvanilla)^0.5)-SUM($G175:AO175),(Input!$G$112*(1+rvanilla)^0.5)/A10stdlife))</f>
        <v>0</v>
      </c>
      <c r="AQ175" s="172">
        <f>IF(A10stdlife="n/a","n/a",IF(AQ$3&gt;(A10stdlife+$E175),(Input!$G$112*(1+rvanilla)^0.5)-SUM($G175:AP175),(Input!$G$112*(1+rvanilla)^0.5)/A10stdlife))</f>
        <v>0</v>
      </c>
      <c r="AR175" s="172">
        <f>IF(A10stdlife="n/a","n/a",IF(AR$3&gt;(A10stdlife+$E175),(Input!$G$112*(1+rvanilla)^0.5)-SUM($G175:AQ175),(Input!$G$112*(1+rvanilla)^0.5)/A10stdlife))</f>
        <v>0</v>
      </c>
      <c r="AS175" s="172">
        <f>IF(A10stdlife="n/a","n/a",IF(AS$3&gt;(A10stdlife+$E175),(Input!$G$112*(1+rvanilla)^0.5)-SUM($G175:AR175),(Input!$G$112*(1+rvanilla)^0.5)/A10stdlife))</f>
        <v>0</v>
      </c>
      <c r="AT175" s="172">
        <f>IF(A10stdlife="n/a","n/a",IF(AT$3&gt;(A10stdlife+$E175),(Input!$G$112*(1+rvanilla)^0.5)-SUM($G175:AS175),(Input!$G$112*(1+rvanilla)^0.5)/A10stdlife))</f>
        <v>0</v>
      </c>
      <c r="AU175" s="172">
        <f>IF(A10stdlife="n/a","n/a",IF(AU$3&gt;(A10stdlife+$E175),(Input!$G$112*(1+rvanilla)^0.5)-SUM($G175:AT175),(Input!$G$112*(1+rvanilla)^0.5)/A10stdlife))</f>
        <v>0</v>
      </c>
      <c r="AV175" s="172">
        <f>IF(A10stdlife="n/a","n/a",IF(AV$3&gt;(A10stdlife+$E175),(Input!$G$112*(1+rvanilla)^0.5)-SUM($G175:AU175),(Input!$G$112*(1+rvanilla)^0.5)/A10stdlife))</f>
        <v>0</v>
      </c>
      <c r="AW175" s="172">
        <f>IF(A10stdlife="n/a","n/a",IF(AW$3&gt;(A10stdlife+$E175),(Input!$G$112*(1+rvanilla)^0.5)-SUM($G175:AV175),(Input!$G$112*(1+rvanilla)^0.5)/A10stdlife))</f>
        <v>0</v>
      </c>
      <c r="AX175" s="172">
        <f>IF(A10stdlife="n/a","n/a",IF(AX$3&gt;(A10stdlife+$E175),(Input!$G$112*(1+rvanilla)^0.5)-SUM($G175:AW175),(Input!$G$112*(1+rvanilla)^0.5)/A10stdlife))</f>
        <v>0</v>
      </c>
      <c r="AY175" s="172">
        <f>IF(A10stdlife="n/a","n/a",IF(AY$3&gt;(A10stdlife+$E175),(Input!$G$112*(1+rvanilla)^0.5)-SUM($G175:AX175),(Input!$G$112*(1+rvanilla)^0.5)/A10stdlife))</f>
        <v>0</v>
      </c>
      <c r="AZ175" s="172">
        <f>IF(A10stdlife="n/a","n/a",IF(AZ$3&gt;(A10stdlife+$E175),(Input!$G$112*(1+rvanilla)^0.5)-SUM($G175:AY175),(Input!$G$112*(1+rvanilla)^0.5)/A10stdlife))</f>
        <v>0</v>
      </c>
      <c r="BA175" s="172">
        <f>IF(A10stdlife="n/a","n/a",IF(BA$3&gt;(A10stdlife+$E175),(Input!$G$112*(1+rvanilla)^0.5)-SUM($G175:AZ175),(Input!$G$112*(1+rvanilla)^0.5)/A10stdlife))</f>
        <v>0</v>
      </c>
      <c r="BB175" s="172">
        <f>IF(A10stdlife="n/a","n/a",IF(BB$3&gt;(A10stdlife+$E175),(Input!$G$112*(1+rvanilla)^0.5)-SUM($G175:BA175),(Input!$G$112*(1+rvanilla)^0.5)/A10stdlife))</f>
        <v>0</v>
      </c>
      <c r="BC175" s="172">
        <f>IF(A10stdlife="n/a","n/a",IF(BC$3&gt;(A10stdlife+$E175),(Input!$G$112*(1+rvanilla)^0.5)-SUM($G175:BB175),(Input!$G$112*(1+rvanilla)^0.5)/A10stdlife))</f>
        <v>0</v>
      </c>
      <c r="BD175" s="172">
        <f>IF(A10stdlife="n/a","n/a",IF(BD$3&gt;(A10stdlife+$E175),(Input!$G$112*(1+rvanilla)^0.5)-SUM($G175:BC175),(Input!$G$112*(1+rvanilla)^0.5)/A10stdlife))</f>
        <v>0</v>
      </c>
      <c r="BE175" s="172">
        <f>IF(A10stdlife="n/a","n/a",IF(BE$3&gt;(A10stdlife+$E175),(Input!$G$112*(1+rvanilla)^0.5)-SUM($G175:BD175),(Input!$G$112*(1+rvanilla)^0.5)/A10stdlife))</f>
        <v>0</v>
      </c>
      <c r="BF175" s="172">
        <f>IF(A10stdlife="n/a","n/a",IF(BF$3&gt;(A10stdlife+$E175),(Input!$G$112*(1+rvanilla)^0.5)-SUM($G175:BE175),(Input!$G$112*(1+rvanilla)^0.5)/A10stdlife))</f>
        <v>0</v>
      </c>
      <c r="BG175" s="172">
        <f>IF(A10stdlife="n/a","n/a",IF(BG$3&gt;(A10stdlife+$E175),(Input!$G$112*(1+rvanilla)^0.5)-SUM($G175:BF175),(Input!$G$112*(1+rvanilla)^0.5)/A10stdlife))</f>
        <v>0</v>
      </c>
      <c r="BH175" s="172">
        <f>IF(A10stdlife="n/a","n/a",IF(BH$3&gt;(A10stdlife+$E175),(Input!$G$112*(1+rvanilla)^0.5)-SUM($G175:BG175),(Input!$G$112*(1+rvanilla)^0.5)/A10stdlife))</f>
        <v>0</v>
      </c>
      <c r="BI175" s="172">
        <f>IF(A10stdlife="n/a","n/a",IF(BI$3&gt;(A10stdlife+$E175),(Input!$G$112*(1+rvanilla)^0.5)-SUM($G175:BH175),(Input!$G$112*(1+rvanilla)^0.5)/A10stdlife))</f>
        <v>0</v>
      </c>
      <c r="BJ175" s="16"/>
      <c r="BK175" s="16"/>
      <c r="BL175" s="325"/>
      <c r="BM175" s="325"/>
      <c r="BN175" s="325"/>
      <c r="BO175" s="325"/>
      <c r="BP175" s="325"/>
      <c r="BQ175" s="32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2" customFormat="1" hidden="1" outlineLevel="2">
      <c r="A176" s="16"/>
      <c r="B176" s="16"/>
      <c r="C176" s="35"/>
      <c r="D176" s="546"/>
      <c r="E176" s="293">
        <v>2</v>
      </c>
      <c r="F176" s="37"/>
      <c r="G176" s="318"/>
      <c r="H176" s="319"/>
      <c r="I176" s="172">
        <f>IF(A10stdlife="n/a","n/a",IF(I$3&gt;(A10stdlife+$E176),(Input!$H$112*(1+rvanilla)^0.5)-SUM($H176:H176),(Input!$H$112*(1+rvanilla)^0.5)/A10stdlife))</f>
        <v>0.10210627530766589</v>
      </c>
      <c r="J176" s="172">
        <f>IF(A10stdlife="n/a","n/a",IF(J$3&gt;(A10stdlife+$E176),(Input!$H$112*(1+rvanilla)^0.5)-SUM($H176:I176),(Input!$H$112*(1+rvanilla)^0.5)/A10stdlife))</f>
        <v>0.10210627530766589</v>
      </c>
      <c r="K176" s="172">
        <f>IF(A10stdlife="n/a","n/a",IF(K$3&gt;(A10stdlife+$E176),(Input!$H$112*(1+rvanilla)^0.5)-SUM($H176:J176),(Input!$H$112*(1+rvanilla)^0.5)/A10stdlife))</f>
        <v>0.10210627530766589</v>
      </c>
      <c r="L176" s="172">
        <f>IF(A10stdlife="n/a","n/a",IF(L$3&gt;(A10stdlife+$E176),(Input!$H$112*(1+rvanilla)^0.5)-SUM($H176:K176),(Input!$H$112*(1+rvanilla)^0.5)/A10stdlife))</f>
        <v>0.10210627530766589</v>
      </c>
      <c r="M176" s="172">
        <f>IF(A10stdlife="n/a","n/a",IF(M$3&gt;(A10stdlife+$E176),(Input!$H$112*(1+rvanilla)^0.5)-SUM($H176:L176),(Input!$H$112*(1+rvanilla)^0.5)/A10stdlife))</f>
        <v>0.10210627530766589</v>
      </c>
      <c r="N176" s="172">
        <f>IF(A10stdlife="n/a","n/a",IF(N$3&gt;(A10stdlife+$E176),(Input!$H$112*(1+rvanilla)^0.5)-SUM($H176:M176),(Input!$H$112*(1+rvanilla)^0.5)/A10stdlife))</f>
        <v>0</v>
      </c>
      <c r="O176" s="172">
        <f>IF(A10stdlife="n/a","n/a",IF(O$3&gt;(A10stdlife+$E176),(Input!$H$112*(1+rvanilla)^0.5)-SUM($H176:N176),(Input!$H$112*(1+rvanilla)^0.5)/A10stdlife))</f>
        <v>0</v>
      </c>
      <c r="P176" s="172">
        <f>IF(A10stdlife="n/a","n/a",IF(P$3&gt;(A10stdlife+$E176),(Input!$H$112*(1+rvanilla)^0.5)-SUM($H176:O176),(Input!$H$112*(1+rvanilla)^0.5)/A10stdlife))</f>
        <v>0</v>
      </c>
      <c r="Q176" s="172">
        <f>IF(A10stdlife="n/a","n/a",IF(Q$3&gt;(A10stdlife+$E176),(Input!$H$112*(1+rvanilla)^0.5)-SUM($H176:P176),(Input!$H$112*(1+rvanilla)^0.5)/A10stdlife))</f>
        <v>0</v>
      </c>
      <c r="R176" s="172">
        <f>IF(A10stdlife="n/a","n/a",IF(R$3&gt;(A10stdlife+$E176),(Input!$H$112*(1+rvanilla)^0.5)-SUM($H176:Q176),(Input!$H$112*(1+rvanilla)^0.5)/A10stdlife))</f>
        <v>0</v>
      </c>
      <c r="S176" s="172">
        <f>IF(A10stdlife="n/a","n/a",IF(S$3&gt;(A10stdlife+$E176),(Input!$H$112*(1+rvanilla)^0.5)-SUM($H176:R176),(Input!$H$112*(1+rvanilla)^0.5)/A10stdlife))</f>
        <v>0</v>
      </c>
      <c r="T176" s="172">
        <f>IF(A10stdlife="n/a","n/a",IF(T$3&gt;(A10stdlife+$E176),(Input!$H$112*(1+rvanilla)^0.5)-SUM($H176:S176),(Input!$H$112*(1+rvanilla)^0.5)/A10stdlife))</f>
        <v>0</v>
      </c>
      <c r="U176" s="172">
        <f>IF(A10stdlife="n/a","n/a",IF(U$3&gt;(A10stdlife+$E176),(Input!$H$112*(1+rvanilla)^0.5)-SUM($H176:T176),(Input!$H$112*(1+rvanilla)^0.5)/A10stdlife))</f>
        <v>0</v>
      </c>
      <c r="V176" s="172">
        <f>IF(A10stdlife="n/a","n/a",IF(V$3&gt;(A10stdlife+$E176),(Input!$H$112*(1+rvanilla)^0.5)-SUM($H176:U176),(Input!$H$112*(1+rvanilla)^0.5)/A10stdlife))</f>
        <v>0</v>
      </c>
      <c r="W176" s="172">
        <f>IF(A10stdlife="n/a","n/a",IF(W$3&gt;(A10stdlife+$E176),(Input!$H$112*(1+rvanilla)^0.5)-SUM($H176:V176),(Input!$H$112*(1+rvanilla)^0.5)/A10stdlife))</f>
        <v>0</v>
      </c>
      <c r="X176" s="172">
        <f>IF(A10stdlife="n/a","n/a",IF(X$3&gt;(A10stdlife+$E176),(Input!$H$112*(1+rvanilla)^0.5)-SUM($H176:W176),(Input!$H$112*(1+rvanilla)^0.5)/A10stdlife))</f>
        <v>0</v>
      </c>
      <c r="Y176" s="172">
        <f>IF(A10stdlife="n/a","n/a",IF(Y$3&gt;(A10stdlife+$E176),(Input!$H$112*(1+rvanilla)^0.5)-SUM($H176:X176),(Input!$H$112*(1+rvanilla)^0.5)/A10stdlife))</f>
        <v>0</v>
      </c>
      <c r="Z176" s="172">
        <f>IF(A10stdlife="n/a","n/a",IF(Z$3&gt;(A10stdlife+$E176),(Input!$H$112*(1+rvanilla)^0.5)-SUM($H176:Y176),(Input!$H$112*(1+rvanilla)^0.5)/A10stdlife))</f>
        <v>0</v>
      </c>
      <c r="AA176" s="172">
        <f>IF(A10stdlife="n/a","n/a",IF(AA$3&gt;(A10stdlife+$E176),(Input!$H$112*(1+rvanilla)^0.5)-SUM($H176:Z176),(Input!$H$112*(1+rvanilla)^0.5)/A10stdlife))</f>
        <v>0</v>
      </c>
      <c r="AB176" s="172">
        <f>IF(A10stdlife="n/a","n/a",IF(AB$3&gt;(A10stdlife+$E176),(Input!$H$112*(1+rvanilla)^0.5)-SUM($H176:AA176),(Input!$H$112*(1+rvanilla)^0.5)/A10stdlife))</f>
        <v>0</v>
      </c>
      <c r="AC176" s="172">
        <f>IF(A10stdlife="n/a","n/a",IF(AC$3&gt;(A10stdlife+$E176),(Input!$H$112*(1+rvanilla)^0.5)-SUM($H176:AB176),(Input!$H$112*(1+rvanilla)^0.5)/A10stdlife))</f>
        <v>0</v>
      </c>
      <c r="AD176" s="172">
        <f>IF(A10stdlife="n/a","n/a",IF(AD$3&gt;(A10stdlife+$E176),(Input!$H$112*(1+rvanilla)^0.5)-SUM($H176:AC176),(Input!$H$112*(1+rvanilla)^0.5)/A10stdlife))</f>
        <v>0</v>
      </c>
      <c r="AE176" s="172">
        <f>IF(A10stdlife="n/a","n/a",IF(AE$3&gt;(A10stdlife+$E176),(Input!$H$112*(1+rvanilla)^0.5)-SUM($H176:AD176),(Input!$H$112*(1+rvanilla)^0.5)/A10stdlife))</f>
        <v>0</v>
      </c>
      <c r="AF176" s="172">
        <f>IF(A10stdlife="n/a","n/a",IF(AF$3&gt;(A10stdlife+$E176),(Input!$H$112*(1+rvanilla)^0.5)-SUM($H176:AE176),(Input!$H$112*(1+rvanilla)^0.5)/A10stdlife))</f>
        <v>0</v>
      </c>
      <c r="AG176" s="172">
        <f>IF(A10stdlife="n/a","n/a",IF(AG$3&gt;(A10stdlife+$E176),(Input!$H$112*(1+rvanilla)^0.5)-SUM($H176:AF176),(Input!$H$112*(1+rvanilla)^0.5)/A10stdlife))</f>
        <v>0</v>
      </c>
      <c r="AH176" s="172">
        <f>IF(A10stdlife="n/a","n/a",IF(AH$3&gt;(A10stdlife+$E176),(Input!$H$112*(1+rvanilla)^0.5)-SUM($H176:AG176),(Input!$H$112*(1+rvanilla)^0.5)/A10stdlife))</f>
        <v>0</v>
      </c>
      <c r="AI176" s="172">
        <f>IF(A10stdlife="n/a","n/a",IF(AI$3&gt;(A10stdlife+$E176),(Input!$H$112*(1+rvanilla)^0.5)-SUM($H176:AH176),(Input!$H$112*(1+rvanilla)^0.5)/A10stdlife))</f>
        <v>0</v>
      </c>
      <c r="AJ176" s="172">
        <f>IF(A10stdlife="n/a","n/a",IF(AJ$3&gt;(A10stdlife+$E176),(Input!$H$112*(1+rvanilla)^0.5)-SUM($H176:AI176),(Input!$H$112*(1+rvanilla)^0.5)/A10stdlife))</f>
        <v>0</v>
      </c>
      <c r="AK176" s="172">
        <f>IF(A10stdlife="n/a","n/a",IF(AK$3&gt;(A10stdlife+$E176),(Input!$H$112*(1+rvanilla)^0.5)-SUM($H176:AJ176),(Input!$H$112*(1+rvanilla)^0.5)/A10stdlife))</f>
        <v>0</v>
      </c>
      <c r="AL176" s="172">
        <f>IF(A10stdlife="n/a","n/a",IF(AL$3&gt;(A10stdlife+$E176),(Input!$H$112*(1+rvanilla)^0.5)-SUM($H176:AK176),(Input!$H$112*(1+rvanilla)^0.5)/A10stdlife))</f>
        <v>0</v>
      </c>
      <c r="AM176" s="172">
        <f>IF(A10stdlife="n/a","n/a",IF(AM$3&gt;(A10stdlife+$E176),(Input!$H$112*(1+rvanilla)^0.5)-SUM($H176:AL176),(Input!$H$112*(1+rvanilla)^0.5)/A10stdlife))</f>
        <v>0</v>
      </c>
      <c r="AN176" s="172">
        <f>IF(A10stdlife="n/a","n/a",IF(AN$3&gt;(A10stdlife+$E176),(Input!$H$112*(1+rvanilla)^0.5)-SUM($H176:AM176),(Input!$H$112*(1+rvanilla)^0.5)/A10stdlife))</f>
        <v>0</v>
      </c>
      <c r="AO176" s="172">
        <f>IF(A10stdlife="n/a","n/a",IF(AO$3&gt;(A10stdlife+$E176),(Input!$H$112*(1+rvanilla)^0.5)-SUM($H176:AN176),(Input!$H$112*(1+rvanilla)^0.5)/A10stdlife))</f>
        <v>0</v>
      </c>
      <c r="AP176" s="172">
        <f>IF(A10stdlife="n/a","n/a",IF(AP$3&gt;(A10stdlife+$E176),(Input!$H$112*(1+rvanilla)^0.5)-SUM($H176:AO176),(Input!$H$112*(1+rvanilla)^0.5)/A10stdlife))</f>
        <v>0</v>
      </c>
      <c r="AQ176" s="172">
        <f>IF(A10stdlife="n/a","n/a",IF(AQ$3&gt;(A10stdlife+$E176),(Input!$H$112*(1+rvanilla)^0.5)-SUM($H176:AP176),(Input!$H$112*(1+rvanilla)^0.5)/A10stdlife))</f>
        <v>0</v>
      </c>
      <c r="AR176" s="172">
        <f>IF(A10stdlife="n/a","n/a",IF(AR$3&gt;(A10stdlife+$E176),(Input!$H$112*(1+rvanilla)^0.5)-SUM($H176:AQ176),(Input!$H$112*(1+rvanilla)^0.5)/A10stdlife))</f>
        <v>0</v>
      </c>
      <c r="AS176" s="172">
        <f>IF(A10stdlife="n/a","n/a",IF(AS$3&gt;(A10stdlife+$E176),(Input!$H$112*(1+rvanilla)^0.5)-SUM($H176:AR176),(Input!$H$112*(1+rvanilla)^0.5)/A10stdlife))</f>
        <v>0</v>
      </c>
      <c r="AT176" s="172">
        <f>IF(A10stdlife="n/a","n/a",IF(AT$3&gt;(A10stdlife+$E176),(Input!$H$112*(1+rvanilla)^0.5)-SUM($H176:AS176),(Input!$H$112*(1+rvanilla)^0.5)/A10stdlife))</f>
        <v>0</v>
      </c>
      <c r="AU176" s="172">
        <f>IF(A10stdlife="n/a","n/a",IF(AU$3&gt;(A10stdlife+$E176),(Input!$H$112*(1+rvanilla)^0.5)-SUM($H176:AT176),(Input!$H$112*(1+rvanilla)^0.5)/A10stdlife))</f>
        <v>0</v>
      </c>
      <c r="AV176" s="172">
        <f>IF(A10stdlife="n/a","n/a",IF(AV$3&gt;(A10stdlife+$E176),(Input!$H$112*(1+rvanilla)^0.5)-SUM($H176:AU176),(Input!$H$112*(1+rvanilla)^0.5)/A10stdlife))</f>
        <v>0</v>
      </c>
      <c r="AW176" s="172">
        <f>IF(A10stdlife="n/a","n/a",IF(AW$3&gt;(A10stdlife+$E176),(Input!$H$112*(1+rvanilla)^0.5)-SUM($H176:AV176),(Input!$H$112*(1+rvanilla)^0.5)/A10stdlife))</f>
        <v>0</v>
      </c>
      <c r="AX176" s="172">
        <f>IF(A10stdlife="n/a","n/a",IF(AX$3&gt;(A10stdlife+$E176),(Input!$H$112*(1+rvanilla)^0.5)-SUM($H176:AW176),(Input!$H$112*(1+rvanilla)^0.5)/A10stdlife))</f>
        <v>0</v>
      </c>
      <c r="AY176" s="172">
        <f>IF(A10stdlife="n/a","n/a",IF(AY$3&gt;(A10stdlife+$E176),(Input!$H$112*(1+rvanilla)^0.5)-SUM($H176:AX176),(Input!$H$112*(1+rvanilla)^0.5)/A10stdlife))</f>
        <v>0</v>
      </c>
      <c r="AZ176" s="172">
        <f>IF(A10stdlife="n/a","n/a",IF(AZ$3&gt;(A10stdlife+$E176),(Input!$H$112*(1+rvanilla)^0.5)-SUM($H176:AY176),(Input!$H$112*(1+rvanilla)^0.5)/A10stdlife))</f>
        <v>0</v>
      </c>
      <c r="BA176" s="172">
        <f>IF(A10stdlife="n/a","n/a",IF(BA$3&gt;(A10stdlife+$E176),(Input!$H$112*(1+rvanilla)^0.5)-SUM($H176:AZ176),(Input!$H$112*(1+rvanilla)^0.5)/A10stdlife))</f>
        <v>0</v>
      </c>
      <c r="BB176" s="172">
        <f>IF(A10stdlife="n/a","n/a",IF(BB$3&gt;(A10stdlife+$E176),(Input!$H$112*(1+rvanilla)^0.5)-SUM($H176:BA176),(Input!$H$112*(1+rvanilla)^0.5)/A10stdlife))</f>
        <v>0</v>
      </c>
      <c r="BC176" s="172">
        <f>IF(A10stdlife="n/a","n/a",IF(BC$3&gt;(A10stdlife+$E176),(Input!$H$112*(1+rvanilla)^0.5)-SUM($H176:BB176),(Input!$H$112*(1+rvanilla)^0.5)/A10stdlife))</f>
        <v>0</v>
      </c>
      <c r="BD176" s="172">
        <f>IF(A10stdlife="n/a","n/a",IF(BD$3&gt;(A10stdlife+$E176),(Input!$H$112*(1+rvanilla)^0.5)-SUM($H176:BC176),(Input!$H$112*(1+rvanilla)^0.5)/A10stdlife))</f>
        <v>0</v>
      </c>
      <c r="BE176" s="172">
        <f>IF(A10stdlife="n/a","n/a",IF(BE$3&gt;(A10stdlife+$E176),(Input!$H$112*(1+rvanilla)^0.5)-SUM($H176:BD176),(Input!$H$112*(1+rvanilla)^0.5)/A10stdlife))</f>
        <v>0</v>
      </c>
      <c r="BF176" s="172">
        <f>IF(A10stdlife="n/a","n/a",IF(BF$3&gt;(A10stdlife+$E176),(Input!$H$112*(1+rvanilla)^0.5)-SUM($H176:BE176),(Input!$H$112*(1+rvanilla)^0.5)/A10stdlife))</f>
        <v>0</v>
      </c>
      <c r="BG176" s="172">
        <f>IF(A10stdlife="n/a","n/a",IF(BG$3&gt;(A10stdlife+$E176),(Input!$H$112*(1+rvanilla)^0.5)-SUM($H176:BF176),(Input!$H$112*(1+rvanilla)^0.5)/A10stdlife))</f>
        <v>0</v>
      </c>
      <c r="BH176" s="172">
        <f>IF(A10stdlife="n/a","n/a",IF(BH$3&gt;(A10stdlife+$E176),(Input!$H$112*(1+rvanilla)^0.5)-SUM($H176:BG176),(Input!$H$112*(1+rvanilla)^0.5)/A10stdlife))</f>
        <v>0</v>
      </c>
      <c r="BI176" s="172">
        <f>IF(A10stdlife="n/a","n/a",IF(BI$3&gt;(A10stdlife+$E176),(Input!$H$112*(1+rvanilla)^0.5)-SUM($H176:BH176),(Input!$H$112*(1+rvanilla)^0.5)/A10stdlife))</f>
        <v>0</v>
      </c>
      <c r="BJ176" s="16"/>
      <c r="BK176" s="16"/>
      <c r="BL176" s="325"/>
      <c r="BM176" s="325"/>
      <c r="BN176" s="325"/>
      <c r="BO176" s="325"/>
      <c r="BP176" s="325"/>
      <c r="BQ176" s="325"/>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2" customFormat="1" hidden="1" outlineLevel="2">
      <c r="A177" s="16"/>
      <c r="B177" s="16"/>
      <c r="C177" s="35"/>
      <c r="D177" s="546"/>
      <c r="E177" s="293">
        <v>3</v>
      </c>
      <c r="F177" s="37"/>
      <c r="G177" s="318"/>
      <c r="H177" s="320"/>
      <c r="I177" s="319"/>
      <c r="J177" s="172">
        <f>IF(A10stdlife="n/a","n/a",IF(J$3&gt;(A10stdlife+$E177),(Input!$I$112*(1+rvanilla)^0.5)-SUM($I177:I177),(Input!$I$112*(1+rvanilla)^0.5)/A10stdlife))</f>
        <v>0.10484165364033374</v>
      </c>
      <c r="K177" s="172">
        <f>IF(A10stdlife="n/a","n/a",IF(K$3&gt;(A10stdlife+$E177),(Input!$I$112*(1+rvanilla)^0.5)-SUM($I177:J177),(Input!$I$112*(1+rvanilla)^0.5)/A10stdlife))</f>
        <v>0.10484165364033374</v>
      </c>
      <c r="L177" s="172">
        <f>IF(A10stdlife="n/a","n/a",IF(L$3&gt;(A10stdlife+$E177),(Input!$I$112*(1+rvanilla)^0.5)-SUM($I177:K177),(Input!$I$112*(1+rvanilla)^0.5)/A10stdlife))</f>
        <v>0.10484165364033374</v>
      </c>
      <c r="M177" s="172">
        <f>IF(A10stdlife="n/a","n/a",IF(M$3&gt;(A10stdlife+$E177),(Input!$I$112*(1+rvanilla)^0.5)-SUM($I177:L177),(Input!$I$112*(1+rvanilla)^0.5)/A10stdlife))</f>
        <v>0.10484165364033374</v>
      </c>
      <c r="N177" s="172">
        <f>IF(A10stdlife="n/a","n/a",IF(N$3&gt;(A10stdlife+$E177),(Input!$I$112*(1+rvanilla)^0.5)-SUM($I177:M177),(Input!$I$112*(1+rvanilla)^0.5)/A10stdlife))</f>
        <v>0.10484165364033374</v>
      </c>
      <c r="O177" s="172">
        <f>IF(A10stdlife="n/a","n/a",IF(O$3&gt;(A10stdlife+$E177),(Input!$I$112*(1+rvanilla)^0.5)-SUM($I177:N177),(Input!$I$112*(1+rvanilla)^0.5)/A10stdlife))</f>
        <v>0</v>
      </c>
      <c r="P177" s="172">
        <f>IF(A10stdlife="n/a","n/a",IF(P$3&gt;(A10stdlife+$E177),(Input!$I$112*(1+rvanilla)^0.5)-SUM($I177:O177),(Input!$I$112*(1+rvanilla)^0.5)/A10stdlife))</f>
        <v>0</v>
      </c>
      <c r="Q177" s="172">
        <f>IF(A10stdlife="n/a","n/a",IF(Q$3&gt;(A10stdlife+$E177),(Input!$I$112*(1+rvanilla)^0.5)-SUM($I177:P177),(Input!$I$112*(1+rvanilla)^0.5)/A10stdlife))</f>
        <v>0</v>
      </c>
      <c r="R177" s="172">
        <f>IF(A10stdlife="n/a","n/a",IF(R$3&gt;(A10stdlife+$E177),(Input!$I$112*(1+rvanilla)^0.5)-SUM($I177:Q177),(Input!$I$112*(1+rvanilla)^0.5)/A10stdlife))</f>
        <v>0</v>
      </c>
      <c r="S177" s="172">
        <f>IF(A10stdlife="n/a","n/a",IF(S$3&gt;(A10stdlife+$E177),(Input!$I$112*(1+rvanilla)^0.5)-SUM($I177:R177),(Input!$I$112*(1+rvanilla)^0.5)/A10stdlife))</f>
        <v>0</v>
      </c>
      <c r="T177" s="172">
        <f>IF(A10stdlife="n/a","n/a",IF(T$3&gt;(A10stdlife+$E177),(Input!$I$112*(1+rvanilla)^0.5)-SUM($I177:S177),(Input!$I$112*(1+rvanilla)^0.5)/A10stdlife))</f>
        <v>0</v>
      </c>
      <c r="U177" s="172">
        <f>IF(A10stdlife="n/a","n/a",IF(U$3&gt;(A10stdlife+$E177),(Input!$I$112*(1+rvanilla)^0.5)-SUM($I177:T177),(Input!$I$112*(1+rvanilla)^0.5)/A10stdlife))</f>
        <v>0</v>
      </c>
      <c r="V177" s="172">
        <f>IF(A10stdlife="n/a","n/a",IF(V$3&gt;(A10stdlife+$E177),(Input!$I$112*(1+rvanilla)^0.5)-SUM($I177:U177),(Input!$I$112*(1+rvanilla)^0.5)/A10stdlife))</f>
        <v>0</v>
      </c>
      <c r="W177" s="172">
        <f>IF(A10stdlife="n/a","n/a",IF(W$3&gt;(A10stdlife+$E177),(Input!$I$112*(1+rvanilla)^0.5)-SUM($I177:V177),(Input!$I$112*(1+rvanilla)^0.5)/A10stdlife))</f>
        <v>0</v>
      </c>
      <c r="X177" s="172">
        <f>IF(A10stdlife="n/a","n/a",IF(X$3&gt;(A10stdlife+$E177),(Input!$I$112*(1+rvanilla)^0.5)-SUM($I177:W177),(Input!$I$112*(1+rvanilla)^0.5)/A10stdlife))</f>
        <v>0</v>
      </c>
      <c r="Y177" s="172">
        <f>IF(A10stdlife="n/a","n/a",IF(Y$3&gt;(A10stdlife+$E177),(Input!$I$112*(1+rvanilla)^0.5)-SUM($I177:X177),(Input!$I$112*(1+rvanilla)^0.5)/A10stdlife))</f>
        <v>0</v>
      </c>
      <c r="Z177" s="172">
        <f>IF(A10stdlife="n/a","n/a",IF(Z$3&gt;(A10stdlife+$E177),(Input!$I$112*(1+rvanilla)^0.5)-SUM($I177:Y177),(Input!$I$112*(1+rvanilla)^0.5)/A10stdlife))</f>
        <v>0</v>
      </c>
      <c r="AA177" s="172">
        <f>IF(A10stdlife="n/a","n/a",IF(AA$3&gt;(A10stdlife+$E177),(Input!$I$112*(1+rvanilla)^0.5)-SUM($I177:Z177),(Input!$I$112*(1+rvanilla)^0.5)/A10stdlife))</f>
        <v>0</v>
      </c>
      <c r="AB177" s="172">
        <f>IF(A10stdlife="n/a","n/a",IF(AB$3&gt;(A10stdlife+$E177),(Input!$I$112*(1+rvanilla)^0.5)-SUM($I177:AA177),(Input!$I$112*(1+rvanilla)^0.5)/A10stdlife))</f>
        <v>0</v>
      </c>
      <c r="AC177" s="172">
        <f>IF(A10stdlife="n/a","n/a",IF(AC$3&gt;(A10stdlife+$E177),(Input!$I$112*(1+rvanilla)^0.5)-SUM($I177:AB177),(Input!$I$112*(1+rvanilla)^0.5)/A10stdlife))</f>
        <v>0</v>
      </c>
      <c r="AD177" s="172">
        <f>IF(A10stdlife="n/a","n/a",IF(AD$3&gt;(A10stdlife+$E177),(Input!$I$112*(1+rvanilla)^0.5)-SUM($I177:AC177),(Input!$I$112*(1+rvanilla)^0.5)/A10stdlife))</f>
        <v>0</v>
      </c>
      <c r="AE177" s="172">
        <f>IF(A10stdlife="n/a","n/a",IF(AE$3&gt;(A10stdlife+$E177),(Input!$I$112*(1+rvanilla)^0.5)-SUM($I177:AD177),(Input!$I$112*(1+rvanilla)^0.5)/A10stdlife))</f>
        <v>0</v>
      </c>
      <c r="AF177" s="172">
        <f>IF(A10stdlife="n/a","n/a",IF(AF$3&gt;(A10stdlife+$E177),(Input!$I$112*(1+rvanilla)^0.5)-SUM($I177:AE177),(Input!$I$112*(1+rvanilla)^0.5)/A10stdlife))</f>
        <v>0</v>
      </c>
      <c r="AG177" s="172">
        <f>IF(A10stdlife="n/a","n/a",IF(AG$3&gt;(A10stdlife+$E177),(Input!$I$112*(1+rvanilla)^0.5)-SUM($I177:AF177),(Input!$I$112*(1+rvanilla)^0.5)/A10stdlife))</f>
        <v>0</v>
      </c>
      <c r="AH177" s="172">
        <f>IF(A10stdlife="n/a","n/a",IF(AH$3&gt;(A10stdlife+$E177),(Input!$I$112*(1+rvanilla)^0.5)-SUM($I177:AG177),(Input!$I$112*(1+rvanilla)^0.5)/A10stdlife))</f>
        <v>0</v>
      </c>
      <c r="AI177" s="172">
        <f>IF(A10stdlife="n/a","n/a",IF(AI$3&gt;(A10stdlife+$E177),(Input!$I$112*(1+rvanilla)^0.5)-SUM($I177:AH177),(Input!$I$112*(1+rvanilla)^0.5)/A10stdlife))</f>
        <v>0</v>
      </c>
      <c r="AJ177" s="172">
        <f>IF(A10stdlife="n/a","n/a",IF(AJ$3&gt;(A10stdlife+$E177),(Input!$I$112*(1+rvanilla)^0.5)-SUM($I177:AI177),(Input!$I$112*(1+rvanilla)^0.5)/A10stdlife))</f>
        <v>0</v>
      </c>
      <c r="AK177" s="172">
        <f>IF(A10stdlife="n/a","n/a",IF(AK$3&gt;(A10stdlife+$E177),(Input!$I$112*(1+rvanilla)^0.5)-SUM($I177:AJ177),(Input!$I$112*(1+rvanilla)^0.5)/A10stdlife))</f>
        <v>0</v>
      </c>
      <c r="AL177" s="172">
        <f>IF(A10stdlife="n/a","n/a",IF(AL$3&gt;(A10stdlife+$E177),(Input!$I$112*(1+rvanilla)^0.5)-SUM($I177:AK177),(Input!$I$112*(1+rvanilla)^0.5)/A10stdlife))</f>
        <v>0</v>
      </c>
      <c r="AM177" s="172">
        <f>IF(A10stdlife="n/a","n/a",IF(AM$3&gt;(A10stdlife+$E177),(Input!$I$112*(1+rvanilla)^0.5)-SUM($I177:AL177),(Input!$I$112*(1+rvanilla)^0.5)/A10stdlife))</f>
        <v>0</v>
      </c>
      <c r="AN177" s="172">
        <f>IF(A10stdlife="n/a","n/a",IF(AN$3&gt;(A10stdlife+$E177),(Input!$I$112*(1+rvanilla)^0.5)-SUM($I177:AM177),(Input!$I$112*(1+rvanilla)^0.5)/A10stdlife))</f>
        <v>0</v>
      </c>
      <c r="AO177" s="172">
        <f>IF(A10stdlife="n/a","n/a",IF(AO$3&gt;(A10stdlife+$E177),(Input!$I$112*(1+rvanilla)^0.5)-SUM($I177:AN177),(Input!$I$112*(1+rvanilla)^0.5)/A10stdlife))</f>
        <v>0</v>
      </c>
      <c r="AP177" s="172">
        <f>IF(A10stdlife="n/a","n/a",IF(AP$3&gt;(A10stdlife+$E177),(Input!$I$112*(1+rvanilla)^0.5)-SUM($I177:AO177),(Input!$I$112*(1+rvanilla)^0.5)/A10stdlife))</f>
        <v>0</v>
      </c>
      <c r="AQ177" s="172">
        <f>IF(A10stdlife="n/a","n/a",IF(AQ$3&gt;(A10stdlife+$E177),(Input!$I$112*(1+rvanilla)^0.5)-SUM($I177:AP177),(Input!$I$112*(1+rvanilla)^0.5)/A10stdlife))</f>
        <v>0</v>
      </c>
      <c r="AR177" s="172">
        <f>IF(A10stdlife="n/a","n/a",IF(AR$3&gt;(A10stdlife+$E177),(Input!$I$112*(1+rvanilla)^0.5)-SUM($I177:AQ177),(Input!$I$112*(1+rvanilla)^0.5)/A10stdlife))</f>
        <v>0</v>
      </c>
      <c r="AS177" s="172">
        <f>IF(A10stdlife="n/a","n/a",IF(AS$3&gt;(A10stdlife+$E177),(Input!$I$112*(1+rvanilla)^0.5)-SUM($I177:AR177),(Input!$I$112*(1+rvanilla)^0.5)/A10stdlife))</f>
        <v>0</v>
      </c>
      <c r="AT177" s="172">
        <f>IF(A10stdlife="n/a","n/a",IF(AT$3&gt;(A10stdlife+$E177),(Input!$I$112*(1+rvanilla)^0.5)-SUM($I177:AS177),(Input!$I$112*(1+rvanilla)^0.5)/A10stdlife))</f>
        <v>0</v>
      </c>
      <c r="AU177" s="172">
        <f>IF(A10stdlife="n/a","n/a",IF(AU$3&gt;(A10stdlife+$E177),(Input!$I$112*(1+rvanilla)^0.5)-SUM($I177:AT177),(Input!$I$112*(1+rvanilla)^0.5)/A10stdlife))</f>
        <v>0</v>
      </c>
      <c r="AV177" s="172">
        <f>IF(A10stdlife="n/a","n/a",IF(AV$3&gt;(A10stdlife+$E177),(Input!$I$112*(1+rvanilla)^0.5)-SUM($I177:AU177),(Input!$I$112*(1+rvanilla)^0.5)/A10stdlife))</f>
        <v>0</v>
      </c>
      <c r="AW177" s="172">
        <f>IF(A10stdlife="n/a","n/a",IF(AW$3&gt;(A10stdlife+$E177),(Input!$I$112*(1+rvanilla)^0.5)-SUM($I177:AV177),(Input!$I$112*(1+rvanilla)^0.5)/A10stdlife))</f>
        <v>0</v>
      </c>
      <c r="AX177" s="172">
        <f>IF(A10stdlife="n/a","n/a",IF(AX$3&gt;(A10stdlife+$E177),(Input!$I$112*(1+rvanilla)^0.5)-SUM($I177:AW177),(Input!$I$112*(1+rvanilla)^0.5)/A10stdlife))</f>
        <v>0</v>
      </c>
      <c r="AY177" s="172">
        <f>IF(A10stdlife="n/a","n/a",IF(AY$3&gt;(A10stdlife+$E177),(Input!$I$112*(1+rvanilla)^0.5)-SUM($I177:AX177),(Input!$I$112*(1+rvanilla)^0.5)/A10stdlife))</f>
        <v>0</v>
      </c>
      <c r="AZ177" s="172">
        <f>IF(A10stdlife="n/a","n/a",IF(AZ$3&gt;(A10stdlife+$E177),(Input!$I$112*(1+rvanilla)^0.5)-SUM($I177:AY177),(Input!$I$112*(1+rvanilla)^0.5)/A10stdlife))</f>
        <v>0</v>
      </c>
      <c r="BA177" s="172">
        <f>IF(A10stdlife="n/a","n/a",IF(BA$3&gt;(A10stdlife+$E177),(Input!$I$112*(1+rvanilla)^0.5)-SUM($I177:AZ177),(Input!$I$112*(1+rvanilla)^0.5)/A10stdlife))</f>
        <v>0</v>
      </c>
      <c r="BB177" s="172">
        <f>IF(A10stdlife="n/a","n/a",IF(BB$3&gt;(A10stdlife+$E177),(Input!$I$112*(1+rvanilla)^0.5)-SUM($I177:BA177),(Input!$I$112*(1+rvanilla)^0.5)/A10stdlife))</f>
        <v>0</v>
      </c>
      <c r="BC177" s="172">
        <f>IF(A10stdlife="n/a","n/a",IF(BC$3&gt;(A10stdlife+$E177),(Input!$I$112*(1+rvanilla)^0.5)-SUM($I177:BB177),(Input!$I$112*(1+rvanilla)^0.5)/A10stdlife))</f>
        <v>0</v>
      </c>
      <c r="BD177" s="172">
        <f>IF(A10stdlife="n/a","n/a",IF(BD$3&gt;(A10stdlife+$E177),(Input!$I$112*(1+rvanilla)^0.5)-SUM($I177:BC177),(Input!$I$112*(1+rvanilla)^0.5)/A10stdlife))</f>
        <v>0</v>
      </c>
      <c r="BE177" s="172">
        <f>IF(A10stdlife="n/a","n/a",IF(BE$3&gt;(A10stdlife+$E177),(Input!$I$112*(1+rvanilla)^0.5)-SUM($I177:BD177),(Input!$I$112*(1+rvanilla)^0.5)/A10stdlife))</f>
        <v>0</v>
      </c>
      <c r="BF177" s="172">
        <f>IF(A10stdlife="n/a","n/a",IF(BF$3&gt;(A10stdlife+$E177),(Input!$I$112*(1+rvanilla)^0.5)-SUM($I177:BE177),(Input!$I$112*(1+rvanilla)^0.5)/A10stdlife))</f>
        <v>0</v>
      </c>
      <c r="BG177" s="172">
        <f>IF(A10stdlife="n/a","n/a",IF(BG$3&gt;(A10stdlife+$E177),(Input!$I$112*(1+rvanilla)^0.5)-SUM($I177:BF177),(Input!$I$112*(1+rvanilla)^0.5)/A10stdlife))</f>
        <v>0</v>
      </c>
      <c r="BH177" s="172">
        <f>IF(A10stdlife="n/a","n/a",IF(BH$3&gt;(A10stdlife+$E177),(Input!$I$112*(1+rvanilla)^0.5)-SUM($I177:BG177),(Input!$I$112*(1+rvanilla)^0.5)/A10stdlife))</f>
        <v>0</v>
      </c>
      <c r="BI177" s="172">
        <f>IF(A10stdlife="n/a","n/a",IF(BI$3&gt;(A10stdlife+$E177),(Input!$I$112*(1+rvanilla)^0.5)-SUM($I177:BH177),(Input!$I$112*(1+rvanilla)^0.5)/A10stdlife))</f>
        <v>0</v>
      </c>
      <c r="BJ177" s="16"/>
      <c r="BK177" s="16"/>
      <c r="BL177" s="325"/>
      <c r="BM177" s="325"/>
      <c r="BN177" s="325"/>
      <c r="BO177" s="325"/>
      <c r="BP177" s="325"/>
      <c r="BQ177" s="325"/>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2" customFormat="1" hidden="1" outlineLevel="2">
      <c r="A178" s="16"/>
      <c r="B178" s="16"/>
      <c r="C178" s="35"/>
      <c r="D178" s="546"/>
      <c r="E178" s="293">
        <v>4</v>
      </c>
      <c r="F178" s="37"/>
      <c r="G178" s="318"/>
      <c r="H178" s="320"/>
      <c r="I178" s="320"/>
      <c r="J178" s="319"/>
      <c r="K178" s="172">
        <f>IF(A10stdlife="n/a","n/a",IF(K$3&gt;(A10stdlife+$E178),(Input!$J$112*(1+rvanilla)^0.5)-SUM($J178:J178),(Input!$J$112*(1+rvanilla)^0.5)/A10stdlife))</f>
        <v>0.10565339851943227</v>
      </c>
      <c r="L178" s="172">
        <f>IF(A10stdlife="n/a","n/a",IF(L$3&gt;(A10stdlife+$E178),(Input!$J$112*(1+rvanilla)^0.5)-SUM($J178:K178),(Input!$J$112*(1+rvanilla)^0.5)/A10stdlife))</f>
        <v>0.10565339851943227</v>
      </c>
      <c r="M178" s="172">
        <f>IF(A10stdlife="n/a","n/a",IF(M$3&gt;(A10stdlife+$E178),(Input!$J$112*(1+rvanilla)^0.5)-SUM($J178:L178),(Input!$J$112*(1+rvanilla)^0.5)/A10stdlife))</f>
        <v>0.10565339851943227</v>
      </c>
      <c r="N178" s="172">
        <f>IF(A10stdlife="n/a","n/a",IF(N$3&gt;(A10stdlife+$E178),(Input!$J$112*(1+rvanilla)^0.5)-SUM($J178:M178),(Input!$J$112*(1+rvanilla)^0.5)/A10stdlife))</f>
        <v>0.10565339851943227</v>
      </c>
      <c r="O178" s="172">
        <f>IF(A10stdlife="n/a","n/a",IF(O$3&gt;(A10stdlife+$E178),(Input!$J$112*(1+rvanilla)^0.5)-SUM($J178:N178),(Input!$J$112*(1+rvanilla)^0.5)/A10stdlife))</f>
        <v>0.10565339851943227</v>
      </c>
      <c r="P178" s="172">
        <f>IF(A10stdlife="n/a","n/a",IF(P$3&gt;(A10stdlife+$E178),(Input!$J$112*(1+rvanilla)^0.5)-SUM($J178:O178),(Input!$J$112*(1+rvanilla)^0.5)/A10stdlife))</f>
        <v>0</v>
      </c>
      <c r="Q178" s="172">
        <f>IF(A10stdlife="n/a","n/a",IF(Q$3&gt;(A10stdlife+$E178),(Input!$J$112*(1+rvanilla)^0.5)-SUM($J178:P178),(Input!$J$112*(1+rvanilla)^0.5)/A10stdlife))</f>
        <v>0</v>
      </c>
      <c r="R178" s="172">
        <f>IF(A10stdlife="n/a","n/a",IF(R$3&gt;(A10stdlife+$E178),(Input!$J$112*(1+rvanilla)^0.5)-SUM($J178:Q178),(Input!$J$112*(1+rvanilla)^0.5)/A10stdlife))</f>
        <v>0</v>
      </c>
      <c r="S178" s="172">
        <f>IF(A10stdlife="n/a","n/a",IF(S$3&gt;(A10stdlife+$E178),(Input!$J$112*(1+rvanilla)^0.5)-SUM($J178:R178),(Input!$J$112*(1+rvanilla)^0.5)/A10stdlife))</f>
        <v>0</v>
      </c>
      <c r="T178" s="172">
        <f>IF(A10stdlife="n/a","n/a",IF(T$3&gt;(A10stdlife+$E178),(Input!$J$112*(1+rvanilla)^0.5)-SUM($J178:S178),(Input!$J$112*(1+rvanilla)^0.5)/A10stdlife))</f>
        <v>0</v>
      </c>
      <c r="U178" s="172">
        <f>IF(A10stdlife="n/a","n/a",IF(U$3&gt;(A10stdlife+$E178),(Input!$J$112*(1+rvanilla)^0.5)-SUM($J178:T178),(Input!$J$112*(1+rvanilla)^0.5)/A10stdlife))</f>
        <v>0</v>
      </c>
      <c r="V178" s="172">
        <f>IF(A10stdlife="n/a","n/a",IF(V$3&gt;(A10stdlife+$E178),(Input!$J$112*(1+rvanilla)^0.5)-SUM($J178:U178),(Input!$J$112*(1+rvanilla)^0.5)/A10stdlife))</f>
        <v>0</v>
      </c>
      <c r="W178" s="172">
        <f>IF(A10stdlife="n/a","n/a",IF(W$3&gt;(A10stdlife+$E178),(Input!$J$112*(1+rvanilla)^0.5)-SUM($J178:V178),(Input!$J$112*(1+rvanilla)^0.5)/A10stdlife))</f>
        <v>0</v>
      </c>
      <c r="X178" s="172">
        <f>IF(A10stdlife="n/a","n/a",IF(X$3&gt;(A10stdlife+$E178),(Input!$J$112*(1+rvanilla)^0.5)-SUM($J178:W178),(Input!$J$112*(1+rvanilla)^0.5)/A10stdlife))</f>
        <v>0</v>
      </c>
      <c r="Y178" s="172">
        <f>IF(A10stdlife="n/a","n/a",IF(Y$3&gt;(A10stdlife+$E178),(Input!$J$112*(1+rvanilla)^0.5)-SUM($J178:X178),(Input!$J$112*(1+rvanilla)^0.5)/A10stdlife))</f>
        <v>0</v>
      </c>
      <c r="Z178" s="172">
        <f>IF(A10stdlife="n/a","n/a",IF(Z$3&gt;(A10stdlife+$E178),(Input!$J$112*(1+rvanilla)^0.5)-SUM($J178:Y178),(Input!$J$112*(1+rvanilla)^0.5)/A10stdlife))</f>
        <v>0</v>
      </c>
      <c r="AA178" s="172">
        <f>IF(A10stdlife="n/a","n/a",IF(AA$3&gt;(A10stdlife+$E178),(Input!$J$112*(1+rvanilla)^0.5)-SUM($J178:Z178),(Input!$J$112*(1+rvanilla)^0.5)/A10stdlife))</f>
        <v>0</v>
      </c>
      <c r="AB178" s="172">
        <f>IF(A10stdlife="n/a","n/a",IF(AB$3&gt;(A10stdlife+$E178),(Input!$J$112*(1+rvanilla)^0.5)-SUM($J178:AA178),(Input!$J$112*(1+rvanilla)^0.5)/A10stdlife))</f>
        <v>0</v>
      </c>
      <c r="AC178" s="172">
        <f>IF(A10stdlife="n/a","n/a",IF(AC$3&gt;(A10stdlife+$E178),(Input!$J$112*(1+rvanilla)^0.5)-SUM($J178:AB178),(Input!$J$112*(1+rvanilla)^0.5)/A10stdlife))</f>
        <v>0</v>
      </c>
      <c r="AD178" s="172">
        <f>IF(A10stdlife="n/a","n/a",IF(AD$3&gt;(A10stdlife+$E178),(Input!$J$112*(1+rvanilla)^0.5)-SUM($J178:AC178),(Input!$J$112*(1+rvanilla)^0.5)/A10stdlife))</f>
        <v>0</v>
      </c>
      <c r="AE178" s="172">
        <f>IF(A10stdlife="n/a","n/a",IF(AE$3&gt;(A10stdlife+$E178),(Input!$J$112*(1+rvanilla)^0.5)-SUM($J178:AD178),(Input!$J$112*(1+rvanilla)^0.5)/A10stdlife))</f>
        <v>0</v>
      </c>
      <c r="AF178" s="172">
        <f>IF(A10stdlife="n/a","n/a",IF(AF$3&gt;(A10stdlife+$E178),(Input!$J$112*(1+rvanilla)^0.5)-SUM($J178:AE178),(Input!$J$112*(1+rvanilla)^0.5)/A10stdlife))</f>
        <v>0</v>
      </c>
      <c r="AG178" s="172">
        <f>IF(A10stdlife="n/a","n/a",IF(AG$3&gt;(A10stdlife+$E178),(Input!$J$112*(1+rvanilla)^0.5)-SUM($J178:AF178),(Input!$J$112*(1+rvanilla)^0.5)/A10stdlife))</f>
        <v>0</v>
      </c>
      <c r="AH178" s="172">
        <f>IF(A10stdlife="n/a","n/a",IF(AH$3&gt;(A10stdlife+$E178),(Input!$J$112*(1+rvanilla)^0.5)-SUM($J178:AG178),(Input!$J$112*(1+rvanilla)^0.5)/A10stdlife))</f>
        <v>0</v>
      </c>
      <c r="AI178" s="172">
        <f>IF(A10stdlife="n/a","n/a",IF(AI$3&gt;(A10stdlife+$E178),(Input!$J$112*(1+rvanilla)^0.5)-SUM($J178:AH178),(Input!$J$112*(1+rvanilla)^0.5)/A10stdlife))</f>
        <v>0</v>
      </c>
      <c r="AJ178" s="172">
        <f>IF(A10stdlife="n/a","n/a",IF(AJ$3&gt;(A10stdlife+$E178),(Input!$J$112*(1+rvanilla)^0.5)-SUM($J178:AI178),(Input!$J$112*(1+rvanilla)^0.5)/A10stdlife))</f>
        <v>0</v>
      </c>
      <c r="AK178" s="172">
        <f>IF(A10stdlife="n/a","n/a",IF(AK$3&gt;(A10stdlife+$E178),(Input!$J$112*(1+rvanilla)^0.5)-SUM($J178:AJ178),(Input!$J$112*(1+rvanilla)^0.5)/A10stdlife))</f>
        <v>0</v>
      </c>
      <c r="AL178" s="172">
        <f>IF(A10stdlife="n/a","n/a",IF(AL$3&gt;(A10stdlife+$E178),(Input!$J$112*(1+rvanilla)^0.5)-SUM($J178:AK178),(Input!$J$112*(1+rvanilla)^0.5)/A10stdlife))</f>
        <v>0</v>
      </c>
      <c r="AM178" s="172">
        <f>IF(A10stdlife="n/a","n/a",IF(AM$3&gt;(A10stdlife+$E178),(Input!$J$112*(1+rvanilla)^0.5)-SUM($J178:AL178),(Input!$J$112*(1+rvanilla)^0.5)/A10stdlife))</f>
        <v>0</v>
      </c>
      <c r="AN178" s="172">
        <f>IF(A10stdlife="n/a","n/a",IF(AN$3&gt;(A10stdlife+$E178),(Input!$J$112*(1+rvanilla)^0.5)-SUM($J178:AM178),(Input!$J$112*(1+rvanilla)^0.5)/A10stdlife))</f>
        <v>0</v>
      </c>
      <c r="AO178" s="172">
        <f>IF(A10stdlife="n/a","n/a",IF(AO$3&gt;(A10stdlife+$E178),(Input!$J$112*(1+rvanilla)^0.5)-SUM($J178:AN178),(Input!$J$112*(1+rvanilla)^0.5)/A10stdlife))</f>
        <v>0</v>
      </c>
      <c r="AP178" s="172">
        <f>IF(A10stdlife="n/a","n/a",IF(AP$3&gt;(A10stdlife+$E178),(Input!$J$112*(1+rvanilla)^0.5)-SUM($J178:AO178),(Input!$J$112*(1+rvanilla)^0.5)/A10stdlife))</f>
        <v>0</v>
      </c>
      <c r="AQ178" s="172">
        <f>IF(A10stdlife="n/a","n/a",IF(AQ$3&gt;(A10stdlife+$E178),(Input!$J$112*(1+rvanilla)^0.5)-SUM($J178:AP178),(Input!$J$112*(1+rvanilla)^0.5)/A10stdlife))</f>
        <v>0</v>
      </c>
      <c r="AR178" s="172">
        <f>IF(A10stdlife="n/a","n/a",IF(AR$3&gt;(A10stdlife+$E178),(Input!$J$112*(1+rvanilla)^0.5)-SUM($J178:AQ178),(Input!$J$112*(1+rvanilla)^0.5)/A10stdlife))</f>
        <v>0</v>
      </c>
      <c r="AS178" s="172">
        <f>IF(A10stdlife="n/a","n/a",IF(AS$3&gt;(A10stdlife+$E178),(Input!$J$112*(1+rvanilla)^0.5)-SUM($J178:AR178),(Input!$J$112*(1+rvanilla)^0.5)/A10stdlife))</f>
        <v>0</v>
      </c>
      <c r="AT178" s="172">
        <f>IF(A10stdlife="n/a","n/a",IF(AT$3&gt;(A10stdlife+$E178),(Input!$J$112*(1+rvanilla)^0.5)-SUM($J178:AS178),(Input!$J$112*(1+rvanilla)^0.5)/A10stdlife))</f>
        <v>0</v>
      </c>
      <c r="AU178" s="172">
        <f>IF(A10stdlife="n/a","n/a",IF(AU$3&gt;(A10stdlife+$E178),(Input!$J$112*(1+rvanilla)^0.5)-SUM($J178:AT178),(Input!$J$112*(1+rvanilla)^0.5)/A10stdlife))</f>
        <v>0</v>
      </c>
      <c r="AV178" s="172">
        <f>IF(A10stdlife="n/a","n/a",IF(AV$3&gt;(A10stdlife+$E178),(Input!$J$112*(1+rvanilla)^0.5)-SUM($J178:AU178),(Input!$J$112*(1+rvanilla)^0.5)/A10stdlife))</f>
        <v>0</v>
      </c>
      <c r="AW178" s="172">
        <f>IF(A10stdlife="n/a","n/a",IF(AW$3&gt;(A10stdlife+$E178),(Input!$J$112*(1+rvanilla)^0.5)-SUM($J178:AV178),(Input!$J$112*(1+rvanilla)^0.5)/A10stdlife))</f>
        <v>0</v>
      </c>
      <c r="AX178" s="172">
        <f>IF(A10stdlife="n/a","n/a",IF(AX$3&gt;(A10stdlife+$E178),(Input!$J$112*(1+rvanilla)^0.5)-SUM($J178:AW178),(Input!$J$112*(1+rvanilla)^0.5)/A10stdlife))</f>
        <v>0</v>
      </c>
      <c r="AY178" s="172">
        <f>IF(A10stdlife="n/a","n/a",IF(AY$3&gt;(A10stdlife+$E178),(Input!$J$112*(1+rvanilla)^0.5)-SUM($J178:AX178),(Input!$J$112*(1+rvanilla)^0.5)/A10stdlife))</f>
        <v>0</v>
      </c>
      <c r="AZ178" s="172">
        <f>IF(A10stdlife="n/a","n/a",IF(AZ$3&gt;(A10stdlife+$E178),(Input!$J$112*(1+rvanilla)^0.5)-SUM($J178:AY178),(Input!$J$112*(1+rvanilla)^0.5)/A10stdlife))</f>
        <v>0</v>
      </c>
      <c r="BA178" s="172">
        <f>IF(A10stdlife="n/a","n/a",IF(BA$3&gt;(A10stdlife+$E178),(Input!$J$112*(1+rvanilla)^0.5)-SUM($J178:AZ178),(Input!$J$112*(1+rvanilla)^0.5)/A10stdlife))</f>
        <v>0</v>
      </c>
      <c r="BB178" s="172">
        <f>IF(A10stdlife="n/a","n/a",IF(BB$3&gt;(A10stdlife+$E178),(Input!$J$112*(1+rvanilla)^0.5)-SUM($J178:BA178),(Input!$J$112*(1+rvanilla)^0.5)/A10stdlife))</f>
        <v>0</v>
      </c>
      <c r="BC178" s="172">
        <f>IF(A10stdlife="n/a","n/a",IF(BC$3&gt;(A10stdlife+$E178),(Input!$J$112*(1+rvanilla)^0.5)-SUM($J178:BB178),(Input!$J$112*(1+rvanilla)^0.5)/A10stdlife))</f>
        <v>0</v>
      </c>
      <c r="BD178" s="172">
        <f>IF(A10stdlife="n/a","n/a",IF(BD$3&gt;(A10stdlife+$E178),(Input!$J$112*(1+rvanilla)^0.5)-SUM($J178:BC178),(Input!$J$112*(1+rvanilla)^0.5)/A10stdlife))</f>
        <v>0</v>
      </c>
      <c r="BE178" s="172">
        <f>IF(A10stdlife="n/a","n/a",IF(BE$3&gt;(A10stdlife+$E178),(Input!$J$112*(1+rvanilla)^0.5)-SUM($J178:BD178),(Input!$J$112*(1+rvanilla)^0.5)/A10stdlife))</f>
        <v>0</v>
      </c>
      <c r="BF178" s="172">
        <f>IF(A10stdlife="n/a","n/a",IF(BF$3&gt;(A10stdlife+$E178),(Input!$J$112*(1+rvanilla)^0.5)-SUM($J178:BE178),(Input!$J$112*(1+rvanilla)^0.5)/A10stdlife))</f>
        <v>0</v>
      </c>
      <c r="BG178" s="172">
        <f>IF(A10stdlife="n/a","n/a",IF(BG$3&gt;(A10stdlife+$E178),(Input!$J$112*(1+rvanilla)^0.5)-SUM($J178:BF178),(Input!$J$112*(1+rvanilla)^0.5)/A10stdlife))</f>
        <v>0</v>
      </c>
      <c r="BH178" s="172">
        <f>IF(A10stdlife="n/a","n/a",IF(BH$3&gt;(A10stdlife+$E178),(Input!$J$112*(1+rvanilla)^0.5)-SUM($J178:BG178),(Input!$J$112*(1+rvanilla)^0.5)/A10stdlife))</f>
        <v>0</v>
      </c>
      <c r="BI178" s="172">
        <f>IF(A10stdlife="n/a","n/a",IF(BI$3&gt;(A10stdlife+$E178),(Input!$J$112*(1+rvanilla)^0.5)-SUM($J178:BH178),(Input!$J$112*(1+rvanilla)^0.5)/A10stdlife))</f>
        <v>0</v>
      </c>
      <c r="BJ178" s="16"/>
      <c r="BK178" s="16"/>
      <c r="BL178" s="325"/>
      <c r="BM178" s="325"/>
      <c r="BN178" s="325"/>
      <c r="BO178" s="325"/>
      <c r="BP178" s="325"/>
      <c r="BQ178" s="325"/>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2" customFormat="1" hidden="1" outlineLevel="2">
      <c r="A179" s="16"/>
      <c r="B179" s="16"/>
      <c r="C179" s="35"/>
      <c r="D179" s="546"/>
      <c r="E179" s="293">
        <v>5</v>
      </c>
      <c r="F179" s="37"/>
      <c r="G179" s="318"/>
      <c r="H179" s="320"/>
      <c r="I179" s="320"/>
      <c r="J179" s="320"/>
      <c r="K179" s="319"/>
      <c r="L179" s="172">
        <f>IF(A10stdlife="n/a","n/a",IF(L$3&gt;(A10stdlife+$E179),(Input!$K$112*(1+rvanilla)^0.5)-SUM($K179:K179),(Input!$K$112*(1+rvanilla)^0.5)/A10stdlife))</f>
        <v>0.10619070622875233</v>
      </c>
      <c r="M179" s="172">
        <f>IF(A10stdlife="n/a","n/a",IF(M$3&gt;(A10stdlife+$E179),(Input!$K$112*(1+rvanilla)^0.5)-SUM($K179:L179),(Input!$K$112*(1+rvanilla)^0.5)/A10stdlife))</f>
        <v>0.10619070622875233</v>
      </c>
      <c r="N179" s="172">
        <f>IF(A10stdlife="n/a","n/a",IF(N$3&gt;(A10stdlife+$E179),(Input!$K$112*(1+rvanilla)^0.5)-SUM($K179:M179),(Input!$K$112*(1+rvanilla)^0.5)/A10stdlife))</f>
        <v>0.10619070622875233</v>
      </c>
      <c r="O179" s="172">
        <f>IF(A10stdlife="n/a","n/a",IF(O$3&gt;(A10stdlife+$E179),(Input!$K$112*(1+rvanilla)^0.5)-SUM($K179:N179),(Input!$K$112*(1+rvanilla)^0.5)/A10stdlife))</f>
        <v>0.10619070622875233</v>
      </c>
      <c r="P179" s="172">
        <f>IF(A10stdlife="n/a","n/a",IF(P$3&gt;(A10stdlife+$E179),(Input!$K$112*(1+rvanilla)^0.5)-SUM($K179:O179),(Input!$K$112*(1+rvanilla)^0.5)/A10stdlife))</f>
        <v>0.10619070622875233</v>
      </c>
      <c r="Q179" s="172">
        <f>IF(A10stdlife="n/a","n/a",IF(Q$3&gt;(A10stdlife+$E179),(Input!$K$112*(1+rvanilla)^0.5)-SUM($K179:P179),(Input!$K$112*(1+rvanilla)^0.5)/A10stdlife))</f>
        <v>0</v>
      </c>
      <c r="R179" s="172">
        <f>IF(A10stdlife="n/a","n/a",IF(R$3&gt;(A10stdlife+$E179),(Input!$K$112*(1+rvanilla)^0.5)-SUM($K179:Q179),(Input!$K$112*(1+rvanilla)^0.5)/A10stdlife))</f>
        <v>0</v>
      </c>
      <c r="S179" s="172">
        <f>IF(A10stdlife="n/a","n/a",IF(S$3&gt;(A10stdlife+$E179),(Input!$K$112*(1+rvanilla)^0.5)-SUM($K179:R179),(Input!$K$112*(1+rvanilla)^0.5)/A10stdlife))</f>
        <v>0</v>
      </c>
      <c r="T179" s="172">
        <f>IF(A10stdlife="n/a","n/a",IF(T$3&gt;(A10stdlife+$E179),(Input!$K$112*(1+rvanilla)^0.5)-SUM($K179:S179),(Input!$K$112*(1+rvanilla)^0.5)/A10stdlife))</f>
        <v>0</v>
      </c>
      <c r="U179" s="172">
        <f>IF(A10stdlife="n/a","n/a",IF(U$3&gt;(A10stdlife+$E179),(Input!$K$112*(1+rvanilla)^0.5)-SUM($K179:T179),(Input!$K$112*(1+rvanilla)^0.5)/A10stdlife))</f>
        <v>0</v>
      </c>
      <c r="V179" s="172">
        <f>IF(A10stdlife="n/a","n/a",IF(V$3&gt;(A10stdlife+$E179),(Input!$K$112*(1+rvanilla)^0.5)-SUM($K179:U179),(Input!$K$112*(1+rvanilla)^0.5)/A10stdlife))</f>
        <v>0</v>
      </c>
      <c r="W179" s="172">
        <f>IF(A10stdlife="n/a","n/a",IF(W$3&gt;(A10stdlife+$E179),(Input!$K$112*(1+rvanilla)^0.5)-SUM($K179:V179),(Input!$K$112*(1+rvanilla)^0.5)/A10stdlife))</f>
        <v>0</v>
      </c>
      <c r="X179" s="172">
        <f>IF(A10stdlife="n/a","n/a",IF(X$3&gt;(A10stdlife+$E179),(Input!$K$112*(1+rvanilla)^0.5)-SUM($K179:W179),(Input!$K$112*(1+rvanilla)^0.5)/A10stdlife))</f>
        <v>0</v>
      </c>
      <c r="Y179" s="172">
        <f>IF(A10stdlife="n/a","n/a",IF(Y$3&gt;(A10stdlife+$E179),(Input!$K$112*(1+rvanilla)^0.5)-SUM($K179:X179),(Input!$K$112*(1+rvanilla)^0.5)/A10stdlife))</f>
        <v>0</v>
      </c>
      <c r="Z179" s="172">
        <f>IF(A10stdlife="n/a","n/a",IF(Z$3&gt;(A10stdlife+$E179),(Input!$K$112*(1+rvanilla)^0.5)-SUM($K179:Y179),(Input!$K$112*(1+rvanilla)^0.5)/A10stdlife))</f>
        <v>0</v>
      </c>
      <c r="AA179" s="172">
        <f>IF(A10stdlife="n/a","n/a",IF(AA$3&gt;(A10stdlife+$E179),(Input!$K$112*(1+rvanilla)^0.5)-SUM($K179:Z179),(Input!$K$112*(1+rvanilla)^0.5)/A10stdlife))</f>
        <v>0</v>
      </c>
      <c r="AB179" s="172">
        <f>IF(A10stdlife="n/a","n/a",IF(AB$3&gt;(A10stdlife+$E179),(Input!$K$112*(1+rvanilla)^0.5)-SUM($K179:AA179),(Input!$K$112*(1+rvanilla)^0.5)/A10stdlife))</f>
        <v>0</v>
      </c>
      <c r="AC179" s="172">
        <f>IF(A10stdlife="n/a","n/a",IF(AC$3&gt;(A10stdlife+$E179),(Input!$K$112*(1+rvanilla)^0.5)-SUM($K179:AB179),(Input!$K$112*(1+rvanilla)^0.5)/A10stdlife))</f>
        <v>0</v>
      </c>
      <c r="AD179" s="172">
        <f>IF(A10stdlife="n/a","n/a",IF(AD$3&gt;(A10stdlife+$E179),(Input!$K$112*(1+rvanilla)^0.5)-SUM($K179:AC179),(Input!$K$112*(1+rvanilla)^0.5)/A10stdlife))</f>
        <v>0</v>
      </c>
      <c r="AE179" s="172">
        <f>IF(A10stdlife="n/a","n/a",IF(AE$3&gt;(A10stdlife+$E179),(Input!$K$112*(1+rvanilla)^0.5)-SUM($K179:AD179),(Input!$K$112*(1+rvanilla)^0.5)/A10stdlife))</f>
        <v>0</v>
      </c>
      <c r="AF179" s="172">
        <f>IF(A10stdlife="n/a","n/a",IF(AF$3&gt;(A10stdlife+$E179),(Input!$K$112*(1+rvanilla)^0.5)-SUM($K179:AE179),(Input!$K$112*(1+rvanilla)^0.5)/A10stdlife))</f>
        <v>0</v>
      </c>
      <c r="AG179" s="172">
        <f>IF(A10stdlife="n/a","n/a",IF(AG$3&gt;(A10stdlife+$E179),(Input!$K$112*(1+rvanilla)^0.5)-SUM($K179:AF179),(Input!$K$112*(1+rvanilla)^0.5)/A10stdlife))</f>
        <v>0</v>
      </c>
      <c r="AH179" s="172">
        <f>IF(A10stdlife="n/a","n/a",IF(AH$3&gt;(A10stdlife+$E179),(Input!$K$112*(1+rvanilla)^0.5)-SUM($K179:AG179),(Input!$K$112*(1+rvanilla)^0.5)/A10stdlife))</f>
        <v>0</v>
      </c>
      <c r="AI179" s="172">
        <f>IF(A10stdlife="n/a","n/a",IF(AI$3&gt;(A10stdlife+$E179),(Input!$K$112*(1+rvanilla)^0.5)-SUM($K179:AH179),(Input!$K$112*(1+rvanilla)^0.5)/A10stdlife))</f>
        <v>0</v>
      </c>
      <c r="AJ179" s="172">
        <f>IF(A10stdlife="n/a","n/a",IF(AJ$3&gt;(A10stdlife+$E179),(Input!$K$112*(1+rvanilla)^0.5)-SUM($K179:AI179),(Input!$K$112*(1+rvanilla)^0.5)/A10stdlife))</f>
        <v>0</v>
      </c>
      <c r="AK179" s="172">
        <f>IF(A10stdlife="n/a","n/a",IF(AK$3&gt;(A10stdlife+$E179),(Input!$K$112*(1+rvanilla)^0.5)-SUM($K179:AJ179),(Input!$K$112*(1+rvanilla)^0.5)/A10stdlife))</f>
        <v>0</v>
      </c>
      <c r="AL179" s="172">
        <f>IF(A10stdlife="n/a","n/a",IF(AL$3&gt;(A10stdlife+$E179),(Input!$K$112*(1+rvanilla)^0.5)-SUM($K179:AK179),(Input!$K$112*(1+rvanilla)^0.5)/A10stdlife))</f>
        <v>0</v>
      </c>
      <c r="AM179" s="172">
        <f>IF(A10stdlife="n/a","n/a",IF(AM$3&gt;(A10stdlife+$E179),(Input!$K$112*(1+rvanilla)^0.5)-SUM($K179:AL179),(Input!$K$112*(1+rvanilla)^0.5)/A10stdlife))</f>
        <v>0</v>
      </c>
      <c r="AN179" s="172">
        <f>IF(A10stdlife="n/a","n/a",IF(AN$3&gt;(A10stdlife+$E179),(Input!$K$112*(1+rvanilla)^0.5)-SUM($K179:AM179),(Input!$K$112*(1+rvanilla)^0.5)/A10stdlife))</f>
        <v>0</v>
      </c>
      <c r="AO179" s="172">
        <f>IF(A10stdlife="n/a","n/a",IF(AO$3&gt;(A10stdlife+$E179),(Input!$K$112*(1+rvanilla)^0.5)-SUM($K179:AN179),(Input!$K$112*(1+rvanilla)^0.5)/A10stdlife))</f>
        <v>0</v>
      </c>
      <c r="AP179" s="172">
        <f>IF(A10stdlife="n/a","n/a",IF(AP$3&gt;(A10stdlife+$E179),(Input!$K$112*(1+rvanilla)^0.5)-SUM($K179:AO179),(Input!$K$112*(1+rvanilla)^0.5)/A10stdlife))</f>
        <v>0</v>
      </c>
      <c r="AQ179" s="172">
        <f>IF(A10stdlife="n/a","n/a",IF(AQ$3&gt;(A10stdlife+$E179),(Input!$K$112*(1+rvanilla)^0.5)-SUM($K179:AP179),(Input!$K$112*(1+rvanilla)^0.5)/A10stdlife))</f>
        <v>0</v>
      </c>
      <c r="AR179" s="172">
        <f>IF(A10stdlife="n/a","n/a",IF(AR$3&gt;(A10stdlife+$E179),(Input!$K$112*(1+rvanilla)^0.5)-SUM($K179:AQ179),(Input!$K$112*(1+rvanilla)^0.5)/A10stdlife))</f>
        <v>0</v>
      </c>
      <c r="AS179" s="172">
        <f>IF(A10stdlife="n/a","n/a",IF(AS$3&gt;(A10stdlife+$E179),(Input!$K$112*(1+rvanilla)^0.5)-SUM($K179:AR179),(Input!$K$112*(1+rvanilla)^0.5)/A10stdlife))</f>
        <v>0</v>
      </c>
      <c r="AT179" s="172">
        <f>IF(A10stdlife="n/a","n/a",IF(AT$3&gt;(A10stdlife+$E179),(Input!$K$112*(1+rvanilla)^0.5)-SUM($K179:AS179),(Input!$K$112*(1+rvanilla)^0.5)/A10stdlife))</f>
        <v>0</v>
      </c>
      <c r="AU179" s="172">
        <f>IF(A10stdlife="n/a","n/a",IF(AU$3&gt;(A10stdlife+$E179),(Input!$K$112*(1+rvanilla)^0.5)-SUM($K179:AT179),(Input!$K$112*(1+rvanilla)^0.5)/A10stdlife))</f>
        <v>0</v>
      </c>
      <c r="AV179" s="172">
        <f>IF(A10stdlife="n/a","n/a",IF(AV$3&gt;(A10stdlife+$E179),(Input!$K$112*(1+rvanilla)^0.5)-SUM($K179:AU179),(Input!$K$112*(1+rvanilla)^0.5)/A10stdlife))</f>
        <v>0</v>
      </c>
      <c r="AW179" s="172">
        <f>IF(A10stdlife="n/a","n/a",IF(AW$3&gt;(A10stdlife+$E179),(Input!$K$112*(1+rvanilla)^0.5)-SUM($K179:AV179),(Input!$K$112*(1+rvanilla)^0.5)/A10stdlife))</f>
        <v>0</v>
      </c>
      <c r="AX179" s="172">
        <f>IF(A10stdlife="n/a","n/a",IF(AX$3&gt;(A10stdlife+$E179),(Input!$K$112*(1+rvanilla)^0.5)-SUM($K179:AW179),(Input!$K$112*(1+rvanilla)^0.5)/A10stdlife))</f>
        <v>0</v>
      </c>
      <c r="AY179" s="172">
        <f>IF(A10stdlife="n/a","n/a",IF(AY$3&gt;(A10stdlife+$E179),(Input!$K$112*(1+rvanilla)^0.5)-SUM($K179:AX179),(Input!$K$112*(1+rvanilla)^0.5)/A10stdlife))</f>
        <v>0</v>
      </c>
      <c r="AZ179" s="172">
        <f>IF(A10stdlife="n/a","n/a",IF(AZ$3&gt;(A10stdlife+$E179),(Input!$K$112*(1+rvanilla)^0.5)-SUM($K179:AY179),(Input!$K$112*(1+rvanilla)^0.5)/A10stdlife))</f>
        <v>0</v>
      </c>
      <c r="BA179" s="172">
        <f>IF(A10stdlife="n/a","n/a",IF(BA$3&gt;(A10stdlife+$E179),(Input!$K$112*(1+rvanilla)^0.5)-SUM($K179:AZ179),(Input!$K$112*(1+rvanilla)^0.5)/A10stdlife))</f>
        <v>0</v>
      </c>
      <c r="BB179" s="172">
        <f>IF(A10stdlife="n/a","n/a",IF(BB$3&gt;(A10stdlife+$E179),(Input!$K$112*(1+rvanilla)^0.5)-SUM($K179:BA179),(Input!$K$112*(1+rvanilla)^0.5)/A10stdlife))</f>
        <v>0</v>
      </c>
      <c r="BC179" s="172">
        <f>IF(A10stdlife="n/a","n/a",IF(BC$3&gt;(A10stdlife+$E179),(Input!$K$112*(1+rvanilla)^0.5)-SUM($K179:BB179),(Input!$K$112*(1+rvanilla)^0.5)/A10stdlife))</f>
        <v>0</v>
      </c>
      <c r="BD179" s="172">
        <f>IF(A10stdlife="n/a","n/a",IF(BD$3&gt;(A10stdlife+$E179),(Input!$K$112*(1+rvanilla)^0.5)-SUM($K179:BC179),(Input!$K$112*(1+rvanilla)^0.5)/A10stdlife))</f>
        <v>0</v>
      </c>
      <c r="BE179" s="172">
        <f>IF(A10stdlife="n/a","n/a",IF(BE$3&gt;(A10stdlife+$E179),(Input!$K$112*(1+rvanilla)^0.5)-SUM($K179:BD179),(Input!$K$112*(1+rvanilla)^0.5)/A10stdlife))</f>
        <v>0</v>
      </c>
      <c r="BF179" s="172">
        <f>IF(A10stdlife="n/a","n/a",IF(BF$3&gt;(A10stdlife+$E179),(Input!$K$112*(1+rvanilla)^0.5)-SUM($K179:BE179),(Input!$K$112*(1+rvanilla)^0.5)/A10stdlife))</f>
        <v>0</v>
      </c>
      <c r="BG179" s="172">
        <f>IF(A10stdlife="n/a","n/a",IF(BG$3&gt;(A10stdlife+$E179),(Input!$K$112*(1+rvanilla)^0.5)-SUM($K179:BF179),(Input!$K$112*(1+rvanilla)^0.5)/A10stdlife))</f>
        <v>0</v>
      </c>
      <c r="BH179" s="172">
        <f>IF(A10stdlife="n/a","n/a",IF(BH$3&gt;(A10stdlife+$E179),(Input!$K$112*(1+rvanilla)^0.5)-SUM($K179:BG179),(Input!$K$112*(1+rvanilla)^0.5)/A10stdlife))</f>
        <v>0</v>
      </c>
      <c r="BI179" s="172">
        <f>IF(A10stdlife="n/a","n/a",IF(BI$3&gt;(A10stdlife+$E179),(Input!$K$112*(1+rvanilla)^0.5)-SUM($K179:BH179),(Input!$K$112*(1+rvanilla)^0.5)/A10stdlife))</f>
        <v>0</v>
      </c>
      <c r="BJ179" s="16"/>
      <c r="BK179" s="16"/>
      <c r="BL179" s="325"/>
      <c r="BM179" s="325"/>
      <c r="BN179" s="325"/>
      <c r="BO179" s="325"/>
      <c r="BP179" s="325"/>
      <c r="BQ179" s="325"/>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2" customFormat="1" hidden="1" outlineLevel="2">
      <c r="A180" s="16"/>
      <c r="B180" s="16"/>
      <c r="C180" s="35"/>
      <c r="D180" s="546"/>
      <c r="E180" s="293">
        <v>6</v>
      </c>
      <c r="F180" s="37"/>
      <c r="G180" s="318"/>
      <c r="H180" s="320"/>
      <c r="I180" s="320"/>
      <c r="J180" s="320"/>
      <c r="K180" s="320"/>
      <c r="L180" s="319"/>
      <c r="M180" s="172">
        <f>IF(A10stdlife="n/a","n/a",IF(M$3&gt;(A10stdlife+$E180),(Input!$L$112*(1+rvanilla)^0.5)-SUM($L180:L180),(Input!$L$112*(1+rvanilla)^0.5)/A10stdlife))</f>
        <v>0</v>
      </c>
      <c r="N180" s="172">
        <f>IF(A10stdlife="n/a","n/a",IF(N$3&gt;(A10stdlife+$E180),(Input!$L$112*(1+rvanilla)^0.5)-SUM($L180:M180),(Input!$L$112*(1+rvanilla)^0.5)/A10stdlife))</f>
        <v>0</v>
      </c>
      <c r="O180" s="172">
        <f>IF(A10stdlife="n/a","n/a",IF(O$3&gt;(A10stdlife+$E180),(Input!$L$112*(1+rvanilla)^0.5)-SUM($L180:N180),(Input!$L$112*(1+rvanilla)^0.5)/A10stdlife))</f>
        <v>0</v>
      </c>
      <c r="P180" s="172">
        <f>IF(A10stdlife="n/a","n/a",IF(P$3&gt;(A10stdlife+$E180),(Input!$L$112*(1+rvanilla)^0.5)-SUM($L180:O180),(Input!$L$112*(1+rvanilla)^0.5)/A10stdlife))</f>
        <v>0</v>
      </c>
      <c r="Q180" s="172">
        <f>IF(A10stdlife="n/a","n/a",IF(Q$3&gt;(A10stdlife+$E180),(Input!$L$112*(1+rvanilla)^0.5)-SUM($L180:P180),(Input!$L$112*(1+rvanilla)^0.5)/A10stdlife))</f>
        <v>0</v>
      </c>
      <c r="R180" s="172">
        <f>IF(A10stdlife="n/a","n/a",IF(R$3&gt;(A10stdlife+$E180),(Input!$L$112*(1+rvanilla)^0.5)-SUM($L180:Q180),(Input!$L$112*(1+rvanilla)^0.5)/A10stdlife))</f>
        <v>0</v>
      </c>
      <c r="S180" s="172">
        <f>IF(A10stdlife="n/a","n/a",IF(S$3&gt;(A10stdlife+$E180),(Input!$L$112*(1+rvanilla)^0.5)-SUM($L180:R180),(Input!$L$112*(1+rvanilla)^0.5)/A10stdlife))</f>
        <v>0</v>
      </c>
      <c r="T180" s="172">
        <f>IF(A10stdlife="n/a","n/a",IF(T$3&gt;(A10stdlife+$E180),(Input!$L$112*(1+rvanilla)^0.5)-SUM($L180:S180),(Input!$L$112*(1+rvanilla)^0.5)/A10stdlife))</f>
        <v>0</v>
      </c>
      <c r="U180" s="172">
        <f>IF(A10stdlife="n/a","n/a",IF(U$3&gt;(A10stdlife+$E180),(Input!$L$112*(1+rvanilla)^0.5)-SUM($L180:T180),(Input!$L$112*(1+rvanilla)^0.5)/A10stdlife))</f>
        <v>0</v>
      </c>
      <c r="V180" s="172">
        <f>IF(A10stdlife="n/a","n/a",IF(V$3&gt;(A10stdlife+$E180),(Input!$L$112*(1+rvanilla)^0.5)-SUM($L180:U180),(Input!$L$112*(1+rvanilla)^0.5)/A10stdlife))</f>
        <v>0</v>
      </c>
      <c r="W180" s="172">
        <f>IF(A10stdlife="n/a","n/a",IF(W$3&gt;(A10stdlife+$E180),(Input!$L$112*(1+rvanilla)^0.5)-SUM($L180:V180),(Input!$L$112*(1+rvanilla)^0.5)/A10stdlife))</f>
        <v>0</v>
      </c>
      <c r="X180" s="172">
        <f>IF(A10stdlife="n/a","n/a",IF(X$3&gt;(A10stdlife+$E180),(Input!$L$112*(1+rvanilla)^0.5)-SUM($L180:W180),(Input!$L$112*(1+rvanilla)^0.5)/A10stdlife))</f>
        <v>0</v>
      </c>
      <c r="Y180" s="172">
        <f>IF(A10stdlife="n/a","n/a",IF(Y$3&gt;(A10stdlife+$E180),(Input!$L$112*(1+rvanilla)^0.5)-SUM($L180:X180),(Input!$L$112*(1+rvanilla)^0.5)/A10stdlife))</f>
        <v>0</v>
      </c>
      <c r="Z180" s="172">
        <f>IF(A10stdlife="n/a","n/a",IF(Z$3&gt;(A10stdlife+$E180),(Input!$L$112*(1+rvanilla)^0.5)-SUM($L180:Y180),(Input!$L$112*(1+rvanilla)^0.5)/A10stdlife))</f>
        <v>0</v>
      </c>
      <c r="AA180" s="172">
        <f>IF(A10stdlife="n/a","n/a",IF(AA$3&gt;(A10stdlife+$E180),(Input!$L$112*(1+rvanilla)^0.5)-SUM($L180:Z180),(Input!$L$112*(1+rvanilla)^0.5)/A10stdlife))</f>
        <v>0</v>
      </c>
      <c r="AB180" s="172">
        <f>IF(A10stdlife="n/a","n/a",IF(AB$3&gt;(A10stdlife+$E180),(Input!$L$112*(1+rvanilla)^0.5)-SUM($L180:AA180),(Input!$L$112*(1+rvanilla)^0.5)/A10stdlife))</f>
        <v>0</v>
      </c>
      <c r="AC180" s="172">
        <f>IF(A10stdlife="n/a","n/a",IF(AC$3&gt;(A10stdlife+$E180),(Input!$L$112*(1+rvanilla)^0.5)-SUM($L180:AB180),(Input!$L$112*(1+rvanilla)^0.5)/A10stdlife))</f>
        <v>0</v>
      </c>
      <c r="AD180" s="172">
        <f>IF(A10stdlife="n/a","n/a",IF(AD$3&gt;(A10stdlife+$E180),(Input!$L$112*(1+rvanilla)^0.5)-SUM($L180:AC180),(Input!$L$112*(1+rvanilla)^0.5)/A10stdlife))</f>
        <v>0</v>
      </c>
      <c r="AE180" s="172">
        <f>IF(A10stdlife="n/a","n/a",IF(AE$3&gt;(A10stdlife+$E180),(Input!$L$112*(1+rvanilla)^0.5)-SUM($L180:AD180),(Input!$L$112*(1+rvanilla)^0.5)/A10stdlife))</f>
        <v>0</v>
      </c>
      <c r="AF180" s="172">
        <f>IF(A10stdlife="n/a","n/a",IF(AF$3&gt;(A10stdlife+$E180),(Input!$L$112*(1+rvanilla)^0.5)-SUM($L180:AE180),(Input!$L$112*(1+rvanilla)^0.5)/A10stdlife))</f>
        <v>0</v>
      </c>
      <c r="AG180" s="172">
        <f>IF(A10stdlife="n/a","n/a",IF(AG$3&gt;(A10stdlife+$E180),(Input!$L$112*(1+rvanilla)^0.5)-SUM($L180:AF180),(Input!$L$112*(1+rvanilla)^0.5)/A10stdlife))</f>
        <v>0</v>
      </c>
      <c r="AH180" s="172">
        <f>IF(A10stdlife="n/a","n/a",IF(AH$3&gt;(A10stdlife+$E180),(Input!$L$112*(1+rvanilla)^0.5)-SUM($L180:AG180),(Input!$L$112*(1+rvanilla)^0.5)/A10stdlife))</f>
        <v>0</v>
      </c>
      <c r="AI180" s="172">
        <f>IF(A10stdlife="n/a","n/a",IF(AI$3&gt;(A10stdlife+$E180),(Input!$L$112*(1+rvanilla)^0.5)-SUM($L180:AH180),(Input!$L$112*(1+rvanilla)^0.5)/A10stdlife))</f>
        <v>0</v>
      </c>
      <c r="AJ180" s="172">
        <f>IF(A10stdlife="n/a","n/a",IF(AJ$3&gt;(A10stdlife+$E180),(Input!$L$112*(1+rvanilla)^0.5)-SUM($L180:AI180),(Input!$L$112*(1+rvanilla)^0.5)/A10stdlife))</f>
        <v>0</v>
      </c>
      <c r="AK180" s="172">
        <f>IF(A10stdlife="n/a","n/a",IF(AK$3&gt;(A10stdlife+$E180),(Input!$L$112*(1+rvanilla)^0.5)-SUM($L180:AJ180),(Input!$L$112*(1+rvanilla)^0.5)/A10stdlife))</f>
        <v>0</v>
      </c>
      <c r="AL180" s="172">
        <f>IF(A10stdlife="n/a","n/a",IF(AL$3&gt;(A10stdlife+$E180),(Input!$L$112*(1+rvanilla)^0.5)-SUM($L180:AK180),(Input!$L$112*(1+rvanilla)^0.5)/A10stdlife))</f>
        <v>0</v>
      </c>
      <c r="AM180" s="172">
        <f>IF(A10stdlife="n/a","n/a",IF(AM$3&gt;(A10stdlife+$E180),(Input!$L$112*(1+rvanilla)^0.5)-SUM($L180:AL180),(Input!$L$112*(1+rvanilla)^0.5)/A10stdlife))</f>
        <v>0</v>
      </c>
      <c r="AN180" s="172">
        <f>IF(A10stdlife="n/a","n/a",IF(AN$3&gt;(A10stdlife+$E180),(Input!$L$112*(1+rvanilla)^0.5)-SUM($L180:AM180),(Input!$L$112*(1+rvanilla)^0.5)/A10stdlife))</f>
        <v>0</v>
      </c>
      <c r="AO180" s="172">
        <f>IF(A10stdlife="n/a","n/a",IF(AO$3&gt;(A10stdlife+$E180),(Input!$L$112*(1+rvanilla)^0.5)-SUM($L180:AN180),(Input!$L$112*(1+rvanilla)^0.5)/A10stdlife))</f>
        <v>0</v>
      </c>
      <c r="AP180" s="172">
        <f>IF(A10stdlife="n/a","n/a",IF(AP$3&gt;(A10stdlife+$E180),(Input!$L$112*(1+rvanilla)^0.5)-SUM($L180:AO180),(Input!$L$112*(1+rvanilla)^0.5)/A10stdlife))</f>
        <v>0</v>
      </c>
      <c r="AQ180" s="172">
        <f>IF(A10stdlife="n/a","n/a",IF(AQ$3&gt;(A10stdlife+$E180),(Input!$L$112*(1+rvanilla)^0.5)-SUM($L180:AP180),(Input!$L$112*(1+rvanilla)^0.5)/A10stdlife))</f>
        <v>0</v>
      </c>
      <c r="AR180" s="172">
        <f>IF(A10stdlife="n/a","n/a",IF(AR$3&gt;(A10stdlife+$E180),(Input!$L$112*(1+rvanilla)^0.5)-SUM($L180:AQ180),(Input!$L$112*(1+rvanilla)^0.5)/A10stdlife))</f>
        <v>0</v>
      </c>
      <c r="AS180" s="172">
        <f>IF(A10stdlife="n/a","n/a",IF(AS$3&gt;(A10stdlife+$E180),(Input!$L$112*(1+rvanilla)^0.5)-SUM($L180:AR180),(Input!$L$112*(1+rvanilla)^0.5)/A10stdlife))</f>
        <v>0</v>
      </c>
      <c r="AT180" s="172">
        <f>IF(A10stdlife="n/a","n/a",IF(AT$3&gt;(A10stdlife+$E180),(Input!$L$112*(1+rvanilla)^0.5)-SUM($L180:AS180),(Input!$L$112*(1+rvanilla)^0.5)/A10stdlife))</f>
        <v>0</v>
      </c>
      <c r="AU180" s="172">
        <f>IF(A10stdlife="n/a","n/a",IF(AU$3&gt;(A10stdlife+$E180),(Input!$L$112*(1+rvanilla)^0.5)-SUM($L180:AT180),(Input!$L$112*(1+rvanilla)^0.5)/A10stdlife))</f>
        <v>0</v>
      </c>
      <c r="AV180" s="172">
        <f>IF(A10stdlife="n/a","n/a",IF(AV$3&gt;(A10stdlife+$E180),(Input!$L$112*(1+rvanilla)^0.5)-SUM($L180:AU180),(Input!$L$112*(1+rvanilla)^0.5)/A10stdlife))</f>
        <v>0</v>
      </c>
      <c r="AW180" s="172">
        <f>IF(A10stdlife="n/a","n/a",IF(AW$3&gt;(A10stdlife+$E180),(Input!$L$112*(1+rvanilla)^0.5)-SUM($L180:AV180),(Input!$L$112*(1+rvanilla)^0.5)/A10stdlife))</f>
        <v>0</v>
      </c>
      <c r="AX180" s="172">
        <f>IF(A10stdlife="n/a","n/a",IF(AX$3&gt;(A10stdlife+$E180),(Input!$L$112*(1+rvanilla)^0.5)-SUM($L180:AW180),(Input!$L$112*(1+rvanilla)^0.5)/A10stdlife))</f>
        <v>0</v>
      </c>
      <c r="AY180" s="172">
        <f>IF(A10stdlife="n/a","n/a",IF(AY$3&gt;(A10stdlife+$E180),(Input!$L$112*(1+rvanilla)^0.5)-SUM($L180:AX180),(Input!$L$112*(1+rvanilla)^0.5)/A10stdlife))</f>
        <v>0</v>
      </c>
      <c r="AZ180" s="172">
        <f>IF(A10stdlife="n/a","n/a",IF(AZ$3&gt;(A10stdlife+$E180),(Input!$L$112*(1+rvanilla)^0.5)-SUM($L180:AY180),(Input!$L$112*(1+rvanilla)^0.5)/A10stdlife))</f>
        <v>0</v>
      </c>
      <c r="BA180" s="172">
        <f>IF(A10stdlife="n/a","n/a",IF(BA$3&gt;(A10stdlife+$E180),(Input!$L$112*(1+rvanilla)^0.5)-SUM($L180:AZ180),(Input!$L$112*(1+rvanilla)^0.5)/A10stdlife))</f>
        <v>0</v>
      </c>
      <c r="BB180" s="172">
        <f>IF(A10stdlife="n/a","n/a",IF(BB$3&gt;(A10stdlife+$E180),(Input!$L$112*(1+rvanilla)^0.5)-SUM($L180:BA180),(Input!$L$112*(1+rvanilla)^0.5)/A10stdlife))</f>
        <v>0</v>
      </c>
      <c r="BC180" s="172">
        <f>IF(A10stdlife="n/a","n/a",IF(BC$3&gt;(A10stdlife+$E180),(Input!$L$112*(1+rvanilla)^0.5)-SUM($L180:BB180),(Input!$L$112*(1+rvanilla)^0.5)/A10stdlife))</f>
        <v>0</v>
      </c>
      <c r="BD180" s="172">
        <f>IF(A10stdlife="n/a","n/a",IF(BD$3&gt;(A10stdlife+$E180),(Input!$L$112*(1+rvanilla)^0.5)-SUM($L180:BC180),(Input!$L$112*(1+rvanilla)^0.5)/A10stdlife))</f>
        <v>0</v>
      </c>
      <c r="BE180" s="172">
        <f>IF(A10stdlife="n/a","n/a",IF(BE$3&gt;(A10stdlife+$E180),(Input!$L$112*(1+rvanilla)^0.5)-SUM($L180:BD180),(Input!$L$112*(1+rvanilla)^0.5)/A10stdlife))</f>
        <v>0</v>
      </c>
      <c r="BF180" s="172">
        <f>IF(A10stdlife="n/a","n/a",IF(BF$3&gt;(A10stdlife+$E180),(Input!$L$112*(1+rvanilla)^0.5)-SUM($L180:BE180),(Input!$L$112*(1+rvanilla)^0.5)/A10stdlife))</f>
        <v>0</v>
      </c>
      <c r="BG180" s="172">
        <f>IF(A10stdlife="n/a","n/a",IF(BG$3&gt;(A10stdlife+$E180),(Input!$L$112*(1+rvanilla)^0.5)-SUM($L180:BF180),(Input!$L$112*(1+rvanilla)^0.5)/A10stdlife))</f>
        <v>0</v>
      </c>
      <c r="BH180" s="172">
        <f>IF(A10stdlife="n/a","n/a",IF(BH$3&gt;(A10stdlife+$E180),(Input!$L$112*(1+rvanilla)^0.5)-SUM($L180:BG180),(Input!$L$112*(1+rvanilla)^0.5)/A10stdlife))</f>
        <v>0</v>
      </c>
      <c r="BI180" s="172">
        <f>IF(A10stdlife="n/a","n/a",IF(BI$3&gt;(A10stdlife+$E180),(Input!$L$112*(1+rvanilla)^0.5)-SUM($L180:BH180),(Input!$L$112*(1+rvanilla)^0.5)/A10stdlife))</f>
        <v>0</v>
      </c>
      <c r="BJ180" s="16"/>
      <c r="BK180" s="16"/>
      <c r="BL180" s="325"/>
      <c r="BM180" s="325"/>
      <c r="BN180" s="325"/>
      <c r="BO180" s="325"/>
      <c r="BP180" s="325"/>
      <c r="BQ180" s="325"/>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2" customFormat="1" hidden="1" outlineLevel="2">
      <c r="A181" s="16"/>
      <c r="B181" s="16"/>
      <c r="C181" s="35"/>
      <c r="D181" s="546"/>
      <c r="E181" s="293">
        <v>7</v>
      </c>
      <c r="F181" s="37"/>
      <c r="G181" s="318"/>
      <c r="H181" s="320"/>
      <c r="I181" s="320"/>
      <c r="J181" s="320"/>
      <c r="K181" s="320"/>
      <c r="L181" s="320"/>
      <c r="M181" s="319"/>
      <c r="N181" s="172">
        <f>IF(A10stdlife="n/a","n/a",IF(N$3&gt;(A10stdlife+$E181),(Input!$M$112*(1+rvanilla)^0.5)-SUM($M181:M181),(Input!$M$112*(1+rvanilla)^0.5)/A10stdlife))</f>
        <v>0</v>
      </c>
      <c r="O181" s="172">
        <f>IF(A10stdlife="n/a","n/a",IF(O$3&gt;(A10stdlife+$E181),(Input!$M$112*(1+rvanilla)^0.5)-SUM($M181:N181),(Input!$M$112*(1+rvanilla)^0.5)/A10stdlife))</f>
        <v>0</v>
      </c>
      <c r="P181" s="172">
        <f>IF(A10stdlife="n/a","n/a",IF(P$3&gt;(A10stdlife+$E181),(Input!$M$112*(1+rvanilla)^0.5)-SUM($M181:O181),(Input!$M$112*(1+rvanilla)^0.5)/A10stdlife))</f>
        <v>0</v>
      </c>
      <c r="Q181" s="172">
        <f>IF(A10stdlife="n/a","n/a",IF(Q$3&gt;(A10stdlife+$E181),(Input!$M$112*(1+rvanilla)^0.5)-SUM($M181:P181),(Input!$M$112*(1+rvanilla)^0.5)/A10stdlife))</f>
        <v>0</v>
      </c>
      <c r="R181" s="172">
        <f>IF(A10stdlife="n/a","n/a",IF(R$3&gt;(A10stdlife+$E181),(Input!$M$112*(1+rvanilla)^0.5)-SUM($M181:Q181),(Input!$M$112*(1+rvanilla)^0.5)/A10stdlife))</f>
        <v>0</v>
      </c>
      <c r="S181" s="172">
        <f>IF(A10stdlife="n/a","n/a",IF(S$3&gt;(A10stdlife+$E181),(Input!$M$112*(1+rvanilla)^0.5)-SUM($M181:R181),(Input!$M$112*(1+rvanilla)^0.5)/A10stdlife))</f>
        <v>0</v>
      </c>
      <c r="T181" s="172">
        <f>IF(A10stdlife="n/a","n/a",IF(T$3&gt;(A10stdlife+$E181),(Input!$M$112*(1+rvanilla)^0.5)-SUM($M181:S181),(Input!$M$112*(1+rvanilla)^0.5)/A10stdlife))</f>
        <v>0</v>
      </c>
      <c r="U181" s="172">
        <f>IF(A10stdlife="n/a","n/a",IF(U$3&gt;(A10stdlife+$E181),(Input!$M$112*(1+rvanilla)^0.5)-SUM($M181:T181),(Input!$M$112*(1+rvanilla)^0.5)/A10stdlife))</f>
        <v>0</v>
      </c>
      <c r="V181" s="172">
        <f>IF(A10stdlife="n/a","n/a",IF(V$3&gt;(A10stdlife+$E181),(Input!$M$112*(1+rvanilla)^0.5)-SUM($M181:U181),(Input!$M$112*(1+rvanilla)^0.5)/A10stdlife))</f>
        <v>0</v>
      </c>
      <c r="W181" s="172">
        <f>IF(A10stdlife="n/a","n/a",IF(W$3&gt;(A10stdlife+$E181),(Input!$M$112*(1+rvanilla)^0.5)-SUM($M181:V181),(Input!$M$112*(1+rvanilla)^0.5)/A10stdlife))</f>
        <v>0</v>
      </c>
      <c r="X181" s="172">
        <f>IF(A10stdlife="n/a","n/a",IF(X$3&gt;(A10stdlife+$E181),(Input!$M$112*(1+rvanilla)^0.5)-SUM($M181:W181),(Input!$M$112*(1+rvanilla)^0.5)/A10stdlife))</f>
        <v>0</v>
      </c>
      <c r="Y181" s="172">
        <f>IF(A10stdlife="n/a","n/a",IF(Y$3&gt;(A10stdlife+$E181),(Input!$M$112*(1+rvanilla)^0.5)-SUM($M181:X181),(Input!$M$112*(1+rvanilla)^0.5)/A10stdlife))</f>
        <v>0</v>
      </c>
      <c r="Z181" s="172">
        <f>IF(A10stdlife="n/a","n/a",IF(Z$3&gt;(A10stdlife+$E181),(Input!$M$112*(1+rvanilla)^0.5)-SUM($M181:Y181),(Input!$M$112*(1+rvanilla)^0.5)/A10stdlife))</f>
        <v>0</v>
      </c>
      <c r="AA181" s="172">
        <f>IF(A10stdlife="n/a","n/a",IF(AA$3&gt;(A10stdlife+$E181),(Input!$M$112*(1+rvanilla)^0.5)-SUM($M181:Z181),(Input!$M$112*(1+rvanilla)^0.5)/A10stdlife))</f>
        <v>0</v>
      </c>
      <c r="AB181" s="172">
        <f>IF(A10stdlife="n/a","n/a",IF(AB$3&gt;(A10stdlife+$E181),(Input!$M$112*(1+rvanilla)^0.5)-SUM($M181:AA181),(Input!$M$112*(1+rvanilla)^0.5)/A10stdlife))</f>
        <v>0</v>
      </c>
      <c r="AC181" s="172">
        <f>IF(A10stdlife="n/a","n/a",IF(AC$3&gt;(A10stdlife+$E181),(Input!$M$112*(1+rvanilla)^0.5)-SUM($M181:AB181),(Input!$M$112*(1+rvanilla)^0.5)/A10stdlife))</f>
        <v>0</v>
      </c>
      <c r="AD181" s="172">
        <f>IF(A10stdlife="n/a","n/a",IF(AD$3&gt;(A10stdlife+$E181),(Input!$M$112*(1+rvanilla)^0.5)-SUM($M181:AC181),(Input!$M$112*(1+rvanilla)^0.5)/A10stdlife))</f>
        <v>0</v>
      </c>
      <c r="AE181" s="172">
        <f>IF(A10stdlife="n/a","n/a",IF(AE$3&gt;(A10stdlife+$E181),(Input!$M$112*(1+rvanilla)^0.5)-SUM($M181:AD181),(Input!$M$112*(1+rvanilla)^0.5)/A10stdlife))</f>
        <v>0</v>
      </c>
      <c r="AF181" s="172">
        <f>IF(A10stdlife="n/a","n/a",IF(AF$3&gt;(A10stdlife+$E181),(Input!$M$112*(1+rvanilla)^0.5)-SUM($M181:AE181),(Input!$M$112*(1+rvanilla)^0.5)/A10stdlife))</f>
        <v>0</v>
      </c>
      <c r="AG181" s="172">
        <f>IF(A10stdlife="n/a","n/a",IF(AG$3&gt;(A10stdlife+$E181),(Input!$M$112*(1+rvanilla)^0.5)-SUM($M181:AF181),(Input!$M$112*(1+rvanilla)^0.5)/A10stdlife))</f>
        <v>0</v>
      </c>
      <c r="AH181" s="172">
        <f>IF(A10stdlife="n/a","n/a",IF(AH$3&gt;(A10stdlife+$E181),(Input!$M$112*(1+rvanilla)^0.5)-SUM($M181:AG181),(Input!$M$112*(1+rvanilla)^0.5)/A10stdlife))</f>
        <v>0</v>
      </c>
      <c r="AI181" s="172">
        <f>IF(A10stdlife="n/a","n/a",IF(AI$3&gt;(A10stdlife+$E181),(Input!$M$112*(1+rvanilla)^0.5)-SUM($M181:AH181),(Input!$M$112*(1+rvanilla)^0.5)/A10stdlife))</f>
        <v>0</v>
      </c>
      <c r="AJ181" s="172">
        <f>IF(A10stdlife="n/a","n/a",IF(AJ$3&gt;(A10stdlife+$E181),(Input!$M$112*(1+rvanilla)^0.5)-SUM($M181:AI181),(Input!$M$112*(1+rvanilla)^0.5)/A10stdlife))</f>
        <v>0</v>
      </c>
      <c r="AK181" s="172">
        <f>IF(A10stdlife="n/a","n/a",IF(AK$3&gt;(A10stdlife+$E181),(Input!$M$112*(1+rvanilla)^0.5)-SUM($M181:AJ181),(Input!$M$112*(1+rvanilla)^0.5)/A10stdlife))</f>
        <v>0</v>
      </c>
      <c r="AL181" s="172">
        <f>IF(A10stdlife="n/a","n/a",IF(AL$3&gt;(A10stdlife+$E181),(Input!$M$112*(1+rvanilla)^0.5)-SUM($M181:AK181),(Input!$M$112*(1+rvanilla)^0.5)/A10stdlife))</f>
        <v>0</v>
      </c>
      <c r="AM181" s="172">
        <f>IF(A10stdlife="n/a","n/a",IF(AM$3&gt;(A10stdlife+$E181),(Input!$M$112*(1+rvanilla)^0.5)-SUM($M181:AL181),(Input!$M$112*(1+rvanilla)^0.5)/A10stdlife))</f>
        <v>0</v>
      </c>
      <c r="AN181" s="172">
        <f>IF(A10stdlife="n/a","n/a",IF(AN$3&gt;(A10stdlife+$E181),(Input!$M$112*(1+rvanilla)^0.5)-SUM($M181:AM181),(Input!$M$112*(1+rvanilla)^0.5)/A10stdlife))</f>
        <v>0</v>
      </c>
      <c r="AO181" s="172">
        <f>IF(A10stdlife="n/a","n/a",IF(AO$3&gt;(A10stdlife+$E181),(Input!$M$112*(1+rvanilla)^0.5)-SUM($M181:AN181),(Input!$M$112*(1+rvanilla)^0.5)/A10stdlife))</f>
        <v>0</v>
      </c>
      <c r="AP181" s="172">
        <f>IF(A10stdlife="n/a","n/a",IF(AP$3&gt;(A10stdlife+$E181),(Input!$M$112*(1+rvanilla)^0.5)-SUM($M181:AO181),(Input!$M$112*(1+rvanilla)^0.5)/A10stdlife))</f>
        <v>0</v>
      </c>
      <c r="AQ181" s="172">
        <f>IF(A10stdlife="n/a","n/a",IF(AQ$3&gt;(A10stdlife+$E181),(Input!$M$112*(1+rvanilla)^0.5)-SUM($M181:AP181),(Input!$M$112*(1+rvanilla)^0.5)/A10stdlife))</f>
        <v>0</v>
      </c>
      <c r="AR181" s="172">
        <f>IF(A10stdlife="n/a","n/a",IF(AR$3&gt;(A10stdlife+$E181),(Input!$M$112*(1+rvanilla)^0.5)-SUM($M181:AQ181),(Input!$M$112*(1+rvanilla)^0.5)/A10stdlife))</f>
        <v>0</v>
      </c>
      <c r="AS181" s="172">
        <f>IF(A10stdlife="n/a","n/a",IF(AS$3&gt;(A10stdlife+$E181),(Input!$M$112*(1+rvanilla)^0.5)-SUM($M181:AR181),(Input!$M$112*(1+rvanilla)^0.5)/A10stdlife))</f>
        <v>0</v>
      </c>
      <c r="AT181" s="172">
        <f>IF(A10stdlife="n/a","n/a",IF(AT$3&gt;(A10stdlife+$E181),(Input!$M$112*(1+rvanilla)^0.5)-SUM($M181:AS181),(Input!$M$112*(1+rvanilla)^0.5)/A10stdlife))</f>
        <v>0</v>
      </c>
      <c r="AU181" s="172">
        <f>IF(A10stdlife="n/a","n/a",IF(AU$3&gt;(A10stdlife+$E181),(Input!$M$112*(1+rvanilla)^0.5)-SUM($M181:AT181),(Input!$M$112*(1+rvanilla)^0.5)/A10stdlife))</f>
        <v>0</v>
      </c>
      <c r="AV181" s="172">
        <f>IF(A10stdlife="n/a","n/a",IF(AV$3&gt;(A10stdlife+$E181),(Input!$M$112*(1+rvanilla)^0.5)-SUM($M181:AU181),(Input!$M$112*(1+rvanilla)^0.5)/A10stdlife))</f>
        <v>0</v>
      </c>
      <c r="AW181" s="172">
        <f>IF(A10stdlife="n/a","n/a",IF(AW$3&gt;(A10stdlife+$E181),(Input!$M$112*(1+rvanilla)^0.5)-SUM($M181:AV181),(Input!$M$112*(1+rvanilla)^0.5)/A10stdlife))</f>
        <v>0</v>
      </c>
      <c r="AX181" s="172">
        <f>IF(A10stdlife="n/a","n/a",IF(AX$3&gt;(A10stdlife+$E181),(Input!$M$112*(1+rvanilla)^0.5)-SUM($M181:AW181),(Input!$M$112*(1+rvanilla)^0.5)/A10stdlife))</f>
        <v>0</v>
      </c>
      <c r="AY181" s="172">
        <f>IF(A10stdlife="n/a","n/a",IF(AY$3&gt;(A10stdlife+$E181),(Input!$M$112*(1+rvanilla)^0.5)-SUM($M181:AX181),(Input!$M$112*(1+rvanilla)^0.5)/A10stdlife))</f>
        <v>0</v>
      </c>
      <c r="AZ181" s="172">
        <f>IF(A10stdlife="n/a","n/a",IF(AZ$3&gt;(A10stdlife+$E181),(Input!$M$112*(1+rvanilla)^0.5)-SUM($M181:AY181),(Input!$M$112*(1+rvanilla)^0.5)/A10stdlife))</f>
        <v>0</v>
      </c>
      <c r="BA181" s="172">
        <f>IF(A10stdlife="n/a","n/a",IF(BA$3&gt;(A10stdlife+$E181),(Input!$M$112*(1+rvanilla)^0.5)-SUM($M181:AZ181),(Input!$M$112*(1+rvanilla)^0.5)/A10stdlife))</f>
        <v>0</v>
      </c>
      <c r="BB181" s="172">
        <f>IF(A10stdlife="n/a","n/a",IF(BB$3&gt;(A10stdlife+$E181),(Input!$M$112*(1+rvanilla)^0.5)-SUM($M181:BA181),(Input!$M$112*(1+rvanilla)^0.5)/A10stdlife))</f>
        <v>0</v>
      </c>
      <c r="BC181" s="172">
        <f>IF(A10stdlife="n/a","n/a",IF(BC$3&gt;(A10stdlife+$E181),(Input!$M$112*(1+rvanilla)^0.5)-SUM($M181:BB181),(Input!$M$112*(1+rvanilla)^0.5)/A10stdlife))</f>
        <v>0</v>
      </c>
      <c r="BD181" s="172">
        <f>IF(A10stdlife="n/a","n/a",IF(BD$3&gt;(A10stdlife+$E181),(Input!$M$112*(1+rvanilla)^0.5)-SUM($M181:BC181),(Input!$M$112*(1+rvanilla)^0.5)/A10stdlife))</f>
        <v>0</v>
      </c>
      <c r="BE181" s="172">
        <f>IF(A10stdlife="n/a","n/a",IF(BE$3&gt;(A10stdlife+$E181),(Input!$M$112*(1+rvanilla)^0.5)-SUM($M181:BD181),(Input!$M$112*(1+rvanilla)^0.5)/A10stdlife))</f>
        <v>0</v>
      </c>
      <c r="BF181" s="172">
        <f>IF(A10stdlife="n/a","n/a",IF(BF$3&gt;(A10stdlife+$E181),(Input!$M$112*(1+rvanilla)^0.5)-SUM($M181:BE181),(Input!$M$112*(1+rvanilla)^0.5)/A10stdlife))</f>
        <v>0</v>
      </c>
      <c r="BG181" s="172">
        <f>IF(A10stdlife="n/a","n/a",IF(BG$3&gt;(A10stdlife+$E181),(Input!$M$112*(1+rvanilla)^0.5)-SUM($M181:BF181),(Input!$M$112*(1+rvanilla)^0.5)/A10stdlife))</f>
        <v>0</v>
      </c>
      <c r="BH181" s="172">
        <f>IF(A10stdlife="n/a","n/a",IF(BH$3&gt;(A10stdlife+$E181),(Input!$M$112*(1+rvanilla)^0.5)-SUM($M181:BG181),(Input!$M$112*(1+rvanilla)^0.5)/A10stdlife))</f>
        <v>0</v>
      </c>
      <c r="BI181" s="172">
        <f>IF(A10stdlife="n/a","n/a",IF(BI$3&gt;(A10stdlife+$E181),(Input!$M$112*(1+rvanilla)^0.5)-SUM($M181:BH181),(Input!$M$112*(1+rvanilla)^0.5)/A10stdlife))</f>
        <v>0</v>
      </c>
      <c r="BJ181" s="16"/>
      <c r="BK181" s="16"/>
      <c r="BL181" s="325"/>
      <c r="BM181" s="325"/>
      <c r="BN181" s="325"/>
      <c r="BO181" s="325"/>
      <c r="BP181" s="325"/>
      <c r="BQ181" s="325"/>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2" customFormat="1" hidden="1" outlineLevel="2">
      <c r="A182" s="16"/>
      <c r="B182" s="16"/>
      <c r="C182" s="35"/>
      <c r="D182" s="546"/>
      <c r="E182" s="293">
        <v>8</v>
      </c>
      <c r="F182" s="37"/>
      <c r="G182" s="318"/>
      <c r="H182" s="320"/>
      <c r="I182" s="320"/>
      <c r="J182" s="320"/>
      <c r="K182" s="320"/>
      <c r="L182" s="320"/>
      <c r="M182" s="320"/>
      <c r="N182" s="319"/>
      <c r="O182" s="172">
        <f>IF(A10stdlife="n/a","n/a",IF(O$3&gt;(A10stdlife+$E182),(Input!$N$112*(1+rvanilla)^0.5)-SUM($N182:N182),(Input!$N$112*(1+rvanilla)^0.5)/A10stdlife))</f>
        <v>0</v>
      </c>
      <c r="P182" s="172">
        <f>IF(A10stdlife="n/a","n/a",IF(P$3&gt;(A10stdlife+$E182),(Input!$N$112*(1+rvanilla)^0.5)-SUM($N182:O182),(Input!$N$112*(1+rvanilla)^0.5)/A10stdlife))</f>
        <v>0</v>
      </c>
      <c r="Q182" s="172">
        <f>IF(A10stdlife="n/a","n/a",IF(Q$3&gt;(A10stdlife+$E182),(Input!$N$112*(1+rvanilla)^0.5)-SUM($N182:P182),(Input!$N$112*(1+rvanilla)^0.5)/A10stdlife))</f>
        <v>0</v>
      </c>
      <c r="R182" s="172">
        <f>IF(A10stdlife="n/a","n/a",IF(R$3&gt;(A10stdlife+$E182),(Input!$N$112*(1+rvanilla)^0.5)-SUM($N182:Q182),(Input!$N$112*(1+rvanilla)^0.5)/A10stdlife))</f>
        <v>0</v>
      </c>
      <c r="S182" s="172">
        <f>IF(A10stdlife="n/a","n/a",IF(S$3&gt;(A10stdlife+$E182),(Input!$N$112*(1+rvanilla)^0.5)-SUM($N182:R182),(Input!$N$112*(1+rvanilla)^0.5)/A10stdlife))</f>
        <v>0</v>
      </c>
      <c r="T182" s="172">
        <f>IF(A10stdlife="n/a","n/a",IF(T$3&gt;(A10stdlife+$E182),(Input!$N$112*(1+rvanilla)^0.5)-SUM($N182:S182),(Input!$N$112*(1+rvanilla)^0.5)/A10stdlife))</f>
        <v>0</v>
      </c>
      <c r="U182" s="172">
        <f>IF(A10stdlife="n/a","n/a",IF(U$3&gt;(A10stdlife+$E182),(Input!$N$112*(1+rvanilla)^0.5)-SUM($N182:T182),(Input!$N$112*(1+rvanilla)^0.5)/A10stdlife))</f>
        <v>0</v>
      </c>
      <c r="V182" s="172">
        <f>IF(A10stdlife="n/a","n/a",IF(V$3&gt;(A10stdlife+$E182),(Input!$N$112*(1+rvanilla)^0.5)-SUM($N182:U182),(Input!$N$112*(1+rvanilla)^0.5)/A10stdlife))</f>
        <v>0</v>
      </c>
      <c r="W182" s="172">
        <f>IF(A10stdlife="n/a","n/a",IF(W$3&gt;(A10stdlife+$E182),(Input!$N$112*(1+rvanilla)^0.5)-SUM($N182:V182),(Input!$N$112*(1+rvanilla)^0.5)/A10stdlife))</f>
        <v>0</v>
      </c>
      <c r="X182" s="172">
        <f>IF(A10stdlife="n/a","n/a",IF(X$3&gt;(A10stdlife+$E182),(Input!$N$112*(1+rvanilla)^0.5)-SUM($N182:W182),(Input!$N$112*(1+rvanilla)^0.5)/A10stdlife))</f>
        <v>0</v>
      </c>
      <c r="Y182" s="172">
        <f>IF(A10stdlife="n/a","n/a",IF(Y$3&gt;(A10stdlife+$E182),(Input!$N$112*(1+rvanilla)^0.5)-SUM($N182:X182),(Input!$N$112*(1+rvanilla)^0.5)/A10stdlife))</f>
        <v>0</v>
      </c>
      <c r="Z182" s="172">
        <f>IF(A10stdlife="n/a","n/a",IF(Z$3&gt;(A10stdlife+$E182),(Input!$N$112*(1+rvanilla)^0.5)-SUM($N182:Y182),(Input!$N$112*(1+rvanilla)^0.5)/A10stdlife))</f>
        <v>0</v>
      </c>
      <c r="AA182" s="172">
        <f>IF(A10stdlife="n/a","n/a",IF(AA$3&gt;(A10stdlife+$E182),(Input!$N$112*(1+rvanilla)^0.5)-SUM($N182:Z182),(Input!$N$112*(1+rvanilla)^0.5)/A10stdlife))</f>
        <v>0</v>
      </c>
      <c r="AB182" s="172">
        <f>IF(A10stdlife="n/a","n/a",IF(AB$3&gt;(A10stdlife+$E182),(Input!$N$112*(1+rvanilla)^0.5)-SUM($N182:AA182),(Input!$N$112*(1+rvanilla)^0.5)/A10stdlife))</f>
        <v>0</v>
      </c>
      <c r="AC182" s="172">
        <f>IF(A10stdlife="n/a","n/a",IF(AC$3&gt;(A10stdlife+$E182),(Input!$N$112*(1+rvanilla)^0.5)-SUM($N182:AB182),(Input!$N$112*(1+rvanilla)^0.5)/A10stdlife))</f>
        <v>0</v>
      </c>
      <c r="AD182" s="172">
        <f>IF(A10stdlife="n/a","n/a",IF(AD$3&gt;(A10stdlife+$E182),(Input!$N$112*(1+rvanilla)^0.5)-SUM($N182:AC182),(Input!$N$112*(1+rvanilla)^0.5)/A10stdlife))</f>
        <v>0</v>
      </c>
      <c r="AE182" s="172">
        <f>IF(A10stdlife="n/a","n/a",IF(AE$3&gt;(A10stdlife+$E182),(Input!$N$112*(1+rvanilla)^0.5)-SUM($N182:AD182),(Input!$N$112*(1+rvanilla)^0.5)/A10stdlife))</f>
        <v>0</v>
      </c>
      <c r="AF182" s="172">
        <f>IF(A10stdlife="n/a","n/a",IF(AF$3&gt;(A10stdlife+$E182),(Input!$N$112*(1+rvanilla)^0.5)-SUM($N182:AE182),(Input!$N$112*(1+rvanilla)^0.5)/A10stdlife))</f>
        <v>0</v>
      </c>
      <c r="AG182" s="172">
        <f>IF(A10stdlife="n/a","n/a",IF(AG$3&gt;(A10stdlife+$E182),(Input!$N$112*(1+rvanilla)^0.5)-SUM($N182:AF182),(Input!$N$112*(1+rvanilla)^0.5)/A10stdlife))</f>
        <v>0</v>
      </c>
      <c r="AH182" s="172">
        <f>IF(A10stdlife="n/a","n/a",IF(AH$3&gt;(A10stdlife+$E182),(Input!$N$112*(1+rvanilla)^0.5)-SUM($N182:AG182),(Input!$N$112*(1+rvanilla)^0.5)/A10stdlife))</f>
        <v>0</v>
      </c>
      <c r="AI182" s="172">
        <f>IF(A10stdlife="n/a","n/a",IF(AI$3&gt;(A10stdlife+$E182),(Input!$N$112*(1+rvanilla)^0.5)-SUM($N182:AH182),(Input!$N$112*(1+rvanilla)^0.5)/A10stdlife))</f>
        <v>0</v>
      </c>
      <c r="AJ182" s="172">
        <f>IF(A10stdlife="n/a","n/a",IF(AJ$3&gt;(A10stdlife+$E182),(Input!$N$112*(1+rvanilla)^0.5)-SUM($N182:AI182),(Input!$N$112*(1+rvanilla)^0.5)/A10stdlife))</f>
        <v>0</v>
      </c>
      <c r="AK182" s="172">
        <f>IF(A10stdlife="n/a","n/a",IF(AK$3&gt;(A10stdlife+$E182),(Input!$N$112*(1+rvanilla)^0.5)-SUM($N182:AJ182),(Input!$N$112*(1+rvanilla)^0.5)/A10stdlife))</f>
        <v>0</v>
      </c>
      <c r="AL182" s="172">
        <f>IF(A10stdlife="n/a","n/a",IF(AL$3&gt;(A10stdlife+$E182),(Input!$N$112*(1+rvanilla)^0.5)-SUM($N182:AK182),(Input!$N$112*(1+rvanilla)^0.5)/A10stdlife))</f>
        <v>0</v>
      </c>
      <c r="AM182" s="172">
        <f>IF(A10stdlife="n/a","n/a",IF(AM$3&gt;(A10stdlife+$E182),(Input!$N$112*(1+rvanilla)^0.5)-SUM($N182:AL182),(Input!$N$112*(1+rvanilla)^0.5)/A10stdlife))</f>
        <v>0</v>
      </c>
      <c r="AN182" s="172">
        <f>IF(A10stdlife="n/a","n/a",IF(AN$3&gt;(A10stdlife+$E182),(Input!$N$112*(1+rvanilla)^0.5)-SUM($N182:AM182),(Input!$N$112*(1+rvanilla)^0.5)/A10stdlife))</f>
        <v>0</v>
      </c>
      <c r="AO182" s="172">
        <f>IF(A10stdlife="n/a","n/a",IF(AO$3&gt;(A10stdlife+$E182),(Input!$N$112*(1+rvanilla)^0.5)-SUM($N182:AN182),(Input!$N$112*(1+rvanilla)^0.5)/A10stdlife))</f>
        <v>0</v>
      </c>
      <c r="AP182" s="172">
        <f>IF(A10stdlife="n/a","n/a",IF(AP$3&gt;(A10stdlife+$E182),(Input!$N$112*(1+rvanilla)^0.5)-SUM($N182:AO182),(Input!$N$112*(1+rvanilla)^0.5)/A10stdlife))</f>
        <v>0</v>
      </c>
      <c r="AQ182" s="172">
        <f>IF(A10stdlife="n/a","n/a",IF(AQ$3&gt;(A10stdlife+$E182),(Input!$N$112*(1+rvanilla)^0.5)-SUM($N182:AP182),(Input!$N$112*(1+rvanilla)^0.5)/A10stdlife))</f>
        <v>0</v>
      </c>
      <c r="AR182" s="172">
        <f>IF(A10stdlife="n/a","n/a",IF(AR$3&gt;(A10stdlife+$E182),(Input!$N$112*(1+rvanilla)^0.5)-SUM($N182:AQ182),(Input!$N$112*(1+rvanilla)^0.5)/A10stdlife))</f>
        <v>0</v>
      </c>
      <c r="AS182" s="172">
        <f>IF(A10stdlife="n/a","n/a",IF(AS$3&gt;(A10stdlife+$E182),(Input!$N$112*(1+rvanilla)^0.5)-SUM($N182:AR182),(Input!$N$112*(1+rvanilla)^0.5)/A10stdlife))</f>
        <v>0</v>
      </c>
      <c r="AT182" s="172">
        <f>IF(A10stdlife="n/a","n/a",IF(AT$3&gt;(A10stdlife+$E182),(Input!$N$112*(1+rvanilla)^0.5)-SUM($N182:AS182),(Input!$N$112*(1+rvanilla)^0.5)/A10stdlife))</f>
        <v>0</v>
      </c>
      <c r="AU182" s="172">
        <f>IF(A10stdlife="n/a","n/a",IF(AU$3&gt;(A10stdlife+$E182),(Input!$N$112*(1+rvanilla)^0.5)-SUM($N182:AT182),(Input!$N$112*(1+rvanilla)^0.5)/A10stdlife))</f>
        <v>0</v>
      </c>
      <c r="AV182" s="172">
        <f>IF(A10stdlife="n/a","n/a",IF(AV$3&gt;(A10stdlife+$E182),(Input!$N$112*(1+rvanilla)^0.5)-SUM($N182:AU182),(Input!$N$112*(1+rvanilla)^0.5)/A10stdlife))</f>
        <v>0</v>
      </c>
      <c r="AW182" s="172">
        <f>IF(A10stdlife="n/a","n/a",IF(AW$3&gt;(A10stdlife+$E182),(Input!$N$112*(1+rvanilla)^0.5)-SUM($N182:AV182),(Input!$N$112*(1+rvanilla)^0.5)/A10stdlife))</f>
        <v>0</v>
      </c>
      <c r="AX182" s="172">
        <f>IF(A10stdlife="n/a","n/a",IF(AX$3&gt;(A10stdlife+$E182),(Input!$N$112*(1+rvanilla)^0.5)-SUM($N182:AW182),(Input!$N$112*(1+rvanilla)^0.5)/A10stdlife))</f>
        <v>0</v>
      </c>
      <c r="AY182" s="172">
        <f>IF(A10stdlife="n/a","n/a",IF(AY$3&gt;(A10stdlife+$E182),(Input!$N$112*(1+rvanilla)^0.5)-SUM($N182:AX182),(Input!$N$112*(1+rvanilla)^0.5)/A10stdlife))</f>
        <v>0</v>
      </c>
      <c r="AZ182" s="172">
        <f>IF(A10stdlife="n/a","n/a",IF(AZ$3&gt;(A10stdlife+$E182),(Input!$N$112*(1+rvanilla)^0.5)-SUM($N182:AY182),(Input!$N$112*(1+rvanilla)^0.5)/A10stdlife))</f>
        <v>0</v>
      </c>
      <c r="BA182" s="172">
        <f>IF(A10stdlife="n/a","n/a",IF(BA$3&gt;(A10stdlife+$E182),(Input!$N$112*(1+rvanilla)^0.5)-SUM($N182:AZ182),(Input!$N$112*(1+rvanilla)^0.5)/A10stdlife))</f>
        <v>0</v>
      </c>
      <c r="BB182" s="172">
        <f>IF(A10stdlife="n/a","n/a",IF(BB$3&gt;(A10stdlife+$E182),(Input!$N$112*(1+rvanilla)^0.5)-SUM($N182:BA182),(Input!$N$112*(1+rvanilla)^0.5)/A10stdlife))</f>
        <v>0</v>
      </c>
      <c r="BC182" s="172">
        <f>IF(A10stdlife="n/a","n/a",IF(BC$3&gt;(A10stdlife+$E182),(Input!$N$112*(1+rvanilla)^0.5)-SUM($N182:BB182),(Input!$N$112*(1+rvanilla)^0.5)/A10stdlife))</f>
        <v>0</v>
      </c>
      <c r="BD182" s="172">
        <f>IF(A10stdlife="n/a","n/a",IF(BD$3&gt;(A10stdlife+$E182),(Input!$N$112*(1+rvanilla)^0.5)-SUM($N182:BC182),(Input!$N$112*(1+rvanilla)^0.5)/A10stdlife))</f>
        <v>0</v>
      </c>
      <c r="BE182" s="172">
        <f>IF(A10stdlife="n/a","n/a",IF(BE$3&gt;(A10stdlife+$E182),(Input!$N$112*(1+rvanilla)^0.5)-SUM($N182:BD182),(Input!$N$112*(1+rvanilla)^0.5)/A10stdlife))</f>
        <v>0</v>
      </c>
      <c r="BF182" s="172">
        <f>IF(A10stdlife="n/a","n/a",IF(BF$3&gt;(A10stdlife+$E182),(Input!$N$112*(1+rvanilla)^0.5)-SUM($N182:BE182),(Input!$N$112*(1+rvanilla)^0.5)/A10stdlife))</f>
        <v>0</v>
      </c>
      <c r="BG182" s="172">
        <f>IF(A10stdlife="n/a","n/a",IF(BG$3&gt;(A10stdlife+$E182),(Input!$N$112*(1+rvanilla)^0.5)-SUM($N182:BF182),(Input!$N$112*(1+rvanilla)^0.5)/A10stdlife))</f>
        <v>0</v>
      </c>
      <c r="BH182" s="172">
        <f>IF(A10stdlife="n/a","n/a",IF(BH$3&gt;(A10stdlife+$E182),(Input!$N$112*(1+rvanilla)^0.5)-SUM($N182:BG182),(Input!$N$112*(1+rvanilla)^0.5)/A10stdlife))</f>
        <v>0</v>
      </c>
      <c r="BI182" s="172">
        <f>IF(A10stdlife="n/a","n/a",IF(BI$3&gt;(A10stdlife+$E182),(Input!$N$112*(1+rvanilla)^0.5)-SUM($N182:BH182),(Input!$N$112*(1+rvanilla)^0.5)/A10stdlife))</f>
        <v>0</v>
      </c>
      <c r="BJ182" s="16"/>
      <c r="BK182" s="16"/>
      <c r="BL182" s="325"/>
      <c r="BM182" s="325"/>
      <c r="BN182" s="325"/>
      <c r="BO182" s="325"/>
      <c r="BP182" s="325"/>
      <c r="BQ182" s="325"/>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2" customFormat="1" hidden="1" outlineLevel="2">
      <c r="A183" s="16"/>
      <c r="B183" s="16"/>
      <c r="C183" s="35"/>
      <c r="D183" s="546"/>
      <c r="E183" s="293">
        <v>9</v>
      </c>
      <c r="F183" s="37"/>
      <c r="G183" s="318"/>
      <c r="H183" s="320"/>
      <c r="I183" s="320"/>
      <c r="J183" s="320"/>
      <c r="K183" s="320"/>
      <c r="L183" s="320"/>
      <c r="M183" s="320"/>
      <c r="N183" s="320"/>
      <c r="O183" s="319"/>
      <c r="P183" s="172">
        <f>IF(A10stdlife="n/a","n/a",IF(P$3&gt;(A10stdlife+$E183),(Input!$O$112*(1+rvanilla)^0.5)-SUM($O183:O183),(Input!$O$112*(1+rvanilla)^0.5)/A10stdlife))</f>
        <v>0</v>
      </c>
      <c r="Q183" s="172">
        <f>IF(A10stdlife="n/a","n/a",IF(Q$3&gt;(A10stdlife+$E183),(Input!$O$112*(1+rvanilla)^0.5)-SUM($O183:P183),(Input!$O$112*(1+rvanilla)^0.5)/A10stdlife))</f>
        <v>0</v>
      </c>
      <c r="R183" s="172">
        <f>IF(A10stdlife="n/a","n/a",IF(R$3&gt;(A10stdlife+$E183),(Input!$O$112*(1+rvanilla)^0.5)-SUM($O183:Q183),(Input!$O$112*(1+rvanilla)^0.5)/A10stdlife))</f>
        <v>0</v>
      </c>
      <c r="S183" s="172">
        <f>IF(A10stdlife="n/a","n/a",IF(S$3&gt;(A10stdlife+$E183),(Input!$O$112*(1+rvanilla)^0.5)-SUM($O183:R183),(Input!$O$112*(1+rvanilla)^0.5)/A10stdlife))</f>
        <v>0</v>
      </c>
      <c r="T183" s="172">
        <f>IF(A10stdlife="n/a","n/a",IF(T$3&gt;(A10stdlife+$E183),(Input!$O$112*(1+rvanilla)^0.5)-SUM($O183:S183),(Input!$O$112*(1+rvanilla)^0.5)/A10stdlife))</f>
        <v>0</v>
      </c>
      <c r="U183" s="172">
        <f>IF(A10stdlife="n/a","n/a",IF(U$3&gt;(A10stdlife+$E183),(Input!$O$112*(1+rvanilla)^0.5)-SUM($O183:T183),(Input!$O$112*(1+rvanilla)^0.5)/A10stdlife))</f>
        <v>0</v>
      </c>
      <c r="V183" s="172">
        <f>IF(A10stdlife="n/a","n/a",IF(V$3&gt;(A10stdlife+$E183),(Input!$O$112*(1+rvanilla)^0.5)-SUM($O183:U183),(Input!$O$112*(1+rvanilla)^0.5)/A10stdlife))</f>
        <v>0</v>
      </c>
      <c r="W183" s="172">
        <f>IF(A10stdlife="n/a","n/a",IF(W$3&gt;(A10stdlife+$E183),(Input!$O$112*(1+rvanilla)^0.5)-SUM($O183:V183),(Input!$O$112*(1+rvanilla)^0.5)/A10stdlife))</f>
        <v>0</v>
      </c>
      <c r="X183" s="172">
        <f>IF(A10stdlife="n/a","n/a",IF(X$3&gt;(A10stdlife+$E183),(Input!$O$112*(1+rvanilla)^0.5)-SUM($O183:W183),(Input!$O$112*(1+rvanilla)^0.5)/A10stdlife))</f>
        <v>0</v>
      </c>
      <c r="Y183" s="172">
        <f>IF(A10stdlife="n/a","n/a",IF(Y$3&gt;(A10stdlife+$E183),(Input!$O$112*(1+rvanilla)^0.5)-SUM($O183:X183),(Input!$O$112*(1+rvanilla)^0.5)/A10stdlife))</f>
        <v>0</v>
      </c>
      <c r="Z183" s="172">
        <f>IF(A10stdlife="n/a","n/a",IF(Z$3&gt;(A10stdlife+$E183),(Input!$O$112*(1+rvanilla)^0.5)-SUM($O183:Y183),(Input!$O$112*(1+rvanilla)^0.5)/A10stdlife))</f>
        <v>0</v>
      </c>
      <c r="AA183" s="172">
        <f>IF(A10stdlife="n/a","n/a",IF(AA$3&gt;(A10stdlife+$E183),(Input!$O$112*(1+rvanilla)^0.5)-SUM($O183:Z183),(Input!$O$112*(1+rvanilla)^0.5)/A10stdlife))</f>
        <v>0</v>
      </c>
      <c r="AB183" s="172">
        <f>IF(A10stdlife="n/a","n/a",IF(AB$3&gt;(A10stdlife+$E183),(Input!$O$112*(1+rvanilla)^0.5)-SUM($O183:AA183),(Input!$O$112*(1+rvanilla)^0.5)/A10stdlife))</f>
        <v>0</v>
      </c>
      <c r="AC183" s="172">
        <f>IF(A10stdlife="n/a","n/a",IF(AC$3&gt;(A10stdlife+$E183),(Input!$O$112*(1+rvanilla)^0.5)-SUM($O183:AB183),(Input!$O$112*(1+rvanilla)^0.5)/A10stdlife))</f>
        <v>0</v>
      </c>
      <c r="AD183" s="172">
        <f>IF(A10stdlife="n/a","n/a",IF(AD$3&gt;(A10stdlife+$E183),(Input!$O$112*(1+rvanilla)^0.5)-SUM($O183:AC183),(Input!$O$112*(1+rvanilla)^0.5)/A10stdlife))</f>
        <v>0</v>
      </c>
      <c r="AE183" s="172">
        <f>IF(A10stdlife="n/a","n/a",IF(AE$3&gt;(A10stdlife+$E183),(Input!$O$112*(1+rvanilla)^0.5)-SUM($O183:AD183),(Input!$O$112*(1+rvanilla)^0.5)/A10stdlife))</f>
        <v>0</v>
      </c>
      <c r="AF183" s="172">
        <f>IF(A10stdlife="n/a","n/a",IF(AF$3&gt;(A10stdlife+$E183),(Input!$O$112*(1+rvanilla)^0.5)-SUM($O183:AE183),(Input!$O$112*(1+rvanilla)^0.5)/A10stdlife))</f>
        <v>0</v>
      </c>
      <c r="AG183" s="172">
        <f>IF(A10stdlife="n/a","n/a",IF(AG$3&gt;(A10stdlife+$E183),(Input!$O$112*(1+rvanilla)^0.5)-SUM($O183:AF183),(Input!$O$112*(1+rvanilla)^0.5)/A10stdlife))</f>
        <v>0</v>
      </c>
      <c r="AH183" s="172">
        <f>IF(A10stdlife="n/a","n/a",IF(AH$3&gt;(A10stdlife+$E183),(Input!$O$112*(1+rvanilla)^0.5)-SUM($O183:AG183),(Input!$O$112*(1+rvanilla)^0.5)/A10stdlife))</f>
        <v>0</v>
      </c>
      <c r="AI183" s="172">
        <f>IF(A10stdlife="n/a","n/a",IF(AI$3&gt;(A10stdlife+$E183),(Input!$O$112*(1+rvanilla)^0.5)-SUM($O183:AH183),(Input!$O$112*(1+rvanilla)^0.5)/A10stdlife))</f>
        <v>0</v>
      </c>
      <c r="AJ183" s="172">
        <f>IF(A10stdlife="n/a","n/a",IF(AJ$3&gt;(A10stdlife+$E183),(Input!$O$112*(1+rvanilla)^0.5)-SUM($O183:AI183),(Input!$O$112*(1+rvanilla)^0.5)/A10stdlife))</f>
        <v>0</v>
      </c>
      <c r="AK183" s="172">
        <f>IF(A10stdlife="n/a","n/a",IF(AK$3&gt;(A10stdlife+$E183),(Input!$O$112*(1+rvanilla)^0.5)-SUM($O183:AJ183),(Input!$O$112*(1+rvanilla)^0.5)/A10stdlife))</f>
        <v>0</v>
      </c>
      <c r="AL183" s="172">
        <f>IF(A10stdlife="n/a","n/a",IF(AL$3&gt;(A10stdlife+$E183),(Input!$O$112*(1+rvanilla)^0.5)-SUM($O183:AK183),(Input!$O$112*(1+rvanilla)^0.5)/A10stdlife))</f>
        <v>0</v>
      </c>
      <c r="AM183" s="172">
        <f>IF(A10stdlife="n/a","n/a",IF(AM$3&gt;(A10stdlife+$E183),(Input!$O$112*(1+rvanilla)^0.5)-SUM($O183:AL183),(Input!$O$112*(1+rvanilla)^0.5)/A10stdlife))</f>
        <v>0</v>
      </c>
      <c r="AN183" s="172">
        <f>IF(A10stdlife="n/a","n/a",IF(AN$3&gt;(A10stdlife+$E183),(Input!$O$112*(1+rvanilla)^0.5)-SUM($O183:AM183),(Input!$O$112*(1+rvanilla)^0.5)/A10stdlife))</f>
        <v>0</v>
      </c>
      <c r="AO183" s="172">
        <f>IF(A10stdlife="n/a","n/a",IF(AO$3&gt;(A10stdlife+$E183),(Input!$O$112*(1+rvanilla)^0.5)-SUM($O183:AN183),(Input!$O$112*(1+rvanilla)^0.5)/A10stdlife))</f>
        <v>0</v>
      </c>
      <c r="AP183" s="172">
        <f>IF(A10stdlife="n/a","n/a",IF(AP$3&gt;(A10stdlife+$E183),(Input!$O$112*(1+rvanilla)^0.5)-SUM($O183:AO183),(Input!$O$112*(1+rvanilla)^0.5)/A10stdlife))</f>
        <v>0</v>
      </c>
      <c r="AQ183" s="172">
        <f>IF(A10stdlife="n/a","n/a",IF(AQ$3&gt;(A10stdlife+$E183),(Input!$O$112*(1+rvanilla)^0.5)-SUM($O183:AP183),(Input!$O$112*(1+rvanilla)^0.5)/A10stdlife))</f>
        <v>0</v>
      </c>
      <c r="AR183" s="172">
        <f>IF(A10stdlife="n/a","n/a",IF(AR$3&gt;(A10stdlife+$E183),(Input!$O$112*(1+rvanilla)^0.5)-SUM($O183:AQ183),(Input!$O$112*(1+rvanilla)^0.5)/A10stdlife))</f>
        <v>0</v>
      </c>
      <c r="AS183" s="172">
        <f>IF(A10stdlife="n/a","n/a",IF(AS$3&gt;(A10stdlife+$E183),(Input!$O$112*(1+rvanilla)^0.5)-SUM($O183:AR183),(Input!$O$112*(1+rvanilla)^0.5)/A10stdlife))</f>
        <v>0</v>
      </c>
      <c r="AT183" s="172">
        <f>IF(A10stdlife="n/a","n/a",IF(AT$3&gt;(A10stdlife+$E183),(Input!$O$112*(1+rvanilla)^0.5)-SUM($O183:AS183),(Input!$O$112*(1+rvanilla)^0.5)/A10stdlife))</f>
        <v>0</v>
      </c>
      <c r="AU183" s="172">
        <f>IF(A10stdlife="n/a","n/a",IF(AU$3&gt;(A10stdlife+$E183),(Input!$O$112*(1+rvanilla)^0.5)-SUM($O183:AT183),(Input!$O$112*(1+rvanilla)^0.5)/A10stdlife))</f>
        <v>0</v>
      </c>
      <c r="AV183" s="172">
        <f>IF(A10stdlife="n/a","n/a",IF(AV$3&gt;(A10stdlife+$E183),(Input!$O$112*(1+rvanilla)^0.5)-SUM($O183:AU183),(Input!$O$112*(1+rvanilla)^0.5)/A10stdlife))</f>
        <v>0</v>
      </c>
      <c r="AW183" s="172">
        <f>IF(A10stdlife="n/a","n/a",IF(AW$3&gt;(A10stdlife+$E183),(Input!$O$112*(1+rvanilla)^0.5)-SUM($O183:AV183),(Input!$O$112*(1+rvanilla)^0.5)/A10stdlife))</f>
        <v>0</v>
      </c>
      <c r="AX183" s="172">
        <f>IF(A10stdlife="n/a","n/a",IF(AX$3&gt;(A10stdlife+$E183),(Input!$O$112*(1+rvanilla)^0.5)-SUM($O183:AW183),(Input!$O$112*(1+rvanilla)^0.5)/A10stdlife))</f>
        <v>0</v>
      </c>
      <c r="AY183" s="172">
        <f>IF(A10stdlife="n/a","n/a",IF(AY$3&gt;(A10stdlife+$E183),(Input!$O$112*(1+rvanilla)^0.5)-SUM($O183:AX183),(Input!$O$112*(1+rvanilla)^0.5)/A10stdlife))</f>
        <v>0</v>
      </c>
      <c r="AZ183" s="172">
        <f>IF(A10stdlife="n/a","n/a",IF(AZ$3&gt;(A10stdlife+$E183),(Input!$O$112*(1+rvanilla)^0.5)-SUM($O183:AY183),(Input!$O$112*(1+rvanilla)^0.5)/A10stdlife))</f>
        <v>0</v>
      </c>
      <c r="BA183" s="172">
        <f>IF(A10stdlife="n/a","n/a",IF(BA$3&gt;(A10stdlife+$E183),(Input!$O$112*(1+rvanilla)^0.5)-SUM($O183:AZ183),(Input!$O$112*(1+rvanilla)^0.5)/A10stdlife))</f>
        <v>0</v>
      </c>
      <c r="BB183" s="172">
        <f>IF(A10stdlife="n/a","n/a",IF(BB$3&gt;(A10stdlife+$E183),(Input!$O$112*(1+rvanilla)^0.5)-SUM($O183:BA183),(Input!$O$112*(1+rvanilla)^0.5)/A10stdlife))</f>
        <v>0</v>
      </c>
      <c r="BC183" s="172">
        <f>IF(A10stdlife="n/a","n/a",IF(BC$3&gt;(A10stdlife+$E183),(Input!$O$112*(1+rvanilla)^0.5)-SUM($O183:BB183),(Input!$O$112*(1+rvanilla)^0.5)/A10stdlife))</f>
        <v>0</v>
      </c>
      <c r="BD183" s="172">
        <f>IF(A10stdlife="n/a","n/a",IF(BD$3&gt;(A10stdlife+$E183),(Input!$O$112*(1+rvanilla)^0.5)-SUM($O183:BC183),(Input!$O$112*(1+rvanilla)^0.5)/A10stdlife))</f>
        <v>0</v>
      </c>
      <c r="BE183" s="172">
        <f>IF(A10stdlife="n/a","n/a",IF(BE$3&gt;(A10stdlife+$E183),(Input!$O$112*(1+rvanilla)^0.5)-SUM($O183:BD183),(Input!$O$112*(1+rvanilla)^0.5)/A10stdlife))</f>
        <v>0</v>
      </c>
      <c r="BF183" s="172">
        <f>IF(A10stdlife="n/a","n/a",IF(BF$3&gt;(A10stdlife+$E183),(Input!$O$112*(1+rvanilla)^0.5)-SUM($O183:BE183),(Input!$O$112*(1+rvanilla)^0.5)/A10stdlife))</f>
        <v>0</v>
      </c>
      <c r="BG183" s="172">
        <f>IF(A10stdlife="n/a","n/a",IF(BG$3&gt;(A10stdlife+$E183),(Input!$O$112*(1+rvanilla)^0.5)-SUM($O183:BF183),(Input!$O$112*(1+rvanilla)^0.5)/A10stdlife))</f>
        <v>0</v>
      </c>
      <c r="BH183" s="172">
        <f>IF(A10stdlife="n/a","n/a",IF(BH$3&gt;(A10stdlife+$E183),(Input!$O$112*(1+rvanilla)^0.5)-SUM($O183:BG183),(Input!$O$112*(1+rvanilla)^0.5)/A10stdlife))</f>
        <v>0</v>
      </c>
      <c r="BI183" s="172">
        <f>IF(A10stdlife="n/a","n/a",IF(BI$3&gt;(A10stdlife+$E183),(Input!$O$112*(1+rvanilla)^0.5)-SUM($O183:BH183),(Input!$O$112*(1+rvanilla)^0.5)/A10stdlife))</f>
        <v>0</v>
      </c>
      <c r="BJ183" s="16"/>
      <c r="BK183" s="16"/>
      <c r="BL183" s="325"/>
      <c r="BM183" s="325"/>
      <c r="BN183" s="325"/>
      <c r="BO183" s="325"/>
      <c r="BP183" s="325"/>
      <c r="BQ183" s="325"/>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2" customFormat="1" hidden="1" outlineLevel="2">
      <c r="A184" s="16"/>
      <c r="B184" s="16"/>
      <c r="C184" s="35"/>
      <c r="D184" s="546"/>
      <c r="E184" s="294">
        <v>10</v>
      </c>
      <c r="F184" s="37"/>
      <c r="G184" s="318"/>
      <c r="H184" s="320"/>
      <c r="I184" s="320"/>
      <c r="J184" s="320"/>
      <c r="K184" s="320"/>
      <c r="L184" s="320"/>
      <c r="M184" s="320"/>
      <c r="N184" s="320"/>
      <c r="O184" s="320"/>
      <c r="P184" s="319"/>
      <c r="Q184" s="172">
        <f>IF(A10stdlife="n/a","n/a",IF(Q$3&gt;(A10stdlife+$E184),(Input!$P$112*(1+rvanilla)^0.5)-SUM($P184:P184),(Input!$P$112*(1+rvanilla)^0.5)/A10stdlife))</f>
        <v>0</v>
      </c>
      <c r="R184" s="172">
        <f>IF(A10stdlife="n/a","n/a",IF(R$3&gt;(A10stdlife+$E184),(Input!$P$112*(1+rvanilla)^0.5)-SUM($P184:Q184),(Input!$P$112*(1+rvanilla)^0.5)/A10stdlife))</f>
        <v>0</v>
      </c>
      <c r="S184" s="172">
        <f>IF(A10stdlife="n/a","n/a",IF(S$3&gt;(A10stdlife+$E184),(Input!$P$112*(1+rvanilla)^0.5)-SUM($P184:R184),(Input!$P$112*(1+rvanilla)^0.5)/A10stdlife))</f>
        <v>0</v>
      </c>
      <c r="T184" s="172">
        <f>IF(A10stdlife="n/a","n/a",IF(T$3&gt;(A10stdlife+$E184),(Input!$P$112*(1+rvanilla)^0.5)-SUM($P184:S184),(Input!$P$112*(1+rvanilla)^0.5)/A10stdlife))</f>
        <v>0</v>
      </c>
      <c r="U184" s="172">
        <f>IF(A10stdlife="n/a","n/a",IF(U$3&gt;(A10stdlife+$E184),(Input!$P$112*(1+rvanilla)^0.5)-SUM($P184:T184),(Input!$P$112*(1+rvanilla)^0.5)/A10stdlife))</f>
        <v>0</v>
      </c>
      <c r="V184" s="172">
        <f>IF(A10stdlife="n/a","n/a",IF(V$3&gt;(A10stdlife+$E184),(Input!$P$112*(1+rvanilla)^0.5)-SUM($P184:U184),(Input!$P$112*(1+rvanilla)^0.5)/A10stdlife))</f>
        <v>0</v>
      </c>
      <c r="W184" s="172">
        <f>IF(A10stdlife="n/a","n/a",IF(W$3&gt;(A10stdlife+$E184),(Input!$P$112*(1+rvanilla)^0.5)-SUM($P184:V184),(Input!$P$112*(1+rvanilla)^0.5)/A10stdlife))</f>
        <v>0</v>
      </c>
      <c r="X184" s="172">
        <f>IF(A10stdlife="n/a","n/a",IF(X$3&gt;(A10stdlife+$E184),(Input!$P$112*(1+rvanilla)^0.5)-SUM($P184:W184),(Input!$P$112*(1+rvanilla)^0.5)/A10stdlife))</f>
        <v>0</v>
      </c>
      <c r="Y184" s="172">
        <f>IF(A10stdlife="n/a","n/a",IF(Y$3&gt;(A10stdlife+$E184),(Input!$P$112*(1+rvanilla)^0.5)-SUM($P184:X184),(Input!$P$112*(1+rvanilla)^0.5)/A10stdlife))</f>
        <v>0</v>
      </c>
      <c r="Z184" s="172">
        <f>IF(A10stdlife="n/a","n/a",IF(Z$3&gt;(A10stdlife+$E184),(Input!$P$112*(1+rvanilla)^0.5)-SUM($P184:Y184),(Input!$P$112*(1+rvanilla)^0.5)/A10stdlife))</f>
        <v>0</v>
      </c>
      <c r="AA184" s="172">
        <f>IF(A10stdlife="n/a","n/a",IF(AA$3&gt;(A10stdlife+$E184),(Input!$P$112*(1+rvanilla)^0.5)-SUM($P184:Z184),(Input!$P$112*(1+rvanilla)^0.5)/A10stdlife))</f>
        <v>0</v>
      </c>
      <c r="AB184" s="172">
        <f>IF(A10stdlife="n/a","n/a",IF(AB$3&gt;(A10stdlife+$E184),(Input!$P$112*(1+rvanilla)^0.5)-SUM($P184:AA184),(Input!$P$112*(1+rvanilla)^0.5)/A10stdlife))</f>
        <v>0</v>
      </c>
      <c r="AC184" s="172">
        <f>IF(A10stdlife="n/a","n/a",IF(AC$3&gt;(A10stdlife+$E184),(Input!$P$112*(1+rvanilla)^0.5)-SUM($P184:AB184),(Input!$P$112*(1+rvanilla)^0.5)/A10stdlife))</f>
        <v>0</v>
      </c>
      <c r="AD184" s="172">
        <f>IF(A10stdlife="n/a","n/a",IF(AD$3&gt;(A10stdlife+$E184),(Input!$P$112*(1+rvanilla)^0.5)-SUM($P184:AC184),(Input!$P$112*(1+rvanilla)^0.5)/A10stdlife))</f>
        <v>0</v>
      </c>
      <c r="AE184" s="172">
        <f>IF(A10stdlife="n/a","n/a",IF(AE$3&gt;(A10stdlife+$E184),(Input!$P$112*(1+rvanilla)^0.5)-SUM($P184:AD184),(Input!$P$112*(1+rvanilla)^0.5)/A10stdlife))</f>
        <v>0</v>
      </c>
      <c r="AF184" s="172">
        <f>IF(A10stdlife="n/a","n/a",IF(AF$3&gt;(A10stdlife+$E184),(Input!$P$112*(1+rvanilla)^0.5)-SUM($P184:AE184),(Input!$P$112*(1+rvanilla)^0.5)/A10stdlife))</f>
        <v>0</v>
      </c>
      <c r="AG184" s="172">
        <f>IF(A10stdlife="n/a","n/a",IF(AG$3&gt;(A10stdlife+$E184),(Input!$P$112*(1+rvanilla)^0.5)-SUM($P184:AF184),(Input!$P$112*(1+rvanilla)^0.5)/A10stdlife))</f>
        <v>0</v>
      </c>
      <c r="AH184" s="172">
        <f>IF(A10stdlife="n/a","n/a",IF(AH$3&gt;(A10stdlife+$E184),(Input!$P$112*(1+rvanilla)^0.5)-SUM($P184:AG184),(Input!$P$112*(1+rvanilla)^0.5)/A10stdlife))</f>
        <v>0</v>
      </c>
      <c r="AI184" s="172">
        <f>IF(A10stdlife="n/a","n/a",IF(AI$3&gt;(A10stdlife+$E184),(Input!$P$112*(1+rvanilla)^0.5)-SUM($P184:AH184),(Input!$P$112*(1+rvanilla)^0.5)/A10stdlife))</f>
        <v>0</v>
      </c>
      <c r="AJ184" s="172">
        <f>IF(A10stdlife="n/a","n/a",IF(AJ$3&gt;(A10stdlife+$E184),(Input!$P$112*(1+rvanilla)^0.5)-SUM($P184:AI184),(Input!$P$112*(1+rvanilla)^0.5)/A10stdlife))</f>
        <v>0</v>
      </c>
      <c r="AK184" s="172">
        <f>IF(A10stdlife="n/a","n/a",IF(AK$3&gt;(A10stdlife+$E184),(Input!$P$112*(1+rvanilla)^0.5)-SUM($P184:AJ184),(Input!$P$112*(1+rvanilla)^0.5)/A10stdlife))</f>
        <v>0</v>
      </c>
      <c r="AL184" s="172">
        <f>IF(A10stdlife="n/a","n/a",IF(AL$3&gt;(A10stdlife+$E184),(Input!$P$112*(1+rvanilla)^0.5)-SUM($P184:AK184),(Input!$P$112*(1+rvanilla)^0.5)/A10stdlife))</f>
        <v>0</v>
      </c>
      <c r="AM184" s="172">
        <f>IF(A10stdlife="n/a","n/a",IF(AM$3&gt;(A10stdlife+$E184),(Input!$P$112*(1+rvanilla)^0.5)-SUM($P184:AL184),(Input!$P$112*(1+rvanilla)^0.5)/A10stdlife))</f>
        <v>0</v>
      </c>
      <c r="AN184" s="172">
        <f>IF(A10stdlife="n/a","n/a",IF(AN$3&gt;(A10stdlife+$E184),(Input!$P$112*(1+rvanilla)^0.5)-SUM($P184:AM184),(Input!$P$112*(1+rvanilla)^0.5)/A10stdlife))</f>
        <v>0</v>
      </c>
      <c r="AO184" s="172">
        <f>IF(A10stdlife="n/a","n/a",IF(AO$3&gt;(A10stdlife+$E184),(Input!$P$112*(1+rvanilla)^0.5)-SUM($P184:AN184),(Input!$P$112*(1+rvanilla)^0.5)/A10stdlife))</f>
        <v>0</v>
      </c>
      <c r="AP184" s="172">
        <f>IF(A10stdlife="n/a","n/a",IF(AP$3&gt;(A10stdlife+$E184),(Input!$P$112*(1+rvanilla)^0.5)-SUM($P184:AO184),(Input!$P$112*(1+rvanilla)^0.5)/A10stdlife))</f>
        <v>0</v>
      </c>
      <c r="AQ184" s="172">
        <f>IF(A10stdlife="n/a","n/a",IF(AQ$3&gt;(A10stdlife+$E184),(Input!$P$112*(1+rvanilla)^0.5)-SUM($P184:AP184),(Input!$P$112*(1+rvanilla)^0.5)/A10stdlife))</f>
        <v>0</v>
      </c>
      <c r="AR184" s="172">
        <f>IF(A10stdlife="n/a","n/a",IF(AR$3&gt;(A10stdlife+$E184),(Input!$P$112*(1+rvanilla)^0.5)-SUM($P184:AQ184),(Input!$P$112*(1+rvanilla)^0.5)/A10stdlife))</f>
        <v>0</v>
      </c>
      <c r="AS184" s="172">
        <f>IF(A10stdlife="n/a","n/a",IF(AS$3&gt;(A10stdlife+$E184),(Input!$P$112*(1+rvanilla)^0.5)-SUM($P184:AR184),(Input!$P$112*(1+rvanilla)^0.5)/A10stdlife))</f>
        <v>0</v>
      </c>
      <c r="AT184" s="172">
        <f>IF(A10stdlife="n/a","n/a",IF(AT$3&gt;(A10stdlife+$E184),(Input!$P$112*(1+rvanilla)^0.5)-SUM($P184:AS184),(Input!$P$112*(1+rvanilla)^0.5)/A10stdlife))</f>
        <v>0</v>
      </c>
      <c r="AU184" s="172">
        <f>IF(A10stdlife="n/a","n/a",IF(AU$3&gt;(A10stdlife+$E184),(Input!$P$112*(1+rvanilla)^0.5)-SUM($P184:AT184),(Input!$P$112*(1+rvanilla)^0.5)/A10stdlife))</f>
        <v>0</v>
      </c>
      <c r="AV184" s="172">
        <f>IF(A10stdlife="n/a","n/a",IF(AV$3&gt;(A10stdlife+$E184),(Input!$P$112*(1+rvanilla)^0.5)-SUM($P184:AU184),(Input!$P$112*(1+rvanilla)^0.5)/A10stdlife))</f>
        <v>0</v>
      </c>
      <c r="AW184" s="172">
        <f>IF(A10stdlife="n/a","n/a",IF(AW$3&gt;(A10stdlife+$E184),(Input!$P$112*(1+rvanilla)^0.5)-SUM($P184:AV184),(Input!$P$112*(1+rvanilla)^0.5)/A10stdlife))</f>
        <v>0</v>
      </c>
      <c r="AX184" s="172">
        <f>IF(A10stdlife="n/a","n/a",IF(AX$3&gt;(A10stdlife+$E184),(Input!$P$112*(1+rvanilla)^0.5)-SUM($P184:AW184),(Input!$P$112*(1+rvanilla)^0.5)/A10stdlife))</f>
        <v>0</v>
      </c>
      <c r="AY184" s="172">
        <f>IF(A10stdlife="n/a","n/a",IF(AY$3&gt;(A10stdlife+$E184),(Input!$P$112*(1+rvanilla)^0.5)-SUM($P184:AX184),(Input!$P$112*(1+rvanilla)^0.5)/A10stdlife))</f>
        <v>0</v>
      </c>
      <c r="AZ184" s="172">
        <f>IF(A10stdlife="n/a","n/a",IF(AZ$3&gt;(A10stdlife+$E184),(Input!$P$112*(1+rvanilla)^0.5)-SUM($P184:AY184),(Input!$P$112*(1+rvanilla)^0.5)/A10stdlife))</f>
        <v>0</v>
      </c>
      <c r="BA184" s="172">
        <f>IF(A10stdlife="n/a","n/a",IF(BA$3&gt;(A10stdlife+$E184),(Input!$P$112*(1+rvanilla)^0.5)-SUM($P184:AZ184),(Input!$P$112*(1+rvanilla)^0.5)/A10stdlife))</f>
        <v>0</v>
      </c>
      <c r="BB184" s="172">
        <f>IF(A10stdlife="n/a","n/a",IF(BB$3&gt;(A10stdlife+$E184),(Input!$P$112*(1+rvanilla)^0.5)-SUM($P184:BA184),(Input!$P$112*(1+rvanilla)^0.5)/A10stdlife))</f>
        <v>0</v>
      </c>
      <c r="BC184" s="172">
        <f>IF(A10stdlife="n/a","n/a",IF(BC$3&gt;(A10stdlife+$E184),(Input!$P$112*(1+rvanilla)^0.5)-SUM($P184:BB184),(Input!$P$112*(1+rvanilla)^0.5)/A10stdlife))</f>
        <v>0</v>
      </c>
      <c r="BD184" s="172">
        <f>IF(A10stdlife="n/a","n/a",IF(BD$3&gt;(A10stdlife+$E184),(Input!$P$112*(1+rvanilla)^0.5)-SUM($P184:BC184),(Input!$P$112*(1+rvanilla)^0.5)/A10stdlife))</f>
        <v>0</v>
      </c>
      <c r="BE184" s="172">
        <f>IF(A10stdlife="n/a","n/a",IF(BE$3&gt;(A10stdlife+$E184),(Input!$P$112*(1+rvanilla)^0.5)-SUM($P184:BD184),(Input!$P$112*(1+rvanilla)^0.5)/A10stdlife))</f>
        <v>0</v>
      </c>
      <c r="BF184" s="172">
        <f>IF(A10stdlife="n/a","n/a",IF(BF$3&gt;(A10stdlife+$E184),(Input!$P$112*(1+rvanilla)^0.5)-SUM($P184:BE184),(Input!$P$112*(1+rvanilla)^0.5)/A10stdlife))</f>
        <v>0</v>
      </c>
      <c r="BG184" s="172">
        <f>IF(A10stdlife="n/a","n/a",IF(BG$3&gt;(A10stdlife+$E184),(Input!$P$112*(1+rvanilla)^0.5)-SUM($P184:BF184),(Input!$P$112*(1+rvanilla)^0.5)/A10stdlife))</f>
        <v>0</v>
      </c>
      <c r="BH184" s="172">
        <f>IF(A10stdlife="n/a","n/a",IF(BH$3&gt;(A10stdlife+$E184),(Input!$P$112*(1+rvanilla)^0.5)-SUM($P184:BG184),(Input!$P$112*(1+rvanilla)^0.5)/A10stdlife))</f>
        <v>0</v>
      </c>
      <c r="BI184" s="172">
        <f>IF(A10stdlife="n/a","n/a",IF(BI$3&gt;(A10stdlife+$E184),(Input!$P$112*(1+rvanilla)^0.5)-SUM($P184:BH184),(Input!$P$112*(1+rvanilla)^0.5)/A10stdlife))</f>
        <v>0</v>
      </c>
      <c r="BJ184" s="16"/>
      <c r="BK184" s="16"/>
      <c r="BL184" s="325"/>
      <c r="BM184" s="325"/>
      <c r="BN184" s="325"/>
      <c r="BO184" s="325"/>
      <c r="BP184" s="325"/>
      <c r="BQ184" s="325"/>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2" customFormat="1" hidden="1" outlineLevel="1">
      <c r="A185" s="16"/>
      <c r="B185" s="16"/>
      <c r="C185" s="35" t="str">
        <f>Asset10</f>
        <v>Other Non-System Assets (Networks)</v>
      </c>
      <c r="D185" s="16"/>
      <c r="E185" s="16"/>
      <c r="F185" s="32"/>
      <c r="G185" s="169">
        <f t="shared" ref="G185:AL185" si="27">SUM(G173:G184)</f>
        <v>0</v>
      </c>
      <c r="H185" s="169">
        <f t="shared" si="27"/>
        <v>9.8168235038391061E-2</v>
      </c>
      <c r="I185" s="169">
        <f t="shared" si="27"/>
        <v>0.20027451034605695</v>
      </c>
      <c r="J185" s="169">
        <f t="shared" si="27"/>
        <v>0.30511616398639069</v>
      </c>
      <c r="K185" s="169">
        <f t="shared" si="27"/>
        <v>0.41076956250582297</v>
      </c>
      <c r="L185" s="169">
        <f t="shared" si="27"/>
        <v>0.51696026873457535</v>
      </c>
      <c r="M185" s="169">
        <f t="shared" si="27"/>
        <v>0.41879203369618423</v>
      </c>
      <c r="N185" s="169">
        <f t="shared" si="27"/>
        <v>0.31668575838851831</v>
      </c>
      <c r="O185" s="169">
        <f t="shared" si="27"/>
        <v>0.2118441047481846</v>
      </c>
      <c r="P185" s="169">
        <f t="shared" si="27"/>
        <v>0.10619070622875233</v>
      </c>
      <c r="Q185" s="169">
        <f t="shared" si="27"/>
        <v>0</v>
      </c>
      <c r="R185" s="169">
        <f t="shared" si="27"/>
        <v>0</v>
      </c>
      <c r="S185" s="169">
        <f t="shared" si="27"/>
        <v>0</v>
      </c>
      <c r="T185" s="169">
        <f t="shared" si="27"/>
        <v>0</v>
      </c>
      <c r="U185" s="169">
        <f t="shared" si="27"/>
        <v>0</v>
      </c>
      <c r="V185" s="169">
        <f t="shared" si="27"/>
        <v>0</v>
      </c>
      <c r="W185" s="169">
        <f t="shared" si="27"/>
        <v>0</v>
      </c>
      <c r="X185" s="169">
        <f t="shared" si="27"/>
        <v>0</v>
      </c>
      <c r="Y185" s="169">
        <f t="shared" si="27"/>
        <v>0</v>
      </c>
      <c r="Z185" s="169">
        <f t="shared" si="27"/>
        <v>0</v>
      </c>
      <c r="AA185" s="169">
        <f t="shared" si="27"/>
        <v>0</v>
      </c>
      <c r="AB185" s="169">
        <f t="shared" si="27"/>
        <v>0</v>
      </c>
      <c r="AC185" s="169">
        <f t="shared" si="27"/>
        <v>0</v>
      </c>
      <c r="AD185" s="169">
        <f t="shared" si="27"/>
        <v>0</v>
      </c>
      <c r="AE185" s="169">
        <f t="shared" si="27"/>
        <v>0</v>
      </c>
      <c r="AF185" s="169">
        <f t="shared" si="27"/>
        <v>0</v>
      </c>
      <c r="AG185" s="169">
        <f t="shared" si="27"/>
        <v>0</v>
      </c>
      <c r="AH185" s="169">
        <f t="shared" si="27"/>
        <v>0</v>
      </c>
      <c r="AI185" s="169">
        <f t="shared" si="27"/>
        <v>0</v>
      </c>
      <c r="AJ185" s="169">
        <f t="shared" si="27"/>
        <v>0</v>
      </c>
      <c r="AK185" s="169">
        <f t="shared" si="27"/>
        <v>0</v>
      </c>
      <c r="AL185" s="169">
        <f t="shared" si="27"/>
        <v>0</v>
      </c>
      <c r="AM185" s="169">
        <f t="shared" ref="AM185:BI185" si="28">SUM(AM173:AM184)</f>
        <v>0</v>
      </c>
      <c r="AN185" s="169">
        <f t="shared" si="28"/>
        <v>0</v>
      </c>
      <c r="AO185" s="169">
        <f t="shared" si="28"/>
        <v>0</v>
      </c>
      <c r="AP185" s="169">
        <f t="shared" si="28"/>
        <v>0</v>
      </c>
      <c r="AQ185" s="169">
        <f t="shared" si="28"/>
        <v>0</v>
      </c>
      <c r="AR185" s="169">
        <f t="shared" si="28"/>
        <v>0</v>
      </c>
      <c r="AS185" s="169">
        <f t="shared" si="28"/>
        <v>0</v>
      </c>
      <c r="AT185" s="169">
        <f t="shared" si="28"/>
        <v>0</v>
      </c>
      <c r="AU185" s="169">
        <f t="shared" si="28"/>
        <v>0</v>
      </c>
      <c r="AV185" s="169">
        <f t="shared" si="28"/>
        <v>0</v>
      </c>
      <c r="AW185" s="169">
        <f t="shared" si="28"/>
        <v>0</v>
      </c>
      <c r="AX185" s="169">
        <f t="shared" si="28"/>
        <v>0</v>
      </c>
      <c r="AY185" s="169">
        <f t="shared" si="28"/>
        <v>0</v>
      </c>
      <c r="AZ185" s="169">
        <f t="shared" si="28"/>
        <v>0</v>
      </c>
      <c r="BA185" s="169">
        <f t="shared" si="28"/>
        <v>0</v>
      </c>
      <c r="BB185" s="169">
        <f t="shared" si="28"/>
        <v>0</v>
      </c>
      <c r="BC185" s="169">
        <f t="shared" si="28"/>
        <v>0</v>
      </c>
      <c r="BD185" s="169">
        <f t="shared" si="28"/>
        <v>0</v>
      </c>
      <c r="BE185" s="169">
        <f t="shared" si="28"/>
        <v>0</v>
      </c>
      <c r="BF185" s="169">
        <f t="shared" si="28"/>
        <v>0</v>
      </c>
      <c r="BG185" s="169">
        <f t="shared" si="28"/>
        <v>0</v>
      </c>
      <c r="BH185" s="169">
        <f t="shared" si="28"/>
        <v>0</v>
      </c>
      <c r="BI185" s="169">
        <f t="shared" si="28"/>
        <v>0</v>
      </c>
      <c r="BJ185" s="16"/>
      <c r="BK185" s="16"/>
      <c r="BL185" s="325"/>
      <c r="BM185" s="325"/>
      <c r="BN185" s="325"/>
      <c r="BO185" s="325"/>
      <c r="BP185" s="325"/>
      <c r="BQ185" s="32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2" customFormat="1" hidden="1" outlineLevel="2">
      <c r="A186" s="16"/>
      <c r="B186" s="42" t="str">
        <f>C198</f>
        <v>IT Systems (Corporate)</v>
      </c>
      <c r="C186" s="43"/>
      <c r="D186" s="44" t="s">
        <v>72</v>
      </c>
      <c r="E186" s="43"/>
      <c r="F186" s="45"/>
      <c r="G186" s="171" t="str">
        <f>IF(G$3&gt;A11remlife,A11value-SUM($F186:F186),IF(A11remlife="N/A","n/a",A11value/A11remlife))</f>
        <v>n/a</v>
      </c>
      <c r="H186" s="171" t="str">
        <f>IF(H$3&gt;A11remlife,A11value-SUM($F186:G186),IF(A11remlife="N/A","n/a",A11value/A11remlife))</f>
        <v>n/a</v>
      </c>
      <c r="I186" s="171" t="str">
        <f>IF(I$3&gt;A11remlife,A11value-SUM($F186:H186),IF(A11remlife="N/A","n/a",A11value/A11remlife))</f>
        <v>n/a</v>
      </c>
      <c r="J186" s="171" t="str">
        <f>IF(J$3&gt;A11remlife,A11value-SUM($F186:I186),IF(A11remlife="N/A","n/a",A11value/A11remlife))</f>
        <v>n/a</v>
      </c>
      <c r="K186" s="171" t="str">
        <f>IF(K$3&gt;A11remlife,A11value-SUM($F186:J186),IF(A11remlife="N/A","n/a",A11value/A11remlife))</f>
        <v>n/a</v>
      </c>
      <c r="L186" s="171" t="str">
        <f>IF(L$3&gt;A11remlife,A11value-SUM($F186:K186),IF(A11remlife="N/A","n/a",A11value/A11remlife))</f>
        <v>n/a</v>
      </c>
      <c r="M186" s="171" t="str">
        <f>IF(M$3&gt;A11remlife,A11value-SUM($F186:L186),IF(A11remlife="N/A","n/a",A11value/A11remlife))</f>
        <v>n/a</v>
      </c>
      <c r="N186" s="171" t="str">
        <f>IF(N$3&gt;A11remlife,A11value-SUM($F186:M186),IF(A11remlife="N/A","n/a",A11value/A11remlife))</f>
        <v>n/a</v>
      </c>
      <c r="O186" s="171" t="str">
        <f>IF(O$3&gt;A11remlife,A11value-SUM($F186:N186),IF(A11remlife="N/A","n/a",A11value/A11remlife))</f>
        <v>n/a</v>
      </c>
      <c r="P186" s="171" t="str">
        <f>IF(P$3&gt;A11remlife,A11value-SUM($F186:O186),IF(A11remlife="N/A","n/a",A11value/A11remlife))</f>
        <v>n/a</v>
      </c>
      <c r="Q186" s="171" t="str">
        <f>IF(Q$3&gt;A11remlife,A11value-SUM($F186:P186),IF(A11remlife="N/A","n/a",A11value/A11remlife))</f>
        <v>n/a</v>
      </c>
      <c r="R186" s="171" t="str">
        <f>IF(R$3&gt;A11remlife,A11value-SUM($F186:Q186),IF(A11remlife="N/A","n/a",A11value/A11remlife))</f>
        <v>n/a</v>
      </c>
      <c r="S186" s="171" t="str">
        <f>IF(S$3&gt;A11remlife,A11value-SUM($F186:R186),IF(A11remlife="N/A","n/a",A11value/A11remlife))</f>
        <v>n/a</v>
      </c>
      <c r="T186" s="171" t="str">
        <f>IF(T$3&gt;A11remlife,A11value-SUM($F186:S186),IF(A11remlife="N/A","n/a",A11value/A11remlife))</f>
        <v>n/a</v>
      </c>
      <c r="U186" s="171" t="str">
        <f>IF(U$3&gt;A11remlife,A11value-SUM($F186:T186),IF(A11remlife="N/A","n/a",A11value/A11remlife))</f>
        <v>n/a</v>
      </c>
      <c r="V186" s="171" t="str">
        <f>IF(V$3&gt;A11remlife,A11value-SUM($F186:U186),IF(A11remlife="N/A","n/a",A11value/A11remlife))</f>
        <v>n/a</v>
      </c>
      <c r="W186" s="171" t="str">
        <f>IF(W$3&gt;A11remlife,A11value-SUM($F186:V186),IF(A11remlife="N/A","n/a",A11value/A11remlife))</f>
        <v>n/a</v>
      </c>
      <c r="X186" s="171" t="str">
        <f>IF(X$3&gt;A11remlife,A11value-SUM($F186:W186),IF(A11remlife="N/A","n/a",A11value/A11remlife))</f>
        <v>n/a</v>
      </c>
      <c r="Y186" s="171" t="str">
        <f>IF(Y$3&gt;A11remlife,A11value-SUM($F186:X186),IF(A11remlife="N/A","n/a",A11value/A11remlife))</f>
        <v>n/a</v>
      </c>
      <c r="Z186" s="171" t="str">
        <f>IF(Z$3&gt;A11remlife,A11value-SUM($F186:Y186),IF(A11remlife="N/A","n/a",A11value/A11remlife))</f>
        <v>n/a</v>
      </c>
      <c r="AA186" s="171" t="str">
        <f>IF(AA$3&gt;A11remlife,A11value-SUM($F186:Z186),IF(A11remlife="N/A","n/a",A11value/A11remlife))</f>
        <v>n/a</v>
      </c>
      <c r="AB186" s="171" t="str">
        <f>IF(AB$3&gt;A11remlife,A11value-SUM($F186:AA186),IF(A11remlife="N/A","n/a",A11value/A11remlife))</f>
        <v>n/a</v>
      </c>
      <c r="AC186" s="171" t="str">
        <f>IF(AC$3&gt;A11remlife,A11value-SUM($F186:AB186),IF(A11remlife="N/A","n/a",A11value/A11remlife))</f>
        <v>n/a</v>
      </c>
      <c r="AD186" s="171" t="str">
        <f>IF(AD$3&gt;A11remlife,A11value-SUM($F186:AC186),IF(A11remlife="N/A","n/a",A11value/A11remlife))</f>
        <v>n/a</v>
      </c>
      <c r="AE186" s="171" t="str">
        <f>IF(AE$3&gt;A11remlife,A11value-SUM($F186:AD186),IF(A11remlife="N/A","n/a",A11value/A11remlife))</f>
        <v>n/a</v>
      </c>
      <c r="AF186" s="171" t="str">
        <f>IF(AF$3&gt;A11remlife,A11value-SUM($F186:AE186),IF(A11remlife="N/A","n/a",A11value/A11remlife))</f>
        <v>n/a</v>
      </c>
      <c r="AG186" s="171" t="str">
        <f>IF(AG$3&gt;A11remlife,A11value-SUM($F186:AF186),IF(A11remlife="N/A","n/a",A11value/A11remlife))</f>
        <v>n/a</v>
      </c>
      <c r="AH186" s="171" t="str">
        <f>IF(AH$3&gt;A11remlife,A11value-SUM($F186:AG186),IF(A11remlife="N/A","n/a",A11value/A11remlife))</f>
        <v>n/a</v>
      </c>
      <c r="AI186" s="171" t="str">
        <f>IF(AI$3&gt;A11remlife,A11value-SUM($F186:AH186),IF(A11remlife="N/A","n/a",A11value/A11remlife))</f>
        <v>n/a</v>
      </c>
      <c r="AJ186" s="171" t="str">
        <f>IF(AJ$3&gt;A11remlife,A11value-SUM($F186:AI186),IF(A11remlife="N/A","n/a",A11value/A11remlife))</f>
        <v>n/a</v>
      </c>
      <c r="AK186" s="171" t="str">
        <f>IF(AK$3&gt;A11remlife,A11value-SUM($F186:AJ186),IF(A11remlife="N/A","n/a",A11value/A11remlife))</f>
        <v>n/a</v>
      </c>
      <c r="AL186" s="171" t="str">
        <f>IF(AL$3&gt;A11remlife,A11value-SUM($F186:AK186),IF(A11remlife="N/A","n/a",A11value/A11remlife))</f>
        <v>n/a</v>
      </c>
      <c r="AM186" s="171" t="str">
        <f>IF(AM$3&gt;A11remlife,A11value-SUM($F186:AL186),IF(A11remlife="N/A","n/a",A11value/A11remlife))</f>
        <v>n/a</v>
      </c>
      <c r="AN186" s="171" t="str">
        <f>IF(AN$3&gt;A11remlife,A11value-SUM($F186:AM186),IF(A11remlife="N/A","n/a",A11value/A11remlife))</f>
        <v>n/a</v>
      </c>
      <c r="AO186" s="171" t="str">
        <f>IF(AO$3&gt;A11remlife,A11value-SUM($F186:AN186),IF(A11remlife="N/A","n/a",A11value/A11remlife))</f>
        <v>n/a</v>
      </c>
      <c r="AP186" s="171" t="str">
        <f>IF(AP$3&gt;A11remlife,A11value-SUM($F186:AO186),IF(A11remlife="N/A","n/a",A11value/A11remlife))</f>
        <v>n/a</v>
      </c>
      <c r="AQ186" s="171" t="str">
        <f>IF(AQ$3&gt;A11remlife,A11value-SUM($F186:AP186),IF(A11remlife="N/A","n/a",A11value/A11remlife))</f>
        <v>n/a</v>
      </c>
      <c r="AR186" s="171" t="str">
        <f>IF(AR$3&gt;A11remlife,A11value-SUM($F186:AQ186),IF(A11remlife="N/A","n/a",A11value/A11remlife))</f>
        <v>n/a</v>
      </c>
      <c r="AS186" s="171" t="str">
        <f>IF(AS$3&gt;A11remlife,A11value-SUM($F186:AR186),IF(A11remlife="N/A","n/a",A11value/A11remlife))</f>
        <v>n/a</v>
      </c>
      <c r="AT186" s="171" t="str">
        <f>IF(AT$3&gt;A11remlife,A11value-SUM($F186:AS186),IF(A11remlife="N/A","n/a",A11value/A11remlife))</f>
        <v>n/a</v>
      </c>
      <c r="AU186" s="171" t="str">
        <f>IF(AU$3&gt;A11remlife,A11value-SUM($F186:AT186),IF(A11remlife="N/A","n/a",A11value/A11remlife))</f>
        <v>n/a</v>
      </c>
      <c r="AV186" s="171" t="str">
        <f>IF(AV$3&gt;A11remlife,A11value-SUM($F186:AU186),IF(A11remlife="N/A","n/a",A11value/A11remlife))</f>
        <v>n/a</v>
      </c>
      <c r="AW186" s="171" t="str">
        <f>IF(AW$3&gt;A11remlife,A11value-SUM($F186:AV186),IF(A11remlife="N/A","n/a",A11value/A11remlife))</f>
        <v>n/a</v>
      </c>
      <c r="AX186" s="171" t="str">
        <f>IF(AX$3&gt;A11remlife,A11value-SUM($F186:AW186),IF(A11remlife="N/A","n/a",A11value/A11remlife))</f>
        <v>n/a</v>
      </c>
      <c r="AY186" s="171" t="str">
        <f>IF(AY$3&gt;A11remlife,A11value-SUM($F186:AX186),IF(A11remlife="N/A","n/a",A11value/A11remlife))</f>
        <v>n/a</v>
      </c>
      <c r="AZ186" s="171" t="str">
        <f>IF(AZ$3&gt;A11remlife,A11value-SUM($F186:AY186),IF(A11remlife="N/A","n/a",A11value/A11remlife))</f>
        <v>n/a</v>
      </c>
      <c r="BA186" s="171" t="str">
        <f>IF(BA$3&gt;A11remlife,A11value-SUM($F186:AZ186),IF(A11remlife="N/A","n/a",A11value/A11remlife))</f>
        <v>n/a</v>
      </c>
      <c r="BB186" s="171" t="str">
        <f>IF(BB$3&gt;A11remlife,A11value-SUM($F186:BA186),IF(A11remlife="N/A","n/a",A11value/A11remlife))</f>
        <v>n/a</v>
      </c>
      <c r="BC186" s="171" t="str">
        <f>IF(BC$3&gt;A11remlife,A11value-SUM($F186:BB186),IF(A11remlife="N/A","n/a",A11value/A11remlife))</f>
        <v>n/a</v>
      </c>
      <c r="BD186" s="171" t="str">
        <f>IF(BD$3&gt;A11remlife,A11value-SUM($F186:BC186),IF(A11remlife="N/A","n/a",A11value/A11remlife))</f>
        <v>n/a</v>
      </c>
      <c r="BE186" s="171" t="str">
        <f>IF(BE$3&gt;A11remlife,A11value-SUM($F186:BD186),IF(A11remlife="N/A","n/a",A11value/A11remlife))</f>
        <v>n/a</v>
      </c>
      <c r="BF186" s="171" t="str">
        <f>IF(BF$3&gt;A11remlife,A11value-SUM($F186:BE186),IF(A11remlife="N/A","n/a",A11value/A11remlife))</f>
        <v>n/a</v>
      </c>
      <c r="BG186" s="171" t="str">
        <f>IF(BG$3&gt;A11remlife,A11value-SUM($F186:BF186),IF(A11remlife="N/A","n/a",A11value/A11remlife))</f>
        <v>n/a</v>
      </c>
      <c r="BH186" s="171" t="str">
        <f>IF(BH$3&gt;A11remlife,A11value-SUM($F186:BG186),IF(A11remlife="N/A","n/a",A11value/A11remlife))</f>
        <v>n/a</v>
      </c>
      <c r="BI186" s="171" t="str">
        <f>IF(BI$3&gt;A11remlife,A11value-SUM($F186:BH186),IF(A11remlife="N/A","n/a",A11value/A11remlife))</f>
        <v>n/a</v>
      </c>
      <c r="BJ186" s="16"/>
      <c r="BK186" s="16"/>
      <c r="BL186" s="325"/>
      <c r="BM186" s="325"/>
      <c r="BN186" s="325"/>
      <c r="BO186" s="325"/>
      <c r="BP186" s="325"/>
      <c r="BQ186" s="325"/>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2" customFormat="1" hidden="1" outlineLevel="2">
      <c r="A187" s="16"/>
      <c r="B187" s="16"/>
      <c r="C187" s="35"/>
      <c r="D187" s="546" t="s">
        <v>71</v>
      </c>
      <c r="E187" s="293">
        <v>0</v>
      </c>
      <c r="F187" s="37"/>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6"/>
      <c r="BK187" s="16"/>
      <c r="BL187" s="325"/>
      <c r="BM187" s="325"/>
      <c r="BN187" s="325"/>
      <c r="BO187" s="325"/>
      <c r="BP187" s="325"/>
      <c r="BQ187" s="325"/>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2" customFormat="1" hidden="1" outlineLevel="2">
      <c r="A188" s="16"/>
      <c r="B188" s="16"/>
      <c r="C188" s="35"/>
      <c r="D188" s="546"/>
      <c r="E188" s="293">
        <v>1</v>
      </c>
      <c r="F188" s="37"/>
      <c r="G188" s="317"/>
      <c r="H188" s="172">
        <f>IF(A11stdlife="n/a","n/a",IF(H$3&gt;(A11stdlife+$E188),(Input!$G$113*(1+rvanilla)^0.5)-SUM($G188:G188),(Input!$G$113*(1+rvanilla)^0.5)/A11stdlife))</f>
        <v>4.6492350758154659E-2</v>
      </c>
      <c r="I188" s="172">
        <f>IF(A11stdlife="n/a","n/a",IF(I$3&gt;(A11stdlife+$E188),(Input!$G$113*(1+rvanilla)^0.5)-SUM($G188:H188),(Input!$G$113*(1+rvanilla)^0.5)/A11stdlife))</f>
        <v>4.6492350758154659E-2</v>
      </c>
      <c r="J188" s="172">
        <f>IF(A11stdlife="n/a","n/a",IF(J$3&gt;(A11stdlife+$E188),(Input!$G$113*(1+rvanilla)^0.5)-SUM($G188:I188),(Input!$G$113*(1+rvanilla)^0.5)/A11stdlife))</f>
        <v>4.6492350758154659E-2</v>
      </c>
      <c r="K188" s="172">
        <f>IF(A11stdlife="n/a","n/a",IF(K$3&gt;(A11stdlife+$E188),(Input!$G$113*(1+rvanilla)^0.5)-SUM($G188:J188),(Input!$G$113*(1+rvanilla)^0.5)/A11stdlife))</f>
        <v>4.6492350758154659E-2</v>
      </c>
      <c r="L188" s="172">
        <f>IF(A11stdlife="n/a","n/a",IF(L$3&gt;(A11stdlife+$E188),(Input!$G$113*(1+rvanilla)^0.5)-SUM($G188:K188),(Input!$G$113*(1+rvanilla)^0.5)/A11stdlife))</f>
        <v>4.6492350758154659E-2</v>
      </c>
      <c r="M188" s="172">
        <f>IF(A11stdlife="n/a","n/a",IF(M$3&gt;(A11stdlife+$E188),(Input!$G$113*(1+rvanilla)^0.5)-SUM($G188:L188),(Input!$G$113*(1+rvanilla)^0.5)/A11stdlife))</f>
        <v>0</v>
      </c>
      <c r="N188" s="172">
        <f>IF(A11stdlife="n/a","n/a",IF(N$3&gt;(A11stdlife+$E188),(Input!$G$113*(1+rvanilla)^0.5)-SUM($G188:M188),(Input!$G$113*(1+rvanilla)^0.5)/A11stdlife))</f>
        <v>0</v>
      </c>
      <c r="O188" s="172">
        <f>IF(A11stdlife="n/a","n/a",IF(O$3&gt;(A11stdlife+$E188),(Input!$G$113*(1+rvanilla)^0.5)-SUM($G188:N188),(Input!$G$113*(1+rvanilla)^0.5)/A11stdlife))</f>
        <v>0</v>
      </c>
      <c r="P188" s="172">
        <f>IF(A11stdlife="n/a","n/a",IF(P$3&gt;(A11stdlife+$E188),(Input!$G$113*(1+rvanilla)^0.5)-SUM($G188:O188),(Input!$G$113*(1+rvanilla)^0.5)/A11stdlife))</f>
        <v>0</v>
      </c>
      <c r="Q188" s="172">
        <f>IF(A11stdlife="n/a","n/a",IF(Q$3&gt;(A11stdlife+$E188),(Input!$G$113*(1+rvanilla)^0.5)-SUM($G188:P188),(Input!$G$113*(1+rvanilla)^0.5)/A11stdlife))</f>
        <v>0</v>
      </c>
      <c r="R188" s="172">
        <f>IF(A11stdlife="n/a","n/a",IF(R$3&gt;(A11stdlife+$E188),(Input!$G$113*(1+rvanilla)^0.5)-SUM($G188:Q188),(Input!$G$113*(1+rvanilla)^0.5)/A11stdlife))</f>
        <v>0</v>
      </c>
      <c r="S188" s="172">
        <f>IF(A11stdlife="n/a","n/a",IF(S$3&gt;(A11stdlife+$E188),(Input!$G$113*(1+rvanilla)^0.5)-SUM($G188:R188),(Input!$G$113*(1+rvanilla)^0.5)/A11stdlife))</f>
        <v>0</v>
      </c>
      <c r="T188" s="172">
        <f>IF(A11stdlife="n/a","n/a",IF(T$3&gt;(A11stdlife+$E188),(Input!$G$113*(1+rvanilla)^0.5)-SUM($G188:S188),(Input!$G$113*(1+rvanilla)^0.5)/A11stdlife))</f>
        <v>0</v>
      </c>
      <c r="U188" s="172">
        <f>IF(A11stdlife="n/a","n/a",IF(U$3&gt;(A11stdlife+$E188),(Input!$G$113*(1+rvanilla)^0.5)-SUM($G188:T188),(Input!$G$113*(1+rvanilla)^0.5)/A11stdlife))</f>
        <v>0</v>
      </c>
      <c r="V188" s="172">
        <f>IF(A11stdlife="n/a","n/a",IF(V$3&gt;(A11stdlife+$E188),(Input!$G$113*(1+rvanilla)^0.5)-SUM($G188:U188),(Input!$G$113*(1+rvanilla)^0.5)/A11stdlife))</f>
        <v>0</v>
      </c>
      <c r="W188" s="172">
        <f>IF(A11stdlife="n/a","n/a",IF(W$3&gt;(A11stdlife+$E188),(Input!$G$113*(1+rvanilla)^0.5)-SUM($G188:V188),(Input!$G$113*(1+rvanilla)^0.5)/A11stdlife))</f>
        <v>0</v>
      </c>
      <c r="X188" s="172">
        <f>IF(A11stdlife="n/a","n/a",IF(X$3&gt;(A11stdlife+$E188),(Input!$G$113*(1+rvanilla)^0.5)-SUM($G188:W188),(Input!$G$113*(1+rvanilla)^0.5)/A11stdlife))</f>
        <v>0</v>
      </c>
      <c r="Y188" s="172">
        <f>IF(A11stdlife="n/a","n/a",IF(Y$3&gt;(A11stdlife+$E188),(Input!$G$113*(1+rvanilla)^0.5)-SUM($G188:X188),(Input!$G$113*(1+rvanilla)^0.5)/A11stdlife))</f>
        <v>0</v>
      </c>
      <c r="Z188" s="172">
        <f>IF(A11stdlife="n/a","n/a",IF(Z$3&gt;(A11stdlife+$E188),(Input!$G$113*(1+rvanilla)^0.5)-SUM($G188:Y188),(Input!$G$113*(1+rvanilla)^0.5)/A11stdlife))</f>
        <v>0</v>
      </c>
      <c r="AA188" s="172">
        <f>IF(A11stdlife="n/a","n/a",IF(AA$3&gt;(A11stdlife+$E188),(Input!$G$113*(1+rvanilla)^0.5)-SUM($G188:Z188),(Input!$G$113*(1+rvanilla)^0.5)/A11stdlife))</f>
        <v>0</v>
      </c>
      <c r="AB188" s="172">
        <f>IF(A11stdlife="n/a","n/a",IF(AB$3&gt;(A11stdlife+$E188),(Input!$G$113*(1+rvanilla)^0.5)-SUM($G188:AA188),(Input!$G$113*(1+rvanilla)^0.5)/A11stdlife))</f>
        <v>0</v>
      </c>
      <c r="AC188" s="172">
        <f>IF(A11stdlife="n/a","n/a",IF(AC$3&gt;(A11stdlife+$E188),(Input!$G$113*(1+rvanilla)^0.5)-SUM($G188:AB188),(Input!$G$113*(1+rvanilla)^0.5)/A11stdlife))</f>
        <v>0</v>
      </c>
      <c r="AD188" s="172">
        <f>IF(A11stdlife="n/a","n/a",IF(AD$3&gt;(A11stdlife+$E188),(Input!$G$113*(1+rvanilla)^0.5)-SUM($G188:AC188),(Input!$G$113*(1+rvanilla)^0.5)/A11stdlife))</f>
        <v>0</v>
      </c>
      <c r="AE188" s="172">
        <f>IF(A11stdlife="n/a","n/a",IF(AE$3&gt;(A11stdlife+$E188),(Input!$G$113*(1+rvanilla)^0.5)-SUM($G188:AD188),(Input!$G$113*(1+rvanilla)^0.5)/A11stdlife))</f>
        <v>0</v>
      </c>
      <c r="AF188" s="172">
        <f>IF(A11stdlife="n/a","n/a",IF(AF$3&gt;(A11stdlife+$E188),(Input!$G$113*(1+rvanilla)^0.5)-SUM($G188:AE188),(Input!$G$113*(1+rvanilla)^0.5)/A11stdlife))</f>
        <v>0</v>
      </c>
      <c r="AG188" s="172">
        <f>IF(A11stdlife="n/a","n/a",IF(AG$3&gt;(A11stdlife+$E188),(Input!$G$113*(1+rvanilla)^0.5)-SUM($G188:AF188),(Input!$G$113*(1+rvanilla)^0.5)/A11stdlife))</f>
        <v>0</v>
      </c>
      <c r="AH188" s="172">
        <f>IF(A11stdlife="n/a","n/a",IF(AH$3&gt;(A11stdlife+$E188),(Input!$G$113*(1+rvanilla)^0.5)-SUM($G188:AG188),(Input!$G$113*(1+rvanilla)^0.5)/A11stdlife))</f>
        <v>0</v>
      </c>
      <c r="AI188" s="172">
        <f>IF(A11stdlife="n/a","n/a",IF(AI$3&gt;(A11stdlife+$E188),(Input!$G$113*(1+rvanilla)^0.5)-SUM($G188:AH188),(Input!$G$113*(1+rvanilla)^0.5)/A11stdlife))</f>
        <v>0</v>
      </c>
      <c r="AJ188" s="172">
        <f>IF(A11stdlife="n/a","n/a",IF(AJ$3&gt;(A11stdlife+$E188),(Input!$G$113*(1+rvanilla)^0.5)-SUM($G188:AI188),(Input!$G$113*(1+rvanilla)^0.5)/A11stdlife))</f>
        <v>0</v>
      </c>
      <c r="AK188" s="172">
        <f>IF(A11stdlife="n/a","n/a",IF(AK$3&gt;(A11stdlife+$E188),(Input!$G$113*(1+rvanilla)^0.5)-SUM($G188:AJ188),(Input!$G$113*(1+rvanilla)^0.5)/A11stdlife))</f>
        <v>0</v>
      </c>
      <c r="AL188" s="172">
        <f>IF(A11stdlife="n/a","n/a",IF(AL$3&gt;(A11stdlife+$E188),(Input!$G$113*(1+rvanilla)^0.5)-SUM($G188:AK188),(Input!$G$113*(1+rvanilla)^0.5)/A11stdlife))</f>
        <v>0</v>
      </c>
      <c r="AM188" s="172">
        <f>IF(A11stdlife="n/a","n/a",IF(AM$3&gt;(A11stdlife+$E188),(Input!$G$113*(1+rvanilla)^0.5)-SUM($G188:AL188),(Input!$G$113*(1+rvanilla)^0.5)/A11stdlife))</f>
        <v>0</v>
      </c>
      <c r="AN188" s="172">
        <f>IF(A11stdlife="n/a","n/a",IF(AN$3&gt;(A11stdlife+$E188),(Input!$G$113*(1+rvanilla)^0.5)-SUM($G188:AM188),(Input!$G$113*(1+rvanilla)^0.5)/A11stdlife))</f>
        <v>0</v>
      </c>
      <c r="AO188" s="172">
        <f>IF(A11stdlife="n/a","n/a",IF(AO$3&gt;(A11stdlife+$E188),(Input!$G$113*(1+rvanilla)^0.5)-SUM($G188:AN188),(Input!$G$113*(1+rvanilla)^0.5)/A11stdlife))</f>
        <v>0</v>
      </c>
      <c r="AP188" s="172">
        <f>IF(A11stdlife="n/a","n/a",IF(AP$3&gt;(A11stdlife+$E188),(Input!$G$113*(1+rvanilla)^0.5)-SUM($G188:AO188),(Input!$G$113*(1+rvanilla)^0.5)/A11stdlife))</f>
        <v>0</v>
      </c>
      <c r="AQ188" s="172">
        <f>IF(A11stdlife="n/a","n/a",IF(AQ$3&gt;(A11stdlife+$E188),(Input!$G$113*(1+rvanilla)^0.5)-SUM($G188:AP188),(Input!$G$113*(1+rvanilla)^0.5)/A11stdlife))</f>
        <v>0</v>
      </c>
      <c r="AR188" s="172">
        <f>IF(A11stdlife="n/a","n/a",IF(AR$3&gt;(A11stdlife+$E188),(Input!$G$113*(1+rvanilla)^0.5)-SUM($G188:AQ188),(Input!$G$113*(1+rvanilla)^0.5)/A11stdlife))</f>
        <v>0</v>
      </c>
      <c r="AS188" s="172">
        <f>IF(A11stdlife="n/a","n/a",IF(AS$3&gt;(A11stdlife+$E188),(Input!$G$113*(1+rvanilla)^0.5)-SUM($G188:AR188),(Input!$G$113*(1+rvanilla)^0.5)/A11stdlife))</f>
        <v>0</v>
      </c>
      <c r="AT188" s="172">
        <f>IF(A11stdlife="n/a","n/a",IF(AT$3&gt;(A11stdlife+$E188),(Input!$G$113*(1+rvanilla)^0.5)-SUM($G188:AS188),(Input!$G$113*(1+rvanilla)^0.5)/A11stdlife))</f>
        <v>0</v>
      </c>
      <c r="AU188" s="172">
        <f>IF(A11stdlife="n/a","n/a",IF(AU$3&gt;(A11stdlife+$E188),(Input!$G$113*(1+rvanilla)^0.5)-SUM($G188:AT188),(Input!$G$113*(1+rvanilla)^0.5)/A11stdlife))</f>
        <v>0</v>
      </c>
      <c r="AV188" s="172">
        <f>IF(A11stdlife="n/a","n/a",IF(AV$3&gt;(A11stdlife+$E188),(Input!$G$113*(1+rvanilla)^0.5)-SUM($G188:AU188),(Input!$G$113*(1+rvanilla)^0.5)/A11stdlife))</f>
        <v>0</v>
      </c>
      <c r="AW188" s="172">
        <f>IF(A11stdlife="n/a","n/a",IF(AW$3&gt;(A11stdlife+$E188),(Input!$G$113*(1+rvanilla)^0.5)-SUM($G188:AV188),(Input!$G$113*(1+rvanilla)^0.5)/A11stdlife))</f>
        <v>0</v>
      </c>
      <c r="AX188" s="172">
        <f>IF(A11stdlife="n/a","n/a",IF(AX$3&gt;(A11stdlife+$E188),(Input!$G$113*(1+rvanilla)^0.5)-SUM($G188:AW188),(Input!$G$113*(1+rvanilla)^0.5)/A11stdlife))</f>
        <v>0</v>
      </c>
      <c r="AY188" s="172">
        <f>IF(A11stdlife="n/a","n/a",IF(AY$3&gt;(A11stdlife+$E188),(Input!$G$113*(1+rvanilla)^0.5)-SUM($G188:AX188),(Input!$G$113*(1+rvanilla)^0.5)/A11stdlife))</f>
        <v>0</v>
      </c>
      <c r="AZ188" s="172">
        <f>IF(A11stdlife="n/a","n/a",IF(AZ$3&gt;(A11stdlife+$E188),(Input!$G$113*(1+rvanilla)^0.5)-SUM($G188:AY188),(Input!$G$113*(1+rvanilla)^0.5)/A11stdlife))</f>
        <v>0</v>
      </c>
      <c r="BA188" s="172">
        <f>IF(A11stdlife="n/a","n/a",IF(BA$3&gt;(A11stdlife+$E188),(Input!$G$113*(1+rvanilla)^0.5)-SUM($G188:AZ188),(Input!$G$113*(1+rvanilla)^0.5)/A11stdlife))</f>
        <v>0</v>
      </c>
      <c r="BB188" s="172">
        <f>IF(A11stdlife="n/a","n/a",IF(BB$3&gt;(A11stdlife+$E188),(Input!$G$113*(1+rvanilla)^0.5)-SUM($G188:BA188),(Input!$G$113*(1+rvanilla)^0.5)/A11stdlife))</f>
        <v>0</v>
      </c>
      <c r="BC188" s="172">
        <f>IF(A11stdlife="n/a","n/a",IF(BC$3&gt;(A11stdlife+$E188),(Input!$G$113*(1+rvanilla)^0.5)-SUM($G188:BB188),(Input!$G$113*(1+rvanilla)^0.5)/A11stdlife))</f>
        <v>0</v>
      </c>
      <c r="BD188" s="172">
        <f>IF(A11stdlife="n/a","n/a",IF(BD$3&gt;(A11stdlife+$E188),(Input!$G$113*(1+rvanilla)^0.5)-SUM($G188:BC188),(Input!$G$113*(1+rvanilla)^0.5)/A11stdlife))</f>
        <v>0</v>
      </c>
      <c r="BE188" s="172">
        <f>IF(A11stdlife="n/a","n/a",IF(BE$3&gt;(A11stdlife+$E188),(Input!$G$113*(1+rvanilla)^0.5)-SUM($G188:BD188),(Input!$G$113*(1+rvanilla)^0.5)/A11stdlife))</f>
        <v>0</v>
      </c>
      <c r="BF188" s="172">
        <f>IF(A11stdlife="n/a","n/a",IF(BF$3&gt;(A11stdlife+$E188),(Input!$G$113*(1+rvanilla)^0.5)-SUM($G188:BE188),(Input!$G$113*(1+rvanilla)^0.5)/A11stdlife))</f>
        <v>0</v>
      </c>
      <c r="BG188" s="172">
        <f>IF(A11stdlife="n/a","n/a",IF(BG$3&gt;(A11stdlife+$E188),(Input!$G$113*(1+rvanilla)^0.5)-SUM($G188:BF188),(Input!$G$113*(1+rvanilla)^0.5)/A11stdlife))</f>
        <v>0</v>
      </c>
      <c r="BH188" s="172">
        <f>IF(A11stdlife="n/a","n/a",IF(BH$3&gt;(A11stdlife+$E188),(Input!$G$113*(1+rvanilla)^0.5)-SUM($G188:BG188),(Input!$G$113*(1+rvanilla)^0.5)/A11stdlife))</f>
        <v>0</v>
      </c>
      <c r="BI188" s="172">
        <f>IF(A11stdlife="n/a","n/a",IF(BI$3&gt;(A11stdlife+$E188),(Input!$G$113*(1+rvanilla)^0.5)-SUM($G188:BH188),(Input!$G$113*(1+rvanilla)^0.5)/A11stdlife))</f>
        <v>0</v>
      </c>
      <c r="BJ188" s="16"/>
      <c r="BK188" s="16"/>
      <c r="BL188" s="325"/>
      <c r="BM188" s="325"/>
      <c r="BN188" s="325"/>
      <c r="BO188" s="325"/>
      <c r="BP188" s="325"/>
      <c r="BQ188" s="325"/>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2" customFormat="1" hidden="1" outlineLevel="2">
      <c r="A189" s="16"/>
      <c r="B189" s="16"/>
      <c r="C189" s="35"/>
      <c r="D189" s="546"/>
      <c r="E189" s="293">
        <v>2</v>
      </c>
      <c r="F189" s="37"/>
      <c r="G189" s="318"/>
      <c r="H189" s="319"/>
      <c r="I189" s="172">
        <f>IF(A11stdlife="n/a","n/a",IF(I$3&gt;(A11stdlife+$E189),(Input!$H$113*(1+rvanilla)^0.5)-SUM($H189:H189),(Input!$H$113*(1+rvanilla)^0.5)/A11stdlife))</f>
        <v>1.4349490974739093E-2</v>
      </c>
      <c r="J189" s="172">
        <f>IF(A11stdlife="n/a","n/a",IF(J$3&gt;(A11stdlife+$E189),(Input!$H$113*(1+rvanilla)^0.5)-SUM($H189:I189),(Input!$H$113*(1+rvanilla)^0.5)/A11stdlife))</f>
        <v>1.4349490974739093E-2</v>
      </c>
      <c r="K189" s="172">
        <f>IF(A11stdlife="n/a","n/a",IF(K$3&gt;(A11stdlife+$E189),(Input!$H$113*(1+rvanilla)^0.5)-SUM($H189:J189),(Input!$H$113*(1+rvanilla)^0.5)/A11stdlife))</f>
        <v>1.4349490974739093E-2</v>
      </c>
      <c r="L189" s="172">
        <f>IF(A11stdlife="n/a","n/a",IF(L$3&gt;(A11stdlife+$E189),(Input!$H$113*(1+rvanilla)^0.5)-SUM($H189:K189),(Input!$H$113*(1+rvanilla)^0.5)/A11stdlife))</f>
        <v>1.4349490974739093E-2</v>
      </c>
      <c r="M189" s="172">
        <f>IF(A11stdlife="n/a","n/a",IF(M$3&gt;(A11stdlife+$E189),(Input!$H$113*(1+rvanilla)^0.5)-SUM($H189:L189),(Input!$H$113*(1+rvanilla)^0.5)/A11stdlife))</f>
        <v>1.4349490974739093E-2</v>
      </c>
      <c r="N189" s="172">
        <f>IF(A11stdlife="n/a","n/a",IF(N$3&gt;(A11stdlife+$E189),(Input!$H$113*(1+rvanilla)^0.5)-SUM($H189:M189),(Input!$H$113*(1+rvanilla)^0.5)/A11stdlife))</f>
        <v>0</v>
      </c>
      <c r="O189" s="172">
        <f>IF(A11stdlife="n/a","n/a",IF(O$3&gt;(A11stdlife+$E189),(Input!$H$113*(1+rvanilla)^0.5)-SUM($H189:N189),(Input!$H$113*(1+rvanilla)^0.5)/A11stdlife))</f>
        <v>0</v>
      </c>
      <c r="P189" s="172">
        <f>IF(A11stdlife="n/a","n/a",IF(P$3&gt;(A11stdlife+$E189),(Input!$H$113*(1+rvanilla)^0.5)-SUM($H189:O189),(Input!$H$113*(1+rvanilla)^0.5)/A11stdlife))</f>
        <v>0</v>
      </c>
      <c r="Q189" s="172">
        <f>IF(A11stdlife="n/a","n/a",IF(Q$3&gt;(A11stdlife+$E189),(Input!$H$113*(1+rvanilla)^0.5)-SUM($H189:P189),(Input!$H$113*(1+rvanilla)^0.5)/A11stdlife))</f>
        <v>0</v>
      </c>
      <c r="R189" s="172">
        <f>IF(A11stdlife="n/a","n/a",IF(R$3&gt;(A11stdlife+$E189),(Input!$H$113*(1+rvanilla)^0.5)-SUM($H189:Q189),(Input!$H$113*(1+rvanilla)^0.5)/A11stdlife))</f>
        <v>0</v>
      </c>
      <c r="S189" s="172">
        <f>IF(A11stdlife="n/a","n/a",IF(S$3&gt;(A11stdlife+$E189),(Input!$H$113*(1+rvanilla)^0.5)-SUM($H189:R189),(Input!$H$113*(1+rvanilla)^0.5)/A11stdlife))</f>
        <v>0</v>
      </c>
      <c r="T189" s="172">
        <f>IF(A11stdlife="n/a","n/a",IF(T$3&gt;(A11stdlife+$E189),(Input!$H$113*(1+rvanilla)^0.5)-SUM($H189:S189),(Input!$H$113*(1+rvanilla)^0.5)/A11stdlife))</f>
        <v>0</v>
      </c>
      <c r="U189" s="172">
        <f>IF(A11stdlife="n/a","n/a",IF(U$3&gt;(A11stdlife+$E189),(Input!$H$113*(1+rvanilla)^0.5)-SUM($H189:T189),(Input!$H$113*(1+rvanilla)^0.5)/A11stdlife))</f>
        <v>0</v>
      </c>
      <c r="V189" s="172">
        <f>IF(A11stdlife="n/a","n/a",IF(V$3&gt;(A11stdlife+$E189),(Input!$H$113*(1+rvanilla)^0.5)-SUM($H189:U189),(Input!$H$113*(1+rvanilla)^0.5)/A11stdlife))</f>
        <v>0</v>
      </c>
      <c r="W189" s="172">
        <f>IF(A11stdlife="n/a","n/a",IF(W$3&gt;(A11stdlife+$E189),(Input!$H$113*(1+rvanilla)^0.5)-SUM($H189:V189),(Input!$H$113*(1+rvanilla)^0.5)/A11stdlife))</f>
        <v>0</v>
      </c>
      <c r="X189" s="172">
        <f>IF(A11stdlife="n/a","n/a",IF(X$3&gt;(A11stdlife+$E189),(Input!$H$113*(1+rvanilla)^0.5)-SUM($H189:W189),(Input!$H$113*(1+rvanilla)^0.5)/A11stdlife))</f>
        <v>0</v>
      </c>
      <c r="Y189" s="172">
        <f>IF(A11stdlife="n/a","n/a",IF(Y$3&gt;(A11stdlife+$E189),(Input!$H$113*(1+rvanilla)^0.5)-SUM($H189:X189),(Input!$H$113*(1+rvanilla)^0.5)/A11stdlife))</f>
        <v>0</v>
      </c>
      <c r="Z189" s="172">
        <f>IF(A11stdlife="n/a","n/a",IF(Z$3&gt;(A11stdlife+$E189),(Input!$H$113*(1+rvanilla)^0.5)-SUM($H189:Y189),(Input!$H$113*(1+rvanilla)^0.5)/A11stdlife))</f>
        <v>0</v>
      </c>
      <c r="AA189" s="172">
        <f>IF(A11stdlife="n/a","n/a",IF(AA$3&gt;(A11stdlife+$E189),(Input!$H$113*(1+rvanilla)^0.5)-SUM($H189:Z189),(Input!$H$113*(1+rvanilla)^0.5)/A11stdlife))</f>
        <v>0</v>
      </c>
      <c r="AB189" s="172">
        <f>IF(A11stdlife="n/a","n/a",IF(AB$3&gt;(A11stdlife+$E189),(Input!$H$113*(1+rvanilla)^0.5)-SUM($H189:AA189),(Input!$H$113*(1+rvanilla)^0.5)/A11stdlife))</f>
        <v>0</v>
      </c>
      <c r="AC189" s="172">
        <f>IF(A11stdlife="n/a","n/a",IF(AC$3&gt;(A11stdlife+$E189),(Input!$H$113*(1+rvanilla)^0.5)-SUM($H189:AB189),(Input!$H$113*(1+rvanilla)^0.5)/A11stdlife))</f>
        <v>0</v>
      </c>
      <c r="AD189" s="172">
        <f>IF(A11stdlife="n/a","n/a",IF(AD$3&gt;(A11stdlife+$E189),(Input!$H$113*(1+rvanilla)^0.5)-SUM($H189:AC189),(Input!$H$113*(1+rvanilla)^0.5)/A11stdlife))</f>
        <v>0</v>
      </c>
      <c r="AE189" s="172">
        <f>IF(A11stdlife="n/a","n/a",IF(AE$3&gt;(A11stdlife+$E189),(Input!$H$113*(1+rvanilla)^0.5)-SUM($H189:AD189),(Input!$H$113*(1+rvanilla)^0.5)/A11stdlife))</f>
        <v>0</v>
      </c>
      <c r="AF189" s="172">
        <f>IF(A11stdlife="n/a","n/a",IF(AF$3&gt;(A11stdlife+$E189),(Input!$H$113*(1+rvanilla)^0.5)-SUM($H189:AE189),(Input!$H$113*(1+rvanilla)^0.5)/A11stdlife))</f>
        <v>0</v>
      </c>
      <c r="AG189" s="172">
        <f>IF(A11stdlife="n/a","n/a",IF(AG$3&gt;(A11stdlife+$E189),(Input!$H$113*(1+rvanilla)^0.5)-SUM($H189:AF189),(Input!$H$113*(1+rvanilla)^0.5)/A11stdlife))</f>
        <v>0</v>
      </c>
      <c r="AH189" s="172">
        <f>IF(A11stdlife="n/a","n/a",IF(AH$3&gt;(A11stdlife+$E189),(Input!$H$113*(1+rvanilla)^0.5)-SUM($H189:AG189),(Input!$H$113*(1+rvanilla)^0.5)/A11stdlife))</f>
        <v>0</v>
      </c>
      <c r="AI189" s="172">
        <f>IF(A11stdlife="n/a","n/a",IF(AI$3&gt;(A11stdlife+$E189),(Input!$H$113*(1+rvanilla)^0.5)-SUM($H189:AH189),(Input!$H$113*(1+rvanilla)^0.5)/A11stdlife))</f>
        <v>0</v>
      </c>
      <c r="AJ189" s="172">
        <f>IF(A11stdlife="n/a","n/a",IF(AJ$3&gt;(A11stdlife+$E189),(Input!$H$113*(1+rvanilla)^0.5)-SUM($H189:AI189),(Input!$H$113*(1+rvanilla)^0.5)/A11stdlife))</f>
        <v>0</v>
      </c>
      <c r="AK189" s="172">
        <f>IF(A11stdlife="n/a","n/a",IF(AK$3&gt;(A11stdlife+$E189),(Input!$H$113*(1+rvanilla)^0.5)-SUM($H189:AJ189),(Input!$H$113*(1+rvanilla)^0.5)/A11stdlife))</f>
        <v>0</v>
      </c>
      <c r="AL189" s="172">
        <f>IF(A11stdlife="n/a","n/a",IF(AL$3&gt;(A11stdlife+$E189),(Input!$H$113*(1+rvanilla)^0.5)-SUM($H189:AK189),(Input!$H$113*(1+rvanilla)^0.5)/A11stdlife))</f>
        <v>0</v>
      </c>
      <c r="AM189" s="172">
        <f>IF(A11stdlife="n/a","n/a",IF(AM$3&gt;(A11stdlife+$E189),(Input!$H$113*(1+rvanilla)^0.5)-SUM($H189:AL189),(Input!$H$113*(1+rvanilla)^0.5)/A11stdlife))</f>
        <v>0</v>
      </c>
      <c r="AN189" s="172">
        <f>IF(A11stdlife="n/a","n/a",IF(AN$3&gt;(A11stdlife+$E189),(Input!$H$113*(1+rvanilla)^0.5)-SUM($H189:AM189),(Input!$H$113*(1+rvanilla)^0.5)/A11stdlife))</f>
        <v>0</v>
      </c>
      <c r="AO189" s="172">
        <f>IF(A11stdlife="n/a","n/a",IF(AO$3&gt;(A11stdlife+$E189),(Input!$H$113*(1+rvanilla)^0.5)-SUM($H189:AN189),(Input!$H$113*(1+rvanilla)^0.5)/A11stdlife))</f>
        <v>0</v>
      </c>
      <c r="AP189" s="172">
        <f>IF(A11stdlife="n/a","n/a",IF(AP$3&gt;(A11stdlife+$E189),(Input!$H$113*(1+rvanilla)^0.5)-SUM($H189:AO189),(Input!$H$113*(1+rvanilla)^0.5)/A11stdlife))</f>
        <v>0</v>
      </c>
      <c r="AQ189" s="172">
        <f>IF(A11stdlife="n/a","n/a",IF(AQ$3&gt;(A11stdlife+$E189),(Input!$H$113*(1+rvanilla)^0.5)-SUM($H189:AP189),(Input!$H$113*(1+rvanilla)^0.5)/A11stdlife))</f>
        <v>0</v>
      </c>
      <c r="AR189" s="172">
        <f>IF(A11stdlife="n/a","n/a",IF(AR$3&gt;(A11stdlife+$E189),(Input!$H$113*(1+rvanilla)^0.5)-SUM($H189:AQ189),(Input!$H$113*(1+rvanilla)^0.5)/A11stdlife))</f>
        <v>0</v>
      </c>
      <c r="AS189" s="172">
        <f>IF(A11stdlife="n/a","n/a",IF(AS$3&gt;(A11stdlife+$E189),(Input!$H$113*(1+rvanilla)^0.5)-SUM($H189:AR189),(Input!$H$113*(1+rvanilla)^0.5)/A11stdlife))</f>
        <v>0</v>
      </c>
      <c r="AT189" s="172">
        <f>IF(A11stdlife="n/a","n/a",IF(AT$3&gt;(A11stdlife+$E189),(Input!$H$113*(1+rvanilla)^0.5)-SUM($H189:AS189),(Input!$H$113*(1+rvanilla)^0.5)/A11stdlife))</f>
        <v>0</v>
      </c>
      <c r="AU189" s="172">
        <f>IF(A11stdlife="n/a","n/a",IF(AU$3&gt;(A11stdlife+$E189),(Input!$H$113*(1+rvanilla)^0.5)-SUM($H189:AT189),(Input!$H$113*(1+rvanilla)^0.5)/A11stdlife))</f>
        <v>0</v>
      </c>
      <c r="AV189" s="172">
        <f>IF(A11stdlife="n/a","n/a",IF(AV$3&gt;(A11stdlife+$E189),(Input!$H$113*(1+rvanilla)^0.5)-SUM($H189:AU189),(Input!$H$113*(1+rvanilla)^0.5)/A11stdlife))</f>
        <v>0</v>
      </c>
      <c r="AW189" s="172">
        <f>IF(A11stdlife="n/a","n/a",IF(AW$3&gt;(A11stdlife+$E189),(Input!$H$113*(1+rvanilla)^0.5)-SUM($H189:AV189),(Input!$H$113*(1+rvanilla)^0.5)/A11stdlife))</f>
        <v>0</v>
      </c>
      <c r="AX189" s="172">
        <f>IF(A11stdlife="n/a","n/a",IF(AX$3&gt;(A11stdlife+$E189),(Input!$H$113*(1+rvanilla)^0.5)-SUM($H189:AW189),(Input!$H$113*(1+rvanilla)^0.5)/A11stdlife))</f>
        <v>0</v>
      </c>
      <c r="AY189" s="172">
        <f>IF(A11stdlife="n/a","n/a",IF(AY$3&gt;(A11stdlife+$E189),(Input!$H$113*(1+rvanilla)^0.5)-SUM($H189:AX189),(Input!$H$113*(1+rvanilla)^0.5)/A11stdlife))</f>
        <v>0</v>
      </c>
      <c r="AZ189" s="172">
        <f>IF(A11stdlife="n/a","n/a",IF(AZ$3&gt;(A11stdlife+$E189),(Input!$H$113*(1+rvanilla)^0.5)-SUM($H189:AY189),(Input!$H$113*(1+rvanilla)^0.5)/A11stdlife))</f>
        <v>0</v>
      </c>
      <c r="BA189" s="172">
        <f>IF(A11stdlife="n/a","n/a",IF(BA$3&gt;(A11stdlife+$E189),(Input!$H$113*(1+rvanilla)^0.5)-SUM($H189:AZ189),(Input!$H$113*(1+rvanilla)^0.5)/A11stdlife))</f>
        <v>0</v>
      </c>
      <c r="BB189" s="172">
        <f>IF(A11stdlife="n/a","n/a",IF(BB$3&gt;(A11stdlife+$E189),(Input!$H$113*(1+rvanilla)^0.5)-SUM($H189:BA189),(Input!$H$113*(1+rvanilla)^0.5)/A11stdlife))</f>
        <v>0</v>
      </c>
      <c r="BC189" s="172">
        <f>IF(A11stdlife="n/a","n/a",IF(BC$3&gt;(A11stdlife+$E189),(Input!$H$113*(1+rvanilla)^0.5)-SUM($H189:BB189),(Input!$H$113*(1+rvanilla)^0.5)/A11stdlife))</f>
        <v>0</v>
      </c>
      <c r="BD189" s="172">
        <f>IF(A11stdlife="n/a","n/a",IF(BD$3&gt;(A11stdlife+$E189),(Input!$H$113*(1+rvanilla)^0.5)-SUM($H189:BC189),(Input!$H$113*(1+rvanilla)^0.5)/A11stdlife))</f>
        <v>0</v>
      </c>
      <c r="BE189" s="172">
        <f>IF(A11stdlife="n/a","n/a",IF(BE$3&gt;(A11stdlife+$E189),(Input!$H$113*(1+rvanilla)^0.5)-SUM($H189:BD189),(Input!$H$113*(1+rvanilla)^0.5)/A11stdlife))</f>
        <v>0</v>
      </c>
      <c r="BF189" s="172">
        <f>IF(A11stdlife="n/a","n/a",IF(BF$3&gt;(A11stdlife+$E189),(Input!$H$113*(1+rvanilla)^0.5)-SUM($H189:BE189),(Input!$H$113*(1+rvanilla)^0.5)/A11stdlife))</f>
        <v>0</v>
      </c>
      <c r="BG189" s="172">
        <f>IF(A11stdlife="n/a","n/a",IF(BG$3&gt;(A11stdlife+$E189),(Input!$H$113*(1+rvanilla)^0.5)-SUM($H189:BF189),(Input!$H$113*(1+rvanilla)^0.5)/A11stdlife))</f>
        <v>0</v>
      </c>
      <c r="BH189" s="172">
        <f>IF(A11stdlife="n/a","n/a",IF(BH$3&gt;(A11stdlife+$E189),(Input!$H$113*(1+rvanilla)^0.5)-SUM($H189:BG189),(Input!$H$113*(1+rvanilla)^0.5)/A11stdlife))</f>
        <v>0</v>
      </c>
      <c r="BI189" s="172">
        <f>IF(A11stdlife="n/a","n/a",IF(BI$3&gt;(A11stdlife+$E189),(Input!$H$113*(1+rvanilla)^0.5)-SUM($H189:BH189),(Input!$H$113*(1+rvanilla)^0.5)/A11stdlife))</f>
        <v>0</v>
      </c>
      <c r="BJ189" s="16"/>
      <c r="BK189" s="16"/>
      <c r="BL189" s="325"/>
      <c r="BM189" s="325"/>
      <c r="BN189" s="325"/>
      <c r="BO189" s="325"/>
      <c r="BP189" s="325"/>
      <c r="BQ189" s="325"/>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2" customFormat="1" hidden="1" outlineLevel="2">
      <c r="A190" s="16"/>
      <c r="B190" s="16"/>
      <c r="C190" s="35"/>
      <c r="D190" s="546"/>
      <c r="E190" s="293">
        <v>3</v>
      </c>
      <c r="F190" s="37"/>
      <c r="G190" s="318"/>
      <c r="H190" s="320"/>
      <c r="I190" s="319"/>
      <c r="J190" s="172">
        <f>IF(A11stdlife="n/a","n/a",IF(J$3&gt;(A11stdlife+$E190),(Input!$I$113*(1+rvanilla)^0.5)-SUM($I190:I190),(Input!$I$113*(1+rvanilla)^0.5)/A11stdlife))</f>
        <v>5.4528065704008553E-2</v>
      </c>
      <c r="K190" s="172">
        <f>IF(A11stdlife="n/a","n/a",IF(K$3&gt;(A11stdlife+$E190),(Input!$I$113*(1+rvanilla)^0.5)-SUM($I190:J190),(Input!$I$113*(1+rvanilla)^0.5)/A11stdlife))</f>
        <v>5.4528065704008553E-2</v>
      </c>
      <c r="L190" s="172">
        <f>IF(A11stdlife="n/a","n/a",IF(L$3&gt;(A11stdlife+$E190),(Input!$I$113*(1+rvanilla)^0.5)-SUM($I190:K190),(Input!$I$113*(1+rvanilla)^0.5)/A11stdlife))</f>
        <v>5.4528065704008553E-2</v>
      </c>
      <c r="M190" s="172">
        <f>IF(A11stdlife="n/a","n/a",IF(M$3&gt;(A11stdlife+$E190),(Input!$I$113*(1+rvanilla)^0.5)-SUM($I190:L190),(Input!$I$113*(1+rvanilla)^0.5)/A11stdlife))</f>
        <v>5.4528065704008553E-2</v>
      </c>
      <c r="N190" s="172">
        <f>IF(A11stdlife="n/a","n/a",IF(N$3&gt;(A11stdlife+$E190),(Input!$I$113*(1+rvanilla)^0.5)-SUM($I190:M190),(Input!$I$113*(1+rvanilla)^0.5)/A11stdlife))</f>
        <v>5.4528065704008553E-2</v>
      </c>
      <c r="O190" s="172">
        <f>IF(A11stdlife="n/a","n/a",IF(O$3&gt;(A11stdlife+$E190),(Input!$I$113*(1+rvanilla)^0.5)-SUM($I190:N190),(Input!$I$113*(1+rvanilla)^0.5)/A11stdlife))</f>
        <v>0</v>
      </c>
      <c r="P190" s="172">
        <f>IF(A11stdlife="n/a","n/a",IF(P$3&gt;(A11stdlife+$E190),(Input!$I$113*(1+rvanilla)^0.5)-SUM($I190:O190),(Input!$I$113*(1+rvanilla)^0.5)/A11stdlife))</f>
        <v>0</v>
      </c>
      <c r="Q190" s="172">
        <f>IF(A11stdlife="n/a","n/a",IF(Q$3&gt;(A11stdlife+$E190),(Input!$I$113*(1+rvanilla)^0.5)-SUM($I190:P190),(Input!$I$113*(1+rvanilla)^0.5)/A11stdlife))</f>
        <v>0</v>
      </c>
      <c r="R190" s="172">
        <f>IF(A11stdlife="n/a","n/a",IF(R$3&gt;(A11stdlife+$E190),(Input!$I$113*(1+rvanilla)^0.5)-SUM($I190:Q190),(Input!$I$113*(1+rvanilla)^0.5)/A11stdlife))</f>
        <v>0</v>
      </c>
      <c r="S190" s="172">
        <f>IF(A11stdlife="n/a","n/a",IF(S$3&gt;(A11stdlife+$E190),(Input!$I$113*(1+rvanilla)^0.5)-SUM($I190:R190),(Input!$I$113*(1+rvanilla)^0.5)/A11stdlife))</f>
        <v>0</v>
      </c>
      <c r="T190" s="172">
        <f>IF(A11stdlife="n/a","n/a",IF(T$3&gt;(A11stdlife+$E190),(Input!$I$113*(1+rvanilla)^0.5)-SUM($I190:S190),(Input!$I$113*(1+rvanilla)^0.5)/A11stdlife))</f>
        <v>0</v>
      </c>
      <c r="U190" s="172">
        <f>IF(A11stdlife="n/a","n/a",IF(U$3&gt;(A11stdlife+$E190),(Input!$I$113*(1+rvanilla)^0.5)-SUM($I190:T190),(Input!$I$113*(1+rvanilla)^0.5)/A11stdlife))</f>
        <v>0</v>
      </c>
      <c r="V190" s="172">
        <f>IF(A11stdlife="n/a","n/a",IF(V$3&gt;(A11stdlife+$E190),(Input!$I$113*(1+rvanilla)^0.5)-SUM($I190:U190),(Input!$I$113*(1+rvanilla)^0.5)/A11stdlife))</f>
        <v>0</v>
      </c>
      <c r="W190" s="172">
        <f>IF(A11stdlife="n/a","n/a",IF(W$3&gt;(A11stdlife+$E190),(Input!$I$113*(1+rvanilla)^0.5)-SUM($I190:V190),(Input!$I$113*(1+rvanilla)^0.5)/A11stdlife))</f>
        <v>0</v>
      </c>
      <c r="X190" s="172">
        <f>IF(A11stdlife="n/a","n/a",IF(X$3&gt;(A11stdlife+$E190),(Input!$I$113*(1+rvanilla)^0.5)-SUM($I190:W190),(Input!$I$113*(1+rvanilla)^0.5)/A11stdlife))</f>
        <v>0</v>
      </c>
      <c r="Y190" s="172">
        <f>IF(A11stdlife="n/a","n/a",IF(Y$3&gt;(A11stdlife+$E190),(Input!$I$113*(1+rvanilla)^0.5)-SUM($I190:X190),(Input!$I$113*(1+rvanilla)^0.5)/A11stdlife))</f>
        <v>0</v>
      </c>
      <c r="Z190" s="172">
        <f>IF(A11stdlife="n/a","n/a",IF(Z$3&gt;(A11stdlife+$E190),(Input!$I$113*(1+rvanilla)^0.5)-SUM($I190:Y190),(Input!$I$113*(1+rvanilla)^0.5)/A11stdlife))</f>
        <v>0</v>
      </c>
      <c r="AA190" s="172">
        <f>IF(A11stdlife="n/a","n/a",IF(AA$3&gt;(A11stdlife+$E190),(Input!$I$113*(1+rvanilla)^0.5)-SUM($I190:Z190),(Input!$I$113*(1+rvanilla)^0.5)/A11stdlife))</f>
        <v>0</v>
      </c>
      <c r="AB190" s="172">
        <f>IF(A11stdlife="n/a","n/a",IF(AB$3&gt;(A11stdlife+$E190),(Input!$I$113*(1+rvanilla)^0.5)-SUM($I190:AA190),(Input!$I$113*(1+rvanilla)^0.5)/A11stdlife))</f>
        <v>0</v>
      </c>
      <c r="AC190" s="172">
        <f>IF(A11stdlife="n/a","n/a",IF(AC$3&gt;(A11stdlife+$E190),(Input!$I$113*(1+rvanilla)^0.5)-SUM($I190:AB190),(Input!$I$113*(1+rvanilla)^0.5)/A11stdlife))</f>
        <v>0</v>
      </c>
      <c r="AD190" s="172">
        <f>IF(A11stdlife="n/a","n/a",IF(AD$3&gt;(A11stdlife+$E190),(Input!$I$113*(1+rvanilla)^0.5)-SUM($I190:AC190),(Input!$I$113*(1+rvanilla)^0.5)/A11stdlife))</f>
        <v>0</v>
      </c>
      <c r="AE190" s="172">
        <f>IF(A11stdlife="n/a","n/a",IF(AE$3&gt;(A11stdlife+$E190),(Input!$I$113*(1+rvanilla)^0.5)-SUM($I190:AD190),(Input!$I$113*(1+rvanilla)^0.5)/A11stdlife))</f>
        <v>0</v>
      </c>
      <c r="AF190" s="172">
        <f>IF(A11stdlife="n/a","n/a",IF(AF$3&gt;(A11stdlife+$E190),(Input!$I$113*(1+rvanilla)^0.5)-SUM($I190:AE190),(Input!$I$113*(1+rvanilla)^0.5)/A11stdlife))</f>
        <v>0</v>
      </c>
      <c r="AG190" s="172">
        <f>IF(A11stdlife="n/a","n/a",IF(AG$3&gt;(A11stdlife+$E190),(Input!$I$113*(1+rvanilla)^0.5)-SUM($I190:AF190),(Input!$I$113*(1+rvanilla)^0.5)/A11stdlife))</f>
        <v>0</v>
      </c>
      <c r="AH190" s="172">
        <f>IF(A11stdlife="n/a","n/a",IF(AH$3&gt;(A11stdlife+$E190),(Input!$I$113*(1+rvanilla)^0.5)-SUM($I190:AG190),(Input!$I$113*(1+rvanilla)^0.5)/A11stdlife))</f>
        <v>0</v>
      </c>
      <c r="AI190" s="172">
        <f>IF(A11stdlife="n/a","n/a",IF(AI$3&gt;(A11stdlife+$E190),(Input!$I$113*(1+rvanilla)^0.5)-SUM($I190:AH190),(Input!$I$113*(1+rvanilla)^0.5)/A11stdlife))</f>
        <v>0</v>
      </c>
      <c r="AJ190" s="172">
        <f>IF(A11stdlife="n/a","n/a",IF(AJ$3&gt;(A11stdlife+$E190),(Input!$I$113*(1+rvanilla)^0.5)-SUM($I190:AI190),(Input!$I$113*(1+rvanilla)^0.5)/A11stdlife))</f>
        <v>0</v>
      </c>
      <c r="AK190" s="172">
        <f>IF(A11stdlife="n/a","n/a",IF(AK$3&gt;(A11stdlife+$E190),(Input!$I$113*(1+rvanilla)^0.5)-SUM($I190:AJ190),(Input!$I$113*(1+rvanilla)^0.5)/A11stdlife))</f>
        <v>0</v>
      </c>
      <c r="AL190" s="172">
        <f>IF(A11stdlife="n/a","n/a",IF(AL$3&gt;(A11stdlife+$E190),(Input!$I$113*(1+rvanilla)^0.5)-SUM($I190:AK190),(Input!$I$113*(1+rvanilla)^0.5)/A11stdlife))</f>
        <v>0</v>
      </c>
      <c r="AM190" s="172">
        <f>IF(A11stdlife="n/a","n/a",IF(AM$3&gt;(A11stdlife+$E190),(Input!$I$113*(1+rvanilla)^0.5)-SUM($I190:AL190),(Input!$I$113*(1+rvanilla)^0.5)/A11stdlife))</f>
        <v>0</v>
      </c>
      <c r="AN190" s="172">
        <f>IF(A11stdlife="n/a","n/a",IF(AN$3&gt;(A11stdlife+$E190),(Input!$I$113*(1+rvanilla)^0.5)-SUM($I190:AM190),(Input!$I$113*(1+rvanilla)^0.5)/A11stdlife))</f>
        <v>0</v>
      </c>
      <c r="AO190" s="172">
        <f>IF(A11stdlife="n/a","n/a",IF(AO$3&gt;(A11stdlife+$E190),(Input!$I$113*(1+rvanilla)^0.5)-SUM($I190:AN190),(Input!$I$113*(1+rvanilla)^0.5)/A11stdlife))</f>
        <v>0</v>
      </c>
      <c r="AP190" s="172">
        <f>IF(A11stdlife="n/a","n/a",IF(AP$3&gt;(A11stdlife+$E190),(Input!$I$113*(1+rvanilla)^0.5)-SUM($I190:AO190),(Input!$I$113*(1+rvanilla)^0.5)/A11stdlife))</f>
        <v>0</v>
      </c>
      <c r="AQ190" s="172">
        <f>IF(A11stdlife="n/a","n/a",IF(AQ$3&gt;(A11stdlife+$E190),(Input!$I$113*(1+rvanilla)^0.5)-SUM($I190:AP190),(Input!$I$113*(1+rvanilla)^0.5)/A11stdlife))</f>
        <v>0</v>
      </c>
      <c r="AR190" s="172">
        <f>IF(A11stdlife="n/a","n/a",IF(AR$3&gt;(A11stdlife+$E190),(Input!$I$113*(1+rvanilla)^0.5)-SUM($I190:AQ190),(Input!$I$113*(1+rvanilla)^0.5)/A11stdlife))</f>
        <v>0</v>
      </c>
      <c r="AS190" s="172">
        <f>IF(A11stdlife="n/a","n/a",IF(AS$3&gt;(A11stdlife+$E190),(Input!$I$113*(1+rvanilla)^0.5)-SUM($I190:AR190),(Input!$I$113*(1+rvanilla)^0.5)/A11stdlife))</f>
        <v>0</v>
      </c>
      <c r="AT190" s="172">
        <f>IF(A11stdlife="n/a","n/a",IF(AT$3&gt;(A11stdlife+$E190),(Input!$I$113*(1+rvanilla)^0.5)-SUM($I190:AS190),(Input!$I$113*(1+rvanilla)^0.5)/A11stdlife))</f>
        <v>0</v>
      </c>
      <c r="AU190" s="172">
        <f>IF(A11stdlife="n/a","n/a",IF(AU$3&gt;(A11stdlife+$E190),(Input!$I$113*(1+rvanilla)^0.5)-SUM($I190:AT190),(Input!$I$113*(1+rvanilla)^0.5)/A11stdlife))</f>
        <v>0</v>
      </c>
      <c r="AV190" s="172">
        <f>IF(A11stdlife="n/a","n/a",IF(AV$3&gt;(A11stdlife+$E190),(Input!$I$113*(1+rvanilla)^0.5)-SUM($I190:AU190),(Input!$I$113*(1+rvanilla)^0.5)/A11stdlife))</f>
        <v>0</v>
      </c>
      <c r="AW190" s="172">
        <f>IF(A11stdlife="n/a","n/a",IF(AW$3&gt;(A11stdlife+$E190),(Input!$I$113*(1+rvanilla)^0.5)-SUM($I190:AV190),(Input!$I$113*(1+rvanilla)^0.5)/A11stdlife))</f>
        <v>0</v>
      </c>
      <c r="AX190" s="172">
        <f>IF(A11stdlife="n/a","n/a",IF(AX$3&gt;(A11stdlife+$E190),(Input!$I$113*(1+rvanilla)^0.5)-SUM($I190:AW190),(Input!$I$113*(1+rvanilla)^0.5)/A11stdlife))</f>
        <v>0</v>
      </c>
      <c r="AY190" s="172">
        <f>IF(A11stdlife="n/a","n/a",IF(AY$3&gt;(A11stdlife+$E190),(Input!$I$113*(1+rvanilla)^0.5)-SUM($I190:AX190),(Input!$I$113*(1+rvanilla)^0.5)/A11stdlife))</f>
        <v>0</v>
      </c>
      <c r="AZ190" s="172">
        <f>IF(A11stdlife="n/a","n/a",IF(AZ$3&gt;(A11stdlife+$E190),(Input!$I$113*(1+rvanilla)^0.5)-SUM($I190:AY190),(Input!$I$113*(1+rvanilla)^0.5)/A11stdlife))</f>
        <v>0</v>
      </c>
      <c r="BA190" s="172">
        <f>IF(A11stdlife="n/a","n/a",IF(BA$3&gt;(A11stdlife+$E190),(Input!$I$113*(1+rvanilla)^0.5)-SUM($I190:AZ190),(Input!$I$113*(1+rvanilla)^0.5)/A11stdlife))</f>
        <v>0</v>
      </c>
      <c r="BB190" s="172">
        <f>IF(A11stdlife="n/a","n/a",IF(BB$3&gt;(A11stdlife+$E190),(Input!$I$113*(1+rvanilla)^0.5)-SUM($I190:BA190),(Input!$I$113*(1+rvanilla)^0.5)/A11stdlife))</f>
        <v>0</v>
      </c>
      <c r="BC190" s="172">
        <f>IF(A11stdlife="n/a","n/a",IF(BC$3&gt;(A11stdlife+$E190),(Input!$I$113*(1+rvanilla)^0.5)-SUM($I190:BB190),(Input!$I$113*(1+rvanilla)^0.5)/A11stdlife))</f>
        <v>0</v>
      </c>
      <c r="BD190" s="172">
        <f>IF(A11stdlife="n/a","n/a",IF(BD$3&gt;(A11stdlife+$E190),(Input!$I$113*(1+rvanilla)^0.5)-SUM($I190:BC190),(Input!$I$113*(1+rvanilla)^0.5)/A11stdlife))</f>
        <v>0</v>
      </c>
      <c r="BE190" s="172">
        <f>IF(A11stdlife="n/a","n/a",IF(BE$3&gt;(A11stdlife+$E190),(Input!$I$113*(1+rvanilla)^0.5)-SUM($I190:BD190),(Input!$I$113*(1+rvanilla)^0.5)/A11stdlife))</f>
        <v>0</v>
      </c>
      <c r="BF190" s="172">
        <f>IF(A11stdlife="n/a","n/a",IF(BF$3&gt;(A11stdlife+$E190),(Input!$I$113*(1+rvanilla)^0.5)-SUM($I190:BE190),(Input!$I$113*(1+rvanilla)^0.5)/A11stdlife))</f>
        <v>0</v>
      </c>
      <c r="BG190" s="172">
        <f>IF(A11stdlife="n/a","n/a",IF(BG$3&gt;(A11stdlife+$E190),(Input!$I$113*(1+rvanilla)^0.5)-SUM($I190:BF190),(Input!$I$113*(1+rvanilla)^0.5)/A11stdlife))</f>
        <v>0</v>
      </c>
      <c r="BH190" s="172">
        <f>IF(A11stdlife="n/a","n/a",IF(BH$3&gt;(A11stdlife+$E190),(Input!$I$113*(1+rvanilla)^0.5)-SUM($I190:BG190),(Input!$I$113*(1+rvanilla)^0.5)/A11stdlife))</f>
        <v>0</v>
      </c>
      <c r="BI190" s="172">
        <f>IF(A11stdlife="n/a","n/a",IF(BI$3&gt;(A11stdlife+$E190),(Input!$I$113*(1+rvanilla)^0.5)-SUM($I190:BH190),(Input!$I$113*(1+rvanilla)^0.5)/A11stdlife))</f>
        <v>0</v>
      </c>
      <c r="BJ190" s="16"/>
      <c r="BK190" s="16"/>
      <c r="BL190" s="325"/>
      <c r="BM190" s="325"/>
      <c r="BN190" s="325"/>
      <c r="BO190" s="325"/>
      <c r="BP190" s="325"/>
      <c r="BQ190" s="325"/>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2" customFormat="1" hidden="1" outlineLevel="2">
      <c r="A191" s="16"/>
      <c r="B191" s="16"/>
      <c r="C191" s="35"/>
      <c r="D191" s="546"/>
      <c r="E191" s="293">
        <v>4</v>
      </c>
      <c r="F191" s="37"/>
      <c r="G191" s="318"/>
      <c r="H191" s="320"/>
      <c r="I191" s="320"/>
      <c r="J191" s="319"/>
      <c r="K191" s="172">
        <f>IF(A11stdlife="n/a","n/a",IF(K$3&gt;(A11stdlife+$E191),(Input!$J$113*(1+rvanilla)^0.5)-SUM($J191:J191),(Input!$J$113*(1+rvanilla)^0.5)/A11stdlife))</f>
        <v>4.0178574729269459E-2</v>
      </c>
      <c r="L191" s="172">
        <f>IF(A11stdlife="n/a","n/a",IF(L$3&gt;(A11stdlife+$E191),(Input!$J$113*(1+rvanilla)^0.5)-SUM($J191:K191),(Input!$J$113*(1+rvanilla)^0.5)/A11stdlife))</f>
        <v>4.0178574729269459E-2</v>
      </c>
      <c r="M191" s="172">
        <f>IF(A11stdlife="n/a","n/a",IF(M$3&gt;(A11stdlife+$E191),(Input!$J$113*(1+rvanilla)^0.5)-SUM($J191:L191),(Input!$J$113*(1+rvanilla)^0.5)/A11stdlife))</f>
        <v>4.0178574729269459E-2</v>
      </c>
      <c r="N191" s="172">
        <f>IF(A11stdlife="n/a","n/a",IF(N$3&gt;(A11stdlife+$E191),(Input!$J$113*(1+rvanilla)^0.5)-SUM($J191:M191),(Input!$J$113*(1+rvanilla)^0.5)/A11stdlife))</f>
        <v>4.0178574729269459E-2</v>
      </c>
      <c r="O191" s="172">
        <f>IF(A11stdlife="n/a","n/a",IF(O$3&gt;(A11stdlife+$E191),(Input!$J$113*(1+rvanilla)^0.5)-SUM($J191:N191),(Input!$J$113*(1+rvanilla)^0.5)/A11stdlife))</f>
        <v>4.0178574729269459E-2</v>
      </c>
      <c r="P191" s="172">
        <f>IF(A11stdlife="n/a","n/a",IF(P$3&gt;(A11stdlife+$E191),(Input!$J$113*(1+rvanilla)^0.5)-SUM($J191:O191),(Input!$J$113*(1+rvanilla)^0.5)/A11stdlife))</f>
        <v>2.7755575615628914E-17</v>
      </c>
      <c r="Q191" s="172">
        <f>IF(A11stdlife="n/a","n/a",IF(Q$3&gt;(A11stdlife+$E191),(Input!$J$113*(1+rvanilla)^0.5)-SUM($J191:P191),(Input!$J$113*(1+rvanilla)^0.5)/A11stdlife))</f>
        <v>0</v>
      </c>
      <c r="R191" s="172">
        <f>IF(A11stdlife="n/a","n/a",IF(R$3&gt;(A11stdlife+$E191),(Input!$J$113*(1+rvanilla)^0.5)-SUM($J191:Q191),(Input!$J$113*(1+rvanilla)^0.5)/A11stdlife))</f>
        <v>0</v>
      </c>
      <c r="S191" s="172">
        <f>IF(A11stdlife="n/a","n/a",IF(S$3&gt;(A11stdlife+$E191),(Input!$J$113*(1+rvanilla)^0.5)-SUM($J191:R191),(Input!$J$113*(1+rvanilla)^0.5)/A11stdlife))</f>
        <v>0</v>
      </c>
      <c r="T191" s="172">
        <f>IF(A11stdlife="n/a","n/a",IF(T$3&gt;(A11stdlife+$E191),(Input!$J$113*(1+rvanilla)^0.5)-SUM($J191:S191),(Input!$J$113*(1+rvanilla)^0.5)/A11stdlife))</f>
        <v>0</v>
      </c>
      <c r="U191" s="172">
        <f>IF(A11stdlife="n/a","n/a",IF(U$3&gt;(A11stdlife+$E191),(Input!$J$113*(1+rvanilla)^0.5)-SUM($J191:T191),(Input!$J$113*(1+rvanilla)^0.5)/A11stdlife))</f>
        <v>0</v>
      </c>
      <c r="V191" s="172">
        <f>IF(A11stdlife="n/a","n/a",IF(V$3&gt;(A11stdlife+$E191),(Input!$J$113*(1+rvanilla)^0.5)-SUM($J191:U191),(Input!$J$113*(1+rvanilla)^0.5)/A11stdlife))</f>
        <v>0</v>
      </c>
      <c r="W191" s="172">
        <f>IF(A11stdlife="n/a","n/a",IF(W$3&gt;(A11stdlife+$E191),(Input!$J$113*(1+rvanilla)^0.5)-SUM($J191:V191),(Input!$J$113*(1+rvanilla)^0.5)/A11stdlife))</f>
        <v>0</v>
      </c>
      <c r="X191" s="172">
        <f>IF(A11stdlife="n/a","n/a",IF(X$3&gt;(A11stdlife+$E191),(Input!$J$113*(1+rvanilla)^0.5)-SUM($J191:W191),(Input!$J$113*(1+rvanilla)^0.5)/A11stdlife))</f>
        <v>0</v>
      </c>
      <c r="Y191" s="172">
        <f>IF(A11stdlife="n/a","n/a",IF(Y$3&gt;(A11stdlife+$E191),(Input!$J$113*(1+rvanilla)^0.5)-SUM($J191:X191),(Input!$J$113*(1+rvanilla)^0.5)/A11stdlife))</f>
        <v>0</v>
      </c>
      <c r="Z191" s="172">
        <f>IF(A11stdlife="n/a","n/a",IF(Z$3&gt;(A11stdlife+$E191),(Input!$J$113*(1+rvanilla)^0.5)-SUM($J191:Y191),(Input!$J$113*(1+rvanilla)^0.5)/A11stdlife))</f>
        <v>0</v>
      </c>
      <c r="AA191" s="172">
        <f>IF(A11stdlife="n/a","n/a",IF(AA$3&gt;(A11stdlife+$E191),(Input!$J$113*(1+rvanilla)^0.5)-SUM($J191:Z191),(Input!$J$113*(1+rvanilla)^0.5)/A11stdlife))</f>
        <v>0</v>
      </c>
      <c r="AB191" s="172">
        <f>IF(A11stdlife="n/a","n/a",IF(AB$3&gt;(A11stdlife+$E191),(Input!$J$113*(1+rvanilla)^0.5)-SUM($J191:AA191),(Input!$J$113*(1+rvanilla)^0.5)/A11stdlife))</f>
        <v>0</v>
      </c>
      <c r="AC191" s="172">
        <f>IF(A11stdlife="n/a","n/a",IF(AC$3&gt;(A11stdlife+$E191),(Input!$J$113*(1+rvanilla)^0.5)-SUM($J191:AB191),(Input!$J$113*(1+rvanilla)^0.5)/A11stdlife))</f>
        <v>0</v>
      </c>
      <c r="AD191" s="172">
        <f>IF(A11stdlife="n/a","n/a",IF(AD$3&gt;(A11stdlife+$E191),(Input!$J$113*(1+rvanilla)^0.5)-SUM($J191:AC191),(Input!$J$113*(1+rvanilla)^0.5)/A11stdlife))</f>
        <v>0</v>
      </c>
      <c r="AE191" s="172">
        <f>IF(A11stdlife="n/a","n/a",IF(AE$3&gt;(A11stdlife+$E191),(Input!$J$113*(1+rvanilla)^0.5)-SUM($J191:AD191),(Input!$J$113*(1+rvanilla)^0.5)/A11stdlife))</f>
        <v>0</v>
      </c>
      <c r="AF191" s="172">
        <f>IF(A11stdlife="n/a","n/a",IF(AF$3&gt;(A11stdlife+$E191),(Input!$J$113*(1+rvanilla)^0.5)-SUM($J191:AE191),(Input!$J$113*(1+rvanilla)^0.5)/A11stdlife))</f>
        <v>0</v>
      </c>
      <c r="AG191" s="172">
        <f>IF(A11stdlife="n/a","n/a",IF(AG$3&gt;(A11stdlife+$E191),(Input!$J$113*(1+rvanilla)^0.5)-SUM($J191:AF191),(Input!$J$113*(1+rvanilla)^0.5)/A11stdlife))</f>
        <v>0</v>
      </c>
      <c r="AH191" s="172">
        <f>IF(A11stdlife="n/a","n/a",IF(AH$3&gt;(A11stdlife+$E191),(Input!$J$113*(1+rvanilla)^0.5)-SUM($J191:AG191),(Input!$J$113*(1+rvanilla)^0.5)/A11stdlife))</f>
        <v>0</v>
      </c>
      <c r="AI191" s="172">
        <f>IF(A11stdlife="n/a","n/a",IF(AI$3&gt;(A11stdlife+$E191),(Input!$J$113*(1+rvanilla)^0.5)-SUM($J191:AH191),(Input!$J$113*(1+rvanilla)^0.5)/A11stdlife))</f>
        <v>0</v>
      </c>
      <c r="AJ191" s="172">
        <f>IF(A11stdlife="n/a","n/a",IF(AJ$3&gt;(A11stdlife+$E191),(Input!$J$113*(1+rvanilla)^0.5)-SUM($J191:AI191),(Input!$J$113*(1+rvanilla)^0.5)/A11stdlife))</f>
        <v>0</v>
      </c>
      <c r="AK191" s="172">
        <f>IF(A11stdlife="n/a","n/a",IF(AK$3&gt;(A11stdlife+$E191),(Input!$J$113*(1+rvanilla)^0.5)-SUM($J191:AJ191),(Input!$J$113*(1+rvanilla)^0.5)/A11stdlife))</f>
        <v>0</v>
      </c>
      <c r="AL191" s="172">
        <f>IF(A11stdlife="n/a","n/a",IF(AL$3&gt;(A11stdlife+$E191),(Input!$J$113*(1+rvanilla)^0.5)-SUM($J191:AK191),(Input!$J$113*(1+rvanilla)^0.5)/A11stdlife))</f>
        <v>0</v>
      </c>
      <c r="AM191" s="172">
        <f>IF(A11stdlife="n/a","n/a",IF(AM$3&gt;(A11stdlife+$E191),(Input!$J$113*(1+rvanilla)^0.5)-SUM($J191:AL191),(Input!$J$113*(1+rvanilla)^0.5)/A11stdlife))</f>
        <v>0</v>
      </c>
      <c r="AN191" s="172">
        <f>IF(A11stdlife="n/a","n/a",IF(AN$3&gt;(A11stdlife+$E191),(Input!$J$113*(1+rvanilla)^0.5)-SUM($J191:AM191),(Input!$J$113*(1+rvanilla)^0.5)/A11stdlife))</f>
        <v>0</v>
      </c>
      <c r="AO191" s="172">
        <f>IF(A11stdlife="n/a","n/a",IF(AO$3&gt;(A11stdlife+$E191),(Input!$J$113*(1+rvanilla)^0.5)-SUM($J191:AN191),(Input!$J$113*(1+rvanilla)^0.5)/A11stdlife))</f>
        <v>0</v>
      </c>
      <c r="AP191" s="172">
        <f>IF(A11stdlife="n/a","n/a",IF(AP$3&gt;(A11stdlife+$E191),(Input!$J$113*(1+rvanilla)^0.5)-SUM($J191:AO191),(Input!$J$113*(1+rvanilla)^0.5)/A11stdlife))</f>
        <v>0</v>
      </c>
      <c r="AQ191" s="172">
        <f>IF(A11stdlife="n/a","n/a",IF(AQ$3&gt;(A11stdlife+$E191),(Input!$J$113*(1+rvanilla)^0.5)-SUM($J191:AP191),(Input!$J$113*(1+rvanilla)^0.5)/A11stdlife))</f>
        <v>0</v>
      </c>
      <c r="AR191" s="172">
        <f>IF(A11stdlife="n/a","n/a",IF(AR$3&gt;(A11stdlife+$E191),(Input!$J$113*(1+rvanilla)^0.5)-SUM($J191:AQ191),(Input!$J$113*(1+rvanilla)^0.5)/A11stdlife))</f>
        <v>0</v>
      </c>
      <c r="AS191" s="172">
        <f>IF(A11stdlife="n/a","n/a",IF(AS$3&gt;(A11stdlife+$E191),(Input!$J$113*(1+rvanilla)^0.5)-SUM($J191:AR191),(Input!$J$113*(1+rvanilla)^0.5)/A11stdlife))</f>
        <v>0</v>
      </c>
      <c r="AT191" s="172">
        <f>IF(A11stdlife="n/a","n/a",IF(AT$3&gt;(A11stdlife+$E191),(Input!$J$113*(1+rvanilla)^0.5)-SUM($J191:AS191),(Input!$J$113*(1+rvanilla)^0.5)/A11stdlife))</f>
        <v>0</v>
      </c>
      <c r="AU191" s="172">
        <f>IF(A11stdlife="n/a","n/a",IF(AU$3&gt;(A11stdlife+$E191),(Input!$J$113*(1+rvanilla)^0.5)-SUM($J191:AT191),(Input!$J$113*(1+rvanilla)^0.5)/A11stdlife))</f>
        <v>0</v>
      </c>
      <c r="AV191" s="172">
        <f>IF(A11stdlife="n/a","n/a",IF(AV$3&gt;(A11stdlife+$E191),(Input!$J$113*(1+rvanilla)^0.5)-SUM($J191:AU191),(Input!$J$113*(1+rvanilla)^0.5)/A11stdlife))</f>
        <v>0</v>
      </c>
      <c r="AW191" s="172">
        <f>IF(A11stdlife="n/a","n/a",IF(AW$3&gt;(A11stdlife+$E191),(Input!$J$113*(1+rvanilla)^0.5)-SUM($J191:AV191),(Input!$J$113*(1+rvanilla)^0.5)/A11stdlife))</f>
        <v>0</v>
      </c>
      <c r="AX191" s="172">
        <f>IF(A11stdlife="n/a","n/a",IF(AX$3&gt;(A11stdlife+$E191),(Input!$J$113*(1+rvanilla)^0.5)-SUM($J191:AW191),(Input!$J$113*(1+rvanilla)^0.5)/A11stdlife))</f>
        <v>0</v>
      </c>
      <c r="AY191" s="172">
        <f>IF(A11stdlife="n/a","n/a",IF(AY$3&gt;(A11stdlife+$E191),(Input!$J$113*(1+rvanilla)^0.5)-SUM($J191:AX191),(Input!$J$113*(1+rvanilla)^0.5)/A11stdlife))</f>
        <v>0</v>
      </c>
      <c r="AZ191" s="172">
        <f>IF(A11stdlife="n/a","n/a",IF(AZ$3&gt;(A11stdlife+$E191),(Input!$J$113*(1+rvanilla)^0.5)-SUM($J191:AY191),(Input!$J$113*(1+rvanilla)^0.5)/A11stdlife))</f>
        <v>0</v>
      </c>
      <c r="BA191" s="172">
        <f>IF(A11stdlife="n/a","n/a",IF(BA$3&gt;(A11stdlife+$E191),(Input!$J$113*(1+rvanilla)^0.5)-SUM($J191:AZ191),(Input!$J$113*(1+rvanilla)^0.5)/A11stdlife))</f>
        <v>0</v>
      </c>
      <c r="BB191" s="172">
        <f>IF(A11stdlife="n/a","n/a",IF(BB$3&gt;(A11stdlife+$E191),(Input!$J$113*(1+rvanilla)^0.5)-SUM($J191:BA191),(Input!$J$113*(1+rvanilla)^0.5)/A11stdlife))</f>
        <v>0</v>
      </c>
      <c r="BC191" s="172">
        <f>IF(A11stdlife="n/a","n/a",IF(BC$3&gt;(A11stdlife+$E191),(Input!$J$113*(1+rvanilla)^0.5)-SUM($J191:BB191),(Input!$J$113*(1+rvanilla)^0.5)/A11stdlife))</f>
        <v>0</v>
      </c>
      <c r="BD191" s="172">
        <f>IF(A11stdlife="n/a","n/a",IF(BD$3&gt;(A11stdlife+$E191),(Input!$J$113*(1+rvanilla)^0.5)-SUM($J191:BC191),(Input!$J$113*(1+rvanilla)^0.5)/A11stdlife))</f>
        <v>0</v>
      </c>
      <c r="BE191" s="172">
        <f>IF(A11stdlife="n/a","n/a",IF(BE$3&gt;(A11stdlife+$E191),(Input!$J$113*(1+rvanilla)^0.5)-SUM($J191:BD191),(Input!$J$113*(1+rvanilla)^0.5)/A11stdlife))</f>
        <v>0</v>
      </c>
      <c r="BF191" s="172">
        <f>IF(A11stdlife="n/a","n/a",IF(BF$3&gt;(A11stdlife+$E191),(Input!$J$113*(1+rvanilla)^0.5)-SUM($J191:BE191),(Input!$J$113*(1+rvanilla)^0.5)/A11stdlife))</f>
        <v>0</v>
      </c>
      <c r="BG191" s="172">
        <f>IF(A11stdlife="n/a","n/a",IF(BG$3&gt;(A11stdlife+$E191),(Input!$J$113*(1+rvanilla)^0.5)-SUM($J191:BF191),(Input!$J$113*(1+rvanilla)^0.5)/A11stdlife))</f>
        <v>0</v>
      </c>
      <c r="BH191" s="172">
        <f>IF(A11stdlife="n/a","n/a",IF(BH$3&gt;(A11stdlife+$E191),(Input!$J$113*(1+rvanilla)^0.5)-SUM($J191:BG191),(Input!$J$113*(1+rvanilla)^0.5)/A11stdlife))</f>
        <v>0</v>
      </c>
      <c r="BI191" s="172">
        <f>IF(A11stdlife="n/a","n/a",IF(BI$3&gt;(A11stdlife+$E191),(Input!$J$113*(1+rvanilla)^0.5)-SUM($J191:BH191),(Input!$J$113*(1+rvanilla)^0.5)/A11stdlife))</f>
        <v>0</v>
      </c>
      <c r="BJ191" s="16"/>
      <c r="BK191" s="16"/>
      <c r="BL191" s="325"/>
      <c r="BM191" s="325"/>
      <c r="BN191" s="325"/>
      <c r="BO191" s="325"/>
      <c r="BP191" s="325"/>
      <c r="BQ191" s="325"/>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2" customFormat="1" hidden="1" outlineLevel="2">
      <c r="A192" s="16"/>
      <c r="B192" s="16"/>
      <c r="C192" s="35"/>
      <c r="D192" s="546"/>
      <c r="E192" s="293">
        <v>5</v>
      </c>
      <c r="F192" s="37"/>
      <c r="G192" s="318"/>
      <c r="H192" s="320"/>
      <c r="I192" s="320"/>
      <c r="J192" s="320"/>
      <c r="K192" s="319"/>
      <c r="L192" s="172">
        <f>IF(A11stdlife="n/a","n/a",IF(L$3&gt;(A11stdlife+$E192),(Input!$K$113*(1+rvanilla)^0.5)-SUM($K192:K192),(Input!$K$113*(1+rvanilla)^0.5)/A11stdlife))</f>
        <v>4.0178574729269459E-2</v>
      </c>
      <c r="M192" s="172">
        <f>IF(A11stdlife="n/a","n/a",IF(M$3&gt;(A11stdlife+$E192),(Input!$K$113*(1+rvanilla)^0.5)-SUM($K192:L192),(Input!$K$113*(1+rvanilla)^0.5)/A11stdlife))</f>
        <v>4.0178574729269459E-2</v>
      </c>
      <c r="N192" s="172">
        <f>IF(A11stdlife="n/a","n/a",IF(N$3&gt;(A11stdlife+$E192),(Input!$K$113*(1+rvanilla)^0.5)-SUM($K192:M192),(Input!$K$113*(1+rvanilla)^0.5)/A11stdlife))</f>
        <v>4.0178574729269459E-2</v>
      </c>
      <c r="O192" s="172">
        <f>IF(A11stdlife="n/a","n/a",IF(O$3&gt;(A11stdlife+$E192),(Input!$K$113*(1+rvanilla)^0.5)-SUM($K192:N192),(Input!$K$113*(1+rvanilla)^0.5)/A11stdlife))</f>
        <v>4.0178574729269459E-2</v>
      </c>
      <c r="P192" s="172">
        <f>IF(A11stdlife="n/a","n/a",IF(P$3&gt;(A11stdlife+$E192),(Input!$K$113*(1+rvanilla)^0.5)-SUM($K192:O192),(Input!$K$113*(1+rvanilla)^0.5)/A11stdlife))</f>
        <v>4.0178574729269459E-2</v>
      </c>
      <c r="Q192" s="172">
        <f>IF(A11stdlife="n/a","n/a",IF(Q$3&gt;(A11stdlife+$E192),(Input!$K$113*(1+rvanilla)^0.5)-SUM($K192:P192),(Input!$K$113*(1+rvanilla)^0.5)/A11stdlife))</f>
        <v>2.7755575615628914E-17</v>
      </c>
      <c r="R192" s="172">
        <f>IF(A11stdlife="n/a","n/a",IF(R$3&gt;(A11stdlife+$E192),(Input!$K$113*(1+rvanilla)^0.5)-SUM($K192:Q192),(Input!$K$113*(1+rvanilla)^0.5)/A11stdlife))</f>
        <v>0</v>
      </c>
      <c r="S192" s="172">
        <f>IF(A11stdlife="n/a","n/a",IF(S$3&gt;(A11stdlife+$E192),(Input!$K$113*(1+rvanilla)^0.5)-SUM($K192:R192),(Input!$K$113*(1+rvanilla)^0.5)/A11stdlife))</f>
        <v>0</v>
      </c>
      <c r="T192" s="172">
        <f>IF(A11stdlife="n/a","n/a",IF(T$3&gt;(A11stdlife+$E192),(Input!$K$113*(1+rvanilla)^0.5)-SUM($K192:S192),(Input!$K$113*(1+rvanilla)^0.5)/A11stdlife))</f>
        <v>0</v>
      </c>
      <c r="U192" s="172">
        <f>IF(A11stdlife="n/a","n/a",IF(U$3&gt;(A11stdlife+$E192),(Input!$K$113*(1+rvanilla)^0.5)-SUM($K192:T192),(Input!$K$113*(1+rvanilla)^0.5)/A11stdlife))</f>
        <v>0</v>
      </c>
      <c r="V192" s="172">
        <f>IF(A11stdlife="n/a","n/a",IF(V$3&gt;(A11stdlife+$E192),(Input!$K$113*(1+rvanilla)^0.5)-SUM($K192:U192),(Input!$K$113*(1+rvanilla)^0.5)/A11stdlife))</f>
        <v>0</v>
      </c>
      <c r="W192" s="172">
        <f>IF(A11stdlife="n/a","n/a",IF(W$3&gt;(A11stdlife+$E192),(Input!$K$113*(1+rvanilla)^0.5)-SUM($K192:V192),(Input!$K$113*(1+rvanilla)^0.5)/A11stdlife))</f>
        <v>0</v>
      </c>
      <c r="X192" s="172">
        <f>IF(A11stdlife="n/a","n/a",IF(X$3&gt;(A11stdlife+$E192),(Input!$K$113*(1+rvanilla)^0.5)-SUM($K192:W192),(Input!$K$113*(1+rvanilla)^0.5)/A11stdlife))</f>
        <v>0</v>
      </c>
      <c r="Y192" s="172">
        <f>IF(A11stdlife="n/a","n/a",IF(Y$3&gt;(A11stdlife+$E192),(Input!$K$113*(1+rvanilla)^0.5)-SUM($K192:X192),(Input!$K$113*(1+rvanilla)^0.5)/A11stdlife))</f>
        <v>0</v>
      </c>
      <c r="Z192" s="172">
        <f>IF(A11stdlife="n/a","n/a",IF(Z$3&gt;(A11stdlife+$E192),(Input!$K$113*(1+rvanilla)^0.5)-SUM($K192:Y192),(Input!$K$113*(1+rvanilla)^0.5)/A11stdlife))</f>
        <v>0</v>
      </c>
      <c r="AA192" s="172">
        <f>IF(A11stdlife="n/a","n/a",IF(AA$3&gt;(A11stdlife+$E192),(Input!$K$113*(1+rvanilla)^0.5)-SUM($K192:Z192),(Input!$K$113*(1+rvanilla)^0.5)/A11stdlife))</f>
        <v>0</v>
      </c>
      <c r="AB192" s="172">
        <f>IF(A11stdlife="n/a","n/a",IF(AB$3&gt;(A11stdlife+$E192),(Input!$K$113*(1+rvanilla)^0.5)-SUM($K192:AA192),(Input!$K$113*(1+rvanilla)^0.5)/A11stdlife))</f>
        <v>0</v>
      </c>
      <c r="AC192" s="172">
        <f>IF(A11stdlife="n/a","n/a",IF(AC$3&gt;(A11stdlife+$E192),(Input!$K$113*(1+rvanilla)^0.5)-SUM($K192:AB192),(Input!$K$113*(1+rvanilla)^0.5)/A11stdlife))</f>
        <v>0</v>
      </c>
      <c r="AD192" s="172">
        <f>IF(A11stdlife="n/a","n/a",IF(AD$3&gt;(A11stdlife+$E192),(Input!$K$113*(1+rvanilla)^0.5)-SUM($K192:AC192),(Input!$K$113*(1+rvanilla)^0.5)/A11stdlife))</f>
        <v>0</v>
      </c>
      <c r="AE192" s="172">
        <f>IF(A11stdlife="n/a","n/a",IF(AE$3&gt;(A11stdlife+$E192),(Input!$K$113*(1+rvanilla)^0.5)-SUM($K192:AD192),(Input!$K$113*(1+rvanilla)^0.5)/A11stdlife))</f>
        <v>0</v>
      </c>
      <c r="AF192" s="172">
        <f>IF(A11stdlife="n/a","n/a",IF(AF$3&gt;(A11stdlife+$E192),(Input!$K$113*(1+rvanilla)^0.5)-SUM($K192:AE192),(Input!$K$113*(1+rvanilla)^0.5)/A11stdlife))</f>
        <v>0</v>
      </c>
      <c r="AG192" s="172">
        <f>IF(A11stdlife="n/a","n/a",IF(AG$3&gt;(A11stdlife+$E192),(Input!$K$113*(1+rvanilla)^0.5)-SUM($K192:AF192),(Input!$K$113*(1+rvanilla)^0.5)/A11stdlife))</f>
        <v>0</v>
      </c>
      <c r="AH192" s="172">
        <f>IF(A11stdlife="n/a","n/a",IF(AH$3&gt;(A11stdlife+$E192),(Input!$K$113*(1+rvanilla)^0.5)-SUM($K192:AG192),(Input!$K$113*(1+rvanilla)^0.5)/A11stdlife))</f>
        <v>0</v>
      </c>
      <c r="AI192" s="172">
        <f>IF(A11stdlife="n/a","n/a",IF(AI$3&gt;(A11stdlife+$E192),(Input!$K$113*(1+rvanilla)^0.5)-SUM($K192:AH192),(Input!$K$113*(1+rvanilla)^0.5)/A11stdlife))</f>
        <v>0</v>
      </c>
      <c r="AJ192" s="172">
        <f>IF(A11stdlife="n/a","n/a",IF(AJ$3&gt;(A11stdlife+$E192),(Input!$K$113*(1+rvanilla)^0.5)-SUM($K192:AI192),(Input!$K$113*(1+rvanilla)^0.5)/A11stdlife))</f>
        <v>0</v>
      </c>
      <c r="AK192" s="172">
        <f>IF(A11stdlife="n/a","n/a",IF(AK$3&gt;(A11stdlife+$E192),(Input!$K$113*(1+rvanilla)^0.5)-SUM($K192:AJ192),(Input!$K$113*(1+rvanilla)^0.5)/A11stdlife))</f>
        <v>0</v>
      </c>
      <c r="AL192" s="172">
        <f>IF(A11stdlife="n/a","n/a",IF(AL$3&gt;(A11stdlife+$E192),(Input!$K$113*(1+rvanilla)^0.5)-SUM($K192:AK192),(Input!$K$113*(1+rvanilla)^0.5)/A11stdlife))</f>
        <v>0</v>
      </c>
      <c r="AM192" s="172">
        <f>IF(A11stdlife="n/a","n/a",IF(AM$3&gt;(A11stdlife+$E192),(Input!$K$113*(1+rvanilla)^0.5)-SUM($K192:AL192),(Input!$K$113*(1+rvanilla)^0.5)/A11stdlife))</f>
        <v>0</v>
      </c>
      <c r="AN192" s="172">
        <f>IF(A11stdlife="n/a","n/a",IF(AN$3&gt;(A11stdlife+$E192),(Input!$K$113*(1+rvanilla)^0.5)-SUM($K192:AM192),(Input!$K$113*(1+rvanilla)^0.5)/A11stdlife))</f>
        <v>0</v>
      </c>
      <c r="AO192" s="172">
        <f>IF(A11stdlife="n/a","n/a",IF(AO$3&gt;(A11stdlife+$E192),(Input!$K$113*(1+rvanilla)^0.5)-SUM($K192:AN192),(Input!$K$113*(1+rvanilla)^0.5)/A11stdlife))</f>
        <v>0</v>
      </c>
      <c r="AP192" s="172">
        <f>IF(A11stdlife="n/a","n/a",IF(AP$3&gt;(A11stdlife+$E192),(Input!$K$113*(1+rvanilla)^0.5)-SUM($K192:AO192),(Input!$K$113*(1+rvanilla)^0.5)/A11stdlife))</f>
        <v>0</v>
      </c>
      <c r="AQ192" s="172">
        <f>IF(A11stdlife="n/a","n/a",IF(AQ$3&gt;(A11stdlife+$E192),(Input!$K$113*(1+rvanilla)^0.5)-SUM($K192:AP192),(Input!$K$113*(1+rvanilla)^0.5)/A11stdlife))</f>
        <v>0</v>
      </c>
      <c r="AR192" s="172">
        <f>IF(A11stdlife="n/a","n/a",IF(AR$3&gt;(A11stdlife+$E192),(Input!$K$113*(1+rvanilla)^0.5)-SUM($K192:AQ192),(Input!$K$113*(1+rvanilla)^0.5)/A11stdlife))</f>
        <v>0</v>
      </c>
      <c r="AS192" s="172">
        <f>IF(A11stdlife="n/a","n/a",IF(AS$3&gt;(A11stdlife+$E192),(Input!$K$113*(1+rvanilla)^0.5)-SUM($K192:AR192),(Input!$K$113*(1+rvanilla)^0.5)/A11stdlife))</f>
        <v>0</v>
      </c>
      <c r="AT192" s="172">
        <f>IF(A11stdlife="n/a","n/a",IF(AT$3&gt;(A11stdlife+$E192),(Input!$K$113*(1+rvanilla)^0.5)-SUM($K192:AS192),(Input!$K$113*(1+rvanilla)^0.5)/A11stdlife))</f>
        <v>0</v>
      </c>
      <c r="AU192" s="172">
        <f>IF(A11stdlife="n/a","n/a",IF(AU$3&gt;(A11stdlife+$E192),(Input!$K$113*(1+rvanilla)^0.5)-SUM($K192:AT192),(Input!$K$113*(1+rvanilla)^0.5)/A11stdlife))</f>
        <v>0</v>
      </c>
      <c r="AV192" s="172">
        <f>IF(A11stdlife="n/a","n/a",IF(AV$3&gt;(A11stdlife+$E192),(Input!$K$113*(1+rvanilla)^0.5)-SUM($K192:AU192),(Input!$K$113*(1+rvanilla)^0.5)/A11stdlife))</f>
        <v>0</v>
      </c>
      <c r="AW192" s="172">
        <f>IF(A11stdlife="n/a","n/a",IF(AW$3&gt;(A11stdlife+$E192),(Input!$K$113*(1+rvanilla)^0.5)-SUM($K192:AV192),(Input!$K$113*(1+rvanilla)^0.5)/A11stdlife))</f>
        <v>0</v>
      </c>
      <c r="AX192" s="172">
        <f>IF(A11stdlife="n/a","n/a",IF(AX$3&gt;(A11stdlife+$E192),(Input!$K$113*(1+rvanilla)^0.5)-SUM($K192:AW192),(Input!$K$113*(1+rvanilla)^0.5)/A11stdlife))</f>
        <v>0</v>
      </c>
      <c r="AY192" s="172">
        <f>IF(A11stdlife="n/a","n/a",IF(AY$3&gt;(A11stdlife+$E192),(Input!$K$113*(1+rvanilla)^0.5)-SUM($K192:AX192),(Input!$K$113*(1+rvanilla)^0.5)/A11stdlife))</f>
        <v>0</v>
      </c>
      <c r="AZ192" s="172">
        <f>IF(A11stdlife="n/a","n/a",IF(AZ$3&gt;(A11stdlife+$E192),(Input!$K$113*(1+rvanilla)^0.5)-SUM($K192:AY192),(Input!$K$113*(1+rvanilla)^0.5)/A11stdlife))</f>
        <v>0</v>
      </c>
      <c r="BA192" s="172">
        <f>IF(A11stdlife="n/a","n/a",IF(BA$3&gt;(A11stdlife+$E192),(Input!$K$113*(1+rvanilla)^0.5)-SUM($K192:AZ192),(Input!$K$113*(1+rvanilla)^0.5)/A11stdlife))</f>
        <v>0</v>
      </c>
      <c r="BB192" s="172">
        <f>IF(A11stdlife="n/a","n/a",IF(BB$3&gt;(A11stdlife+$E192),(Input!$K$113*(1+rvanilla)^0.5)-SUM($K192:BA192),(Input!$K$113*(1+rvanilla)^0.5)/A11stdlife))</f>
        <v>0</v>
      </c>
      <c r="BC192" s="172">
        <f>IF(A11stdlife="n/a","n/a",IF(BC$3&gt;(A11stdlife+$E192),(Input!$K$113*(1+rvanilla)^0.5)-SUM($K192:BB192),(Input!$K$113*(1+rvanilla)^0.5)/A11stdlife))</f>
        <v>0</v>
      </c>
      <c r="BD192" s="172">
        <f>IF(A11stdlife="n/a","n/a",IF(BD$3&gt;(A11stdlife+$E192),(Input!$K$113*(1+rvanilla)^0.5)-SUM($K192:BC192),(Input!$K$113*(1+rvanilla)^0.5)/A11stdlife))</f>
        <v>0</v>
      </c>
      <c r="BE192" s="172">
        <f>IF(A11stdlife="n/a","n/a",IF(BE$3&gt;(A11stdlife+$E192),(Input!$K$113*(1+rvanilla)^0.5)-SUM($K192:BD192),(Input!$K$113*(1+rvanilla)^0.5)/A11stdlife))</f>
        <v>0</v>
      </c>
      <c r="BF192" s="172">
        <f>IF(A11stdlife="n/a","n/a",IF(BF$3&gt;(A11stdlife+$E192),(Input!$K$113*(1+rvanilla)^0.5)-SUM($K192:BE192),(Input!$K$113*(1+rvanilla)^0.5)/A11stdlife))</f>
        <v>0</v>
      </c>
      <c r="BG192" s="172">
        <f>IF(A11stdlife="n/a","n/a",IF(BG$3&gt;(A11stdlife+$E192),(Input!$K$113*(1+rvanilla)^0.5)-SUM($K192:BF192),(Input!$K$113*(1+rvanilla)^0.5)/A11stdlife))</f>
        <v>0</v>
      </c>
      <c r="BH192" s="172">
        <f>IF(A11stdlife="n/a","n/a",IF(BH$3&gt;(A11stdlife+$E192),(Input!$K$113*(1+rvanilla)^0.5)-SUM($K192:BG192),(Input!$K$113*(1+rvanilla)^0.5)/A11stdlife))</f>
        <v>0</v>
      </c>
      <c r="BI192" s="172">
        <f>IF(A11stdlife="n/a","n/a",IF(BI$3&gt;(A11stdlife+$E192),(Input!$K$113*(1+rvanilla)^0.5)-SUM($K192:BH192),(Input!$K$113*(1+rvanilla)^0.5)/A11stdlife))</f>
        <v>0</v>
      </c>
      <c r="BJ192" s="16"/>
      <c r="BK192" s="16"/>
      <c r="BL192" s="325"/>
      <c r="BM192" s="325"/>
      <c r="BN192" s="325"/>
      <c r="BO192" s="325"/>
      <c r="BP192" s="325"/>
      <c r="BQ192" s="325"/>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2" customFormat="1" hidden="1" outlineLevel="2">
      <c r="A193" s="16"/>
      <c r="B193" s="16"/>
      <c r="C193" s="35"/>
      <c r="D193" s="546"/>
      <c r="E193" s="293">
        <v>6</v>
      </c>
      <c r="F193" s="37"/>
      <c r="G193" s="318"/>
      <c r="H193" s="320"/>
      <c r="I193" s="320"/>
      <c r="J193" s="320"/>
      <c r="K193" s="320"/>
      <c r="L193" s="319"/>
      <c r="M193" s="172">
        <f>IF(A11stdlife="n/a","n/a",IF(M$3&gt;(A11stdlife+$E193),(Input!$L$113*(1+rvanilla)^0.5)-SUM($L193:L193),(Input!$L$113*(1+rvanilla)^0.5)/A11stdlife))</f>
        <v>0</v>
      </c>
      <c r="N193" s="172">
        <f>IF(A11stdlife="n/a","n/a",IF(N$3&gt;(A11stdlife+$E193),(Input!$L$113*(1+rvanilla)^0.5)-SUM($L193:M193),(Input!$L$113*(1+rvanilla)^0.5)/A11stdlife))</f>
        <v>0</v>
      </c>
      <c r="O193" s="172">
        <f>IF(A11stdlife="n/a","n/a",IF(O$3&gt;(A11stdlife+$E193),(Input!$L$113*(1+rvanilla)^0.5)-SUM($L193:N193),(Input!$L$113*(1+rvanilla)^0.5)/A11stdlife))</f>
        <v>0</v>
      </c>
      <c r="P193" s="172">
        <f>IF(A11stdlife="n/a","n/a",IF(P$3&gt;(A11stdlife+$E193),(Input!$L$113*(1+rvanilla)^0.5)-SUM($L193:O193),(Input!$L$113*(1+rvanilla)^0.5)/A11stdlife))</f>
        <v>0</v>
      </c>
      <c r="Q193" s="172">
        <f>IF(A11stdlife="n/a","n/a",IF(Q$3&gt;(A11stdlife+$E193),(Input!$L$113*(1+rvanilla)^0.5)-SUM($L193:P193),(Input!$L$113*(1+rvanilla)^0.5)/A11stdlife))</f>
        <v>0</v>
      </c>
      <c r="R193" s="172">
        <f>IF(A11stdlife="n/a","n/a",IF(R$3&gt;(A11stdlife+$E193),(Input!$L$113*(1+rvanilla)^0.5)-SUM($L193:Q193),(Input!$L$113*(1+rvanilla)^0.5)/A11stdlife))</f>
        <v>0</v>
      </c>
      <c r="S193" s="172">
        <f>IF(A11stdlife="n/a","n/a",IF(S$3&gt;(A11stdlife+$E193),(Input!$L$113*(1+rvanilla)^0.5)-SUM($L193:R193),(Input!$L$113*(1+rvanilla)^0.5)/A11stdlife))</f>
        <v>0</v>
      </c>
      <c r="T193" s="172">
        <f>IF(A11stdlife="n/a","n/a",IF(T$3&gt;(A11stdlife+$E193),(Input!$L$113*(1+rvanilla)^0.5)-SUM($L193:S193),(Input!$L$113*(1+rvanilla)^0.5)/A11stdlife))</f>
        <v>0</v>
      </c>
      <c r="U193" s="172">
        <f>IF(A11stdlife="n/a","n/a",IF(U$3&gt;(A11stdlife+$E193),(Input!$L$113*(1+rvanilla)^0.5)-SUM($L193:T193),(Input!$L$113*(1+rvanilla)^0.5)/A11stdlife))</f>
        <v>0</v>
      </c>
      <c r="V193" s="172">
        <f>IF(A11stdlife="n/a","n/a",IF(V$3&gt;(A11stdlife+$E193),(Input!$L$113*(1+rvanilla)^0.5)-SUM($L193:U193),(Input!$L$113*(1+rvanilla)^0.5)/A11stdlife))</f>
        <v>0</v>
      </c>
      <c r="W193" s="172">
        <f>IF(A11stdlife="n/a","n/a",IF(W$3&gt;(A11stdlife+$E193),(Input!$L$113*(1+rvanilla)^0.5)-SUM($L193:V193),(Input!$L$113*(1+rvanilla)^0.5)/A11stdlife))</f>
        <v>0</v>
      </c>
      <c r="X193" s="172">
        <f>IF(A11stdlife="n/a","n/a",IF(X$3&gt;(A11stdlife+$E193),(Input!$L$113*(1+rvanilla)^0.5)-SUM($L193:W193),(Input!$L$113*(1+rvanilla)^0.5)/A11stdlife))</f>
        <v>0</v>
      </c>
      <c r="Y193" s="172">
        <f>IF(A11stdlife="n/a","n/a",IF(Y$3&gt;(A11stdlife+$E193),(Input!$L$113*(1+rvanilla)^0.5)-SUM($L193:X193),(Input!$L$113*(1+rvanilla)^0.5)/A11stdlife))</f>
        <v>0</v>
      </c>
      <c r="Z193" s="172">
        <f>IF(A11stdlife="n/a","n/a",IF(Z$3&gt;(A11stdlife+$E193),(Input!$L$113*(1+rvanilla)^0.5)-SUM($L193:Y193),(Input!$L$113*(1+rvanilla)^0.5)/A11stdlife))</f>
        <v>0</v>
      </c>
      <c r="AA193" s="172">
        <f>IF(A11stdlife="n/a","n/a",IF(AA$3&gt;(A11stdlife+$E193),(Input!$L$113*(1+rvanilla)^0.5)-SUM($L193:Z193),(Input!$L$113*(1+rvanilla)^0.5)/A11stdlife))</f>
        <v>0</v>
      </c>
      <c r="AB193" s="172">
        <f>IF(A11stdlife="n/a","n/a",IF(AB$3&gt;(A11stdlife+$E193),(Input!$L$113*(1+rvanilla)^0.5)-SUM($L193:AA193),(Input!$L$113*(1+rvanilla)^0.5)/A11stdlife))</f>
        <v>0</v>
      </c>
      <c r="AC193" s="172">
        <f>IF(A11stdlife="n/a","n/a",IF(AC$3&gt;(A11stdlife+$E193),(Input!$L$113*(1+rvanilla)^0.5)-SUM($L193:AB193),(Input!$L$113*(1+rvanilla)^0.5)/A11stdlife))</f>
        <v>0</v>
      </c>
      <c r="AD193" s="172">
        <f>IF(A11stdlife="n/a","n/a",IF(AD$3&gt;(A11stdlife+$E193),(Input!$L$113*(1+rvanilla)^0.5)-SUM($L193:AC193),(Input!$L$113*(1+rvanilla)^0.5)/A11stdlife))</f>
        <v>0</v>
      </c>
      <c r="AE193" s="172">
        <f>IF(A11stdlife="n/a","n/a",IF(AE$3&gt;(A11stdlife+$E193),(Input!$L$113*(1+rvanilla)^0.5)-SUM($L193:AD193),(Input!$L$113*(1+rvanilla)^0.5)/A11stdlife))</f>
        <v>0</v>
      </c>
      <c r="AF193" s="172">
        <f>IF(A11stdlife="n/a","n/a",IF(AF$3&gt;(A11stdlife+$E193),(Input!$L$113*(1+rvanilla)^0.5)-SUM($L193:AE193),(Input!$L$113*(1+rvanilla)^0.5)/A11stdlife))</f>
        <v>0</v>
      </c>
      <c r="AG193" s="172">
        <f>IF(A11stdlife="n/a","n/a",IF(AG$3&gt;(A11stdlife+$E193),(Input!$L$113*(1+rvanilla)^0.5)-SUM($L193:AF193),(Input!$L$113*(1+rvanilla)^0.5)/A11stdlife))</f>
        <v>0</v>
      </c>
      <c r="AH193" s="172">
        <f>IF(A11stdlife="n/a","n/a",IF(AH$3&gt;(A11stdlife+$E193),(Input!$L$113*(1+rvanilla)^0.5)-SUM($L193:AG193),(Input!$L$113*(1+rvanilla)^0.5)/A11stdlife))</f>
        <v>0</v>
      </c>
      <c r="AI193" s="172">
        <f>IF(A11stdlife="n/a","n/a",IF(AI$3&gt;(A11stdlife+$E193),(Input!$L$113*(1+rvanilla)^0.5)-SUM($L193:AH193),(Input!$L$113*(1+rvanilla)^0.5)/A11stdlife))</f>
        <v>0</v>
      </c>
      <c r="AJ193" s="172">
        <f>IF(A11stdlife="n/a","n/a",IF(AJ$3&gt;(A11stdlife+$E193),(Input!$L$113*(1+rvanilla)^0.5)-SUM($L193:AI193),(Input!$L$113*(1+rvanilla)^0.5)/A11stdlife))</f>
        <v>0</v>
      </c>
      <c r="AK193" s="172">
        <f>IF(A11stdlife="n/a","n/a",IF(AK$3&gt;(A11stdlife+$E193),(Input!$L$113*(1+rvanilla)^0.5)-SUM($L193:AJ193),(Input!$L$113*(1+rvanilla)^0.5)/A11stdlife))</f>
        <v>0</v>
      </c>
      <c r="AL193" s="172">
        <f>IF(A11stdlife="n/a","n/a",IF(AL$3&gt;(A11stdlife+$E193),(Input!$L$113*(1+rvanilla)^0.5)-SUM($L193:AK193),(Input!$L$113*(1+rvanilla)^0.5)/A11stdlife))</f>
        <v>0</v>
      </c>
      <c r="AM193" s="172">
        <f>IF(A11stdlife="n/a","n/a",IF(AM$3&gt;(A11stdlife+$E193),(Input!$L$113*(1+rvanilla)^0.5)-SUM($L193:AL193),(Input!$L$113*(1+rvanilla)^0.5)/A11stdlife))</f>
        <v>0</v>
      </c>
      <c r="AN193" s="172">
        <f>IF(A11stdlife="n/a","n/a",IF(AN$3&gt;(A11stdlife+$E193),(Input!$L$113*(1+rvanilla)^0.5)-SUM($L193:AM193),(Input!$L$113*(1+rvanilla)^0.5)/A11stdlife))</f>
        <v>0</v>
      </c>
      <c r="AO193" s="172">
        <f>IF(A11stdlife="n/a","n/a",IF(AO$3&gt;(A11stdlife+$E193),(Input!$L$113*(1+rvanilla)^0.5)-SUM($L193:AN193),(Input!$L$113*(1+rvanilla)^0.5)/A11stdlife))</f>
        <v>0</v>
      </c>
      <c r="AP193" s="172">
        <f>IF(A11stdlife="n/a","n/a",IF(AP$3&gt;(A11stdlife+$E193),(Input!$L$113*(1+rvanilla)^0.5)-SUM($L193:AO193),(Input!$L$113*(1+rvanilla)^0.5)/A11stdlife))</f>
        <v>0</v>
      </c>
      <c r="AQ193" s="172">
        <f>IF(A11stdlife="n/a","n/a",IF(AQ$3&gt;(A11stdlife+$E193),(Input!$L$113*(1+rvanilla)^0.5)-SUM($L193:AP193),(Input!$L$113*(1+rvanilla)^0.5)/A11stdlife))</f>
        <v>0</v>
      </c>
      <c r="AR193" s="172">
        <f>IF(A11stdlife="n/a","n/a",IF(AR$3&gt;(A11stdlife+$E193),(Input!$L$113*(1+rvanilla)^0.5)-SUM($L193:AQ193),(Input!$L$113*(1+rvanilla)^0.5)/A11stdlife))</f>
        <v>0</v>
      </c>
      <c r="AS193" s="172">
        <f>IF(A11stdlife="n/a","n/a",IF(AS$3&gt;(A11stdlife+$E193),(Input!$L$113*(1+rvanilla)^0.5)-SUM($L193:AR193),(Input!$L$113*(1+rvanilla)^0.5)/A11stdlife))</f>
        <v>0</v>
      </c>
      <c r="AT193" s="172">
        <f>IF(A11stdlife="n/a","n/a",IF(AT$3&gt;(A11stdlife+$E193),(Input!$L$113*(1+rvanilla)^0.5)-SUM($L193:AS193),(Input!$L$113*(1+rvanilla)^0.5)/A11stdlife))</f>
        <v>0</v>
      </c>
      <c r="AU193" s="172">
        <f>IF(A11stdlife="n/a","n/a",IF(AU$3&gt;(A11stdlife+$E193),(Input!$L$113*(1+rvanilla)^0.5)-SUM($L193:AT193),(Input!$L$113*(1+rvanilla)^0.5)/A11stdlife))</f>
        <v>0</v>
      </c>
      <c r="AV193" s="172">
        <f>IF(A11stdlife="n/a","n/a",IF(AV$3&gt;(A11stdlife+$E193),(Input!$L$113*(1+rvanilla)^0.5)-SUM($L193:AU193),(Input!$L$113*(1+rvanilla)^0.5)/A11stdlife))</f>
        <v>0</v>
      </c>
      <c r="AW193" s="172">
        <f>IF(A11stdlife="n/a","n/a",IF(AW$3&gt;(A11stdlife+$E193),(Input!$L$113*(1+rvanilla)^0.5)-SUM($L193:AV193),(Input!$L$113*(1+rvanilla)^0.5)/A11stdlife))</f>
        <v>0</v>
      </c>
      <c r="AX193" s="172">
        <f>IF(A11stdlife="n/a","n/a",IF(AX$3&gt;(A11stdlife+$E193),(Input!$L$113*(1+rvanilla)^0.5)-SUM($L193:AW193),(Input!$L$113*(1+rvanilla)^0.5)/A11stdlife))</f>
        <v>0</v>
      </c>
      <c r="AY193" s="172">
        <f>IF(A11stdlife="n/a","n/a",IF(AY$3&gt;(A11stdlife+$E193),(Input!$L$113*(1+rvanilla)^0.5)-SUM($L193:AX193),(Input!$L$113*(1+rvanilla)^0.5)/A11stdlife))</f>
        <v>0</v>
      </c>
      <c r="AZ193" s="172">
        <f>IF(A11stdlife="n/a","n/a",IF(AZ$3&gt;(A11stdlife+$E193),(Input!$L$113*(1+rvanilla)^0.5)-SUM($L193:AY193),(Input!$L$113*(1+rvanilla)^0.5)/A11stdlife))</f>
        <v>0</v>
      </c>
      <c r="BA193" s="172">
        <f>IF(A11stdlife="n/a","n/a",IF(BA$3&gt;(A11stdlife+$E193),(Input!$L$113*(1+rvanilla)^0.5)-SUM($L193:AZ193),(Input!$L$113*(1+rvanilla)^0.5)/A11stdlife))</f>
        <v>0</v>
      </c>
      <c r="BB193" s="172">
        <f>IF(A11stdlife="n/a","n/a",IF(BB$3&gt;(A11stdlife+$E193),(Input!$L$113*(1+rvanilla)^0.5)-SUM($L193:BA193),(Input!$L$113*(1+rvanilla)^0.5)/A11stdlife))</f>
        <v>0</v>
      </c>
      <c r="BC193" s="172">
        <f>IF(A11stdlife="n/a","n/a",IF(BC$3&gt;(A11stdlife+$E193),(Input!$L$113*(1+rvanilla)^0.5)-SUM($L193:BB193),(Input!$L$113*(1+rvanilla)^0.5)/A11stdlife))</f>
        <v>0</v>
      </c>
      <c r="BD193" s="172">
        <f>IF(A11stdlife="n/a","n/a",IF(BD$3&gt;(A11stdlife+$E193),(Input!$L$113*(1+rvanilla)^0.5)-SUM($L193:BC193),(Input!$L$113*(1+rvanilla)^0.5)/A11stdlife))</f>
        <v>0</v>
      </c>
      <c r="BE193" s="172">
        <f>IF(A11stdlife="n/a","n/a",IF(BE$3&gt;(A11stdlife+$E193),(Input!$L$113*(1+rvanilla)^0.5)-SUM($L193:BD193),(Input!$L$113*(1+rvanilla)^0.5)/A11stdlife))</f>
        <v>0</v>
      </c>
      <c r="BF193" s="172">
        <f>IF(A11stdlife="n/a","n/a",IF(BF$3&gt;(A11stdlife+$E193),(Input!$L$113*(1+rvanilla)^0.5)-SUM($L193:BE193),(Input!$L$113*(1+rvanilla)^0.5)/A11stdlife))</f>
        <v>0</v>
      </c>
      <c r="BG193" s="172">
        <f>IF(A11stdlife="n/a","n/a",IF(BG$3&gt;(A11stdlife+$E193),(Input!$L$113*(1+rvanilla)^0.5)-SUM($L193:BF193),(Input!$L$113*(1+rvanilla)^0.5)/A11stdlife))</f>
        <v>0</v>
      </c>
      <c r="BH193" s="172">
        <f>IF(A11stdlife="n/a","n/a",IF(BH$3&gt;(A11stdlife+$E193),(Input!$L$113*(1+rvanilla)^0.5)-SUM($L193:BG193),(Input!$L$113*(1+rvanilla)^0.5)/A11stdlife))</f>
        <v>0</v>
      </c>
      <c r="BI193" s="172">
        <f>IF(A11stdlife="n/a","n/a",IF(BI$3&gt;(A11stdlife+$E193),(Input!$L$113*(1+rvanilla)^0.5)-SUM($L193:BH193),(Input!$L$113*(1+rvanilla)^0.5)/A11stdlife))</f>
        <v>0</v>
      </c>
      <c r="BJ193" s="16"/>
      <c r="BK193" s="16"/>
      <c r="BL193" s="325"/>
      <c r="BM193" s="325"/>
      <c r="BN193" s="325"/>
      <c r="BO193" s="325"/>
      <c r="BP193" s="325"/>
      <c r="BQ193" s="325"/>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2" customFormat="1" hidden="1" outlineLevel="2">
      <c r="A194" s="16"/>
      <c r="B194" s="16"/>
      <c r="C194" s="35"/>
      <c r="D194" s="546"/>
      <c r="E194" s="293">
        <v>7</v>
      </c>
      <c r="F194" s="37"/>
      <c r="G194" s="318"/>
      <c r="H194" s="320"/>
      <c r="I194" s="320"/>
      <c r="J194" s="320"/>
      <c r="K194" s="320"/>
      <c r="L194" s="320"/>
      <c r="M194" s="319"/>
      <c r="N194" s="172">
        <f>IF(A11stdlife="n/a","n/a",IF(N$3&gt;(A11stdlife+$E194),(Input!$M$113*(1+rvanilla)^0.5)-SUM($M194:M194),(Input!$M$113*(1+rvanilla)^0.5)/A11stdlife))</f>
        <v>0</v>
      </c>
      <c r="O194" s="172">
        <f>IF(A11stdlife="n/a","n/a",IF(O$3&gt;(A11stdlife+$E194),(Input!$M$113*(1+rvanilla)^0.5)-SUM($M194:N194),(Input!$M$113*(1+rvanilla)^0.5)/A11stdlife))</f>
        <v>0</v>
      </c>
      <c r="P194" s="172">
        <f>IF(A11stdlife="n/a","n/a",IF(P$3&gt;(A11stdlife+$E194),(Input!$M$113*(1+rvanilla)^0.5)-SUM($M194:O194),(Input!$M$113*(1+rvanilla)^0.5)/A11stdlife))</f>
        <v>0</v>
      </c>
      <c r="Q194" s="172">
        <f>IF(A11stdlife="n/a","n/a",IF(Q$3&gt;(A11stdlife+$E194),(Input!$M$113*(1+rvanilla)^0.5)-SUM($M194:P194),(Input!$M$113*(1+rvanilla)^0.5)/A11stdlife))</f>
        <v>0</v>
      </c>
      <c r="R194" s="172">
        <f>IF(A11stdlife="n/a","n/a",IF(R$3&gt;(A11stdlife+$E194),(Input!$M$113*(1+rvanilla)^0.5)-SUM($M194:Q194),(Input!$M$113*(1+rvanilla)^0.5)/A11stdlife))</f>
        <v>0</v>
      </c>
      <c r="S194" s="172">
        <f>IF(A11stdlife="n/a","n/a",IF(S$3&gt;(A11stdlife+$E194),(Input!$M$113*(1+rvanilla)^0.5)-SUM($M194:R194),(Input!$M$113*(1+rvanilla)^0.5)/A11stdlife))</f>
        <v>0</v>
      </c>
      <c r="T194" s="172">
        <f>IF(A11stdlife="n/a","n/a",IF(T$3&gt;(A11stdlife+$E194),(Input!$M$113*(1+rvanilla)^0.5)-SUM($M194:S194),(Input!$M$113*(1+rvanilla)^0.5)/A11stdlife))</f>
        <v>0</v>
      </c>
      <c r="U194" s="172">
        <f>IF(A11stdlife="n/a","n/a",IF(U$3&gt;(A11stdlife+$E194),(Input!$M$113*(1+rvanilla)^0.5)-SUM($M194:T194),(Input!$M$113*(1+rvanilla)^0.5)/A11stdlife))</f>
        <v>0</v>
      </c>
      <c r="V194" s="172">
        <f>IF(A11stdlife="n/a","n/a",IF(V$3&gt;(A11stdlife+$E194),(Input!$M$113*(1+rvanilla)^0.5)-SUM($M194:U194),(Input!$M$113*(1+rvanilla)^0.5)/A11stdlife))</f>
        <v>0</v>
      </c>
      <c r="W194" s="172">
        <f>IF(A11stdlife="n/a","n/a",IF(W$3&gt;(A11stdlife+$E194),(Input!$M$113*(1+rvanilla)^0.5)-SUM($M194:V194),(Input!$M$113*(1+rvanilla)^0.5)/A11stdlife))</f>
        <v>0</v>
      </c>
      <c r="X194" s="172">
        <f>IF(A11stdlife="n/a","n/a",IF(X$3&gt;(A11stdlife+$E194),(Input!$M$113*(1+rvanilla)^0.5)-SUM($M194:W194),(Input!$M$113*(1+rvanilla)^0.5)/A11stdlife))</f>
        <v>0</v>
      </c>
      <c r="Y194" s="172">
        <f>IF(A11stdlife="n/a","n/a",IF(Y$3&gt;(A11stdlife+$E194),(Input!$M$113*(1+rvanilla)^0.5)-SUM($M194:X194),(Input!$M$113*(1+rvanilla)^0.5)/A11stdlife))</f>
        <v>0</v>
      </c>
      <c r="Z194" s="172">
        <f>IF(A11stdlife="n/a","n/a",IF(Z$3&gt;(A11stdlife+$E194),(Input!$M$113*(1+rvanilla)^0.5)-SUM($M194:Y194),(Input!$M$113*(1+rvanilla)^0.5)/A11stdlife))</f>
        <v>0</v>
      </c>
      <c r="AA194" s="172">
        <f>IF(A11stdlife="n/a","n/a",IF(AA$3&gt;(A11stdlife+$E194),(Input!$M$113*(1+rvanilla)^0.5)-SUM($M194:Z194),(Input!$M$113*(1+rvanilla)^0.5)/A11stdlife))</f>
        <v>0</v>
      </c>
      <c r="AB194" s="172">
        <f>IF(A11stdlife="n/a","n/a",IF(AB$3&gt;(A11stdlife+$E194),(Input!$M$113*(1+rvanilla)^0.5)-SUM($M194:AA194),(Input!$M$113*(1+rvanilla)^0.5)/A11stdlife))</f>
        <v>0</v>
      </c>
      <c r="AC194" s="172">
        <f>IF(A11stdlife="n/a","n/a",IF(AC$3&gt;(A11stdlife+$E194),(Input!$M$113*(1+rvanilla)^0.5)-SUM($M194:AB194),(Input!$M$113*(1+rvanilla)^0.5)/A11stdlife))</f>
        <v>0</v>
      </c>
      <c r="AD194" s="172">
        <f>IF(A11stdlife="n/a","n/a",IF(AD$3&gt;(A11stdlife+$E194),(Input!$M$113*(1+rvanilla)^0.5)-SUM($M194:AC194),(Input!$M$113*(1+rvanilla)^0.5)/A11stdlife))</f>
        <v>0</v>
      </c>
      <c r="AE194" s="172">
        <f>IF(A11stdlife="n/a","n/a",IF(AE$3&gt;(A11stdlife+$E194),(Input!$M$113*(1+rvanilla)^0.5)-SUM($M194:AD194),(Input!$M$113*(1+rvanilla)^0.5)/A11stdlife))</f>
        <v>0</v>
      </c>
      <c r="AF194" s="172">
        <f>IF(A11stdlife="n/a","n/a",IF(AF$3&gt;(A11stdlife+$E194),(Input!$M$113*(1+rvanilla)^0.5)-SUM($M194:AE194),(Input!$M$113*(1+rvanilla)^0.5)/A11stdlife))</f>
        <v>0</v>
      </c>
      <c r="AG194" s="172">
        <f>IF(A11stdlife="n/a","n/a",IF(AG$3&gt;(A11stdlife+$E194),(Input!$M$113*(1+rvanilla)^0.5)-SUM($M194:AF194),(Input!$M$113*(1+rvanilla)^0.5)/A11stdlife))</f>
        <v>0</v>
      </c>
      <c r="AH194" s="172">
        <f>IF(A11stdlife="n/a","n/a",IF(AH$3&gt;(A11stdlife+$E194),(Input!$M$113*(1+rvanilla)^0.5)-SUM($M194:AG194),(Input!$M$113*(1+rvanilla)^0.5)/A11stdlife))</f>
        <v>0</v>
      </c>
      <c r="AI194" s="172">
        <f>IF(A11stdlife="n/a","n/a",IF(AI$3&gt;(A11stdlife+$E194),(Input!$M$113*(1+rvanilla)^0.5)-SUM($M194:AH194),(Input!$M$113*(1+rvanilla)^0.5)/A11stdlife))</f>
        <v>0</v>
      </c>
      <c r="AJ194" s="172">
        <f>IF(A11stdlife="n/a","n/a",IF(AJ$3&gt;(A11stdlife+$E194),(Input!$M$113*(1+rvanilla)^0.5)-SUM($M194:AI194),(Input!$M$113*(1+rvanilla)^0.5)/A11stdlife))</f>
        <v>0</v>
      </c>
      <c r="AK194" s="172">
        <f>IF(A11stdlife="n/a","n/a",IF(AK$3&gt;(A11stdlife+$E194),(Input!$M$113*(1+rvanilla)^0.5)-SUM($M194:AJ194),(Input!$M$113*(1+rvanilla)^0.5)/A11stdlife))</f>
        <v>0</v>
      </c>
      <c r="AL194" s="172">
        <f>IF(A11stdlife="n/a","n/a",IF(AL$3&gt;(A11stdlife+$E194),(Input!$M$113*(1+rvanilla)^0.5)-SUM($M194:AK194),(Input!$M$113*(1+rvanilla)^0.5)/A11stdlife))</f>
        <v>0</v>
      </c>
      <c r="AM194" s="172">
        <f>IF(A11stdlife="n/a","n/a",IF(AM$3&gt;(A11stdlife+$E194),(Input!$M$113*(1+rvanilla)^0.5)-SUM($M194:AL194),(Input!$M$113*(1+rvanilla)^0.5)/A11stdlife))</f>
        <v>0</v>
      </c>
      <c r="AN194" s="172">
        <f>IF(A11stdlife="n/a","n/a",IF(AN$3&gt;(A11stdlife+$E194),(Input!$M$113*(1+rvanilla)^0.5)-SUM($M194:AM194),(Input!$M$113*(1+rvanilla)^0.5)/A11stdlife))</f>
        <v>0</v>
      </c>
      <c r="AO194" s="172">
        <f>IF(A11stdlife="n/a","n/a",IF(AO$3&gt;(A11stdlife+$E194),(Input!$M$113*(1+rvanilla)^0.5)-SUM($M194:AN194),(Input!$M$113*(1+rvanilla)^0.5)/A11stdlife))</f>
        <v>0</v>
      </c>
      <c r="AP194" s="172">
        <f>IF(A11stdlife="n/a","n/a",IF(AP$3&gt;(A11stdlife+$E194),(Input!$M$113*(1+rvanilla)^0.5)-SUM($M194:AO194),(Input!$M$113*(1+rvanilla)^0.5)/A11stdlife))</f>
        <v>0</v>
      </c>
      <c r="AQ194" s="172">
        <f>IF(A11stdlife="n/a","n/a",IF(AQ$3&gt;(A11stdlife+$E194),(Input!$M$113*(1+rvanilla)^0.5)-SUM($M194:AP194),(Input!$M$113*(1+rvanilla)^0.5)/A11stdlife))</f>
        <v>0</v>
      </c>
      <c r="AR194" s="172">
        <f>IF(A11stdlife="n/a","n/a",IF(AR$3&gt;(A11stdlife+$E194),(Input!$M$113*(1+rvanilla)^0.5)-SUM($M194:AQ194),(Input!$M$113*(1+rvanilla)^0.5)/A11stdlife))</f>
        <v>0</v>
      </c>
      <c r="AS194" s="172">
        <f>IF(A11stdlife="n/a","n/a",IF(AS$3&gt;(A11stdlife+$E194),(Input!$M$113*(1+rvanilla)^0.5)-SUM($M194:AR194),(Input!$M$113*(1+rvanilla)^0.5)/A11stdlife))</f>
        <v>0</v>
      </c>
      <c r="AT194" s="172">
        <f>IF(A11stdlife="n/a","n/a",IF(AT$3&gt;(A11stdlife+$E194),(Input!$M$113*(1+rvanilla)^0.5)-SUM($M194:AS194),(Input!$M$113*(1+rvanilla)^0.5)/A11stdlife))</f>
        <v>0</v>
      </c>
      <c r="AU194" s="172">
        <f>IF(A11stdlife="n/a","n/a",IF(AU$3&gt;(A11stdlife+$E194),(Input!$M$113*(1+rvanilla)^0.5)-SUM($M194:AT194),(Input!$M$113*(1+rvanilla)^0.5)/A11stdlife))</f>
        <v>0</v>
      </c>
      <c r="AV194" s="172">
        <f>IF(A11stdlife="n/a","n/a",IF(AV$3&gt;(A11stdlife+$E194),(Input!$M$113*(1+rvanilla)^0.5)-SUM($M194:AU194),(Input!$M$113*(1+rvanilla)^0.5)/A11stdlife))</f>
        <v>0</v>
      </c>
      <c r="AW194" s="172">
        <f>IF(A11stdlife="n/a","n/a",IF(AW$3&gt;(A11stdlife+$E194),(Input!$M$113*(1+rvanilla)^0.5)-SUM($M194:AV194),(Input!$M$113*(1+rvanilla)^0.5)/A11stdlife))</f>
        <v>0</v>
      </c>
      <c r="AX194" s="172">
        <f>IF(A11stdlife="n/a","n/a",IF(AX$3&gt;(A11stdlife+$E194),(Input!$M$113*(1+rvanilla)^0.5)-SUM($M194:AW194),(Input!$M$113*(1+rvanilla)^0.5)/A11stdlife))</f>
        <v>0</v>
      </c>
      <c r="AY194" s="172">
        <f>IF(A11stdlife="n/a","n/a",IF(AY$3&gt;(A11stdlife+$E194),(Input!$M$113*(1+rvanilla)^0.5)-SUM($M194:AX194),(Input!$M$113*(1+rvanilla)^0.5)/A11stdlife))</f>
        <v>0</v>
      </c>
      <c r="AZ194" s="172">
        <f>IF(A11stdlife="n/a","n/a",IF(AZ$3&gt;(A11stdlife+$E194),(Input!$M$113*(1+rvanilla)^0.5)-SUM($M194:AY194),(Input!$M$113*(1+rvanilla)^0.5)/A11stdlife))</f>
        <v>0</v>
      </c>
      <c r="BA194" s="172">
        <f>IF(A11stdlife="n/a","n/a",IF(BA$3&gt;(A11stdlife+$E194),(Input!$M$113*(1+rvanilla)^0.5)-SUM($M194:AZ194),(Input!$M$113*(1+rvanilla)^0.5)/A11stdlife))</f>
        <v>0</v>
      </c>
      <c r="BB194" s="172">
        <f>IF(A11stdlife="n/a","n/a",IF(BB$3&gt;(A11stdlife+$E194),(Input!$M$113*(1+rvanilla)^0.5)-SUM($M194:BA194),(Input!$M$113*(1+rvanilla)^0.5)/A11stdlife))</f>
        <v>0</v>
      </c>
      <c r="BC194" s="172">
        <f>IF(A11stdlife="n/a","n/a",IF(BC$3&gt;(A11stdlife+$E194),(Input!$M$113*(1+rvanilla)^0.5)-SUM($M194:BB194),(Input!$M$113*(1+rvanilla)^0.5)/A11stdlife))</f>
        <v>0</v>
      </c>
      <c r="BD194" s="172">
        <f>IF(A11stdlife="n/a","n/a",IF(BD$3&gt;(A11stdlife+$E194),(Input!$M$113*(1+rvanilla)^0.5)-SUM($M194:BC194),(Input!$M$113*(1+rvanilla)^0.5)/A11stdlife))</f>
        <v>0</v>
      </c>
      <c r="BE194" s="172">
        <f>IF(A11stdlife="n/a","n/a",IF(BE$3&gt;(A11stdlife+$E194),(Input!$M$113*(1+rvanilla)^0.5)-SUM($M194:BD194),(Input!$M$113*(1+rvanilla)^0.5)/A11stdlife))</f>
        <v>0</v>
      </c>
      <c r="BF194" s="172">
        <f>IF(A11stdlife="n/a","n/a",IF(BF$3&gt;(A11stdlife+$E194),(Input!$M$113*(1+rvanilla)^0.5)-SUM($M194:BE194),(Input!$M$113*(1+rvanilla)^0.5)/A11stdlife))</f>
        <v>0</v>
      </c>
      <c r="BG194" s="172">
        <f>IF(A11stdlife="n/a","n/a",IF(BG$3&gt;(A11stdlife+$E194),(Input!$M$113*(1+rvanilla)^0.5)-SUM($M194:BF194),(Input!$M$113*(1+rvanilla)^0.5)/A11stdlife))</f>
        <v>0</v>
      </c>
      <c r="BH194" s="172">
        <f>IF(A11stdlife="n/a","n/a",IF(BH$3&gt;(A11stdlife+$E194),(Input!$M$113*(1+rvanilla)^0.5)-SUM($M194:BG194),(Input!$M$113*(1+rvanilla)^0.5)/A11stdlife))</f>
        <v>0</v>
      </c>
      <c r="BI194" s="172">
        <f>IF(A11stdlife="n/a","n/a",IF(BI$3&gt;(A11stdlife+$E194),(Input!$M$113*(1+rvanilla)^0.5)-SUM($M194:BH194),(Input!$M$113*(1+rvanilla)^0.5)/A11stdlife))</f>
        <v>0</v>
      </c>
      <c r="BJ194" s="16"/>
      <c r="BK194" s="16"/>
      <c r="BL194" s="325"/>
      <c r="BM194" s="325"/>
      <c r="BN194" s="325"/>
      <c r="BO194" s="325"/>
      <c r="BP194" s="325"/>
      <c r="BQ194" s="325"/>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2" customFormat="1" hidden="1" outlineLevel="2">
      <c r="A195" s="16"/>
      <c r="B195" s="16"/>
      <c r="C195" s="35"/>
      <c r="D195" s="546"/>
      <c r="E195" s="293">
        <v>8</v>
      </c>
      <c r="F195" s="37"/>
      <c r="G195" s="318"/>
      <c r="H195" s="320"/>
      <c r="I195" s="320"/>
      <c r="J195" s="320"/>
      <c r="K195" s="320"/>
      <c r="L195" s="320"/>
      <c r="M195" s="320"/>
      <c r="N195" s="319"/>
      <c r="O195" s="172">
        <f>IF(A11stdlife="n/a","n/a",IF(O$3&gt;(A11stdlife+$E195),(Input!$N$113*(1+rvanilla)^0.5)-SUM($N195:N195),(Input!$N$113*(1+rvanilla)^0.5)/A11stdlife))</f>
        <v>0</v>
      </c>
      <c r="P195" s="172">
        <f>IF(A11stdlife="n/a","n/a",IF(P$3&gt;(A11stdlife+$E195),(Input!$N$113*(1+rvanilla)^0.5)-SUM($N195:O195),(Input!$N$113*(1+rvanilla)^0.5)/A11stdlife))</f>
        <v>0</v>
      </c>
      <c r="Q195" s="172">
        <f>IF(A11stdlife="n/a","n/a",IF(Q$3&gt;(A11stdlife+$E195),(Input!$N$113*(1+rvanilla)^0.5)-SUM($N195:P195),(Input!$N$113*(1+rvanilla)^0.5)/A11stdlife))</f>
        <v>0</v>
      </c>
      <c r="R195" s="172">
        <f>IF(A11stdlife="n/a","n/a",IF(R$3&gt;(A11stdlife+$E195),(Input!$N$113*(1+rvanilla)^0.5)-SUM($N195:Q195),(Input!$N$113*(1+rvanilla)^0.5)/A11stdlife))</f>
        <v>0</v>
      </c>
      <c r="S195" s="172">
        <f>IF(A11stdlife="n/a","n/a",IF(S$3&gt;(A11stdlife+$E195),(Input!$N$113*(1+rvanilla)^0.5)-SUM($N195:R195),(Input!$N$113*(1+rvanilla)^0.5)/A11stdlife))</f>
        <v>0</v>
      </c>
      <c r="T195" s="172">
        <f>IF(A11stdlife="n/a","n/a",IF(T$3&gt;(A11stdlife+$E195),(Input!$N$113*(1+rvanilla)^0.5)-SUM($N195:S195),(Input!$N$113*(1+rvanilla)^0.5)/A11stdlife))</f>
        <v>0</v>
      </c>
      <c r="U195" s="172">
        <f>IF(A11stdlife="n/a","n/a",IF(U$3&gt;(A11stdlife+$E195),(Input!$N$113*(1+rvanilla)^0.5)-SUM($N195:T195),(Input!$N$113*(1+rvanilla)^0.5)/A11stdlife))</f>
        <v>0</v>
      </c>
      <c r="V195" s="172">
        <f>IF(A11stdlife="n/a","n/a",IF(V$3&gt;(A11stdlife+$E195),(Input!$N$113*(1+rvanilla)^0.5)-SUM($N195:U195),(Input!$N$113*(1+rvanilla)^0.5)/A11stdlife))</f>
        <v>0</v>
      </c>
      <c r="W195" s="172">
        <f>IF(A11stdlife="n/a","n/a",IF(W$3&gt;(A11stdlife+$E195),(Input!$N$113*(1+rvanilla)^0.5)-SUM($N195:V195),(Input!$N$113*(1+rvanilla)^0.5)/A11stdlife))</f>
        <v>0</v>
      </c>
      <c r="X195" s="172">
        <f>IF(A11stdlife="n/a","n/a",IF(X$3&gt;(A11stdlife+$E195),(Input!$N$113*(1+rvanilla)^0.5)-SUM($N195:W195),(Input!$N$113*(1+rvanilla)^0.5)/A11stdlife))</f>
        <v>0</v>
      </c>
      <c r="Y195" s="172">
        <f>IF(A11stdlife="n/a","n/a",IF(Y$3&gt;(A11stdlife+$E195),(Input!$N$113*(1+rvanilla)^0.5)-SUM($N195:X195),(Input!$N$113*(1+rvanilla)^0.5)/A11stdlife))</f>
        <v>0</v>
      </c>
      <c r="Z195" s="172">
        <f>IF(A11stdlife="n/a","n/a",IF(Z$3&gt;(A11stdlife+$E195),(Input!$N$113*(1+rvanilla)^0.5)-SUM($N195:Y195),(Input!$N$113*(1+rvanilla)^0.5)/A11stdlife))</f>
        <v>0</v>
      </c>
      <c r="AA195" s="172">
        <f>IF(A11stdlife="n/a","n/a",IF(AA$3&gt;(A11stdlife+$E195),(Input!$N$113*(1+rvanilla)^0.5)-SUM($N195:Z195),(Input!$N$113*(1+rvanilla)^0.5)/A11stdlife))</f>
        <v>0</v>
      </c>
      <c r="AB195" s="172">
        <f>IF(A11stdlife="n/a","n/a",IF(AB$3&gt;(A11stdlife+$E195),(Input!$N$113*(1+rvanilla)^0.5)-SUM($N195:AA195),(Input!$N$113*(1+rvanilla)^0.5)/A11stdlife))</f>
        <v>0</v>
      </c>
      <c r="AC195" s="172">
        <f>IF(A11stdlife="n/a","n/a",IF(AC$3&gt;(A11stdlife+$E195),(Input!$N$113*(1+rvanilla)^0.5)-SUM($N195:AB195),(Input!$N$113*(1+rvanilla)^0.5)/A11stdlife))</f>
        <v>0</v>
      </c>
      <c r="AD195" s="172">
        <f>IF(A11stdlife="n/a","n/a",IF(AD$3&gt;(A11stdlife+$E195),(Input!$N$113*(1+rvanilla)^0.5)-SUM($N195:AC195),(Input!$N$113*(1+rvanilla)^0.5)/A11stdlife))</f>
        <v>0</v>
      </c>
      <c r="AE195" s="172">
        <f>IF(A11stdlife="n/a","n/a",IF(AE$3&gt;(A11stdlife+$E195),(Input!$N$113*(1+rvanilla)^0.5)-SUM($N195:AD195),(Input!$N$113*(1+rvanilla)^0.5)/A11stdlife))</f>
        <v>0</v>
      </c>
      <c r="AF195" s="172">
        <f>IF(A11stdlife="n/a","n/a",IF(AF$3&gt;(A11stdlife+$E195),(Input!$N$113*(1+rvanilla)^0.5)-SUM($N195:AE195),(Input!$N$113*(1+rvanilla)^0.5)/A11stdlife))</f>
        <v>0</v>
      </c>
      <c r="AG195" s="172">
        <f>IF(A11stdlife="n/a","n/a",IF(AG$3&gt;(A11stdlife+$E195),(Input!$N$113*(1+rvanilla)^0.5)-SUM($N195:AF195),(Input!$N$113*(1+rvanilla)^0.5)/A11stdlife))</f>
        <v>0</v>
      </c>
      <c r="AH195" s="172">
        <f>IF(A11stdlife="n/a","n/a",IF(AH$3&gt;(A11stdlife+$E195),(Input!$N$113*(1+rvanilla)^0.5)-SUM($N195:AG195),(Input!$N$113*(1+rvanilla)^0.5)/A11stdlife))</f>
        <v>0</v>
      </c>
      <c r="AI195" s="172">
        <f>IF(A11stdlife="n/a","n/a",IF(AI$3&gt;(A11stdlife+$E195),(Input!$N$113*(1+rvanilla)^0.5)-SUM($N195:AH195),(Input!$N$113*(1+rvanilla)^0.5)/A11stdlife))</f>
        <v>0</v>
      </c>
      <c r="AJ195" s="172">
        <f>IF(A11stdlife="n/a","n/a",IF(AJ$3&gt;(A11stdlife+$E195),(Input!$N$113*(1+rvanilla)^0.5)-SUM($N195:AI195),(Input!$N$113*(1+rvanilla)^0.5)/A11stdlife))</f>
        <v>0</v>
      </c>
      <c r="AK195" s="172">
        <f>IF(A11stdlife="n/a","n/a",IF(AK$3&gt;(A11stdlife+$E195),(Input!$N$113*(1+rvanilla)^0.5)-SUM($N195:AJ195),(Input!$N$113*(1+rvanilla)^0.5)/A11stdlife))</f>
        <v>0</v>
      </c>
      <c r="AL195" s="172">
        <f>IF(A11stdlife="n/a","n/a",IF(AL$3&gt;(A11stdlife+$E195),(Input!$N$113*(1+rvanilla)^0.5)-SUM($N195:AK195),(Input!$N$113*(1+rvanilla)^0.5)/A11stdlife))</f>
        <v>0</v>
      </c>
      <c r="AM195" s="172">
        <f>IF(A11stdlife="n/a","n/a",IF(AM$3&gt;(A11stdlife+$E195),(Input!$N$113*(1+rvanilla)^0.5)-SUM($N195:AL195),(Input!$N$113*(1+rvanilla)^0.5)/A11stdlife))</f>
        <v>0</v>
      </c>
      <c r="AN195" s="172">
        <f>IF(A11stdlife="n/a","n/a",IF(AN$3&gt;(A11stdlife+$E195),(Input!$N$113*(1+rvanilla)^0.5)-SUM($N195:AM195),(Input!$N$113*(1+rvanilla)^0.5)/A11stdlife))</f>
        <v>0</v>
      </c>
      <c r="AO195" s="172">
        <f>IF(A11stdlife="n/a","n/a",IF(AO$3&gt;(A11stdlife+$E195),(Input!$N$113*(1+rvanilla)^0.5)-SUM($N195:AN195),(Input!$N$113*(1+rvanilla)^0.5)/A11stdlife))</f>
        <v>0</v>
      </c>
      <c r="AP195" s="172">
        <f>IF(A11stdlife="n/a","n/a",IF(AP$3&gt;(A11stdlife+$E195),(Input!$N$113*(1+rvanilla)^0.5)-SUM($N195:AO195),(Input!$N$113*(1+rvanilla)^0.5)/A11stdlife))</f>
        <v>0</v>
      </c>
      <c r="AQ195" s="172">
        <f>IF(A11stdlife="n/a","n/a",IF(AQ$3&gt;(A11stdlife+$E195),(Input!$N$113*(1+rvanilla)^0.5)-SUM($N195:AP195),(Input!$N$113*(1+rvanilla)^0.5)/A11stdlife))</f>
        <v>0</v>
      </c>
      <c r="AR195" s="172">
        <f>IF(A11stdlife="n/a","n/a",IF(AR$3&gt;(A11stdlife+$E195),(Input!$N$113*(1+rvanilla)^0.5)-SUM($N195:AQ195),(Input!$N$113*(1+rvanilla)^0.5)/A11stdlife))</f>
        <v>0</v>
      </c>
      <c r="AS195" s="172">
        <f>IF(A11stdlife="n/a","n/a",IF(AS$3&gt;(A11stdlife+$E195),(Input!$N$113*(1+rvanilla)^0.5)-SUM($N195:AR195),(Input!$N$113*(1+rvanilla)^0.5)/A11stdlife))</f>
        <v>0</v>
      </c>
      <c r="AT195" s="172">
        <f>IF(A11stdlife="n/a","n/a",IF(AT$3&gt;(A11stdlife+$E195),(Input!$N$113*(1+rvanilla)^0.5)-SUM($N195:AS195),(Input!$N$113*(1+rvanilla)^0.5)/A11stdlife))</f>
        <v>0</v>
      </c>
      <c r="AU195" s="172">
        <f>IF(A11stdlife="n/a","n/a",IF(AU$3&gt;(A11stdlife+$E195),(Input!$N$113*(1+rvanilla)^0.5)-SUM($N195:AT195),(Input!$N$113*(1+rvanilla)^0.5)/A11stdlife))</f>
        <v>0</v>
      </c>
      <c r="AV195" s="172">
        <f>IF(A11stdlife="n/a","n/a",IF(AV$3&gt;(A11stdlife+$E195),(Input!$N$113*(1+rvanilla)^0.5)-SUM($N195:AU195),(Input!$N$113*(1+rvanilla)^0.5)/A11stdlife))</f>
        <v>0</v>
      </c>
      <c r="AW195" s="172">
        <f>IF(A11stdlife="n/a","n/a",IF(AW$3&gt;(A11stdlife+$E195),(Input!$N$113*(1+rvanilla)^0.5)-SUM($N195:AV195),(Input!$N$113*(1+rvanilla)^0.5)/A11stdlife))</f>
        <v>0</v>
      </c>
      <c r="AX195" s="172">
        <f>IF(A11stdlife="n/a","n/a",IF(AX$3&gt;(A11stdlife+$E195),(Input!$N$113*(1+rvanilla)^0.5)-SUM($N195:AW195),(Input!$N$113*(1+rvanilla)^0.5)/A11stdlife))</f>
        <v>0</v>
      </c>
      <c r="AY195" s="172">
        <f>IF(A11stdlife="n/a","n/a",IF(AY$3&gt;(A11stdlife+$E195),(Input!$N$113*(1+rvanilla)^0.5)-SUM($N195:AX195),(Input!$N$113*(1+rvanilla)^0.5)/A11stdlife))</f>
        <v>0</v>
      </c>
      <c r="AZ195" s="172">
        <f>IF(A11stdlife="n/a","n/a",IF(AZ$3&gt;(A11stdlife+$E195),(Input!$N$113*(1+rvanilla)^0.5)-SUM($N195:AY195),(Input!$N$113*(1+rvanilla)^0.5)/A11stdlife))</f>
        <v>0</v>
      </c>
      <c r="BA195" s="172">
        <f>IF(A11stdlife="n/a","n/a",IF(BA$3&gt;(A11stdlife+$E195),(Input!$N$113*(1+rvanilla)^0.5)-SUM($N195:AZ195),(Input!$N$113*(1+rvanilla)^0.5)/A11stdlife))</f>
        <v>0</v>
      </c>
      <c r="BB195" s="172">
        <f>IF(A11stdlife="n/a","n/a",IF(BB$3&gt;(A11stdlife+$E195),(Input!$N$113*(1+rvanilla)^0.5)-SUM($N195:BA195),(Input!$N$113*(1+rvanilla)^0.5)/A11stdlife))</f>
        <v>0</v>
      </c>
      <c r="BC195" s="172">
        <f>IF(A11stdlife="n/a","n/a",IF(BC$3&gt;(A11stdlife+$E195),(Input!$N$113*(1+rvanilla)^0.5)-SUM($N195:BB195),(Input!$N$113*(1+rvanilla)^0.5)/A11stdlife))</f>
        <v>0</v>
      </c>
      <c r="BD195" s="172">
        <f>IF(A11stdlife="n/a","n/a",IF(BD$3&gt;(A11stdlife+$E195),(Input!$N$113*(1+rvanilla)^0.5)-SUM($N195:BC195),(Input!$N$113*(1+rvanilla)^0.5)/A11stdlife))</f>
        <v>0</v>
      </c>
      <c r="BE195" s="172">
        <f>IF(A11stdlife="n/a","n/a",IF(BE$3&gt;(A11stdlife+$E195),(Input!$N$113*(1+rvanilla)^0.5)-SUM($N195:BD195),(Input!$N$113*(1+rvanilla)^0.5)/A11stdlife))</f>
        <v>0</v>
      </c>
      <c r="BF195" s="172">
        <f>IF(A11stdlife="n/a","n/a",IF(BF$3&gt;(A11stdlife+$E195),(Input!$N$113*(1+rvanilla)^0.5)-SUM($N195:BE195),(Input!$N$113*(1+rvanilla)^0.5)/A11stdlife))</f>
        <v>0</v>
      </c>
      <c r="BG195" s="172">
        <f>IF(A11stdlife="n/a","n/a",IF(BG$3&gt;(A11stdlife+$E195),(Input!$N$113*(1+rvanilla)^0.5)-SUM($N195:BF195),(Input!$N$113*(1+rvanilla)^0.5)/A11stdlife))</f>
        <v>0</v>
      </c>
      <c r="BH195" s="172">
        <f>IF(A11stdlife="n/a","n/a",IF(BH$3&gt;(A11stdlife+$E195),(Input!$N$113*(1+rvanilla)^0.5)-SUM($N195:BG195),(Input!$N$113*(1+rvanilla)^0.5)/A11stdlife))</f>
        <v>0</v>
      </c>
      <c r="BI195" s="172">
        <f>IF(A11stdlife="n/a","n/a",IF(BI$3&gt;(A11stdlife+$E195),(Input!$N$113*(1+rvanilla)^0.5)-SUM($N195:BH195),(Input!$N$113*(1+rvanilla)^0.5)/A11stdlife))</f>
        <v>0</v>
      </c>
      <c r="BJ195" s="16"/>
      <c r="BK195" s="16"/>
      <c r="BL195" s="325"/>
      <c r="BM195" s="325"/>
      <c r="BN195" s="325"/>
      <c r="BO195" s="325"/>
      <c r="BP195" s="325"/>
      <c r="BQ195" s="32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2" customFormat="1" hidden="1" outlineLevel="2">
      <c r="A196" s="16"/>
      <c r="B196" s="16"/>
      <c r="C196" s="35"/>
      <c r="D196" s="546"/>
      <c r="E196" s="293">
        <v>9</v>
      </c>
      <c r="F196" s="37"/>
      <c r="G196" s="318"/>
      <c r="H196" s="320"/>
      <c r="I196" s="320"/>
      <c r="J196" s="320"/>
      <c r="K196" s="320"/>
      <c r="L196" s="320"/>
      <c r="M196" s="320"/>
      <c r="N196" s="320"/>
      <c r="O196" s="319"/>
      <c r="P196" s="172">
        <f>IF(A11stdlife="n/a","n/a",IF(P$3&gt;(A11stdlife+$E196),(Input!$O$113*(1+rvanilla)^0.5)-SUM($O196:O196),(Input!$O$113*(1+rvanilla)^0.5)/A11stdlife))</f>
        <v>0</v>
      </c>
      <c r="Q196" s="172">
        <f>IF(A11stdlife="n/a","n/a",IF(Q$3&gt;(A11stdlife+$E196),(Input!$O$113*(1+rvanilla)^0.5)-SUM($O196:P196),(Input!$O$113*(1+rvanilla)^0.5)/A11stdlife))</f>
        <v>0</v>
      </c>
      <c r="R196" s="172">
        <f>IF(A11stdlife="n/a","n/a",IF(R$3&gt;(A11stdlife+$E196),(Input!$O$113*(1+rvanilla)^0.5)-SUM($O196:Q196),(Input!$O$113*(1+rvanilla)^0.5)/A11stdlife))</f>
        <v>0</v>
      </c>
      <c r="S196" s="172">
        <f>IF(A11stdlife="n/a","n/a",IF(S$3&gt;(A11stdlife+$E196),(Input!$O$113*(1+rvanilla)^0.5)-SUM($O196:R196),(Input!$O$113*(1+rvanilla)^0.5)/A11stdlife))</f>
        <v>0</v>
      </c>
      <c r="T196" s="172">
        <f>IF(A11stdlife="n/a","n/a",IF(T$3&gt;(A11stdlife+$E196),(Input!$O$113*(1+rvanilla)^0.5)-SUM($O196:S196),(Input!$O$113*(1+rvanilla)^0.5)/A11stdlife))</f>
        <v>0</v>
      </c>
      <c r="U196" s="172">
        <f>IF(A11stdlife="n/a","n/a",IF(U$3&gt;(A11stdlife+$E196),(Input!$O$113*(1+rvanilla)^0.5)-SUM($O196:T196),(Input!$O$113*(1+rvanilla)^0.5)/A11stdlife))</f>
        <v>0</v>
      </c>
      <c r="V196" s="172">
        <f>IF(A11stdlife="n/a","n/a",IF(V$3&gt;(A11stdlife+$E196),(Input!$O$113*(1+rvanilla)^0.5)-SUM($O196:U196),(Input!$O$113*(1+rvanilla)^0.5)/A11stdlife))</f>
        <v>0</v>
      </c>
      <c r="W196" s="172">
        <f>IF(A11stdlife="n/a","n/a",IF(W$3&gt;(A11stdlife+$E196),(Input!$O$113*(1+rvanilla)^0.5)-SUM($O196:V196),(Input!$O$113*(1+rvanilla)^0.5)/A11stdlife))</f>
        <v>0</v>
      </c>
      <c r="X196" s="172">
        <f>IF(A11stdlife="n/a","n/a",IF(X$3&gt;(A11stdlife+$E196),(Input!$O$113*(1+rvanilla)^0.5)-SUM($O196:W196),(Input!$O$113*(1+rvanilla)^0.5)/A11stdlife))</f>
        <v>0</v>
      </c>
      <c r="Y196" s="172">
        <f>IF(A11stdlife="n/a","n/a",IF(Y$3&gt;(A11stdlife+$E196),(Input!$O$113*(1+rvanilla)^0.5)-SUM($O196:X196),(Input!$O$113*(1+rvanilla)^0.5)/A11stdlife))</f>
        <v>0</v>
      </c>
      <c r="Z196" s="172">
        <f>IF(A11stdlife="n/a","n/a",IF(Z$3&gt;(A11stdlife+$E196),(Input!$O$113*(1+rvanilla)^0.5)-SUM($O196:Y196),(Input!$O$113*(1+rvanilla)^0.5)/A11stdlife))</f>
        <v>0</v>
      </c>
      <c r="AA196" s="172">
        <f>IF(A11stdlife="n/a","n/a",IF(AA$3&gt;(A11stdlife+$E196),(Input!$O$113*(1+rvanilla)^0.5)-SUM($O196:Z196),(Input!$O$113*(1+rvanilla)^0.5)/A11stdlife))</f>
        <v>0</v>
      </c>
      <c r="AB196" s="172">
        <f>IF(A11stdlife="n/a","n/a",IF(AB$3&gt;(A11stdlife+$E196),(Input!$O$113*(1+rvanilla)^0.5)-SUM($O196:AA196),(Input!$O$113*(1+rvanilla)^0.5)/A11stdlife))</f>
        <v>0</v>
      </c>
      <c r="AC196" s="172">
        <f>IF(A11stdlife="n/a","n/a",IF(AC$3&gt;(A11stdlife+$E196),(Input!$O$113*(1+rvanilla)^0.5)-SUM($O196:AB196),(Input!$O$113*(1+rvanilla)^0.5)/A11stdlife))</f>
        <v>0</v>
      </c>
      <c r="AD196" s="172">
        <f>IF(A11stdlife="n/a","n/a",IF(AD$3&gt;(A11stdlife+$E196),(Input!$O$113*(1+rvanilla)^0.5)-SUM($O196:AC196),(Input!$O$113*(1+rvanilla)^0.5)/A11stdlife))</f>
        <v>0</v>
      </c>
      <c r="AE196" s="172">
        <f>IF(A11stdlife="n/a","n/a",IF(AE$3&gt;(A11stdlife+$E196),(Input!$O$113*(1+rvanilla)^0.5)-SUM($O196:AD196),(Input!$O$113*(1+rvanilla)^0.5)/A11stdlife))</f>
        <v>0</v>
      </c>
      <c r="AF196" s="172">
        <f>IF(A11stdlife="n/a","n/a",IF(AF$3&gt;(A11stdlife+$E196),(Input!$O$113*(1+rvanilla)^0.5)-SUM($O196:AE196),(Input!$O$113*(1+rvanilla)^0.5)/A11stdlife))</f>
        <v>0</v>
      </c>
      <c r="AG196" s="172">
        <f>IF(A11stdlife="n/a","n/a",IF(AG$3&gt;(A11stdlife+$E196),(Input!$O$113*(1+rvanilla)^0.5)-SUM($O196:AF196),(Input!$O$113*(1+rvanilla)^0.5)/A11stdlife))</f>
        <v>0</v>
      </c>
      <c r="AH196" s="172">
        <f>IF(A11stdlife="n/a","n/a",IF(AH$3&gt;(A11stdlife+$E196),(Input!$O$113*(1+rvanilla)^0.5)-SUM($O196:AG196),(Input!$O$113*(1+rvanilla)^0.5)/A11stdlife))</f>
        <v>0</v>
      </c>
      <c r="AI196" s="172">
        <f>IF(A11stdlife="n/a","n/a",IF(AI$3&gt;(A11stdlife+$E196),(Input!$O$113*(1+rvanilla)^0.5)-SUM($O196:AH196),(Input!$O$113*(1+rvanilla)^0.5)/A11stdlife))</f>
        <v>0</v>
      </c>
      <c r="AJ196" s="172">
        <f>IF(A11stdlife="n/a","n/a",IF(AJ$3&gt;(A11stdlife+$E196),(Input!$O$113*(1+rvanilla)^0.5)-SUM($O196:AI196),(Input!$O$113*(1+rvanilla)^0.5)/A11stdlife))</f>
        <v>0</v>
      </c>
      <c r="AK196" s="172">
        <f>IF(A11stdlife="n/a","n/a",IF(AK$3&gt;(A11stdlife+$E196),(Input!$O$113*(1+rvanilla)^0.5)-SUM($O196:AJ196),(Input!$O$113*(1+rvanilla)^0.5)/A11stdlife))</f>
        <v>0</v>
      </c>
      <c r="AL196" s="172">
        <f>IF(A11stdlife="n/a","n/a",IF(AL$3&gt;(A11stdlife+$E196),(Input!$O$113*(1+rvanilla)^0.5)-SUM($O196:AK196),(Input!$O$113*(1+rvanilla)^0.5)/A11stdlife))</f>
        <v>0</v>
      </c>
      <c r="AM196" s="172">
        <f>IF(A11stdlife="n/a","n/a",IF(AM$3&gt;(A11stdlife+$E196),(Input!$O$113*(1+rvanilla)^0.5)-SUM($O196:AL196),(Input!$O$113*(1+rvanilla)^0.5)/A11stdlife))</f>
        <v>0</v>
      </c>
      <c r="AN196" s="172">
        <f>IF(A11stdlife="n/a","n/a",IF(AN$3&gt;(A11stdlife+$E196),(Input!$O$113*(1+rvanilla)^0.5)-SUM($O196:AM196),(Input!$O$113*(1+rvanilla)^0.5)/A11stdlife))</f>
        <v>0</v>
      </c>
      <c r="AO196" s="172">
        <f>IF(A11stdlife="n/a","n/a",IF(AO$3&gt;(A11stdlife+$E196),(Input!$O$113*(1+rvanilla)^0.5)-SUM($O196:AN196),(Input!$O$113*(1+rvanilla)^0.5)/A11stdlife))</f>
        <v>0</v>
      </c>
      <c r="AP196" s="172">
        <f>IF(A11stdlife="n/a","n/a",IF(AP$3&gt;(A11stdlife+$E196),(Input!$O$113*(1+rvanilla)^0.5)-SUM($O196:AO196),(Input!$O$113*(1+rvanilla)^0.5)/A11stdlife))</f>
        <v>0</v>
      </c>
      <c r="AQ196" s="172">
        <f>IF(A11stdlife="n/a","n/a",IF(AQ$3&gt;(A11stdlife+$E196),(Input!$O$113*(1+rvanilla)^0.5)-SUM($O196:AP196),(Input!$O$113*(1+rvanilla)^0.5)/A11stdlife))</f>
        <v>0</v>
      </c>
      <c r="AR196" s="172">
        <f>IF(A11stdlife="n/a","n/a",IF(AR$3&gt;(A11stdlife+$E196),(Input!$O$113*(1+rvanilla)^0.5)-SUM($O196:AQ196),(Input!$O$113*(1+rvanilla)^0.5)/A11stdlife))</f>
        <v>0</v>
      </c>
      <c r="AS196" s="172">
        <f>IF(A11stdlife="n/a","n/a",IF(AS$3&gt;(A11stdlife+$E196),(Input!$O$113*(1+rvanilla)^0.5)-SUM($O196:AR196),(Input!$O$113*(1+rvanilla)^0.5)/A11stdlife))</f>
        <v>0</v>
      </c>
      <c r="AT196" s="172">
        <f>IF(A11stdlife="n/a","n/a",IF(AT$3&gt;(A11stdlife+$E196),(Input!$O$113*(1+rvanilla)^0.5)-SUM($O196:AS196),(Input!$O$113*(1+rvanilla)^0.5)/A11stdlife))</f>
        <v>0</v>
      </c>
      <c r="AU196" s="172">
        <f>IF(A11stdlife="n/a","n/a",IF(AU$3&gt;(A11stdlife+$E196),(Input!$O$113*(1+rvanilla)^0.5)-SUM($O196:AT196),(Input!$O$113*(1+rvanilla)^0.5)/A11stdlife))</f>
        <v>0</v>
      </c>
      <c r="AV196" s="172">
        <f>IF(A11stdlife="n/a","n/a",IF(AV$3&gt;(A11stdlife+$E196),(Input!$O$113*(1+rvanilla)^0.5)-SUM($O196:AU196),(Input!$O$113*(1+rvanilla)^0.5)/A11stdlife))</f>
        <v>0</v>
      </c>
      <c r="AW196" s="172">
        <f>IF(A11stdlife="n/a","n/a",IF(AW$3&gt;(A11stdlife+$E196),(Input!$O$113*(1+rvanilla)^0.5)-SUM($O196:AV196),(Input!$O$113*(1+rvanilla)^0.5)/A11stdlife))</f>
        <v>0</v>
      </c>
      <c r="AX196" s="172">
        <f>IF(A11stdlife="n/a","n/a",IF(AX$3&gt;(A11stdlife+$E196),(Input!$O$113*(1+rvanilla)^0.5)-SUM($O196:AW196),(Input!$O$113*(1+rvanilla)^0.5)/A11stdlife))</f>
        <v>0</v>
      </c>
      <c r="AY196" s="172">
        <f>IF(A11stdlife="n/a","n/a",IF(AY$3&gt;(A11stdlife+$E196),(Input!$O$113*(1+rvanilla)^0.5)-SUM($O196:AX196),(Input!$O$113*(1+rvanilla)^0.5)/A11stdlife))</f>
        <v>0</v>
      </c>
      <c r="AZ196" s="172">
        <f>IF(A11stdlife="n/a","n/a",IF(AZ$3&gt;(A11stdlife+$E196),(Input!$O$113*(1+rvanilla)^0.5)-SUM($O196:AY196),(Input!$O$113*(1+rvanilla)^0.5)/A11stdlife))</f>
        <v>0</v>
      </c>
      <c r="BA196" s="172">
        <f>IF(A11stdlife="n/a","n/a",IF(BA$3&gt;(A11stdlife+$E196),(Input!$O$113*(1+rvanilla)^0.5)-SUM($O196:AZ196),(Input!$O$113*(1+rvanilla)^0.5)/A11stdlife))</f>
        <v>0</v>
      </c>
      <c r="BB196" s="172">
        <f>IF(A11stdlife="n/a","n/a",IF(BB$3&gt;(A11stdlife+$E196),(Input!$O$113*(1+rvanilla)^0.5)-SUM($O196:BA196),(Input!$O$113*(1+rvanilla)^0.5)/A11stdlife))</f>
        <v>0</v>
      </c>
      <c r="BC196" s="172">
        <f>IF(A11stdlife="n/a","n/a",IF(BC$3&gt;(A11stdlife+$E196),(Input!$O$113*(1+rvanilla)^0.5)-SUM($O196:BB196),(Input!$O$113*(1+rvanilla)^0.5)/A11stdlife))</f>
        <v>0</v>
      </c>
      <c r="BD196" s="172">
        <f>IF(A11stdlife="n/a","n/a",IF(BD$3&gt;(A11stdlife+$E196),(Input!$O$113*(1+rvanilla)^0.5)-SUM($O196:BC196),(Input!$O$113*(1+rvanilla)^0.5)/A11stdlife))</f>
        <v>0</v>
      </c>
      <c r="BE196" s="172">
        <f>IF(A11stdlife="n/a","n/a",IF(BE$3&gt;(A11stdlife+$E196),(Input!$O$113*(1+rvanilla)^0.5)-SUM($O196:BD196),(Input!$O$113*(1+rvanilla)^0.5)/A11stdlife))</f>
        <v>0</v>
      </c>
      <c r="BF196" s="172">
        <f>IF(A11stdlife="n/a","n/a",IF(BF$3&gt;(A11stdlife+$E196),(Input!$O$113*(1+rvanilla)^0.5)-SUM($O196:BE196),(Input!$O$113*(1+rvanilla)^0.5)/A11stdlife))</f>
        <v>0</v>
      </c>
      <c r="BG196" s="172">
        <f>IF(A11stdlife="n/a","n/a",IF(BG$3&gt;(A11stdlife+$E196),(Input!$O$113*(1+rvanilla)^0.5)-SUM($O196:BF196),(Input!$O$113*(1+rvanilla)^0.5)/A11stdlife))</f>
        <v>0</v>
      </c>
      <c r="BH196" s="172">
        <f>IF(A11stdlife="n/a","n/a",IF(BH$3&gt;(A11stdlife+$E196),(Input!$O$113*(1+rvanilla)^0.5)-SUM($O196:BG196),(Input!$O$113*(1+rvanilla)^0.5)/A11stdlife))</f>
        <v>0</v>
      </c>
      <c r="BI196" s="172">
        <f>IF(A11stdlife="n/a","n/a",IF(BI$3&gt;(A11stdlife+$E196),(Input!$O$113*(1+rvanilla)^0.5)-SUM($O196:BH196),(Input!$O$113*(1+rvanilla)^0.5)/A11stdlife))</f>
        <v>0</v>
      </c>
      <c r="BJ196" s="16"/>
      <c r="BK196" s="16"/>
      <c r="BL196" s="325"/>
      <c r="BM196" s="325"/>
      <c r="BN196" s="325"/>
      <c r="BO196" s="325"/>
      <c r="BP196" s="325"/>
      <c r="BQ196" s="325"/>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2" customFormat="1" hidden="1" outlineLevel="2">
      <c r="A197" s="16"/>
      <c r="B197" s="16"/>
      <c r="C197" s="35"/>
      <c r="D197" s="546"/>
      <c r="E197" s="294">
        <v>10</v>
      </c>
      <c r="F197" s="37"/>
      <c r="G197" s="318"/>
      <c r="H197" s="320"/>
      <c r="I197" s="320"/>
      <c r="J197" s="320"/>
      <c r="K197" s="320"/>
      <c r="L197" s="320"/>
      <c r="M197" s="320"/>
      <c r="N197" s="320"/>
      <c r="O197" s="320"/>
      <c r="P197" s="319"/>
      <c r="Q197" s="172">
        <f>IF(A11stdlife="n/a","n/a",IF(Q$3&gt;(A11stdlife+$E197),(Input!$P$113*(1+rvanilla)^0.5)-SUM($P197:P197),(Input!$P$113*(1+rvanilla)^0.5)/A11stdlife))</f>
        <v>0</v>
      </c>
      <c r="R197" s="172">
        <f>IF(A11stdlife="n/a","n/a",IF(R$3&gt;(A11stdlife+$E197),(Input!$P$113*(1+rvanilla)^0.5)-SUM($P197:Q197),(Input!$P$113*(1+rvanilla)^0.5)/A11stdlife))</f>
        <v>0</v>
      </c>
      <c r="S197" s="172">
        <f>IF(A11stdlife="n/a","n/a",IF(S$3&gt;(A11stdlife+$E197),(Input!$P$113*(1+rvanilla)^0.5)-SUM($P197:R197),(Input!$P$113*(1+rvanilla)^0.5)/A11stdlife))</f>
        <v>0</v>
      </c>
      <c r="T197" s="172">
        <f>IF(A11stdlife="n/a","n/a",IF(T$3&gt;(A11stdlife+$E197),(Input!$P$113*(1+rvanilla)^0.5)-SUM($P197:S197),(Input!$P$113*(1+rvanilla)^0.5)/A11stdlife))</f>
        <v>0</v>
      </c>
      <c r="U197" s="172">
        <f>IF(A11stdlife="n/a","n/a",IF(U$3&gt;(A11stdlife+$E197),(Input!$P$113*(1+rvanilla)^0.5)-SUM($P197:T197),(Input!$P$113*(1+rvanilla)^0.5)/A11stdlife))</f>
        <v>0</v>
      </c>
      <c r="V197" s="172">
        <f>IF(A11stdlife="n/a","n/a",IF(V$3&gt;(A11stdlife+$E197),(Input!$P$113*(1+rvanilla)^0.5)-SUM($P197:U197),(Input!$P$113*(1+rvanilla)^0.5)/A11stdlife))</f>
        <v>0</v>
      </c>
      <c r="W197" s="172">
        <f>IF(A11stdlife="n/a","n/a",IF(W$3&gt;(A11stdlife+$E197),(Input!$P$113*(1+rvanilla)^0.5)-SUM($P197:V197),(Input!$P$113*(1+rvanilla)^0.5)/A11stdlife))</f>
        <v>0</v>
      </c>
      <c r="X197" s="172">
        <f>IF(A11stdlife="n/a","n/a",IF(X$3&gt;(A11stdlife+$E197),(Input!$P$113*(1+rvanilla)^0.5)-SUM($P197:W197),(Input!$P$113*(1+rvanilla)^0.5)/A11stdlife))</f>
        <v>0</v>
      </c>
      <c r="Y197" s="172">
        <f>IF(A11stdlife="n/a","n/a",IF(Y$3&gt;(A11stdlife+$E197),(Input!$P$113*(1+rvanilla)^0.5)-SUM($P197:X197),(Input!$P$113*(1+rvanilla)^0.5)/A11stdlife))</f>
        <v>0</v>
      </c>
      <c r="Z197" s="172">
        <f>IF(A11stdlife="n/a","n/a",IF(Z$3&gt;(A11stdlife+$E197),(Input!$P$113*(1+rvanilla)^0.5)-SUM($P197:Y197),(Input!$P$113*(1+rvanilla)^0.5)/A11stdlife))</f>
        <v>0</v>
      </c>
      <c r="AA197" s="172">
        <f>IF(A11stdlife="n/a","n/a",IF(AA$3&gt;(A11stdlife+$E197),(Input!$P$113*(1+rvanilla)^0.5)-SUM($P197:Z197),(Input!$P$113*(1+rvanilla)^0.5)/A11stdlife))</f>
        <v>0</v>
      </c>
      <c r="AB197" s="172">
        <f>IF(A11stdlife="n/a","n/a",IF(AB$3&gt;(A11stdlife+$E197),(Input!$P$113*(1+rvanilla)^0.5)-SUM($P197:AA197),(Input!$P$113*(1+rvanilla)^0.5)/A11stdlife))</f>
        <v>0</v>
      </c>
      <c r="AC197" s="172">
        <f>IF(A11stdlife="n/a","n/a",IF(AC$3&gt;(A11stdlife+$E197),(Input!$P$113*(1+rvanilla)^0.5)-SUM($P197:AB197),(Input!$P$113*(1+rvanilla)^0.5)/A11stdlife))</f>
        <v>0</v>
      </c>
      <c r="AD197" s="172">
        <f>IF(A11stdlife="n/a","n/a",IF(AD$3&gt;(A11stdlife+$E197),(Input!$P$113*(1+rvanilla)^0.5)-SUM($P197:AC197),(Input!$P$113*(1+rvanilla)^0.5)/A11stdlife))</f>
        <v>0</v>
      </c>
      <c r="AE197" s="172">
        <f>IF(A11stdlife="n/a","n/a",IF(AE$3&gt;(A11stdlife+$E197),(Input!$P$113*(1+rvanilla)^0.5)-SUM($P197:AD197),(Input!$P$113*(1+rvanilla)^0.5)/A11stdlife))</f>
        <v>0</v>
      </c>
      <c r="AF197" s="172">
        <f>IF(A11stdlife="n/a","n/a",IF(AF$3&gt;(A11stdlife+$E197),(Input!$P$113*(1+rvanilla)^0.5)-SUM($P197:AE197),(Input!$P$113*(1+rvanilla)^0.5)/A11stdlife))</f>
        <v>0</v>
      </c>
      <c r="AG197" s="172">
        <f>IF(A11stdlife="n/a","n/a",IF(AG$3&gt;(A11stdlife+$E197),(Input!$P$113*(1+rvanilla)^0.5)-SUM($P197:AF197),(Input!$P$113*(1+rvanilla)^0.5)/A11stdlife))</f>
        <v>0</v>
      </c>
      <c r="AH197" s="172">
        <f>IF(A11stdlife="n/a","n/a",IF(AH$3&gt;(A11stdlife+$E197),(Input!$P$113*(1+rvanilla)^0.5)-SUM($P197:AG197),(Input!$P$113*(1+rvanilla)^0.5)/A11stdlife))</f>
        <v>0</v>
      </c>
      <c r="AI197" s="172">
        <f>IF(A11stdlife="n/a","n/a",IF(AI$3&gt;(A11stdlife+$E197),(Input!$P$113*(1+rvanilla)^0.5)-SUM($P197:AH197),(Input!$P$113*(1+rvanilla)^0.5)/A11stdlife))</f>
        <v>0</v>
      </c>
      <c r="AJ197" s="172">
        <f>IF(A11stdlife="n/a","n/a",IF(AJ$3&gt;(A11stdlife+$E197),(Input!$P$113*(1+rvanilla)^0.5)-SUM($P197:AI197),(Input!$P$113*(1+rvanilla)^0.5)/A11stdlife))</f>
        <v>0</v>
      </c>
      <c r="AK197" s="172">
        <f>IF(A11stdlife="n/a","n/a",IF(AK$3&gt;(A11stdlife+$E197),(Input!$P$113*(1+rvanilla)^0.5)-SUM($P197:AJ197),(Input!$P$113*(1+rvanilla)^0.5)/A11stdlife))</f>
        <v>0</v>
      </c>
      <c r="AL197" s="172">
        <f>IF(A11stdlife="n/a","n/a",IF(AL$3&gt;(A11stdlife+$E197),(Input!$P$113*(1+rvanilla)^0.5)-SUM($P197:AK197),(Input!$P$113*(1+rvanilla)^0.5)/A11stdlife))</f>
        <v>0</v>
      </c>
      <c r="AM197" s="172">
        <f>IF(A11stdlife="n/a","n/a",IF(AM$3&gt;(A11stdlife+$E197),(Input!$P$113*(1+rvanilla)^0.5)-SUM($P197:AL197),(Input!$P$113*(1+rvanilla)^0.5)/A11stdlife))</f>
        <v>0</v>
      </c>
      <c r="AN197" s="172">
        <f>IF(A11stdlife="n/a","n/a",IF(AN$3&gt;(A11stdlife+$E197),(Input!$P$113*(1+rvanilla)^0.5)-SUM($P197:AM197),(Input!$P$113*(1+rvanilla)^0.5)/A11stdlife))</f>
        <v>0</v>
      </c>
      <c r="AO197" s="172">
        <f>IF(A11stdlife="n/a","n/a",IF(AO$3&gt;(A11stdlife+$E197),(Input!$P$113*(1+rvanilla)^0.5)-SUM($P197:AN197),(Input!$P$113*(1+rvanilla)^0.5)/A11stdlife))</f>
        <v>0</v>
      </c>
      <c r="AP197" s="172">
        <f>IF(A11stdlife="n/a","n/a",IF(AP$3&gt;(A11stdlife+$E197),(Input!$P$113*(1+rvanilla)^0.5)-SUM($P197:AO197),(Input!$P$113*(1+rvanilla)^0.5)/A11stdlife))</f>
        <v>0</v>
      </c>
      <c r="AQ197" s="172">
        <f>IF(A11stdlife="n/a","n/a",IF(AQ$3&gt;(A11stdlife+$E197),(Input!$P$113*(1+rvanilla)^0.5)-SUM($P197:AP197),(Input!$P$113*(1+rvanilla)^0.5)/A11stdlife))</f>
        <v>0</v>
      </c>
      <c r="AR197" s="172">
        <f>IF(A11stdlife="n/a","n/a",IF(AR$3&gt;(A11stdlife+$E197),(Input!$P$113*(1+rvanilla)^0.5)-SUM($P197:AQ197),(Input!$P$113*(1+rvanilla)^0.5)/A11stdlife))</f>
        <v>0</v>
      </c>
      <c r="AS197" s="172">
        <f>IF(A11stdlife="n/a","n/a",IF(AS$3&gt;(A11stdlife+$E197),(Input!$P$113*(1+rvanilla)^0.5)-SUM($P197:AR197),(Input!$P$113*(1+rvanilla)^0.5)/A11stdlife))</f>
        <v>0</v>
      </c>
      <c r="AT197" s="172">
        <f>IF(A11stdlife="n/a","n/a",IF(AT$3&gt;(A11stdlife+$E197),(Input!$P$113*(1+rvanilla)^0.5)-SUM($P197:AS197),(Input!$P$113*(1+rvanilla)^0.5)/A11stdlife))</f>
        <v>0</v>
      </c>
      <c r="AU197" s="172">
        <f>IF(A11stdlife="n/a","n/a",IF(AU$3&gt;(A11stdlife+$E197),(Input!$P$113*(1+rvanilla)^0.5)-SUM($P197:AT197),(Input!$P$113*(1+rvanilla)^0.5)/A11stdlife))</f>
        <v>0</v>
      </c>
      <c r="AV197" s="172">
        <f>IF(A11stdlife="n/a","n/a",IF(AV$3&gt;(A11stdlife+$E197),(Input!$P$113*(1+rvanilla)^0.5)-SUM($P197:AU197),(Input!$P$113*(1+rvanilla)^0.5)/A11stdlife))</f>
        <v>0</v>
      </c>
      <c r="AW197" s="172">
        <f>IF(A11stdlife="n/a","n/a",IF(AW$3&gt;(A11stdlife+$E197),(Input!$P$113*(1+rvanilla)^0.5)-SUM($P197:AV197),(Input!$P$113*(1+rvanilla)^0.5)/A11stdlife))</f>
        <v>0</v>
      </c>
      <c r="AX197" s="172">
        <f>IF(A11stdlife="n/a","n/a",IF(AX$3&gt;(A11stdlife+$E197),(Input!$P$113*(1+rvanilla)^0.5)-SUM($P197:AW197),(Input!$P$113*(1+rvanilla)^0.5)/A11stdlife))</f>
        <v>0</v>
      </c>
      <c r="AY197" s="172">
        <f>IF(A11stdlife="n/a","n/a",IF(AY$3&gt;(A11stdlife+$E197),(Input!$P$113*(1+rvanilla)^0.5)-SUM($P197:AX197),(Input!$P$113*(1+rvanilla)^0.5)/A11stdlife))</f>
        <v>0</v>
      </c>
      <c r="AZ197" s="172">
        <f>IF(A11stdlife="n/a","n/a",IF(AZ$3&gt;(A11stdlife+$E197),(Input!$P$113*(1+rvanilla)^0.5)-SUM($P197:AY197),(Input!$P$113*(1+rvanilla)^0.5)/A11stdlife))</f>
        <v>0</v>
      </c>
      <c r="BA197" s="172">
        <f>IF(A11stdlife="n/a","n/a",IF(BA$3&gt;(A11stdlife+$E197),(Input!$P$113*(1+rvanilla)^0.5)-SUM($P197:AZ197),(Input!$P$113*(1+rvanilla)^0.5)/A11stdlife))</f>
        <v>0</v>
      </c>
      <c r="BB197" s="172">
        <f>IF(A11stdlife="n/a","n/a",IF(BB$3&gt;(A11stdlife+$E197),(Input!$P$113*(1+rvanilla)^0.5)-SUM($P197:BA197),(Input!$P$113*(1+rvanilla)^0.5)/A11stdlife))</f>
        <v>0</v>
      </c>
      <c r="BC197" s="172">
        <f>IF(A11stdlife="n/a","n/a",IF(BC$3&gt;(A11stdlife+$E197),(Input!$P$113*(1+rvanilla)^0.5)-SUM($P197:BB197),(Input!$P$113*(1+rvanilla)^0.5)/A11stdlife))</f>
        <v>0</v>
      </c>
      <c r="BD197" s="172">
        <f>IF(A11stdlife="n/a","n/a",IF(BD$3&gt;(A11stdlife+$E197),(Input!$P$113*(1+rvanilla)^0.5)-SUM($P197:BC197),(Input!$P$113*(1+rvanilla)^0.5)/A11stdlife))</f>
        <v>0</v>
      </c>
      <c r="BE197" s="172">
        <f>IF(A11stdlife="n/a","n/a",IF(BE$3&gt;(A11stdlife+$E197),(Input!$P$113*(1+rvanilla)^0.5)-SUM($P197:BD197),(Input!$P$113*(1+rvanilla)^0.5)/A11stdlife))</f>
        <v>0</v>
      </c>
      <c r="BF197" s="172">
        <f>IF(A11stdlife="n/a","n/a",IF(BF$3&gt;(A11stdlife+$E197),(Input!$P$113*(1+rvanilla)^0.5)-SUM($P197:BE197),(Input!$P$113*(1+rvanilla)^0.5)/A11stdlife))</f>
        <v>0</v>
      </c>
      <c r="BG197" s="172">
        <f>IF(A11stdlife="n/a","n/a",IF(BG$3&gt;(A11stdlife+$E197),(Input!$P$113*(1+rvanilla)^0.5)-SUM($P197:BF197),(Input!$P$113*(1+rvanilla)^0.5)/A11stdlife))</f>
        <v>0</v>
      </c>
      <c r="BH197" s="172">
        <f>IF(A11stdlife="n/a","n/a",IF(BH$3&gt;(A11stdlife+$E197),(Input!$P$113*(1+rvanilla)^0.5)-SUM($P197:BG197),(Input!$P$113*(1+rvanilla)^0.5)/A11stdlife))</f>
        <v>0</v>
      </c>
      <c r="BI197" s="172">
        <f>IF(A11stdlife="n/a","n/a",IF(BI$3&gt;(A11stdlife+$E197),(Input!$P$113*(1+rvanilla)^0.5)-SUM($P197:BH197),(Input!$P$113*(1+rvanilla)^0.5)/A11stdlife))</f>
        <v>0</v>
      </c>
      <c r="BJ197" s="16"/>
      <c r="BK197" s="16"/>
      <c r="BL197" s="325"/>
      <c r="BM197" s="325"/>
      <c r="BN197" s="325"/>
      <c r="BO197" s="325"/>
      <c r="BP197" s="325"/>
      <c r="BQ197" s="325"/>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2" customFormat="1" hidden="1" outlineLevel="1">
      <c r="A198" s="16"/>
      <c r="B198" s="16"/>
      <c r="C198" s="35" t="str">
        <f>Asset11</f>
        <v>IT Systems (Corporate)</v>
      </c>
      <c r="D198" s="16"/>
      <c r="E198" s="16"/>
      <c r="F198" s="32"/>
      <c r="G198" s="169">
        <f t="shared" ref="G198:AL198" si="29">SUM(G186:G197)</f>
        <v>0</v>
      </c>
      <c r="H198" s="169">
        <f t="shared" si="29"/>
        <v>4.6492350758154659E-2</v>
      </c>
      <c r="I198" s="169">
        <f t="shared" si="29"/>
        <v>6.0841841732893753E-2</v>
      </c>
      <c r="J198" s="169">
        <f t="shared" si="29"/>
        <v>0.11536990743690231</v>
      </c>
      <c r="K198" s="169">
        <f t="shared" si="29"/>
        <v>0.15554848216617179</v>
      </c>
      <c r="L198" s="169">
        <f t="shared" si="29"/>
        <v>0.19572705689544123</v>
      </c>
      <c r="M198" s="169">
        <f t="shared" si="29"/>
        <v>0.14923470613728657</v>
      </c>
      <c r="N198" s="169">
        <f t="shared" si="29"/>
        <v>0.13488521516254748</v>
      </c>
      <c r="O198" s="169">
        <f t="shared" si="29"/>
        <v>8.0357149458538918E-2</v>
      </c>
      <c r="P198" s="169">
        <f t="shared" si="29"/>
        <v>4.0178574729269487E-2</v>
      </c>
      <c r="Q198" s="169">
        <f t="shared" si="29"/>
        <v>2.7755575615628914E-17</v>
      </c>
      <c r="R198" s="169">
        <f t="shared" si="29"/>
        <v>0</v>
      </c>
      <c r="S198" s="169">
        <f t="shared" si="29"/>
        <v>0</v>
      </c>
      <c r="T198" s="169">
        <f t="shared" si="29"/>
        <v>0</v>
      </c>
      <c r="U198" s="169">
        <f t="shared" si="29"/>
        <v>0</v>
      </c>
      <c r="V198" s="169">
        <f t="shared" si="29"/>
        <v>0</v>
      </c>
      <c r="W198" s="169">
        <f t="shared" si="29"/>
        <v>0</v>
      </c>
      <c r="X198" s="169">
        <f t="shared" si="29"/>
        <v>0</v>
      </c>
      <c r="Y198" s="169">
        <f t="shared" si="29"/>
        <v>0</v>
      </c>
      <c r="Z198" s="169">
        <f t="shared" si="29"/>
        <v>0</v>
      </c>
      <c r="AA198" s="169">
        <f t="shared" si="29"/>
        <v>0</v>
      </c>
      <c r="AB198" s="169">
        <f t="shared" si="29"/>
        <v>0</v>
      </c>
      <c r="AC198" s="169">
        <f t="shared" si="29"/>
        <v>0</v>
      </c>
      <c r="AD198" s="169">
        <f t="shared" si="29"/>
        <v>0</v>
      </c>
      <c r="AE198" s="169">
        <f t="shared" si="29"/>
        <v>0</v>
      </c>
      <c r="AF198" s="169">
        <f t="shared" si="29"/>
        <v>0</v>
      </c>
      <c r="AG198" s="169">
        <f t="shared" si="29"/>
        <v>0</v>
      </c>
      <c r="AH198" s="169">
        <f t="shared" si="29"/>
        <v>0</v>
      </c>
      <c r="AI198" s="169">
        <f t="shared" si="29"/>
        <v>0</v>
      </c>
      <c r="AJ198" s="169">
        <f t="shared" si="29"/>
        <v>0</v>
      </c>
      <c r="AK198" s="169">
        <f t="shared" si="29"/>
        <v>0</v>
      </c>
      <c r="AL198" s="169">
        <f t="shared" si="29"/>
        <v>0</v>
      </c>
      <c r="AM198" s="169">
        <f t="shared" ref="AM198:BI198" si="30">SUM(AM186:AM197)</f>
        <v>0</v>
      </c>
      <c r="AN198" s="169">
        <f t="shared" si="30"/>
        <v>0</v>
      </c>
      <c r="AO198" s="169">
        <f t="shared" si="30"/>
        <v>0</v>
      </c>
      <c r="AP198" s="169">
        <f t="shared" si="30"/>
        <v>0</v>
      </c>
      <c r="AQ198" s="169">
        <f t="shared" si="30"/>
        <v>0</v>
      </c>
      <c r="AR198" s="169">
        <f t="shared" si="30"/>
        <v>0</v>
      </c>
      <c r="AS198" s="169">
        <f t="shared" si="30"/>
        <v>0</v>
      </c>
      <c r="AT198" s="169">
        <f t="shared" si="30"/>
        <v>0</v>
      </c>
      <c r="AU198" s="169">
        <f t="shared" si="30"/>
        <v>0</v>
      </c>
      <c r="AV198" s="169">
        <f t="shared" si="30"/>
        <v>0</v>
      </c>
      <c r="AW198" s="169">
        <f t="shared" si="30"/>
        <v>0</v>
      </c>
      <c r="AX198" s="169">
        <f t="shared" si="30"/>
        <v>0</v>
      </c>
      <c r="AY198" s="169">
        <f t="shared" si="30"/>
        <v>0</v>
      </c>
      <c r="AZ198" s="169">
        <f t="shared" si="30"/>
        <v>0</v>
      </c>
      <c r="BA198" s="169">
        <f t="shared" si="30"/>
        <v>0</v>
      </c>
      <c r="BB198" s="169">
        <f t="shared" si="30"/>
        <v>0</v>
      </c>
      <c r="BC198" s="169">
        <f t="shared" si="30"/>
        <v>0</v>
      </c>
      <c r="BD198" s="169">
        <f t="shared" si="30"/>
        <v>0</v>
      </c>
      <c r="BE198" s="169">
        <f t="shared" si="30"/>
        <v>0</v>
      </c>
      <c r="BF198" s="169">
        <f t="shared" si="30"/>
        <v>0</v>
      </c>
      <c r="BG198" s="169">
        <f t="shared" si="30"/>
        <v>0</v>
      </c>
      <c r="BH198" s="169">
        <f t="shared" si="30"/>
        <v>0</v>
      </c>
      <c r="BI198" s="169">
        <f t="shared" si="30"/>
        <v>0</v>
      </c>
      <c r="BJ198" s="16"/>
      <c r="BK198" s="16"/>
      <c r="BL198" s="325"/>
      <c r="BM198" s="325"/>
      <c r="BN198" s="325"/>
      <c r="BO198" s="325"/>
      <c r="BP198" s="325"/>
      <c r="BQ198" s="325"/>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2" customFormat="1" hidden="1" outlineLevel="2">
      <c r="A199" s="16"/>
      <c r="B199" s="42" t="str">
        <f>C211</f>
        <v>Telecommunications (Corporate)</v>
      </c>
      <c r="C199" s="43"/>
      <c r="D199" s="44" t="s">
        <v>72</v>
      </c>
      <c r="E199" s="43"/>
      <c r="F199" s="45"/>
      <c r="G199" s="171" t="str">
        <f>IF(G$3&gt;A12remlife,A12value-SUM($F199:F199),IF(A12remlife="N/A","n/a",A12value/A12remlife))</f>
        <v>n/a</v>
      </c>
      <c r="H199" s="171" t="str">
        <f>IF(H$3&gt;A12remlife,A12value-SUM($F199:G199),IF(A12remlife="N/A","n/a",A12value/A12remlife))</f>
        <v>n/a</v>
      </c>
      <c r="I199" s="171" t="str">
        <f>IF(I$3&gt;A12remlife,A12value-SUM($F199:H199),IF(A12remlife="N/A","n/a",A12value/A12remlife))</f>
        <v>n/a</v>
      </c>
      <c r="J199" s="171" t="str">
        <f>IF(J$3&gt;A12remlife,A12value-SUM($F199:I199),IF(A12remlife="N/A","n/a",A12value/A12remlife))</f>
        <v>n/a</v>
      </c>
      <c r="K199" s="171" t="str">
        <f>IF(K$3&gt;A12remlife,A12value-SUM($F199:J199),IF(A12remlife="N/A","n/a",A12value/A12remlife))</f>
        <v>n/a</v>
      </c>
      <c r="L199" s="171" t="str">
        <f>IF(L$3&gt;A12remlife,A12value-SUM($F199:K199),IF(A12remlife="N/A","n/a",A12value/A12remlife))</f>
        <v>n/a</v>
      </c>
      <c r="M199" s="171" t="str">
        <f>IF(M$3&gt;A12remlife,A12value-SUM($F199:L199),IF(A12remlife="N/A","n/a",A12value/A12remlife))</f>
        <v>n/a</v>
      </c>
      <c r="N199" s="171" t="str">
        <f>IF(N$3&gt;A12remlife,A12value-SUM($F199:M199),IF(A12remlife="N/A","n/a",A12value/A12remlife))</f>
        <v>n/a</v>
      </c>
      <c r="O199" s="171" t="str">
        <f>IF(O$3&gt;A12remlife,A12value-SUM($F199:N199),IF(A12remlife="N/A","n/a",A12value/A12remlife))</f>
        <v>n/a</v>
      </c>
      <c r="P199" s="171" t="str">
        <f>IF(P$3&gt;A12remlife,A12value-SUM($F199:O199),IF(A12remlife="N/A","n/a",A12value/A12remlife))</f>
        <v>n/a</v>
      </c>
      <c r="Q199" s="171" t="str">
        <f>IF(Q$3&gt;A12remlife,A12value-SUM($F199:P199),IF(A12remlife="N/A","n/a",A12value/A12remlife))</f>
        <v>n/a</v>
      </c>
      <c r="R199" s="171" t="str">
        <f>IF(R$3&gt;A12remlife,A12value-SUM($F199:Q199),IF(A12remlife="N/A","n/a",A12value/A12remlife))</f>
        <v>n/a</v>
      </c>
      <c r="S199" s="171" t="str">
        <f>IF(S$3&gt;A12remlife,A12value-SUM($F199:R199),IF(A12remlife="N/A","n/a",A12value/A12remlife))</f>
        <v>n/a</v>
      </c>
      <c r="T199" s="171" t="str">
        <f>IF(T$3&gt;A12remlife,A12value-SUM($F199:S199),IF(A12remlife="N/A","n/a",A12value/A12remlife))</f>
        <v>n/a</v>
      </c>
      <c r="U199" s="171" t="str">
        <f>IF(U$3&gt;A12remlife,A12value-SUM($F199:T199),IF(A12remlife="N/A","n/a",A12value/A12remlife))</f>
        <v>n/a</v>
      </c>
      <c r="V199" s="171" t="str">
        <f>IF(V$3&gt;A12remlife,A12value-SUM($F199:U199),IF(A12remlife="N/A","n/a",A12value/A12remlife))</f>
        <v>n/a</v>
      </c>
      <c r="W199" s="171" t="str">
        <f>IF(W$3&gt;A12remlife,A12value-SUM($F199:V199),IF(A12remlife="N/A","n/a",A12value/A12remlife))</f>
        <v>n/a</v>
      </c>
      <c r="X199" s="171" t="str">
        <f>IF(X$3&gt;A12remlife,A12value-SUM($F199:W199),IF(A12remlife="N/A","n/a",A12value/A12remlife))</f>
        <v>n/a</v>
      </c>
      <c r="Y199" s="171" t="str">
        <f>IF(Y$3&gt;A12remlife,A12value-SUM($F199:X199),IF(A12remlife="N/A","n/a",A12value/A12remlife))</f>
        <v>n/a</v>
      </c>
      <c r="Z199" s="171" t="str">
        <f>IF(Z$3&gt;A12remlife,A12value-SUM($F199:Y199),IF(A12remlife="N/A","n/a",A12value/A12remlife))</f>
        <v>n/a</v>
      </c>
      <c r="AA199" s="171" t="str">
        <f>IF(AA$3&gt;A12remlife,A12value-SUM($F199:Z199),IF(A12remlife="N/A","n/a",A12value/A12remlife))</f>
        <v>n/a</v>
      </c>
      <c r="AB199" s="171" t="str">
        <f>IF(AB$3&gt;A12remlife,A12value-SUM($F199:AA199),IF(A12remlife="N/A","n/a",A12value/A12remlife))</f>
        <v>n/a</v>
      </c>
      <c r="AC199" s="171" t="str">
        <f>IF(AC$3&gt;A12remlife,A12value-SUM($F199:AB199),IF(A12remlife="N/A","n/a",A12value/A12remlife))</f>
        <v>n/a</v>
      </c>
      <c r="AD199" s="171" t="str">
        <f>IF(AD$3&gt;A12remlife,A12value-SUM($F199:AC199),IF(A12remlife="N/A","n/a",A12value/A12remlife))</f>
        <v>n/a</v>
      </c>
      <c r="AE199" s="171" t="str">
        <f>IF(AE$3&gt;A12remlife,A12value-SUM($F199:AD199),IF(A12remlife="N/A","n/a",A12value/A12remlife))</f>
        <v>n/a</v>
      </c>
      <c r="AF199" s="171" t="str">
        <f>IF(AF$3&gt;A12remlife,A12value-SUM($F199:AE199),IF(A12remlife="N/A","n/a",A12value/A12remlife))</f>
        <v>n/a</v>
      </c>
      <c r="AG199" s="171" t="str">
        <f>IF(AG$3&gt;A12remlife,A12value-SUM($F199:AF199),IF(A12remlife="N/A","n/a",A12value/A12remlife))</f>
        <v>n/a</v>
      </c>
      <c r="AH199" s="171" t="str">
        <f>IF(AH$3&gt;A12remlife,A12value-SUM($F199:AG199),IF(A12remlife="N/A","n/a",A12value/A12remlife))</f>
        <v>n/a</v>
      </c>
      <c r="AI199" s="171" t="str">
        <f>IF(AI$3&gt;A12remlife,A12value-SUM($F199:AH199),IF(A12remlife="N/A","n/a",A12value/A12remlife))</f>
        <v>n/a</v>
      </c>
      <c r="AJ199" s="171" t="str">
        <f>IF(AJ$3&gt;A12remlife,A12value-SUM($F199:AI199),IF(A12remlife="N/A","n/a",A12value/A12remlife))</f>
        <v>n/a</v>
      </c>
      <c r="AK199" s="171" t="str">
        <f>IF(AK$3&gt;A12remlife,A12value-SUM($F199:AJ199),IF(A12remlife="N/A","n/a",A12value/A12remlife))</f>
        <v>n/a</v>
      </c>
      <c r="AL199" s="171" t="str">
        <f>IF(AL$3&gt;A12remlife,A12value-SUM($F199:AK199),IF(A12remlife="N/A","n/a",A12value/A12remlife))</f>
        <v>n/a</v>
      </c>
      <c r="AM199" s="171" t="str">
        <f>IF(AM$3&gt;A12remlife,A12value-SUM($F199:AL199),IF(A12remlife="N/A","n/a",A12value/A12remlife))</f>
        <v>n/a</v>
      </c>
      <c r="AN199" s="171" t="str">
        <f>IF(AN$3&gt;A12remlife,A12value-SUM($F199:AM199),IF(A12remlife="N/A","n/a",A12value/A12remlife))</f>
        <v>n/a</v>
      </c>
      <c r="AO199" s="171" t="str">
        <f>IF(AO$3&gt;A12remlife,A12value-SUM($F199:AN199),IF(A12remlife="N/A","n/a",A12value/A12remlife))</f>
        <v>n/a</v>
      </c>
      <c r="AP199" s="171" t="str">
        <f>IF(AP$3&gt;A12remlife,A12value-SUM($F199:AO199),IF(A12remlife="N/A","n/a",A12value/A12remlife))</f>
        <v>n/a</v>
      </c>
      <c r="AQ199" s="171" t="str">
        <f>IF(AQ$3&gt;A12remlife,A12value-SUM($F199:AP199),IF(A12remlife="N/A","n/a",A12value/A12remlife))</f>
        <v>n/a</v>
      </c>
      <c r="AR199" s="171" t="str">
        <f>IF(AR$3&gt;A12remlife,A12value-SUM($F199:AQ199),IF(A12remlife="N/A","n/a",A12value/A12remlife))</f>
        <v>n/a</v>
      </c>
      <c r="AS199" s="171" t="str">
        <f>IF(AS$3&gt;A12remlife,A12value-SUM($F199:AR199),IF(A12remlife="N/A","n/a",A12value/A12remlife))</f>
        <v>n/a</v>
      </c>
      <c r="AT199" s="171" t="str">
        <f>IF(AT$3&gt;A12remlife,A12value-SUM($F199:AS199),IF(A12remlife="N/A","n/a",A12value/A12remlife))</f>
        <v>n/a</v>
      </c>
      <c r="AU199" s="171" t="str">
        <f>IF(AU$3&gt;A12remlife,A12value-SUM($F199:AT199),IF(A12remlife="N/A","n/a",A12value/A12remlife))</f>
        <v>n/a</v>
      </c>
      <c r="AV199" s="171" t="str">
        <f>IF(AV$3&gt;A12remlife,A12value-SUM($F199:AU199),IF(A12remlife="N/A","n/a",A12value/A12remlife))</f>
        <v>n/a</v>
      </c>
      <c r="AW199" s="171" t="str">
        <f>IF(AW$3&gt;A12remlife,A12value-SUM($F199:AV199),IF(A12remlife="N/A","n/a",A12value/A12remlife))</f>
        <v>n/a</v>
      </c>
      <c r="AX199" s="171" t="str">
        <f>IF(AX$3&gt;A12remlife,A12value-SUM($F199:AW199),IF(A12remlife="N/A","n/a",A12value/A12remlife))</f>
        <v>n/a</v>
      </c>
      <c r="AY199" s="171" t="str">
        <f>IF(AY$3&gt;A12remlife,A12value-SUM($F199:AX199),IF(A12remlife="N/A","n/a",A12value/A12remlife))</f>
        <v>n/a</v>
      </c>
      <c r="AZ199" s="171" t="str">
        <f>IF(AZ$3&gt;A12remlife,A12value-SUM($F199:AY199),IF(A12remlife="N/A","n/a",A12value/A12remlife))</f>
        <v>n/a</v>
      </c>
      <c r="BA199" s="171" t="str">
        <f>IF(BA$3&gt;A12remlife,A12value-SUM($F199:AZ199),IF(A12remlife="N/A","n/a",A12value/A12remlife))</f>
        <v>n/a</v>
      </c>
      <c r="BB199" s="171" t="str">
        <f>IF(BB$3&gt;A12remlife,A12value-SUM($F199:BA199),IF(A12remlife="N/A","n/a",A12value/A12remlife))</f>
        <v>n/a</v>
      </c>
      <c r="BC199" s="171" t="str">
        <f>IF(BC$3&gt;A12remlife,A12value-SUM($F199:BB199),IF(A12remlife="N/A","n/a",A12value/A12remlife))</f>
        <v>n/a</v>
      </c>
      <c r="BD199" s="171" t="str">
        <f>IF(BD$3&gt;A12remlife,A12value-SUM($F199:BC199),IF(A12remlife="N/A","n/a",A12value/A12remlife))</f>
        <v>n/a</v>
      </c>
      <c r="BE199" s="171" t="str">
        <f>IF(BE$3&gt;A12remlife,A12value-SUM($F199:BD199),IF(A12remlife="N/A","n/a",A12value/A12remlife))</f>
        <v>n/a</v>
      </c>
      <c r="BF199" s="171" t="str">
        <f>IF(BF$3&gt;A12remlife,A12value-SUM($F199:BE199),IF(A12remlife="N/A","n/a",A12value/A12remlife))</f>
        <v>n/a</v>
      </c>
      <c r="BG199" s="171" t="str">
        <f>IF(BG$3&gt;A12remlife,A12value-SUM($F199:BF199),IF(A12remlife="N/A","n/a",A12value/A12remlife))</f>
        <v>n/a</v>
      </c>
      <c r="BH199" s="171" t="str">
        <f>IF(BH$3&gt;A12remlife,A12value-SUM($F199:BG199),IF(A12remlife="N/A","n/a",A12value/A12remlife))</f>
        <v>n/a</v>
      </c>
      <c r="BI199" s="171" t="str">
        <f>IF(BI$3&gt;A12remlife,A12value-SUM($F199:BH199),IF(A12remlife="N/A","n/a",A12value/A12remlife))</f>
        <v>n/a</v>
      </c>
      <c r="BJ199" s="16"/>
      <c r="BK199" s="16"/>
      <c r="BL199" s="325"/>
      <c r="BM199" s="325"/>
      <c r="BN199" s="325"/>
      <c r="BO199" s="325"/>
      <c r="BP199" s="325"/>
      <c r="BQ199" s="325"/>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2" customFormat="1" hidden="1" outlineLevel="2">
      <c r="A200" s="16"/>
      <c r="B200" s="16"/>
      <c r="C200" s="35"/>
      <c r="D200" s="546" t="s">
        <v>71</v>
      </c>
      <c r="E200" s="293">
        <v>0</v>
      </c>
      <c r="F200" s="37"/>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6"/>
      <c r="BK200" s="16"/>
      <c r="BL200" s="325"/>
      <c r="BM200" s="325"/>
      <c r="BN200" s="325"/>
      <c r="BO200" s="325"/>
      <c r="BP200" s="325"/>
      <c r="BQ200" s="325"/>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2" customFormat="1" hidden="1" outlineLevel="2">
      <c r="A201" s="16"/>
      <c r="B201" s="16"/>
      <c r="C201" s="35"/>
      <c r="D201" s="546"/>
      <c r="E201" s="293">
        <v>1</v>
      </c>
      <c r="F201" s="37"/>
      <c r="G201" s="317"/>
      <c r="H201" s="172">
        <f>IF(A12stdlife="n/a","n/a",IF(H$3&gt;(A12stdlife+$E201),(Input!$G$114*(1+rvanilla)^0.5)-SUM($G201:G201),(Input!$G$114*(1+rvanilla)^0.5)/A12stdlife))</f>
        <v>0.28324138103607444</v>
      </c>
      <c r="I201" s="172">
        <f>IF(A12stdlife="n/a","n/a",IF(I$3&gt;(A12stdlife+$E201),(Input!$G$114*(1+rvanilla)^0.5)-SUM($G201:H201),(Input!$G$114*(1+rvanilla)^0.5)/A12stdlife))</f>
        <v>0.28324138103607444</v>
      </c>
      <c r="J201" s="172">
        <f>IF(A12stdlife="n/a","n/a",IF(J$3&gt;(A12stdlife+$E201),(Input!$G$114*(1+rvanilla)^0.5)-SUM($G201:I201),(Input!$G$114*(1+rvanilla)^0.5)/A12stdlife))</f>
        <v>0.28324138103607444</v>
      </c>
      <c r="K201" s="172">
        <f>IF(A12stdlife="n/a","n/a",IF(K$3&gt;(A12stdlife+$E201),(Input!$G$114*(1+rvanilla)^0.5)-SUM($G201:J201),(Input!$G$114*(1+rvanilla)^0.5)/A12stdlife))</f>
        <v>0.28324138103607444</v>
      </c>
      <c r="L201" s="172">
        <f>IF(A12stdlife="n/a","n/a",IF(L$3&gt;(A12stdlife+$E201),(Input!$G$114*(1+rvanilla)^0.5)-SUM($G201:K201),(Input!$G$114*(1+rvanilla)^0.5)/A12stdlife))</f>
        <v>0.28324138103607444</v>
      </c>
      <c r="M201" s="172">
        <f>IF(A12stdlife="n/a","n/a",IF(M$3&gt;(A12stdlife+$E201),(Input!$G$114*(1+rvanilla)^0.5)-SUM($G201:L201),(Input!$G$114*(1+rvanilla)^0.5)/A12stdlife))</f>
        <v>0</v>
      </c>
      <c r="N201" s="172">
        <f>IF(A12stdlife="n/a","n/a",IF(N$3&gt;(A12stdlife+$E201),(Input!$G$114*(1+rvanilla)^0.5)-SUM($G201:M201),(Input!$G$114*(1+rvanilla)^0.5)/A12stdlife))</f>
        <v>0</v>
      </c>
      <c r="O201" s="172">
        <f>IF(A12stdlife="n/a","n/a",IF(O$3&gt;(A12stdlife+$E201),(Input!$G$114*(1+rvanilla)^0.5)-SUM($G201:N201),(Input!$G$114*(1+rvanilla)^0.5)/A12stdlife))</f>
        <v>0</v>
      </c>
      <c r="P201" s="172">
        <f>IF(A12stdlife="n/a","n/a",IF(P$3&gt;(A12stdlife+$E201),(Input!$G$114*(1+rvanilla)^0.5)-SUM($G201:O201),(Input!$G$114*(1+rvanilla)^0.5)/A12stdlife))</f>
        <v>0</v>
      </c>
      <c r="Q201" s="172">
        <f>IF(A12stdlife="n/a","n/a",IF(Q$3&gt;(A12stdlife+$E201),(Input!$G$114*(1+rvanilla)^0.5)-SUM($G201:P201),(Input!$G$114*(1+rvanilla)^0.5)/A12stdlife))</f>
        <v>0</v>
      </c>
      <c r="R201" s="172">
        <f>IF(A12stdlife="n/a","n/a",IF(R$3&gt;(A12stdlife+$E201),(Input!$G$114*(1+rvanilla)^0.5)-SUM($G201:Q201),(Input!$G$114*(1+rvanilla)^0.5)/A12stdlife))</f>
        <v>0</v>
      </c>
      <c r="S201" s="172">
        <f>IF(A12stdlife="n/a","n/a",IF(S$3&gt;(A12stdlife+$E201),(Input!$G$114*(1+rvanilla)^0.5)-SUM($G201:R201),(Input!$G$114*(1+rvanilla)^0.5)/A12stdlife))</f>
        <v>0</v>
      </c>
      <c r="T201" s="172">
        <f>IF(A12stdlife="n/a","n/a",IF(T$3&gt;(A12stdlife+$E201),(Input!$G$114*(1+rvanilla)^0.5)-SUM($G201:S201),(Input!$G$114*(1+rvanilla)^0.5)/A12stdlife))</f>
        <v>0</v>
      </c>
      <c r="U201" s="172">
        <f>IF(A12stdlife="n/a","n/a",IF(U$3&gt;(A12stdlife+$E201),(Input!$G$114*(1+rvanilla)^0.5)-SUM($G201:T201),(Input!$G$114*(1+rvanilla)^0.5)/A12stdlife))</f>
        <v>0</v>
      </c>
      <c r="V201" s="172">
        <f>IF(A12stdlife="n/a","n/a",IF(V$3&gt;(A12stdlife+$E201),(Input!$G$114*(1+rvanilla)^0.5)-SUM($G201:U201),(Input!$G$114*(1+rvanilla)^0.5)/A12stdlife))</f>
        <v>0</v>
      </c>
      <c r="W201" s="172">
        <f>IF(A12stdlife="n/a","n/a",IF(W$3&gt;(A12stdlife+$E201),(Input!$G$114*(1+rvanilla)^0.5)-SUM($G201:V201),(Input!$G$114*(1+rvanilla)^0.5)/A12stdlife))</f>
        <v>0</v>
      </c>
      <c r="X201" s="172">
        <f>IF(A12stdlife="n/a","n/a",IF(X$3&gt;(A12stdlife+$E201),(Input!$G$114*(1+rvanilla)^0.5)-SUM($G201:W201),(Input!$G$114*(1+rvanilla)^0.5)/A12stdlife))</f>
        <v>0</v>
      </c>
      <c r="Y201" s="172">
        <f>IF(A12stdlife="n/a","n/a",IF(Y$3&gt;(A12stdlife+$E201),(Input!$G$114*(1+rvanilla)^0.5)-SUM($G201:X201),(Input!$G$114*(1+rvanilla)^0.5)/A12stdlife))</f>
        <v>0</v>
      </c>
      <c r="Z201" s="172">
        <f>IF(A12stdlife="n/a","n/a",IF(Z$3&gt;(A12stdlife+$E201),(Input!$G$114*(1+rvanilla)^0.5)-SUM($G201:Y201),(Input!$G$114*(1+rvanilla)^0.5)/A12stdlife))</f>
        <v>0</v>
      </c>
      <c r="AA201" s="172">
        <f>IF(A12stdlife="n/a","n/a",IF(AA$3&gt;(A12stdlife+$E201),(Input!$G$114*(1+rvanilla)^0.5)-SUM($G201:Z201),(Input!$G$114*(1+rvanilla)^0.5)/A12stdlife))</f>
        <v>0</v>
      </c>
      <c r="AB201" s="172">
        <f>IF(A12stdlife="n/a","n/a",IF(AB$3&gt;(A12stdlife+$E201),(Input!$G$114*(1+rvanilla)^0.5)-SUM($G201:AA201),(Input!$G$114*(1+rvanilla)^0.5)/A12stdlife))</f>
        <v>0</v>
      </c>
      <c r="AC201" s="172">
        <f>IF(A12stdlife="n/a","n/a",IF(AC$3&gt;(A12stdlife+$E201),(Input!$G$114*(1+rvanilla)^0.5)-SUM($G201:AB201),(Input!$G$114*(1+rvanilla)^0.5)/A12stdlife))</f>
        <v>0</v>
      </c>
      <c r="AD201" s="172">
        <f>IF(A12stdlife="n/a","n/a",IF(AD$3&gt;(A12stdlife+$E201),(Input!$G$114*(1+rvanilla)^0.5)-SUM($G201:AC201),(Input!$G$114*(1+rvanilla)^0.5)/A12stdlife))</f>
        <v>0</v>
      </c>
      <c r="AE201" s="172">
        <f>IF(A12stdlife="n/a","n/a",IF(AE$3&gt;(A12stdlife+$E201),(Input!$G$114*(1+rvanilla)^0.5)-SUM($G201:AD201),(Input!$G$114*(1+rvanilla)^0.5)/A12stdlife))</f>
        <v>0</v>
      </c>
      <c r="AF201" s="172">
        <f>IF(A12stdlife="n/a","n/a",IF(AF$3&gt;(A12stdlife+$E201),(Input!$G$114*(1+rvanilla)^0.5)-SUM($G201:AE201),(Input!$G$114*(1+rvanilla)^0.5)/A12stdlife))</f>
        <v>0</v>
      </c>
      <c r="AG201" s="172">
        <f>IF(A12stdlife="n/a","n/a",IF(AG$3&gt;(A12stdlife+$E201),(Input!$G$114*(1+rvanilla)^0.5)-SUM($G201:AF201),(Input!$G$114*(1+rvanilla)^0.5)/A12stdlife))</f>
        <v>0</v>
      </c>
      <c r="AH201" s="172">
        <f>IF(A12stdlife="n/a","n/a",IF(AH$3&gt;(A12stdlife+$E201),(Input!$G$114*(1+rvanilla)^0.5)-SUM($G201:AG201),(Input!$G$114*(1+rvanilla)^0.5)/A12stdlife))</f>
        <v>0</v>
      </c>
      <c r="AI201" s="172">
        <f>IF(A12stdlife="n/a","n/a",IF(AI$3&gt;(A12stdlife+$E201),(Input!$G$114*(1+rvanilla)^0.5)-SUM($G201:AH201),(Input!$G$114*(1+rvanilla)^0.5)/A12stdlife))</f>
        <v>0</v>
      </c>
      <c r="AJ201" s="172">
        <f>IF(A12stdlife="n/a","n/a",IF(AJ$3&gt;(A12stdlife+$E201),(Input!$G$114*(1+rvanilla)^0.5)-SUM($G201:AI201),(Input!$G$114*(1+rvanilla)^0.5)/A12stdlife))</f>
        <v>0</v>
      </c>
      <c r="AK201" s="172">
        <f>IF(A12stdlife="n/a","n/a",IF(AK$3&gt;(A12stdlife+$E201),(Input!$G$114*(1+rvanilla)^0.5)-SUM($G201:AJ201),(Input!$G$114*(1+rvanilla)^0.5)/A12stdlife))</f>
        <v>0</v>
      </c>
      <c r="AL201" s="172">
        <f>IF(A12stdlife="n/a","n/a",IF(AL$3&gt;(A12stdlife+$E201),(Input!$G$114*(1+rvanilla)^0.5)-SUM($G201:AK201),(Input!$G$114*(1+rvanilla)^0.5)/A12stdlife))</f>
        <v>0</v>
      </c>
      <c r="AM201" s="172">
        <f>IF(A12stdlife="n/a","n/a",IF(AM$3&gt;(A12stdlife+$E201),(Input!$G$114*(1+rvanilla)^0.5)-SUM($G201:AL201),(Input!$G$114*(1+rvanilla)^0.5)/A12stdlife))</f>
        <v>0</v>
      </c>
      <c r="AN201" s="172">
        <f>IF(A12stdlife="n/a","n/a",IF(AN$3&gt;(A12stdlife+$E201),(Input!$G$114*(1+rvanilla)^0.5)-SUM($G201:AM201),(Input!$G$114*(1+rvanilla)^0.5)/A12stdlife))</f>
        <v>0</v>
      </c>
      <c r="AO201" s="172">
        <f>IF(A12stdlife="n/a","n/a",IF(AO$3&gt;(A12stdlife+$E201),(Input!$G$114*(1+rvanilla)^0.5)-SUM($G201:AN201),(Input!$G$114*(1+rvanilla)^0.5)/A12stdlife))</f>
        <v>0</v>
      </c>
      <c r="AP201" s="172">
        <f>IF(A12stdlife="n/a","n/a",IF(AP$3&gt;(A12stdlife+$E201),(Input!$G$114*(1+rvanilla)^0.5)-SUM($G201:AO201),(Input!$G$114*(1+rvanilla)^0.5)/A12stdlife))</f>
        <v>0</v>
      </c>
      <c r="AQ201" s="172">
        <f>IF(A12stdlife="n/a","n/a",IF(AQ$3&gt;(A12stdlife+$E201),(Input!$G$114*(1+rvanilla)^0.5)-SUM($G201:AP201),(Input!$G$114*(1+rvanilla)^0.5)/A12stdlife))</f>
        <v>0</v>
      </c>
      <c r="AR201" s="172">
        <f>IF(A12stdlife="n/a","n/a",IF(AR$3&gt;(A12stdlife+$E201),(Input!$G$114*(1+rvanilla)^0.5)-SUM($G201:AQ201),(Input!$G$114*(1+rvanilla)^0.5)/A12stdlife))</f>
        <v>0</v>
      </c>
      <c r="AS201" s="172">
        <f>IF(A12stdlife="n/a","n/a",IF(AS$3&gt;(A12stdlife+$E201),(Input!$G$114*(1+rvanilla)^0.5)-SUM($G201:AR201),(Input!$G$114*(1+rvanilla)^0.5)/A12stdlife))</f>
        <v>0</v>
      </c>
      <c r="AT201" s="172">
        <f>IF(A12stdlife="n/a","n/a",IF(AT$3&gt;(A12stdlife+$E201),(Input!$G$114*(1+rvanilla)^0.5)-SUM($G201:AS201),(Input!$G$114*(1+rvanilla)^0.5)/A12stdlife))</f>
        <v>0</v>
      </c>
      <c r="AU201" s="172">
        <f>IF(A12stdlife="n/a","n/a",IF(AU$3&gt;(A12stdlife+$E201),(Input!$G$114*(1+rvanilla)^0.5)-SUM($G201:AT201),(Input!$G$114*(1+rvanilla)^0.5)/A12stdlife))</f>
        <v>0</v>
      </c>
      <c r="AV201" s="172">
        <f>IF(A12stdlife="n/a","n/a",IF(AV$3&gt;(A12stdlife+$E201),(Input!$G$114*(1+rvanilla)^0.5)-SUM($G201:AU201),(Input!$G$114*(1+rvanilla)^0.5)/A12stdlife))</f>
        <v>0</v>
      </c>
      <c r="AW201" s="172">
        <f>IF(A12stdlife="n/a","n/a",IF(AW$3&gt;(A12stdlife+$E201),(Input!$G$114*(1+rvanilla)^0.5)-SUM($G201:AV201),(Input!$G$114*(1+rvanilla)^0.5)/A12stdlife))</f>
        <v>0</v>
      </c>
      <c r="AX201" s="172">
        <f>IF(A12stdlife="n/a","n/a",IF(AX$3&gt;(A12stdlife+$E201),(Input!$G$114*(1+rvanilla)^0.5)-SUM($G201:AW201),(Input!$G$114*(1+rvanilla)^0.5)/A12stdlife))</f>
        <v>0</v>
      </c>
      <c r="AY201" s="172">
        <f>IF(A12stdlife="n/a","n/a",IF(AY$3&gt;(A12stdlife+$E201),(Input!$G$114*(1+rvanilla)^0.5)-SUM($G201:AX201),(Input!$G$114*(1+rvanilla)^0.5)/A12stdlife))</f>
        <v>0</v>
      </c>
      <c r="AZ201" s="172">
        <f>IF(A12stdlife="n/a","n/a",IF(AZ$3&gt;(A12stdlife+$E201),(Input!$G$114*(1+rvanilla)^0.5)-SUM($G201:AY201),(Input!$G$114*(1+rvanilla)^0.5)/A12stdlife))</f>
        <v>0</v>
      </c>
      <c r="BA201" s="172">
        <f>IF(A12stdlife="n/a","n/a",IF(BA$3&gt;(A12stdlife+$E201),(Input!$G$114*(1+rvanilla)^0.5)-SUM($G201:AZ201),(Input!$G$114*(1+rvanilla)^0.5)/A12stdlife))</f>
        <v>0</v>
      </c>
      <c r="BB201" s="172">
        <f>IF(A12stdlife="n/a","n/a",IF(BB$3&gt;(A12stdlife+$E201),(Input!$G$114*(1+rvanilla)^0.5)-SUM($G201:BA201),(Input!$G$114*(1+rvanilla)^0.5)/A12stdlife))</f>
        <v>0</v>
      </c>
      <c r="BC201" s="172">
        <f>IF(A12stdlife="n/a","n/a",IF(BC$3&gt;(A12stdlife+$E201),(Input!$G$114*(1+rvanilla)^0.5)-SUM($G201:BB201),(Input!$G$114*(1+rvanilla)^0.5)/A12stdlife))</f>
        <v>0</v>
      </c>
      <c r="BD201" s="172">
        <f>IF(A12stdlife="n/a","n/a",IF(BD$3&gt;(A12stdlife+$E201),(Input!$G$114*(1+rvanilla)^0.5)-SUM($G201:BC201),(Input!$G$114*(1+rvanilla)^0.5)/A12stdlife))</f>
        <v>0</v>
      </c>
      <c r="BE201" s="172">
        <f>IF(A12stdlife="n/a","n/a",IF(BE$3&gt;(A12stdlife+$E201),(Input!$G$114*(1+rvanilla)^0.5)-SUM($G201:BD201),(Input!$G$114*(1+rvanilla)^0.5)/A12stdlife))</f>
        <v>0</v>
      </c>
      <c r="BF201" s="172">
        <f>IF(A12stdlife="n/a","n/a",IF(BF$3&gt;(A12stdlife+$E201),(Input!$G$114*(1+rvanilla)^0.5)-SUM($G201:BE201),(Input!$G$114*(1+rvanilla)^0.5)/A12stdlife))</f>
        <v>0</v>
      </c>
      <c r="BG201" s="172">
        <f>IF(A12stdlife="n/a","n/a",IF(BG$3&gt;(A12stdlife+$E201),(Input!$G$114*(1+rvanilla)^0.5)-SUM($G201:BF201),(Input!$G$114*(1+rvanilla)^0.5)/A12stdlife))</f>
        <v>0</v>
      </c>
      <c r="BH201" s="172">
        <f>IF(A12stdlife="n/a","n/a",IF(BH$3&gt;(A12stdlife+$E201),(Input!$G$114*(1+rvanilla)^0.5)-SUM($G201:BG201),(Input!$G$114*(1+rvanilla)^0.5)/A12stdlife))</f>
        <v>0</v>
      </c>
      <c r="BI201" s="172">
        <f>IF(A12stdlife="n/a","n/a",IF(BI$3&gt;(A12stdlife+$E201),(Input!$G$114*(1+rvanilla)^0.5)-SUM($G201:BH201),(Input!$G$114*(1+rvanilla)^0.5)/A12stdlife))</f>
        <v>0</v>
      </c>
      <c r="BJ201" s="16"/>
      <c r="BK201" s="16"/>
      <c r="BL201" s="325"/>
      <c r="BM201" s="325"/>
      <c r="BN201" s="325"/>
      <c r="BO201" s="325"/>
      <c r="BP201" s="325"/>
      <c r="BQ201" s="325"/>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2" customFormat="1" hidden="1" outlineLevel="2">
      <c r="A202" s="16"/>
      <c r="B202" s="16"/>
      <c r="C202" s="35"/>
      <c r="D202" s="546"/>
      <c r="E202" s="293">
        <v>2</v>
      </c>
      <c r="F202" s="37"/>
      <c r="G202" s="318"/>
      <c r="H202" s="319"/>
      <c r="I202" s="172">
        <f>IF(A12stdlife="n/a","n/a",IF(I$3&gt;(A12stdlife+$E202),(Input!$H$114*(1+rvanilla)^0.5)-SUM($H202:H202),(Input!$H$114*(1+rvanilla)^0.5)/A12stdlife))</f>
        <v>2.5255104115540807E-2</v>
      </c>
      <c r="J202" s="172">
        <f>IF(A12stdlife="n/a","n/a",IF(J$3&gt;(A12stdlife+$E202),(Input!$H$114*(1+rvanilla)^0.5)-SUM($H202:I202),(Input!$H$114*(1+rvanilla)^0.5)/A12stdlife))</f>
        <v>2.5255104115540807E-2</v>
      </c>
      <c r="K202" s="172">
        <f>IF(A12stdlife="n/a","n/a",IF(K$3&gt;(A12stdlife+$E202),(Input!$H$114*(1+rvanilla)^0.5)-SUM($H202:J202),(Input!$H$114*(1+rvanilla)^0.5)/A12stdlife))</f>
        <v>2.5255104115540807E-2</v>
      </c>
      <c r="L202" s="172">
        <f>IF(A12stdlife="n/a","n/a",IF(L$3&gt;(A12stdlife+$E202),(Input!$H$114*(1+rvanilla)^0.5)-SUM($H202:K202),(Input!$H$114*(1+rvanilla)^0.5)/A12stdlife))</f>
        <v>2.5255104115540807E-2</v>
      </c>
      <c r="M202" s="172">
        <f>IF(A12stdlife="n/a","n/a",IF(M$3&gt;(A12stdlife+$E202),(Input!$H$114*(1+rvanilla)^0.5)-SUM($H202:L202),(Input!$H$114*(1+rvanilla)^0.5)/A12stdlife))</f>
        <v>2.5255104115540807E-2</v>
      </c>
      <c r="N202" s="172">
        <f>IF(A12stdlife="n/a","n/a",IF(N$3&gt;(A12stdlife+$E202),(Input!$H$114*(1+rvanilla)^0.5)-SUM($H202:M202),(Input!$H$114*(1+rvanilla)^0.5)/A12stdlife))</f>
        <v>0</v>
      </c>
      <c r="O202" s="172">
        <f>IF(A12stdlife="n/a","n/a",IF(O$3&gt;(A12stdlife+$E202),(Input!$H$114*(1+rvanilla)^0.5)-SUM($H202:N202),(Input!$H$114*(1+rvanilla)^0.5)/A12stdlife))</f>
        <v>0</v>
      </c>
      <c r="P202" s="172">
        <f>IF(A12stdlife="n/a","n/a",IF(P$3&gt;(A12stdlife+$E202),(Input!$H$114*(1+rvanilla)^0.5)-SUM($H202:O202),(Input!$H$114*(1+rvanilla)^0.5)/A12stdlife))</f>
        <v>0</v>
      </c>
      <c r="Q202" s="172">
        <f>IF(A12stdlife="n/a","n/a",IF(Q$3&gt;(A12stdlife+$E202),(Input!$H$114*(1+rvanilla)^0.5)-SUM($H202:P202),(Input!$H$114*(1+rvanilla)^0.5)/A12stdlife))</f>
        <v>0</v>
      </c>
      <c r="R202" s="172">
        <f>IF(A12stdlife="n/a","n/a",IF(R$3&gt;(A12stdlife+$E202),(Input!$H$114*(1+rvanilla)^0.5)-SUM($H202:Q202),(Input!$H$114*(1+rvanilla)^0.5)/A12stdlife))</f>
        <v>0</v>
      </c>
      <c r="S202" s="172">
        <f>IF(A12stdlife="n/a","n/a",IF(S$3&gt;(A12stdlife+$E202),(Input!$H$114*(1+rvanilla)^0.5)-SUM($H202:R202),(Input!$H$114*(1+rvanilla)^0.5)/A12stdlife))</f>
        <v>0</v>
      </c>
      <c r="T202" s="172">
        <f>IF(A12stdlife="n/a","n/a",IF(T$3&gt;(A12stdlife+$E202),(Input!$H$114*(1+rvanilla)^0.5)-SUM($H202:S202),(Input!$H$114*(1+rvanilla)^0.5)/A12stdlife))</f>
        <v>0</v>
      </c>
      <c r="U202" s="172">
        <f>IF(A12stdlife="n/a","n/a",IF(U$3&gt;(A12stdlife+$E202),(Input!$H$114*(1+rvanilla)^0.5)-SUM($H202:T202),(Input!$H$114*(1+rvanilla)^0.5)/A12stdlife))</f>
        <v>0</v>
      </c>
      <c r="V202" s="172">
        <f>IF(A12stdlife="n/a","n/a",IF(V$3&gt;(A12stdlife+$E202),(Input!$H$114*(1+rvanilla)^0.5)-SUM($H202:U202),(Input!$H$114*(1+rvanilla)^0.5)/A12stdlife))</f>
        <v>0</v>
      </c>
      <c r="W202" s="172">
        <f>IF(A12stdlife="n/a","n/a",IF(W$3&gt;(A12stdlife+$E202),(Input!$H$114*(1+rvanilla)^0.5)-SUM($H202:V202),(Input!$H$114*(1+rvanilla)^0.5)/A12stdlife))</f>
        <v>0</v>
      </c>
      <c r="X202" s="172">
        <f>IF(A12stdlife="n/a","n/a",IF(X$3&gt;(A12stdlife+$E202),(Input!$H$114*(1+rvanilla)^0.5)-SUM($H202:W202),(Input!$H$114*(1+rvanilla)^0.5)/A12stdlife))</f>
        <v>0</v>
      </c>
      <c r="Y202" s="172">
        <f>IF(A12stdlife="n/a","n/a",IF(Y$3&gt;(A12stdlife+$E202),(Input!$H$114*(1+rvanilla)^0.5)-SUM($H202:X202),(Input!$H$114*(1+rvanilla)^0.5)/A12stdlife))</f>
        <v>0</v>
      </c>
      <c r="Z202" s="172">
        <f>IF(A12stdlife="n/a","n/a",IF(Z$3&gt;(A12stdlife+$E202),(Input!$H$114*(1+rvanilla)^0.5)-SUM($H202:Y202),(Input!$H$114*(1+rvanilla)^0.5)/A12stdlife))</f>
        <v>0</v>
      </c>
      <c r="AA202" s="172">
        <f>IF(A12stdlife="n/a","n/a",IF(AA$3&gt;(A12stdlife+$E202),(Input!$H$114*(1+rvanilla)^0.5)-SUM($H202:Z202),(Input!$H$114*(1+rvanilla)^0.5)/A12stdlife))</f>
        <v>0</v>
      </c>
      <c r="AB202" s="172">
        <f>IF(A12stdlife="n/a","n/a",IF(AB$3&gt;(A12stdlife+$E202),(Input!$H$114*(1+rvanilla)^0.5)-SUM($H202:AA202),(Input!$H$114*(1+rvanilla)^0.5)/A12stdlife))</f>
        <v>0</v>
      </c>
      <c r="AC202" s="172">
        <f>IF(A12stdlife="n/a","n/a",IF(AC$3&gt;(A12stdlife+$E202),(Input!$H$114*(1+rvanilla)^0.5)-SUM($H202:AB202),(Input!$H$114*(1+rvanilla)^0.5)/A12stdlife))</f>
        <v>0</v>
      </c>
      <c r="AD202" s="172">
        <f>IF(A12stdlife="n/a","n/a",IF(AD$3&gt;(A12stdlife+$E202),(Input!$H$114*(1+rvanilla)^0.5)-SUM($H202:AC202),(Input!$H$114*(1+rvanilla)^0.5)/A12stdlife))</f>
        <v>0</v>
      </c>
      <c r="AE202" s="172">
        <f>IF(A12stdlife="n/a","n/a",IF(AE$3&gt;(A12stdlife+$E202),(Input!$H$114*(1+rvanilla)^0.5)-SUM($H202:AD202),(Input!$H$114*(1+rvanilla)^0.5)/A12stdlife))</f>
        <v>0</v>
      </c>
      <c r="AF202" s="172">
        <f>IF(A12stdlife="n/a","n/a",IF(AF$3&gt;(A12stdlife+$E202),(Input!$H$114*(1+rvanilla)^0.5)-SUM($H202:AE202),(Input!$H$114*(1+rvanilla)^0.5)/A12stdlife))</f>
        <v>0</v>
      </c>
      <c r="AG202" s="172">
        <f>IF(A12stdlife="n/a","n/a",IF(AG$3&gt;(A12stdlife+$E202),(Input!$H$114*(1+rvanilla)^0.5)-SUM($H202:AF202),(Input!$H$114*(1+rvanilla)^0.5)/A12stdlife))</f>
        <v>0</v>
      </c>
      <c r="AH202" s="172">
        <f>IF(A12stdlife="n/a","n/a",IF(AH$3&gt;(A12stdlife+$E202),(Input!$H$114*(1+rvanilla)^0.5)-SUM($H202:AG202),(Input!$H$114*(1+rvanilla)^0.5)/A12stdlife))</f>
        <v>0</v>
      </c>
      <c r="AI202" s="172">
        <f>IF(A12stdlife="n/a","n/a",IF(AI$3&gt;(A12stdlife+$E202),(Input!$H$114*(1+rvanilla)^0.5)-SUM($H202:AH202),(Input!$H$114*(1+rvanilla)^0.5)/A12stdlife))</f>
        <v>0</v>
      </c>
      <c r="AJ202" s="172">
        <f>IF(A12stdlife="n/a","n/a",IF(AJ$3&gt;(A12stdlife+$E202),(Input!$H$114*(1+rvanilla)^0.5)-SUM($H202:AI202),(Input!$H$114*(1+rvanilla)^0.5)/A12stdlife))</f>
        <v>0</v>
      </c>
      <c r="AK202" s="172">
        <f>IF(A12stdlife="n/a","n/a",IF(AK$3&gt;(A12stdlife+$E202),(Input!$H$114*(1+rvanilla)^0.5)-SUM($H202:AJ202),(Input!$H$114*(1+rvanilla)^0.5)/A12stdlife))</f>
        <v>0</v>
      </c>
      <c r="AL202" s="172">
        <f>IF(A12stdlife="n/a","n/a",IF(AL$3&gt;(A12stdlife+$E202),(Input!$H$114*(1+rvanilla)^0.5)-SUM($H202:AK202),(Input!$H$114*(1+rvanilla)^0.5)/A12stdlife))</f>
        <v>0</v>
      </c>
      <c r="AM202" s="172">
        <f>IF(A12stdlife="n/a","n/a",IF(AM$3&gt;(A12stdlife+$E202),(Input!$H$114*(1+rvanilla)^0.5)-SUM($H202:AL202),(Input!$H$114*(1+rvanilla)^0.5)/A12stdlife))</f>
        <v>0</v>
      </c>
      <c r="AN202" s="172">
        <f>IF(A12stdlife="n/a","n/a",IF(AN$3&gt;(A12stdlife+$E202),(Input!$H$114*(1+rvanilla)^0.5)-SUM($H202:AM202),(Input!$H$114*(1+rvanilla)^0.5)/A12stdlife))</f>
        <v>0</v>
      </c>
      <c r="AO202" s="172">
        <f>IF(A12stdlife="n/a","n/a",IF(AO$3&gt;(A12stdlife+$E202),(Input!$H$114*(1+rvanilla)^0.5)-SUM($H202:AN202),(Input!$H$114*(1+rvanilla)^0.5)/A12stdlife))</f>
        <v>0</v>
      </c>
      <c r="AP202" s="172">
        <f>IF(A12stdlife="n/a","n/a",IF(AP$3&gt;(A12stdlife+$E202),(Input!$H$114*(1+rvanilla)^0.5)-SUM($H202:AO202),(Input!$H$114*(1+rvanilla)^0.5)/A12stdlife))</f>
        <v>0</v>
      </c>
      <c r="AQ202" s="172">
        <f>IF(A12stdlife="n/a","n/a",IF(AQ$3&gt;(A12stdlife+$E202),(Input!$H$114*(1+rvanilla)^0.5)-SUM($H202:AP202),(Input!$H$114*(1+rvanilla)^0.5)/A12stdlife))</f>
        <v>0</v>
      </c>
      <c r="AR202" s="172">
        <f>IF(A12stdlife="n/a","n/a",IF(AR$3&gt;(A12stdlife+$E202),(Input!$H$114*(1+rvanilla)^0.5)-SUM($H202:AQ202),(Input!$H$114*(1+rvanilla)^0.5)/A12stdlife))</f>
        <v>0</v>
      </c>
      <c r="AS202" s="172">
        <f>IF(A12stdlife="n/a","n/a",IF(AS$3&gt;(A12stdlife+$E202),(Input!$H$114*(1+rvanilla)^0.5)-SUM($H202:AR202),(Input!$H$114*(1+rvanilla)^0.5)/A12stdlife))</f>
        <v>0</v>
      </c>
      <c r="AT202" s="172">
        <f>IF(A12stdlife="n/a","n/a",IF(AT$3&gt;(A12stdlife+$E202),(Input!$H$114*(1+rvanilla)^0.5)-SUM($H202:AS202),(Input!$H$114*(1+rvanilla)^0.5)/A12stdlife))</f>
        <v>0</v>
      </c>
      <c r="AU202" s="172">
        <f>IF(A12stdlife="n/a","n/a",IF(AU$3&gt;(A12stdlife+$E202),(Input!$H$114*(1+rvanilla)^0.5)-SUM($H202:AT202),(Input!$H$114*(1+rvanilla)^0.5)/A12stdlife))</f>
        <v>0</v>
      </c>
      <c r="AV202" s="172">
        <f>IF(A12stdlife="n/a","n/a",IF(AV$3&gt;(A12stdlife+$E202),(Input!$H$114*(1+rvanilla)^0.5)-SUM($H202:AU202),(Input!$H$114*(1+rvanilla)^0.5)/A12stdlife))</f>
        <v>0</v>
      </c>
      <c r="AW202" s="172">
        <f>IF(A12stdlife="n/a","n/a",IF(AW$3&gt;(A12stdlife+$E202),(Input!$H$114*(1+rvanilla)^0.5)-SUM($H202:AV202),(Input!$H$114*(1+rvanilla)^0.5)/A12stdlife))</f>
        <v>0</v>
      </c>
      <c r="AX202" s="172">
        <f>IF(A12stdlife="n/a","n/a",IF(AX$3&gt;(A12stdlife+$E202),(Input!$H$114*(1+rvanilla)^0.5)-SUM($H202:AW202),(Input!$H$114*(1+rvanilla)^0.5)/A12stdlife))</f>
        <v>0</v>
      </c>
      <c r="AY202" s="172">
        <f>IF(A12stdlife="n/a","n/a",IF(AY$3&gt;(A12stdlife+$E202),(Input!$H$114*(1+rvanilla)^0.5)-SUM($H202:AX202),(Input!$H$114*(1+rvanilla)^0.5)/A12stdlife))</f>
        <v>0</v>
      </c>
      <c r="AZ202" s="172">
        <f>IF(A12stdlife="n/a","n/a",IF(AZ$3&gt;(A12stdlife+$E202),(Input!$H$114*(1+rvanilla)^0.5)-SUM($H202:AY202),(Input!$H$114*(1+rvanilla)^0.5)/A12stdlife))</f>
        <v>0</v>
      </c>
      <c r="BA202" s="172">
        <f>IF(A12stdlife="n/a","n/a",IF(BA$3&gt;(A12stdlife+$E202),(Input!$H$114*(1+rvanilla)^0.5)-SUM($H202:AZ202),(Input!$H$114*(1+rvanilla)^0.5)/A12stdlife))</f>
        <v>0</v>
      </c>
      <c r="BB202" s="172">
        <f>IF(A12stdlife="n/a","n/a",IF(BB$3&gt;(A12stdlife+$E202),(Input!$H$114*(1+rvanilla)^0.5)-SUM($H202:BA202),(Input!$H$114*(1+rvanilla)^0.5)/A12stdlife))</f>
        <v>0</v>
      </c>
      <c r="BC202" s="172">
        <f>IF(A12stdlife="n/a","n/a",IF(BC$3&gt;(A12stdlife+$E202),(Input!$H$114*(1+rvanilla)^0.5)-SUM($H202:BB202),(Input!$H$114*(1+rvanilla)^0.5)/A12stdlife))</f>
        <v>0</v>
      </c>
      <c r="BD202" s="172">
        <f>IF(A12stdlife="n/a","n/a",IF(BD$3&gt;(A12stdlife+$E202),(Input!$H$114*(1+rvanilla)^0.5)-SUM($H202:BC202),(Input!$H$114*(1+rvanilla)^0.5)/A12stdlife))</f>
        <v>0</v>
      </c>
      <c r="BE202" s="172">
        <f>IF(A12stdlife="n/a","n/a",IF(BE$3&gt;(A12stdlife+$E202),(Input!$H$114*(1+rvanilla)^0.5)-SUM($H202:BD202),(Input!$H$114*(1+rvanilla)^0.5)/A12stdlife))</f>
        <v>0</v>
      </c>
      <c r="BF202" s="172">
        <f>IF(A12stdlife="n/a","n/a",IF(BF$3&gt;(A12stdlife+$E202),(Input!$H$114*(1+rvanilla)^0.5)-SUM($H202:BE202),(Input!$H$114*(1+rvanilla)^0.5)/A12stdlife))</f>
        <v>0</v>
      </c>
      <c r="BG202" s="172">
        <f>IF(A12stdlife="n/a","n/a",IF(BG$3&gt;(A12stdlife+$E202),(Input!$H$114*(1+rvanilla)^0.5)-SUM($H202:BF202),(Input!$H$114*(1+rvanilla)^0.5)/A12stdlife))</f>
        <v>0</v>
      </c>
      <c r="BH202" s="172">
        <f>IF(A12stdlife="n/a","n/a",IF(BH$3&gt;(A12stdlife+$E202),(Input!$H$114*(1+rvanilla)^0.5)-SUM($H202:BG202),(Input!$H$114*(1+rvanilla)^0.5)/A12stdlife))</f>
        <v>0</v>
      </c>
      <c r="BI202" s="172">
        <f>IF(A12stdlife="n/a","n/a",IF(BI$3&gt;(A12stdlife+$E202),(Input!$H$114*(1+rvanilla)^0.5)-SUM($H202:BH202),(Input!$H$114*(1+rvanilla)^0.5)/A12stdlife))</f>
        <v>0</v>
      </c>
      <c r="BJ202" s="16"/>
      <c r="BK202" s="16"/>
      <c r="BL202" s="325"/>
      <c r="BM202" s="325"/>
      <c r="BN202" s="325"/>
      <c r="BO202" s="325"/>
      <c r="BP202" s="325"/>
      <c r="BQ202" s="325"/>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2" customFormat="1" hidden="1" outlineLevel="2">
      <c r="A203" s="16"/>
      <c r="B203" s="16"/>
      <c r="C203" s="35"/>
      <c r="D203" s="546"/>
      <c r="E203" s="293">
        <v>3</v>
      </c>
      <c r="F203" s="37"/>
      <c r="G203" s="318"/>
      <c r="H203" s="320"/>
      <c r="I203" s="319"/>
      <c r="J203" s="172">
        <f>IF(A12stdlife="n/a","n/a",IF(J$3&gt;(A12stdlife+$E203),(Input!$I$114*(1+rvanilla)^0.5)-SUM($I203:I203),(Input!$I$114*(1+rvanilla)^0.5)/A12stdlife))</f>
        <v>2.52551041155408E-2</v>
      </c>
      <c r="K203" s="172">
        <f>IF(A12stdlife="n/a","n/a",IF(K$3&gt;(A12stdlife+$E203),(Input!$I$114*(1+rvanilla)^0.5)-SUM($I203:J203),(Input!$I$114*(1+rvanilla)^0.5)/A12stdlife))</f>
        <v>2.52551041155408E-2</v>
      </c>
      <c r="L203" s="172">
        <f>IF(A12stdlife="n/a","n/a",IF(L$3&gt;(A12stdlife+$E203),(Input!$I$114*(1+rvanilla)^0.5)-SUM($I203:K203),(Input!$I$114*(1+rvanilla)^0.5)/A12stdlife))</f>
        <v>2.52551041155408E-2</v>
      </c>
      <c r="M203" s="172">
        <f>IF(A12stdlife="n/a","n/a",IF(M$3&gt;(A12stdlife+$E203),(Input!$I$114*(1+rvanilla)^0.5)-SUM($I203:L203),(Input!$I$114*(1+rvanilla)^0.5)/A12stdlife))</f>
        <v>2.52551041155408E-2</v>
      </c>
      <c r="N203" s="172">
        <f>IF(A12stdlife="n/a","n/a",IF(N$3&gt;(A12stdlife+$E203),(Input!$I$114*(1+rvanilla)^0.5)-SUM($I203:M203),(Input!$I$114*(1+rvanilla)^0.5)/A12stdlife))</f>
        <v>2.52551041155408E-2</v>
      </c>
      <c r="O203" s="172">
        <f>IF(A12stdlife="n/a","n/a",IF(O$3&gt;(A12stdlife+$E203),(Input!$I$114*(1+rvanilla)^0.5)-SUM($I203:N203),(Input!$I$114*(1+rvanilla)^0.5)/A12stdlife))</f>
        <v>0</v>
      </c>
      <c r="P203" s="172">
        <f>IF(A12stdlife="n/a","n/a",IF(P$3&gt;(A12stdlife+$E203),(Input!$I$114*(1+rvanilla)^0.5)-SUM($I203:O203),(Input!$I$114*(1+rvanilla)^0.5)/A12stdlife))</f>
        <v>0</v>
      </c>
      <c r="Q203" s="172">
        <f>IF(A12stdlife="n/a","n/a",IF(Q$3&gt;(A12stdlife+$E203),(Input!$I$114*(1+rvanilla)^0.5)-SUM($I203:P203),(Input!$I$114*(1+rvanilla)^0.5)/A12stdlife))</f>
        <v>0</v>
      </c>
      <c r="R203" s="172">
        <f>IF(A12stdlife="n/a","n/a",IF(R$3&gt;(A12stdlife+$E203),(Input!$I$114*(1+rvanilla)^0.5)-SUM($I203:Q203),(Input!$I$114*(1+rvanilla)^0.5)/A12stdlife))</f>
        <v>0</v>
      </c>
      <c r="S203" s="172">
        <f>IF(A12stdlife="n/a","n/a",IF(S$3&gt;(A12stdlife+$E203),(Input!$I$114*(1+rvanilla)^0.5)-SUM($I203:R203),(Input!$I$114*(1+rvanilla)^0.5)/A12stdlife))</f>
        <v>0</v>
      </c>
      <c r="T203" s="172">
        <f>IF(A12stdlife="n/a","n/a",IF(T$3&gt;(A12stdlife+$E203),(Input!$I$114*(1+rvanilla)^0.5)-SUM($I203:S203),(Input!$I$114*(1+rvanilla)^0.5)/A12stdlife))</f>
        <v>0</v>
      </c>
      <c r="U203" s="172">
        <f>IF(A12stdlife="n/a","n/a",IF(U$3&gt;(A12stdlife+$E203),(Input!$I$114*(1+rvanilla)^0.5)-SUM($I203:T203),(Input!$I$114*(1+rvanilla)^0.5)/A12stdlife))</f>
        <v>0</v>
      </c>
      <c r="V203" s="172">
        <f>IF(A12stdlife="n/a","n/a",IF(V$3&gt;(A12stdlife+$E203),(Input!$I$114*(1+rvanilla)^0.5)-SUM($I203:U203),(Input!$I$114*(1+rvanilla)^0.5)/A12stdlife))</f>
        <v>0</v>
      </c>
      <c r="W203" s="172">
        <f>IF(A12stdlife="n/a","n/a",IF(W$3&gt;(A12stdlife+$E203),(Input!$I$114*(1+rvanilla)^0.5)-SUM($I203:V203),(Input!$I$114*(1+rvanilla)^0.5)/A12stdlife))</f>
        <v>0</v>
      </c>
      <c r="X203" s="172">
        <f>IF(A12stdlife="n/a","n/a",IF(X$3&gt;(A12stdlife+$E203),(Input!$I$114*(1+rvanilla)^0.5)-SUM($I203:W203),(Input!$I$114*(1+rvanilla)^0.5)/A12stdlife))</f>
        <v>0</v>
      </c>
      <c r="Y203" s="172">
        <f>IF(A12stdlife="n/a","n/a",IF(Y$3&gt;(A12stdlife+$E203),(Input!$I$114*(1+rvanilla)^0.5)-SUM($I203:X203),(Input!$I$114*(1+rvanilla)^0.5)/A12stdlife))</f>
        <v>0</v>
      </c>
      <c r="Z203" s="172">
        <f>IF(A12stdlife="n/a","n/a",IF(Z$3&gt;(A12stdlife+$E203),(Input!$I$114*(1+rvanilla)^0.5)-SUM($I203:Y203),(Input!$I$114*(1+rvanilla)^0.5)/A12stdlife))</f>
        <v>0</v>
      </c>
      <c r="AA203" s="172">
        <f>IF(A12stdlife="n/a","n/a",IF(AA$3&gt;(A12stdlife+$E203),(Input!$I$114*(1+rvanilla)^0.5)-SUM($I203:Z203),(Input!$I$114*(1+rvanilla)^0.5)/A12stdlife))</f>
        <v>0</v>
      </c>
      <c r="AB203" s="172">
        <f>IF(A12stdlife="n/a","n/a",IF(AB$3&gt;(A12stdlife+$E203),(Input!$I$114*(1+rvanilla)^0.5)-SUM($I203:AA203),(Input!$I$114*(1+rvanilla)^0.5)/A12stdlife))</f>
        <v>0</v>
      </c>
      <c r="AC203" s="172">
        <f>IF(A12stdlife="n/a","n/a",IF(AC$3&gt;(A12stdlife+$E203),(Input!$I$114*(1+rvanilla)^0.5)-SUM($I203:AB203),(Input!$I$114*(1+rvanilla)^0.5)/A12stdlife))</f>
        <v>0</v>
      </c>
      <c r="AD203" s="172">
        <f>IF(A12stdlife="n/a","n/a",IF(AD$3&gt;(A12stdlife+$E203),(Input!$I$114*(1+rvanilla)^0.5)-SUM($I203:AC203),(Input!$I$114*(1+rvanilla)^0.5)/A12stdlife))</f>
        <v>0</v>
      </c>
      <c r="AE203" s="172">
        <f>IF(A12stdlife="n/a","n/a",IF(AE$3&gt;(A12stdlife+$E203),(Input!$I$114*(1+rvanilla)^0.5)-SUM($I203:AD203),(Input!$I$114*(1+rvanilla)^0.5)/A12stdlife))</f>
        <v>0</v>
      </c>
      <c r="AF203" s="172">
        <f>IF(A12stdlife="n/a","n/a",IF(AF$3&gt;(A12stdlife+$E203),(Input!$I$114*(1+rvanilla)^0.5)-SUM($I203:AE203),(Input!$I$114*(1+rvanilla)^0.5)/A12stdlife))</f>
        <v>0</v>
      </c>
      <c r="AG203" s="172">
        <f>IF(A12stdlife="n/a","n/a",IF(AG$3&gt;(A12stdlife+$E203),(Input!$I$114*(1+rvanilla)^0.5)-SUM($I203:AF203),(Input!$I$114*(1+rvanilla)^0.5)/A12stdlife))</f>
        <v>0</v>
      </c>
      <c r="AH203" s="172">
        <f>IF(A12stdlife="n/a","n/a",IF(AH$3&gt;(A12stdlife+$E203),(Input!$I$114*(1+rvanilla)^0.5)-SUM($I203:AG203),(Input!$I$114*(1+rvanilla)^0.5)/A12stdlife))</f>
        <v>0</v>
      </c>
      <c r="AI203" s="172">
        <f>IF(A12stdlife="n/a","n/a",IF(AI$3&gt;(A12stdlife+$E203),(Input!$I$114*(1+rvanilla)^0.5)-SUM($I203:AH203),(Input!$I$114*(1+rvanilla)^0.5)/A12stdlife))</f>
        <v>0</v>
      </c>
      <c r="AJ203" s="172">
        <f>IF(A12stdlife="n/a","n/a",IF(AJ$3&gt;(A12stdlife+$E203),(Input!$I$114*(1+rvanilla)^0.5)-SUM($I203:AI203),(Input!$I$114*(1+rvanilla)^0.5)/A12stdlife))</f>
        <v>0</v>
      </c>
      <c r="AK203" s="172">
        <f>IF(A12stdlife="n/a","n/a",IF(AK$3&gt;(A12stdlife+$E203),(Input!$I$114*(1+rvanilla)^0.5)-SUM($I203:AJ203),(Input!$I$114*(1+rvanilla)^0.5)/A12stdlife))</f>
        <v>0</v>
      </c>
      <c r="AL203" s="172">
        <f>IF(A12stdlife="n/a","n/a",IF(AL$3&gt;(A12stdlife+$E203),(Input!$I$114*(1+rvanilla)^0.5)-SUM($I203:AK203),(Input!$I$114*(1+rvanilla)^0.5)/A12stdlife))</f>
        <v>0</v>
      </c>
      <c r="AM203" s="172">
        <f>IF(A12stdlife="n/a","n/a",IF(AM$3&gt;(A12stdlife+$E203),(Input!$I$114*(1+rvanilla)^0.5)-SUM($I203:AL203),(Input!$I$114*(1+rvanilla)^0.5)/A12stdlife))</f>
        <v>0</v>
      </c>
      <c r="AN203" s="172">
        <f>IF(A12stdlife="n/a","n/a",IF(AN$3&gt;(A12stdlife+$E203),(Input!$I$114*(1+rvanilla)^0.5)-SUM($I203:AM203),(Input!$I$114*(1+rvanilla)^0.5)/A12stdlife))</f>
        <v>0</v>
      </c>
      <c r="AO203" s="172">
        <f>IF(A12stdlife="n/a","n/a",IF(AO$3&gt;(A12stdlife+$E203),(Input!$I$114*(1+rvanilla)^0.5)-SUM($I203:AN203),(Input!$I$114*(1+rvanilla)^0.5)/A12stdlife))</f>
        <v>0</v>
      </c>
      <c r="AP203" s="172">
        <f>IF(A12stdlife="n/a","n/a",IF(AP$3&gt;(A12stdlife+$E203),(Input!$I$114*(1+rvanilla)^0.5)-SUM($I203:AO203),(Input!$I$114*(1+rvanilla)^0.5)/A12stdlife))</f>
        <v>0</v>
      </c>
      <c r="AQ203" s="172">
        <f>IF(A12stdlife="n/a","n/a",IF(AQ$3&gt;(A12stdlife+$E203),(Input!$I$114*(1+rvanilla)^0.5)-SUM($I203:AP203),(Input!$I$114*(1+rvanilla)^0.5)/A12stdlife))</f>
        <v>0</v>
      </c>
      <c r="AR203" s="172">
        <f>IF(A12stdlife="n/a","n/a",IF(AR$3&gt;(A12stdlife+$E203),(Input!$I$114*(1+rvanilla)^0.5)-SUM($I203:AQ203),(Input!$I$114*(1+rvanilla)^0.5)/A12stdlife))</f>
        <v>0</v>
      </c>
      <c r="AS203" s="172">
        <f>IF(A12stdlife="n/a","n/a",IF(AS$3&gt;(A12stdlife+$E203),(Input!$I$114*(1+rvanilla)^0.5)-SUM($I203:AR203),(Input!$I$114*(1+rvanilla)^0.5)/A12stdlife))</f>
        <v>0</v>
      </c>
      <c r="AT203" s="172">
        <f>IF(A12stdlife="n/a","n/a",IF(AT$3&gt;(A12stdlife+$E203),(Input!$I$114*(1+rvanilla)^0.5)-SUM($I203:AS203),(Input!$I$114*(1+rvanilla)^0.5)/A12stdlife))</f>
        <v>0</v>
      </c>
      <c r="AU203" s="172">
        <f>IF(A12stdlife="n/a","n/a",IF(AU$3&gt;(A12stdlife+$E203),(Input!$I$114*(1+rvanilla)^0.5)-SUM($I203:AT203),(Input!$I$114*(1+rvanilla)^0.5)/A12stdlife))</f>
        <v>0</v>
      </c>
      <c r="AV203" s="172">
        <f>IF(A12stdlife="n/a","n/a",IF(AV$3&gt;(A12stdlife+$E203),(Input!$I$114*(1+rvanilla)^0.5)-SUM($I203:AU203),(Input!$I$114*(1+rvanilla)^0.5)/A12stdlife))</f>
        <v>0</v>
      </c>
      <c r="AW203" s="172">
        <f>IF(A12stdlife="n/a","n/a",IF(AW$3&gt;(A12stdlife+$E203),(Input!$I$114*(1+rvanilla)^0.5)-SUM($I203:AV203),(Input!$I$114*(1+rvanilla)^0.5)/A12stdlife))</f>
        <v>0</v>
      </c>
      <c r="AX203" s="172">
        <f>IF(A12stdlife="n/a","n/a",IF(AX$3&gt;(A12stdlife+$E203),(Input!$I$114*(1+rvanilla)^0.5)-SUM($I203:AW203),(Input!$I$114*(1+rvanilla)^0.5)/A12stdlife))</f>
        <v>0</v>
      </c>
      <c r="AY203" s="172">
        <f>IF(A12stdlife="n/a","n/a",IF(AY$3&gt;(A12stdlife+$E203),(Input!$I$114*(1+rvanilla)^0.5)-SUM($I203:AX203),(Input!$I$114*(1+rvanilla)^0.5)/A12stdlife))</f>
        <v>0</v>
      </c>
      <c r="AZ203" s="172">
        <f>IF(A12stdlife="n/a","n/a",IF(AZ$3&gt;(A12stdlife+$E203),(Input!$I$114*(1+rvanilla)^0.5)-SUM($I203:AY203),(Input!$I$114*(1+rvanilla)^0.5)/A12stdlife))</f>
        <v>0</v>
      </c>
      <c r="BA203" s="172">
        <f>IF(A12stdlife="n/a","n/a",IF(BA$3&gt;(A12stdlife+$E203),(Input!$I$114*(1+rvanilla)^0.5)-SUM($I203:AZ203),(Input!$I$114*(1+rvanilla)^0.5)/A12stdlife))</f>
        <v>0</v>
      </c>
      <c r="BB203" s="172">
        <f>IF(A12stdlife="n/a","n/a",IF(BB$3&gt;(A12stdlife+$E203),(Input!$I$114*(1+rvanilla)^0.5)-SUM($I203:BA203),(Input!$I$114*(1+rvanilla)^0.5)/A12stdlife))</f>
        <v>0</v>
      </c>
      <c r="BC203" s="172">
        <f>IF(A12stdlife="n/a","n/a",IF(BC$3&gt;(A12stdlife+$E203),(Input!$I$114*(1+rvanilla)^0.5)-SUM($I203:BB203),(Input!$I$114*(1+rvanilla)^0.5)/A12stdlife))</f>
        <v>0</v>
      </c>
      <c r="BD203" s="172">
        <f>IF(A12stdlife="n/a","n/a",IF(BD$3&gt;(A12stdlife+$E203),(Input!$I$114*(1+rvanilla)^0.5)-SUM($I203:BC203),(Input!$I$114*(1+rvanilla)^0.5)/A12stdlife))</f>
        <v>0</v>
      </c>
      <c r="BE203" s="172">
        <f>IF(A12stdlife="n/a","n/a",IF(BE$3&gt;(A12stdlife+$E203),(Input!$I$114*(1+rvanilla)^0.5)-SUM($I203:BD203),(Input!$I$114*(1+rvanilla)^0.5)/A12stdlife))</f>
        <v>0</v>
      </c>
      <c r="BF203" s="172">
        <f>IF(A12stdlife="n/a","n/a",IF(BF$3&gt;(A12stdlife+$E203),(Input!$I$114*(1+rvanilla)^0.5)-SUM($I203:BE203),(Input!$I$114*(1+rvanilla)^0.5)/A12stdlife))</f>
        <v>0</v>
      </c>
      <c r="BG203" s="172">
        <f>IF(A12stdlife="n/a","n/a",IF(BG$3&gt;(A12stdlife+$E203),(Input!$I$114*(1+rvanilla)^0.5)-SUM($I203:BF203),(Input!$I$114*(1+rvanilla)^0.5)/A12stdlife))</f>
        <v>0</v>
      </c>
      <c r="BH203" s="172">
        <f>IF(A12stdlife="n/a","n/a",IF(BH$3&gt;(A12stdlife+$E203),(Input!$I$114*(1+rvanilla)^0.5)-SUM($I203:BG203),(Input!$I$114*(1+rvanilla)^0.5)/A12stdlife))</f>
        <v>0</v>
      </c>
      <c r="BI203" s="172">
        <f>IF(A12stdlife="n/a","n/a",IF(BI$3&gt;(A12stdlife+$E203),(Input!$I$114*(1+rvanilla)^0.5)-SUM($I203:BH203),(Input!$I$114*(1+rvanilla)^0.5)/A12stdlife))</f>
        <v>0</v>
      </c>
      <c r="BJ203" s="16"/>
      <c r="BK203" s="16"/>
      <c r="BL203" s="325"/>
      <c r="BM203" s="325"/>
      <c r="BN203" s="325"/>
      <c r="BO203" s="325"/>
      <c r="BP203" s="325"/>
      <c r="BQ203" s="325"/>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2" customFormat="1" hidden="1" outlineLevel="2">
      <c r="A204" s="16"/>
      <c r="B204" s="16"/>
      <c r="C204" s="35"/>
      <c r="D204" s="546"/>
      <c r="E204" s="293">
        <v>4</v>
      </c>
      <c r="F204" s="37"/>
      <c r="G204" s="318"/>
      <c r="H204" s="320"/>
      <c r="I204" s="320"/>
      <c r="J204" s="319"/>
      <c r="K204" s="172">
        <f>IF(A12stdlife="n/a","n/a",IF(K$3&gt;(A12stdlife+$E204),(Input!$J$114*(1+rvanilla)^0.5)-SUM($J204:J204),(Input!$J$114*(1+rvanilla)^0.5)/A12stdlife))</f>
        <v>1.26275520577704E-2</v>
      </c>
      <c r="L204" s="172">
        <f>IF(A12stdlife="n/a","n/a",IF(L$3&gt;(A12stdlife+$E204),(Input!$J$114*(1+rvanilla)^0.5)-SUM($J204:K204),(Input!$J$114*(1+rvanilla)^0.5)/A12stdlife))</f>
        <v>1.26275520577704E-2</v>
      </c>
      <c r="M204" s="172">
        <f>IF(A12stdlife="n/a","n/a",IF(M$3&gt;(A12stdlife+$E204),(Input!$J$114*(1+rvanilla)^0.5)-SUM($J204:L204),(Input!$J$114*(1+rvanilla)^0.5)/A12stdlife))</f>
        <v>1.26275520577704E-2</v>
      </c>
      <c r="N204" s="172">
        <f>IF(A12stdlife="n/a","n/a",IF(N$3&gt;(A12stdlife+$E204),(Input!$J$114*(1+rvanilla)^0.5)-SUM($J204:M204),(Input!$J$114*(1+rvanilla)^0.5)/A12stdlife))</f>
        <v>1.26275520577704E-2</v>
      </c>
      <c r="O204" s="172">
        <f>IF(A12stdlife="n/a","n/a",IF(O$3&gt;(A12stdlife+$E204),(Input!$J$114*(1+rvanilla)^0.5)-SUM($J204:N204),(Input!$J$114*(1+rvanilla)^0.5)/A12stdlife))</f>
        <v>1.26275520577704E-2</v>
      </c>
      <c r="P204" s="172">
        <f>IF(A12stdlife="n/a","n/a",IF(P$3&gt;(A12stdlife+$E204),(Input!$J$114*(1+rvanilla)^0.5)-SUM($J204:O204),(Input!$J$114*(1+rvanilla)^0.5)/A12stdlife))</f>
        <v>0</v>
      </c>
      <c r="Q204" s="172">
        <f>IF(A12stdlife="n/a","n/a",IF(Q$3&gt;(A12stdlife+$E204),(Input!$J$114*(1+rvanilla)^0.5)-SUM($J204:P204),(Input!$J$114*(1+rvanilla)^0.5)/A12stdlife))</f>
        <v>0</v>
      </c>
      <c r="R204" s="172">
        <f>IF(A12stdlife="n/a","n/a",IF(R$3&gt;(A12stdlife+$E204),(Input!$J$114*(1+rvanilla)^0.5)-SUM($J204:Q204),(Input!$J$114*(1+rvanilla)^0.5)/A12stdlife))</f>
        <v>0</v>
      </c>
      <c r="S204" s="172">
        <f>IF(A12stdlife="n/a","n/a",IF(S$3&gt;(A12stdlife+$E204),(Input!$J$114*(1+rvanilla)^0.5)-SUM($J204:R204),(Input!$J$114*(1+rvanilla)^0.5)/A12stdlife))</f>
        <v>0</v>
      </c>
      <c r="T204" s="172">
        <f>IF(A12stdlife="n/a","n/a",IF(T$3&gt;(A12stdlife+$E204),(Input!$J$114*(1+rvanilla)^0.5)-SUM($J204:S204),(Input!$J$114*(1+rvanilla)^0.5)/A12stdlife))</f>
        <v>0</v>
      </c>
      <c r="U204" s="172">
        <f>IF(A12stdlife="n/a","n/a",IF(U$3&gt;(A12stdlife+$E204),(Input!$J$114*(1+rvanilla)^0.5)-SUM($J204:T204),(Input!$J$114*(1+rvanilla)^0.5)/A12stdlife))</f>
        <v>0</v>
      </c>
      <c r="V204" s="172">
        <f>IF(A12stdlife="n/a","n/a",IF(V$3&gt;(A12stdlife+$E204),(Input!$J$114*(1+rvanilla)^0.5)-SUM($J204:U204),(Input!$J$114*(1+rvanilla)^0.5)/A12stdlife))</f>
        <v>0</v>
      </c>
      <c r="W204" s="172">
        <f>IF(A12stdlife="n/a","n/a",IF(W$3&gt;(A12stdlife+$E204),(Input!$J$114*(1+rvanilla)^0.5)-SUM($J204:V204),(Input!$J$114*(1+rvanilla)^0.5)/A12stdlife))</f>
        <v>0</v>
      </c>
      <c r="X204" s="172">
        <f>IF(A12stdlife="n/a","n/a",IF(X$3&gt;(A12stdlife+$E204),(Input!$J$114*(1+rvanilla)^0.5)-SUM($J204:W204),(Input!$J$114*(1+rvanilla)^0.5)/A12stdlife))</f>
        <v>0</v>
      </c>
      <c r="Y204" s="172">
        <f>IF(A12stdlife="n/a","n/a",IF(Y$3&gt;(A12stdlife+$E204),(Input!$J$114*(1+rvanilla)^0.5)-SUM($J204:X204),(Input!$J$114*(1+rvanilla)^0.5)/A12stdlife))</f>
        <v>0</v>
      </c>
      <c r="Z204" s="172">
        <f>IF(A12stdlife="n/a","n/a",IF(Z$3&gt;(A12stdlife+$E204),(Input!$J$114*(1+rvanilla)^0.5)-SUM($J204:Y204),(Input!$J$114*(1+rvanilla)^0.5)/A12stdlife))</f>
        <v>0</v>
      </c>
      <c r="AA204" s="172">
        <f>IF(A12stdlife="n/a","n/a",IF(AA$3&gt;(A12stdlife+$E204),(Input!$J$114*(1+rvanilla)^0.5)-SUM($J204:Z204),(Input!$J$114*(1+rvanilla)^0.5)/A12stdlife))</f>
        <v>0</v>
      </c>
      <c r="AB204" s="172">
        <f>IF(A12stdlife="n/a","n/a",IF(AB$3&gt;(A12stdlife+$E204),(Input!$J$114*(1+rvanilla)^0.5)-SUM($J204:AA204),(Input!$J$114*(1+rvanilla)^0.5)/A12stdlife))</f>
        <v>0</v>
      </c>
      <c r="AC204" s="172">
        <f>IF(A12stdlife="n/a","n/a",IF(AC$3&gt;(A12stdlife+$E204),(Input!$J$114*(1+rvanilla)^0.5)-SUM($J204:AB204),(Input!$J$114*(1+rvanilla)^0.5)/A12stdlife))</f>
        <v>0</v>
      </c>
      <c r="AD204" s="172">
        <f>IF(A12stdlife="n/a","n/a",IF(AD$3&gt;(A12stdlife+$E204),(Input!$J$114*(1+rvanilla)^0.5)-SUM($J204:AC204),(Input!$J$114*(1+rvanilla)^0.5)/A12stdlife))</f>
        <v>0</v>
      </c>
      <c r="AE204" s="172">
        <f>IF(A12stdlife="n/a","n/a",IF(AE$3&gt;(A12stdlife+$E204),(Input!$J$114*(1+rvanilla)^0.5)-SUM($J204:AD204),(Input!$J$114*(1+rvanilla)^0.5)/A12stdlife))</f>
        <v>0</v>
      </c>
      <c r="AF204" s="172">
        <f>IF(A12stdlife="n/a","n/a",IF(AF$3&gt;(A12stdlife+$E204),(Input!$J$114*(1+rvanilla)^0.5)-SUM($J204:AE204),(Input!$J$114*(1+rvanilla)^0.5)/A12stdlife))</f>
        <v>0</v>
      </c>
      <c r="AG204" s="172">
        <f>IF(A12stdlife="n/a","n/a",IF(AG$3&gt;(A12stdlife+$E204),(Input!$J$114*(1+rvanilla)^0.5)-SUM($J204:AF204),(Input!$J$114*(1+rvanilla)^0.5)/A12stdlife))</f>
        <v>0</v>
      </c>
      <c r="AH204" s="172">
        <f>IF(A12stdlife="n/a","n/a",IF(AH$3&gt;(A12stdlife+$E204),(Input!$J$114*(1+rvanilla)^0.5)-SUM($J204:AG204),(Input!$J$114*(1+rvanilla)^0.5)/A12stdlife))</f>
        <v>0</v>
      </c>
      <c r="AI204" s="172">
        <f>IF(A12stdlife="n/a","n/a",IF(AI$3&gt;(A12stdlife+$E204),(Input!$J$114*(1+rvanilla)^0.5)-SUM($J204:AH204),(Input!$J$114*(1+rvanilla)^0.5)/A12stdlife))</f>
        <v>0</v>
      </c>
      <c r="AJ204" s="172">
        <f>IF(A12stdlife="n/a","n/a",IF(AJ$3&gt;(A12stdlife+$E204),(Input!$J$114*(1+rvanilla)^0.5)-SUM($J204:AI204),(Input!$J$114*(1+rvanilla)^0.5)/A12stdlife))</f>
        <v>0</v>
      </c>
      <c r="AK204" s="172">
        <f>IF(A12stdlife="n/a","n/a",IF(AK$3&gt;(A12stdlife+$E204),(Input!$J$114*(1+rvanilla)^0.5)-SUM($J204:AJ204),(Input!$J$114*(1+rvanilla)^0.5)/A12stdlife))</f>
        <v>0</v>
      </c>
      <c r="AL204" s="172">
        <f>IF(A12stdlife="n/a","n/a",IF(AL$3&gt;(A12stdlife+$E204),(Input!$J$114*(1+rvanilla)^0.5)-SUM($J204:AK204),(Input!$J$114*(1+rvanilla)^0.5)/A12stdlife))</f>
        <v>0</v>
      </c>
      <c r="AM204" s="172">
        <f>IF(A12stdlife="n/a","n/a",IF(AM$3&gt;(A12stdlife+$E204),(Input!$J$114*(1+rvanilla)^0.5)-SUM($J204:AL204),(Input!$J$114*(1+rvanilla)^0.5)/A12stdlife))</f>
        <v>0</v>
      </c>
      <c r="AN204" s="172">
        <f>IF(A12stdlife="n/a","n/a",IF(AN$3&gt;(A12stdlife+$E204),(Input!$J$114*(1+rvanilla)^0.5)-SUM($J204:AM204),(Input!$J$114*(1+rvanilla)^0.5)/A12stdlife))</f>
        <v>0</v>
      </c>
      <c r="AO204" s="172">
        <f>IF(A12stdlife="n/a","n/a",IF(AO$3&gt;(A12stdlife+$E204),(Input!$J$114*(1+rvanilla)^0.5)-SUM($J204:AN204),(Input!$J$114*(1+rvanilla)^0.5)/A12stdlife))</f>
        <v>0</v>
      </c>
      <c r="AP204" s="172">
        <f>IF(A12stdlife="n/a","n/a",IF(AP$3&gt;(A12stdlife+$E204),(Input!$J$114*(1+rvanilla)^0.5)-SUM($J204:AO204),(Input!$J$114*(1+rvanilla)^0.5)/A12stdlife))</f>
        <v>0</v>
      </c>
      <c r="AQ204" s="172">
        <f>IF(A12stdlife="n/a","n/a",IF(AQ$3&gt;(A12stdlife+$E204),(Input!$J$114*(1+rvanilla)^0.5)-SUM($J204:AP204),(Input!$J$114*(1+rvanilla)^0.5)/A12stdlife))</f>
        <v>0</v>
      </c>
      <c r="AR204" s="172">
        <f>IF(A12stdlife="n/a","n/a",IF(AR$3&gt;(A12stdlife+$E204),(Input!$J$114*(1+rvanilla)^0.5)-SUM($J204:AQ204),(Input!$J$114*(1+rvanilla)^0.5)/A12stdlife))</f>
        <v>0</v>
      </c>
      <c r="AS204" s="172">
        <f>IF(A12stdlife="n/a","n/a",IF(AS$3&gt;(A12stdlife+$E204),(Input!$J$114*(1+rvanilla)^0.5)-SUM($J204:AR204),(Input!$J$114*(1+rvanilla)^0.5)/A12stdlife))</f>
        <v>0</v>
      </c>
      <c r="AT204" s="172">
        <f>IF(A12stdlife="n/a","n/a",IF(AT$3&gt;(A12stdlife+$E204),(Input!$J$114*(1+rvanilla)^0.5)-SUM($J204:AS204),(Input!$J$114*(1+rvanilla)^0.5)/A12stdlife))</f>
        <v>0</v>
      </c>
      <c r="AU204" s="172">
        <f>IF(A12stdlife="n/a","n/a",IF(AU$3&gt;(A12stdlife+$E204),(Input!$J$114*(1+rvanilla)^0.5)-SUM($J204:AT204),(Input!$J$114*(1+rvanilla)^0.5)/A12stdlife))</f>
        <v>0</v>
      </c>
      <c r="AV204" s="172">
        <f>IF(A12stdlife="n/a","n/a",IF(AV$3&gt;(A12stdlife+$E204),(Input!$J$114*(1+rvanilla)^0.5)-SUM($J204:AU204),(Input!$J$114*(1+rvanilla)^0.5)/A12stdlife))</f>
        <v>0</v>
      </c>
      <c r="AW204" s="172">
        <f>IF(A12stdlife="n/a","n/a",IF(AW$3&gt;(A12stdlife+$E204),(Input!$J$114*(1+rvanilla)^0.5)-SUM($J204:AV204),(Input!$J$114*(1+rvanilla)^0.5)/A12stdlife))</f>
        <v>0</v>
      </c>
      <c r="AX204" s="172">
        <f>IF(A12stdlife="n/a","n/a",IF(AX$3&gt;(A12stdlife+$E204),(Input!$J$114*(1+rvanilla)^0.5)-SUM($J204:AW204),(Input!$J$114*(1+rvanilla)^0.5)/A12stdlife))</f>
        <v>0</v>
      </c>
      <c r="AY204" s="172">
        <f>IF(A12stdlife="n/a","n/a",IF(AY$3&gt;(A12stdlife+$E204),(Input!$J$114*(1+rvanilla)^0.5)-SUM($J204:AX204),(Input!$J$114*(1+rvanilla)^0.5)/A12stdlife))</f>
        <v>0</v>
      </c>
      <c r="AZ204" s="172">
        <f>IF(A12stdlife="n/a","n/a",IF(AZ$3&gt;(A12stdlife+$E204),(Input!$J$114*(1+rvanilla)^0.5)-SUM($J204:AY204),(Input!$J$114*(1+rvanilla)^0.5)/A12stdlife))</f>
        <v>0</v>
      </c>
      <c r="BA204" s="172">
        <f>IF(A12stdlife="n/a","n/a",IF(BA$3&gt;(A12stdlife+$E204),(Input!$J$114*(1+rvanilla)^0.5)-SUM($J204:AZ204),(Input!$J$114*(1+rvanilla)^0.5)/A12stdlife))</f>
        <v>0</v>
      </c>
      <c r="BB204" s="172">
        <f>IF(A12stdlife="n/a","n/a",IF(BB$3&gt;(A12stdlife+$E204),(Input!$J$114*(1+rvanilla)^0.5)-SUM($J204:BA204),(Input!$J$114*(1+rvanilla)^0.5)/A12stdlife))</f>
        <v>0</v>
      </c>
      <c r="BC204" s="172">
        <f>IF(A12stdlife="n/a","n/a",IF(BC$3&gt;(A12stdlife+$E204),(Input!$J$114*(1+rvanilla)^0.5)-SUM($J204:BB204),(Input!$J$114*(1+rvanilla)^0.5)/A12stdlife))</f>
        <v>0</v>
      </c>
      <c r="BD204" s="172">
        <f>IF(A12stdlife="n/a","n/a",IF(BD$3&gt;(A12stdlife+$E204),(Input!$J$114*(1+rvanilla)^0.5)-SUM($J204:BC204),(Input!$J$114*(1+rvanilla)^0.5)/A12stdlife))</f>
        <v>0</v>
      </c>
      <c r="BE204" s="172">
        <f>IF(A12stdlife="n/a","n/a",IF(BE$3&gt;(A12stdlife+$E204),(Input!$J$114*(1+rvanilla)^0.5)-SUM($J204:BD204),(Input!$J$114*(1+rvanilla)^0.5)/A12stdlife))</f>
        <v>0</v>
      </c>
      <c r="BF204" s="172">
        <f>IF(A12stdlife="n/a","n/a",IF(BF$3&gt;(A12stdlife+$E204),(Input!$J$114*(1+rvanilla)^0.5)-SUM($J204:BE204),(Input!$J$114*(1+rvanilla)^0.5)/A12stdlife))</f>
        <v>0</v>
      </c>
      <c r="BG204" s="172">
        <f>IF(A12stdlife="n/a","n/a",IF(BG$3&gt;(A12stdlife+$E204),(Input!$J$114*(1+rvanilla)^0.5)-SUM($J204:BF204),(Input!$J$114*(1+rvanilla)^0.5)/A12stdlife))</f>
        <v>0</v>
      </c>
      <c r="BH204" s="172">
        <f>IF(A12stdlife="n/a","n/a",IF(BH$3&gt;(A12stdlife+$E204),(Input!$J$114*(1+rvanilla)^0.5)-SUM($J204:BG204),(Input!$J$114*(1+rvanilla)^0.5)/A12stdlife))</f>
        <v>0</v>
      </c>
      <c r="BI204" s="172">
        <f>IF(A12stdlife="n/a","n/a",IF(BI$3&gt;(A12stdlife+$E204),(Input!$J$114*(1+rvanilla)^0.5)-SUM($J204:BH204),(Input!$J$114*(1+rvanilla)^0.5)/A12stdlife))</f>
        <v>0</v>
      </c>
      <c r="BJ204" s="16"/>
      <c r="BK204" s="16"/>
      <c r="BL204" s="325"/>
      <c r="BM204" s="325"/>
      <c r="BN204" s="325"/>
      <c r="BO204" s="325"/>
      <c r="BP204" s="325"/>
      <c r="BQ204" s="325"/>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2" customFormat="1" hidden="1" outlineLevel="2">
      <c r="A205" s="16"/>
      <c r="B205" s="16"/>
      <c r="C205" s="35"/>
      <c r="D205" s="546"/>
      <c r="E205" s="293">
        <v>5</v>
      </c>
      <c r="F205" s="37"/>
      <c r="G205" s="318"/>
      <c r="H205" s="320"/>
      <c r="I205" s="320"/>
      <c r="J205" s="320"/>
      <c r="K205" s="319"/>
      <c r="L205" s="172">
        <f>IF(A12stdlife="n/a","n/a",IF(L$3&gt;(A12stdlife+$E205),(Input!$K$114*(1+rvanilla)^0.5)-SUM($K205:K205),(Input!$K$114*(1+rvanilla)^0.5)/A12stdlife))</f>
        <v>1.3201531696759966E-2</v>
      </c>
      <c r="M205" s="172">
        <f>IF(A12stdlife="n/a","n/a",IF(M$3&gt;(A12stdlife+$E205),(Input!$K$114*(1+rvanilla)^0.5)-SUM($K205:L205),(Input!$K$114*(1+rvanilla)^0.5)/A12stdlife))</f>
        <v>1.3201531696759966E-2</v>
      </c>
      <c r="N205" s="172">
        <f>IF(A12stdlife="n/a","n/a",IF(N$3&gt;(A12stdlife+$E205),(Input!$K$114*(1+rvanilla)^0.5)-SUM($K205:M205),(Input!$K$114*(1+rvanilla)^0.5)/A12stdlife))</f>
        <v>1.3201531696759966E-2</v>
      </c>
      <c r="O205" s="172">
        <f>IF(A12stdlife="n/a","n/a",IF(O$3&gt;(A12stdlife+$E205),(Input!$K$114*(1+rvanilla)^0.5)-SUM($K205:N205),(Input!$K$114*(1+rvanilla)^0.5)/A12stdlife))</f>
        <v>1.3201531696759966E-2</v>
      </c>
      <c r="P205" s="172">
        <f>IF(A12stdlife="n/a","n/a",IF(P$3&gt;(A12stdlife+$E205),(Input!$K$114*(1+rvanilla)^0.5)-SUM($K205:O205),(Input!$K$114*(1+rvanilla)^0.5)/A12stdlife))</f>
        <v>1.3201531696759966E-2</v>
      </c>
      <c r="Q205" s="172">
        <f>IF(A12stdlife="n/a","n/a",IF(Q$3&gt;(A12stdlife+$E205),(Input!$K$114*(1+rvanilla)^0.5)-SUM($K205:P205),(Input!$K$114*(1+rvanilla)^0.5)/A12stdlife))</f>
        <v>0</v>
      </c>
      <c r="R205" s="172">
        <f>IF(A12stdlife="n/a","n/a",IF(R$3&gt;(A12stdlife+$E205),(Input!$K$114*(1+rvanilla)^0.5)-SUM($K205:Q205),(Input!$K$114*(1+rvanilla)^0.5)/A12stdlife))</f>
        <v>0</v>
      </c>
      <c r="S205" s="172">
        <f>IF(A12stdlife="n/a","n/a",IF(S$3&gt;(A12stdlife+$E205),(Input!$K$114*(1+rvanilla)^0.5)-SUM($K205:R205),(Input!$K$114*(1+rvanilla)^0.5)/A12stdlife))</f>
        <v>0</v>
      </c>
      <c r="T205" s="172">
        <f>IF(A12stdlife="n/a","n/a",IF(T$3&gt;(A12stdlife+$E205),(Input!$K$114*(1+rvanilla)^0.5)-SUM($K205:S205),(Input!$K$114*(1+rvanilla)^0.5)/A12stdlife))</f>
        <v>0</v>
      </c>
      <c r="U205" s="172">
        <f>IF(A12stdlife="n/a","n/a",IF(U$3&gt;(A12stdlife+$E205),(Input!$K$114*(1+rvanilla)^0.5)-SUM($K205:T205),(Input!$K$114*(1+rvanilla)^0.5)/A12stdlife))</f>
        <v>0</v>
      </c>
      <c r="V205" s="172">
        <f>IF(A12stdlife="n/a","n/a",IF(V$3&gt;(A12stdlife+$E205),(Input!$K$114*(1+rvanilla)^0.5)-SUM($K205:U205),(Input!$K$114*(1+rvanilla)^0.5)/A12stdlife))</f>
        <v>0</v>
      </c>
      <c r="W205" s="172">
        <f>IF(A12stdlife="n/a","n/a",IF(W$3&gt;(A12stdlife+$E205),(Input!$K$114*(1+rvanilla)^0.5)-SUM($K205:V205),(Input!$K$114*(1+rvanilla)^0.5)/A12stdlife))</f>
        <v>0</v>
      </c>
      <c r="X205" s="172">
        <f>IF(A12stdlife="n/a","n/a",IF(X$3&gt;(A12stdlife+$E205),(Input!$K$114*(1+rvanilla)^0.5)-SUM($K205:W205),(Input!$K$114*(1+rvanilla)^0.5)/A12stdlife))</f>
        <v>0</v>
      </c>
      <c r="Y205" s="172">
        <f>IF(A12stdlife="n/a","n/a",IF(Y$3&gt;(A12stdlife+$E205),(Input!$K$114*(1+rvanilla)^0.5)-SUM($K205:X205),(Input!$K$114*(1+rvanilla)^0.5)/A12stdlife))</f>
        <v>0</v>
      </c>
      <c r="Z205" s="172">
        <f>IF(A12stdlife="n/a","n/a",IF(Z$3&gt;(A12stdlife+$E205),(Input!$K$114*(1+rvanilla)^0.5)-SUM($K205:Y205),(Input!$K$114*(1+rvanilla)^0.5)/A12stdlife))</f>
        <v>0</v>
      </c>
      <c r="AA205" s="172">
        <f>IF(A12stdlife="n/a","n/a",IF(AA$3&gt;(A12stdlife+$E205),(Input!$K$114*(1+rvanilla)^0.5)-SUM($K205:Z205),(Input!$K$114*(1+rvanilla)^0.5)/A12stdlife))</f>
        <v>0</v>
      </c>
      <c r="AB205" s="172">
        <f>IF(A12stdlife="n/a","n/a",IF(AB$3&gt;(A12stdlife+$E205),(Input!$K$114*(1+rvanilla)^0.5)-SUM($K205:AA205),(Input!$K$114*(1+rvanilla)^0.5)/A12stdlife))</f>
        <v>0</v>
      </c>
      <c r="AC205" s="172">
        <f>IF(A12stdlife="n/a","n/a",IF(AC$3&gt;(A12stdlife+$E205),(Input!$K$114*(1+rvanilla)^0.5)-SUM($K205:AB205),(Input!$K$114*(1+rvanilla)^0.5)/A12stdlife))</f>
        <v>0</v>
      </c>
      <c r="AD205" s="172">
        <f>IF(A12stdlife="n/a","n/a",IF(AD$3&gt;(A12stdlife+$E205),(Input!$K$114*(1+rvanilla)^0.5)-SUM($K205:AC205),(Input!$K$114*(1+rvanilla)^0.5)/A12stdlife))</f>
        <v>0</v>
      </c>
      <c r="AE205" s="172">
        <f>IF(A12stdlife="n/a","n/a",IF(AE$3&gt;(A12stdlife+$E205),(Input!$K$114*(1+rvanilla)^0.5)-SUM($K205:AD205),(Input!$K$114*(1+rvanilla)^0.5)/A12stdlife))</f>
        <v>0</v>
      </c>
      <c r="AF205" s="172">
        <f>IF(A12stdlife="n/a","n/a",IF(AF$3&gt;(A12stdlife+$E205),(Input!$K$114*(1+rvanilla)^0.5)-SUM($K205:AE205),(Input!$K$114*(1+rvanilla)^0.5)/A12stdlife))</f>
        <v>0</v>
      </c>
      <c r="AG205" s="172">
        <f>IF(A12stdlife="n/a","n/a",IF(AG$3&gt;(A12stdlife+$E205),(Input!$K$114*(1+rvanilla)^0.5)-SUM($K205:AF205),(Input!$K$114*(1+rvanilla)^0.5)/A12stdlife))</f>
        <v>0</v>
      </c>
      <c r="AH205" s="172">
        <f>IF(A12stdlife="n/a","n/a",IF(AH$3&gt;(A12stdlife+$E205),(Input!$K$114*(1+rvanilla)^0.5)-SUM($K205:AG205),(Input!$K$114*(1+rvanilla)^0.5)/A12stdlife))</f>
        <v>0</v>
      </c>
      <c r="AI205" s="172">
        <f>IF(A12stdlife="n/a","n/a",IF(AI$3&gt;(A12stdlife+$E205),(Input!$K$114*(1+rvanilla)^0.5)-SUM($K205:AH205),(Input!$K$114*(1+rvanilla)^0.5)/A12stdlife))</f>
        <v>0</v>
      </c>
      <c r="AJ205" s="172">
        <f>IF(A12stdlife="n/a","n/a",IF(AJ$3&gt;(A12stdlife+$E205),(Input!$K$114*(1+rvanilla)^0.5)-SUM($K205:AI205),(Input!$K$114*(1+rvanilla)^0.5)/A12stdlife))</f>
        <v>0</v>
      </c>
      <c r="AK205" s="172">
        <f>IF(A12stdlife="n/a","n/a",IF(AK$3&gt;(A12stdlife+$E205),(Input!$K$114*(1+rvanilla)^0.5)-SUM($K205:AJ205),(Input!$K$114*(1+rvanilla)^0.5)/A12stdlife))</f>
        <v>0</v>
      </c>
      <c r="AL205" s="172">
        <f>IF(A12stdlife="n/a","n/a",IF(AL$3&gt;(A12stdlife+$E205),(Input!$K$114*(1+rvanilla)^0.5)-SUM($K205:AK205),(Input!$K$114*(1+rvanilla)^0.5)/A12stdlife))</f>
        <v>0</v>
      </c>
      <c r="AM205" s="172">
        <f>IF(A12stdlife="n/a","n/a",IF(AM$3&gt;(A12stdlife+$E205),(Input!$K$114*(1+rvanilla)^0.5)-SUM($K205:AL205),(Input!$K$114*(1+rvanilla)^0.5)/A12stdlife))</f>
        <v>0</v>
      </c>
      <c r="AN205" s="172">
        <f>IF(A12stdlife="n/a","n/a",IF(AN$3&gt;(A12stdlife+$E205),(Input!$K$114*(1+rvanilla)^0.5)-SUM($K205:AM205),(Input!$K$114*(1+rvanilla)^0.5)/A12stdlife))</f>
        <v>0</v>
      </c>
      <c r="AO205" s="172">
        <f>IF(A12stdlife="n/a","n/a",IF(AO$3&gt;(A12stdlife+$E205),(Input!$K$114*(1+rvanilla)^0.5)-SUM($K205:AN205),(Input!$K$114*(1+rvanilla)^0.5)/A12stdlife))</f>
        <v>0</v>
      </c>
      <c r="AP205" s="172">
        <f>IF(A12stdlife="n/a","n/a",IF(AP$3&gt;(A12stdlife+$E205),(Input!$K$114*(1+rvanilla)^0.5)-SUM($K205:AO205),(Input!$K$114*(1+rvanilla)^0.5)/A12stdlife))</f>
        <v>0</v>
      </c>
      <c r="AQ205" s="172">
        <f>IF(A12stdlife="n/a","n/a",IF(AQ$3&gt;(A12stdlife+$E205),(Input!$K$114*(1+rvanilla)^0.5)-SUM($K205:AP205),(Input!$K$114*(1+rvanilla)^0.5)/A12stdlife))</f>
        <v>0</v>
      </c>
      <c r="AR205" s="172">
        <f>IF(A12stdlife="n/a","n/a",IF(AR$3&gt;(A12stdlife+$E205),(Input!$K$114*(1+rvanilla)^0.5)-SUM($K205:AQ205),(Input!$K$114*(1+rvanilla)^0.5)/A12stdlife))</f>
        <v>0</v>
      </c>
      <c r="AS205" s="172">
        <f>IF(A12stdlife="n/a","n/a",IF(AS$3&gt;(A12stdlife+$E205),(Input!$K$114*(1+rvanilla)^0.5)-SUM($K205:AR205),(Input!$K$114*(1+rvanilla)^0.5)/A12stdlife))</f>
        <v>0</v>
      </c>
      <c r="AT205" s="172">
        <f>IF(A12stdlife="n/a","n/a",IF(AT$3&gt;(A12stdlife+$E205),(Input!$K$114*(1+rvanilla)^0.5)-SUM($K205:AS205),(Input!$K$114*(1+rvanilla)^0.5)/A12stdlife))</f>
        <v>0</v>
      </c>
      <c r="AU205" s="172">
        <f>IF(A12stdlife="n/a","n/a",IF(AU$3&gt;(A12stdlife+$E205),(Input!$K$114*(1+rvanilla)^0.5)-SUM($K205:AT205),(Input!$K$114*(1+rvanilla)^0.5)/A12stdlife))</f>
        <v>0</v>
      </c>
      <c r="AV205" s="172">
        <f>IF(A12stdlife="n/a","n/a",IF(AV$3&gt;(A12stdlife+$E205),(Input!$K$114*(1+rvanilla)^0.5)-SUM($K205:AU205),(Input!$K$114*(1+rvanilla)^0.5)/A12stdlife))</f>
        <v>0</v>
      </c>
      <c r="AW205" s="172">
        <f>IF(A12stdlife="n/a","n/a",IF(AW$3&gt;(A12stdlife+$E205),(Input!$K$114*(1+rvanilla)^0.5)-SUM($K205:AV205),(Input!$K$114*(1+rvanilla)^0.5)/A12stdlife))</f>
        <v>0</v>
      </c>
      <c r="AX205" s="172">
        <f>IF(A12stdlife="n/a","n/a",IF(AX$3&gt;(A12stdlife+$E205),(Input!$K$114*(1+rvanilla)^0.5)-SUM($K205:AW205),(Input!$K$114*(1+rvanilla)^0.5)/A12stdlife))</f>
        <v>0</v>
      </c>
      <c r="AY205" s="172">
        <f>IF(A12stdlife="n/a","n/a",IF(AY$3&gt;(A12stdlife+$E205),(Input!$K$114*(1+rvanilla)^0.5)-SUM($K205:AX205),(Input!$K$114*(1+rvanilla)^0.5)/A12stdlife))</f>
        <v>0</v>
      </c>
      <c r="AZ205" s="172">
        <f>IF(A12stdlife="n/a","n/a",IF(AZ$3&gt;(A12stdlife+$E205),(Input!$K$114*(1+rvanilla)^0.5)-SUM($K205:AY205),(Input!$K$114*(1+rvanilla)^0.5)/A12stdlife))</f>
        <v>0</v>
      </c>
      <c r="BA205" s="172">
        <f>IF(A12stdlife="n/a","n/a",IF(BA$3&gt;(A12stdlife+$E205),(Input!$K$114*(1+rvanilla)^0.5)-SUM($K205:AZ205),(Input!$K$114*(1+rvanilla)^0.5)/A12stdlife))</f>
        <v>0</v>
      </c>
      <c r="BB205" s="172">
        <f>IF(A12stdlife="n/a","n/a",IF(BB$3&gt;(A12stdlife+$E205),(Input!$K$114*(1+rvanilla)^0.5)-SUM($K205:BA205),(Input!$K$114*(1+rvanilla)^0.5)/A12stdlife))</f>
        <v>0</v>
      </c>
      <c r="BC205" s="172">
        <f>IF(A12stdlife="n/a","n/a",IF(BC$3&gt;(A12stdlife+$E205),(Input!$K$114*(1+rvanilla)^0.5)-SUM($K205:BB205),(Input!$K$114*(1+rvanilla)^0.5)/A12stdlife))</f>
        <v>0</v>
      </c>
      <c r="BD205" s="172">
        <f>IF(A12stdlife="n/a","n/a",IF(BD$3&gt;(A12stdlife+$E205),(Input!$K$114*(1+rvanilla)^0.5)-SUM($K205:BC205),(Input!$K$114*(1+rvanilla)^0.5)/A12stdlife))</f>
        <v>0</v>
      </c>
      <c r="BE205" s="172">
        <f>IF(A12stdlife="n/a","n/a",IF(BE$3&gt;(A12stdlife+$E205),(Input!$K$114*(1+rvanilla)^0.5)-SUM($K205:BD205),(Input!$K$114*(1+rvanilla)^0.5)/A12stdlife))</f>
        <v>0</v>
      </c>
      <c r="BF205" s="172">
        <f>IF(A12stdlife="n/a","n/a",IF(BF$3&gt;(A12stdlife+$E205),(Input!$K$114*(1+rvanilla)^0.5)-SUM($K205:BE205),(Input!$K$114*(1+rvanilla)^0.5)/A12stdlife))</f>
        <v>0</v>
      </c>
      <c r="BG205" s="172">
        <f>IF(A12stdlife="n/a","n/a",IF(BG$3&gt;(A12stdlife+$E205),(Input!$K$114*(1+rvanilla)^0.5)-SUM($K205:BF205),(Input!$K$114*(1+rvanilla)^0.5)/A12stdlife))</f>
        <v>0</v>
      </c>
      <c r="BH205" s="172">
        <f>IF(A12stdlife="n/a","n/a",IF(BH$3&gt;(A12stdlife+$E205),(Input!$K$114*(1+rvanilla)^0.5)-SUM($K205:BG205),(Input!$K$114*(1+rvanilla)^0.5)/A12stdlife))</f>
        <v>0</v>
      </c>
      <c r="BI205" s="172">
        <f>IF(A12stdlife="n/a","n/a",IF(BI$3&gt;(A12stdlife+$E205),(Input!$K$114*(1+rvanilla)^0.5)-SUM($K205:BH205),(Input!$K$114*(1+rvanilla)^0.5)/A12stdlife))</f>
        <v>0</v>
      </c>
      <c r="BJ205" s="16"/>
      <c r="BK205" s="16"/>
      <c r="BL205" s="325"/>
      <c r="BM205" s="325"/>
      <c r="BN205" s="325"/>
      <c r="BO205" s="325"/>
      <c r="BP205" s="325"/>
      <c r="BQ205" s="32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2" customFormat="1" hidden="1" outlineLevel="2">
      <c r="A206" s="16"/>
      <c r="B206" s="16"/>
      <c r="C206" s="35"/>
      <c r="D206" s="546"/>
      <c r="E206" s="293">
        <v>6</v>
      </c>
      <c r="F206" s="37"/>
      <c r="G206" s="318"/>
      <c r="H206" s="320"/>
      <c r="I206" s="320"/>
      <c r="J206" s="320"/>
      <c r="K206" s="320"/>
      <c r="L206" s="319"/>
      <c r="M206" s="172">
        <f>IF(A12stdlife="n/a","n/a",IF(M$3&gt;(A12stdlife+$E206),(Input!$L$114*(1+rvanilla)^0.5)-SUM($L206:L206),(Input!$L$114*(1+rvanilla)^0.5)/A12stdlife))</f>
        <v>0</v>
      </c>
      <c r="N206" s="172">
        <f>IF(A12stdlife="n/a","n/a",IF(N$3&gt;(A12stdlife+$E206),(Input!$L$114*(1+rvanilla)^0.5)-SUM($L206:M206),(Input!$L$114*(1+rvanilla)^0.5)/A12stdlife))</f>
        <v>0</v>
      </c>
      <c r="O206" s="172">
        <f>IF(A12stdlife="n/a","n/a",IF(O$3&gt;(A12stdlife+$E206),(Input!$L$114*(1+rvanilla)^0.5)-SUM($L206:N206),(Input!$L$114*(1+rvanilla)^0.5)/A12stdlife))</f>
        <v>0</v>
      </c>
      <c r="P206" s="172">
        <f>IF(A12stdlife="n/a","n/a",IF(P$3&gt;(A12stdlife+$E206),(Input!$L$114*(1+rvanilla)^0.5)-SUM($L206:O206),(Input!$L$114*(1+rvanilla)^0.5)/A12stdlife))</f>
        <v>0</v>
      </c>
      <c r="Q206" s="172">
        <f>IF(A12stdlife="n/a","n/a",IF(Q$3&gt;(A12stdlife+$E206),(Input!$L$114*(1+rvanilla)^0.5)-SUM($L206:P206),(Input!$L$114*(1+rvanilla)^0.5)/A12stdlife))</f>
        <v>0</v>
      </c>
      <c r="R206" s="172">
        <f>IF(A12stdlife="n/a","n/a",IF(R$3&gt;(A12stdlife+$E206),(Input!$L$114*(1+rvanilla)^0.5)-SUM($L206:Q206),(Input!$L$114*(1+rvanilla)^0.5)/A12stdlife))</f>
        <v>0</v>
      </c>
      <c r="S206" s="172">
        <f>IF(A12stdlife="n/a","n/a",IF(S$3&gt;(A12stdlife+$E206),(Input!$L$114*(1+rvanilla)^0.5)-SUM($L206:R206),(Input!$L$114*(1+rvanilla)^0.5)/A12stdlife))</f>
        <v>0</v>
      </c>
      <c r="T206" s="172">
        <f>IF(A12stdlife="n/a","n/a",IF(T$3&gt;(A12stdlife+$E206),(Input!$L$114*(1+rvanilla)^0.5)-SUM($L206:S206),(Input!$L$114*(1+rvanilla)^0.5)/A12stdlife))</f>
        <v>0</v>
      </c>
      <c r="U206" s="172">
        <f>IF(A12stdlife="n/a","n/a",IF(U$3&gt;(A12stdlife+$E206),(Input!$L$114*(1+rvanilla)^0.5)-SUM($L206:T206),(Input!$L$114*(1+rvanilla)^0.5)/A12stdlife))</f>
        <v>0</v>
      </c>
      <c r="V206" s="172">
        <f>IF(A12stdlife="n/a","n/a",IF(V$3&gt;(A12stdlife+$E206),(Input!$L$114*(1+rvanilla)^0.5)-SUM($L206:U206),(Input!$L$114*(1+rvanilla)^0.5)/A12stdlife))</f>
        <v>0</v>
      </c>
      <c r="W206" s="172">
        <f>IF(A12stdlife="n/a","n/a",IF(W$3&gt;(A12stdlife+$E206),(Input!$L$114*(1+rvanilla)^0.5)-SUM($L206:V206),(Input!$L$114*(1+rvanilla)^0.5)/A12stdlife))</f>
        <v>0</v>
      </c>
      <c r="X206" s="172">
        <f>IF(A12stdlife="n/a","n/a",IF(X$3&gt;(A12stdlife+$E206),(Input!$L$114*(1+rvanilla)^0.5)-SUM($L206:W206),(Input!$L$114*(1+rvanilla)^0.5)/A12stdlife))</f>
        <v>0</v>
      </c>
      <c r="Y206" s="172">
        <f>IF(A12stdlife="n/a","n/a",IF(Y$3&gt;(A12stdlife+$E206),(Input!$L$114*(1+rvanilla)^0.5)-SUM($L206:X206),(Input!$L$114*(1+rvanilla)^0.5)/A12stdlife))</f>
        <v>0</v>
      </c>
      <c r="Z206" s="172">
        <f>IF(A12stdlife="n/a","n/a",IF(Z$3&gt;(A12stdlife+$E206),(Input!$L$114*(1+rvanilla)^0.5)-SUM($L206:Y206),(Input!$L$114*(1+rvanilla)^0.5)/A12stdlife))</f>
        <v>0</v>
      </c>
      <c r="AA206" s="172">
        <f>IF(A12stdlife="n/a","n/a",IF(AA$3&gt;(A12stdlife+$E206),(Input!$L$114*(1+rvanilla)^0.5)-SUM($L206:Z206),(Input!$L$114*(1+rvanilla)^0.5)/A12stdlife))</f>
        <v>0</v>
      </c>
      <c r="AB206" s="172">
        <f>IF(A12stdlife="n/a","n/a",IF(AB$3&gt;(A12stdlife+$E206),(Input!$L$114*(1+rvanilla)^0.5)-SUM($L206:AA206),(Input!$L$114*(1+rvanilla)^0.5)/A12stdlife))</f>
        <v>0</v>
      </c>
      <c r="AC206" s="172">
        <f>IF(A12stdlife="n/a","n/a",IF(AC$3&gt;(A12stdlife+$E206),(Input!$L$114*(1+rvanilla)^0.5)-SUM($L206:AB206),(Input!$L$114*(1+rvanilla)^0.5)/A12stdlife))</f>
        <v>0</v>
      </c>
      <c r="AD206" s="172">
        <f>IF(A12stdlife="n/a","n/a",IF(AD$3&gt;(A12stdlife+$E206),(Input!$L$114*(1+rvanilla)^0.5)-SUM($L206:AC206),(Input!$L$114*(1+rvanilla)^0.5)/A12stdlife))</f>
        <v>0</v>
      </c>
      <c r="AE206" s="172">
        <f>IF(A12stdlife="n/a","n/a",IF(AE$3&gt;(A12stdlife+$E206),(Input!$L$114*(1+rvanilla)^0.5)-SUM($L206:AD206),(Input!$L$114*(1+rvanilla)^0.5)/A12stdlife))</f>
        <v>0</v>
      </c>
      <c r="AF206" s="172">
        <f>IF(A12stdlife="n/a","n/a",IF(AF$3&gt;(A12stdlife+$E206),(Input!$L$114*(1+rvanilla)^0.5)-SUM($L206:AE206),(Input!$L$114*(1+rvanilla)^0.5)/A12stdlife))</f>
        <v>0</v>
      </c>
      <c r="AG206" s="172">
        <f>IF(A12stdlife="n/a","n/a",IF(AG$3&gt;(A12stdlife+$E206),(Input!$L$114*(1+rvanilla)^0.5)-SUM($L206:AF206),(Input!$L$114*(1+rvanilla)^0.5)/A12stdlife))</f>
        <v>0</v>
      </c>
      <c r="AH206" s="172">
        <f>IF(A12stdlife="n/a","n/a",IF(AH$3&gt;(A12stdlife+$E206),(Input!$L$114*(1+rvanilla)^0.5)-SUM($L206:AG206),(Input!$L$114*(1+rvanilla)^0.5)/A12stdlife))</f>
        <v>0</v>
      </c>
      <c r="AI206" s="172">
        <f>IF(A12stdlife="n/a","n/a",IF(AI$3&gt;(A12stdlife+$E206),(Input!$L$114*(1+rvanilla)^0.5)-SUM($L206:AH206),(Input!$L$114*(1+rvanilla)^0.5)/A12stdlife))</f>
        <v>0</v>
      </c>
      <c r="AJ206" s="172">
        <f>IF(A12stdlife="n/a","n/a",IF(AJ$3&gt;(A12stdlife+$E206),(Input!$L$114*(1+rvanilla)^0.5)-SUM($L206:AI206),(Input!$L$114*(1+rvanilla)^0.5)/A12stdlife))</f>
        <v>0</v>
      </c>
      <c r="AK206" s="172">
        <f>IF(A12stdlife="n/a","n/a",IF(AK$3&gt;(A12stdlife+$E206),(Input!$L$114*(1+rvanilla)^0.5)-SUM($L206:AJ206),(Input!$L$114*(1+rvanilla)^0.5)/A12stdlife))</f>
        <v>0</v>
      </c>
      <c r="AL206" s="172">
        <f>IF(A12stdlife="n/a","n/a",IF(AL$3&gt;(A12stdlife+$E206),(Input!$L$114*(1+rvanilla)^0.5)-SUM($L206:AK206),(Input!$L$114*(1+rvanilla)^0.5)/A12stdlife))</f>
        <v>0</v>
      </c>
      <c r="AM206" s="172">
        <f>IF(A12stdlife="n/a","n/a",IF(AM$3&gt;(A12stdlife+$E206),(Input!$L$114*(1+rvanilla)^0.5)-SUM($L206:AL206),(Input!$L$114*(1+rvanilla)^0.5)/A12stdlife))</f>
        <v>0</v>
      </c>
      <c r="AN206" s="172">
        <f>IF(A12stdlife="n/a","n/a",IF(AN$3&gt;(A12stdlife+$E206),(Input!$L$114*(1+rvanilla)^0.5)-SUM($L206:AM206),(Input!$L$114*(1+rvanilla)^0.5)/A12stdlife))</f>
        <v>0</v>
      </c>
      <c r="AO206" s="172">
        <f>IF(A12stdlife="n/a","n/a",IF(AO$3&gt;(A12stdlife+$E206),(Input!$L$114*(1+rvanilla)^0.5)-SUM($L206:AN206),(Input!$L$114*(1+rvanilla)^0.5)/A12stdlife))</f>
        <v>0</v>
      </c>
      <c r="AP206" s="172">
        <f>IF(A12stdlife="n/a","n/a",IF(AP$3&gt;(A12stdlife+$E206),(Input!$L$114*(1+rvanilla)^0.5)-SUM($L206:AO206),(Input!$L$114*(1+rvanilla)^0.5)/A12stdlife))</f>
        <v>0</v>
      </c>
      <c r="AQ206" s="172">
        <f>IF(A12stdlife="n/a","n/a",IF(AQ$3&gt;(A12stdlife+$E206),(Input!$L$114*(1+rvanilla)^0.5)-SUM($L206:AP206),(Input!$L$114*(1+rvanilla)^0.5)/A12stdlife))</f>
        <v>0</v>
      </c>
      <c r="AR206" s="172">
        <f>IF(A12stdlife="n/a","n/a",IF(AR$3&gt;(A12stdlife+$E206),(Input!$L$114*(1+rvanilla)^0.5)-SUM($L206:AQ206),(Input!$L$114*(1+rvanilla)^0.5)/A12stdlife))</f>
        <v>0</v>
      </c>
      <c r="AS206" s="172">
        <f>IF(A12stdlife="n/a","n/a",IF(AS$3&gt;(A12stdlife+$E206),(Input!$L$114*(1+rvanilla)^0.5)-SUM($L206:AR206),(Input!$L$114*(1+rvanilla)^0.5)/A12stdlife))</f>
        <v>0</v>
      </c>
      <c r="AT206" s="172">
        <f>IF(A12stdlife="n/a","n/a",IF(AT$3&gt;(A12stdlife+$E206),(Input!$L$114*(1+rvanilla)^0.5)-SUM($L206:AS206),(Input!$L$114*(1+rvanilla)^0.5)/A12stdlife))</f>
        <v>0</v>
      </c>
      <c r="AU206" s="172">
        <f>IF(A12stdlife="n/a","n/a",IF(AU$3&gt;(A12stdlife+$E206),(Input!$L$114*(1+rvanilla)^0.5)-SUM($L206:AT206),(Input!$L$114*(1+rvanilla)^0.5)/A12stdlife))</f>
        <v>0</v>
      </c>
      <c r="AV206" s="172">
        <f>IF(A12stdlife="n/a","n/a",IF(AV$3&gt;(A12stdlife+$E206),(Input!$L$114*(1+rvanilla)^0.5)-SUM($L206:AU206),(Input!$L$114*(1+rvanilla)^0.5)/A12stdlife))</f>
        <v>0</v>
      </c>
      <c r="AW206" s="172">
        <f>IF(A12stdlife="n/a","n/a",IF(AW$3&gt;(A12stdlife+$E206),(Input!$L$114*(1+rvanilla)^0.5)-SUM($L206:AV206),(Input!$L$114*(1+rvanilla)^0.5)/A12stdlife))</f>
        <v>0</v>
      </c>
      <c r="AX206" s="172">
        <f>IF(A12stdlife="n/a","n/a",IF(AX$3&gt;(A12stdlife+$E206),(Input!$L$114*(1+rvanilla)^0.5)-SUM($L206:AW206),(Input!$L$114*(1+rvanilla)^0.5)/A12stdlife))</f>
        <v>0</v>
      </c>
      <c r="AY206" s="172">
        <f>IF(A12stdlife="n/a","n/a",IF(AY$3&gt;(A12stdlife+$E206),(Input!$L$114*(1+rvanilla)^0.5)-SUM($L206:AX206),(Input!$L$114*(1+rvanilla)^0.5)/A12stdlife))</f>
        <v>0</v>
      </c>
      <c r="AZ206" s="172">
        <f>IF(A12stdlife="n/a","n/a",IF(AZ$3&gt;(A12stdlife+$E206),(Input!$L$114*(1+rvanilla)^0.5)-SUM($L206:AY206),(Input!$L$114*(1+rvanilla)^0.5)/A12stdlife))</f>
        <v>0</v>
      </c>
      <c r="BA206" s="172">
        <f>IF(A12stdlife="n/a","n/a",IF(BA$3&gt;(A12stdlife+$E206),(Input!$L$114*(1+rvanilla)^0.5)-SUM($L206:AZ206),(Input!$L$114*(1+rvanilla)^0.5)/A12stdlife))</f>
        <v>0</v>
      </c>
      <c r="BB206" s="172">
        <f>IF(A12stdlife="n/a","n/a",IF(BB$3&gt;(A12stdlife+$E206),(Input!$L$114*(1+rvanilla)^0.5)-SUM($L206:BA206),(Input!$L$114*(1+rvanilla)^0.5)/A12stdlife))</f>
        <v>0</v>
      </c>
      <c r="BC206" s="172">
        <f>IF(A12stdlife="n/a","n/a",IF(BC$3&gt;(A12stdlife+$E206),(Input!$L$114*(1+rvanilla)^0.5)-SUM($L206:BB206),(Input!$L$114*(1+rvanilla)^0.5)/A12stdlife))</f>
        <v>0</v>
      </c>
      <c r="BD206" s="172">
        <f>IF(A12stdlife="n/a","n/a",IF(BD$3&gt;(A12stdlife+$E206),(Input!$L$114*(1+rvanilla)^0.5)-SUM($L206:BC206),(Input!$L$114*(1+rvanilla)^0.5)/A12stdlife))</f>
        <v>0</v>
      </c>
      <c r="BE206" s="172">
        <f>IF(A12stdlife="n/a","n/a",IF(BE$3&gt;(A12stdlife+$E206),(Input!$L$114*(1+rvanilla)^0.5)-SUM($L206:BD206),(Input!$L$114*(1+rvanilla)^0.5)/A12stdlife))</f>
        <v>0</v>
      </c>
      <c r="BF206" s="172">
        <f>IF(A12stdlife="n/a","n/a",IF(BF$3&gt;(A12stdlife+$E206),(Input!$L$114*(1+rvanilla)^0.5)-SUM($L206:BE206),(Input!$L$114*(1+rvanilla)^0.5)/A12stdlife))</f>
        <v>0</v>
      </c>
      <c r="BG206" s="172">
        <f>IF(A12stdlife="n/a","n/a",IF(BG$3&gt;(A12stdlife+$E206),(Input!$L$114*(1+rvanilla)^0.5)-SUM($L206:BF206),(Input!$L$114*(1+rvanilla)^0.5)/A12stdlife))</f>
        <v>0</v>
      </c>
      <c r="BH206" s="172">
        <f>IF(A12stdlife="n/a","n/a",IF(BH$3&gt;(A12stdlife+$E206),(Input!$L$114*(1+rvanilla)^0.5)-SUM($L206:BG206),(Input!$L$114*(1+rvanilla)^0.5)/A12stdlife))</f>
        <v>0</v>
      </c>
      <c r="BI206" s="172">
        <f>IF(A12stdlife="n/a","n/a",IF(BI$3&gt;(A12stdlife+$E206),(Input!$L$114*(1+rvanilla)^0.5)-SUM($L206:BH206),(Input!$L$114*(1+rvanilla)^0.5)/A12stdlife))</f>
        <v>0</v>
      </c>
      <c r="BJ206" s="16"/>
      <c r="BK206" s="16"/>
      <c r="BL206" s="325"/>
      <c r="BM206" s="325"/>
      <c r="BN206" s="325"/>
      <c r="BO206" s="325"/>
      <c r="BP206" s="325"/>
      <c r="BQ206" s="325"/>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2" customFormat="1" hidden="1" outlineLevel="2">
      <c r="A207" s="16"/>
      <c r="B207" s="16"/>
      <c r="C207" s="35"/>
      <c r="D207" s="546"/>
      <c r="E207" s="293">
        <v>7</v>
      </c>
      <c r="F207" s="37"/>
      <c r="G207" s="318"/>
      <c r="H207" s="320"/>
      <c r="I207" s="320"/>
      <c r="J207" s="320"/>
      <c r="K207" s="320"/>
      <c r="L207" s="320"/>
      <c r="M207" s="319"/>
      <c r="N207" s="172">
        <f>IF(A12stdlife="n/a","n/a",IF(N$3&gt;(A12stdlife+$E207),(Input!$M$114*(1+rvanilla)^0.5)-SUM($M207:M207),(Input!$M$114*(1+rvanilla)^0.5)/A12stdlife))</f>
        <v>0</v>
      </c>
      <c r="O207" s="172">
        <f>IF(A12stdlife="n/a","n/a",IF(O$3&gt;(A12stdlife+$E207),(Input!$M$114*(1+rvanilla)^0.5)-SUM($M207:N207),(Input!$M$114*(1+rvanilla)^0.5)/A12stdlife))</f>
        <v>0</v>
      </c>
      <c r="P207" s="172">
        <f>IF(A12stdlife="n/a","n/a",IF(P$3&gt;(A12stdlife+$E207),(Input!$M$114*(1+rvanilla)^0.5)-SUM($M207:O207),(Input!$M$114*(1+rvanilla)^0.5)/A12stdlife))</f>
        <v>0</v>
      </c>
      <c r="Q207" s="172">
        <f>IF(A12stdlife="n/a","n/a",IF(Q$3&gt;(A12stdlife+$E207),(Input!$M$114*(1+rvanilla)^0.5)-SUM($M207:P207),(Input!$M$114*(1+rvanilla)^0.5)/A12stdlife))</f>
        <v>0</v>
      </c>
      <c r="R207" s="172">
        <f>IF(A12stdlife="n/a","n/a",IF(R$3&gt;(A12stdlife+$E207),(Input!$M$114*(1+rvanilla)^0.5)-SUM($M207:Q207),(Input!$M$114*(1+rvanilla)^0.5)/A12stdlife))</f>
        <v>0</v>
      </c>
      <c r="S207" s="172">
        <f>IF(A12stdlife="n/a","n/a",IF(S$3&gt;(A12stdlife+$E207),(Input!$M$114*(1+rvanilla)^0.5)-SUM($M207:R207),(Input!$M$114*(1+rvanilla)^0.5)/A12stdlife))</f>
        <v>0</v>
      </c>
      <c r="T207" s="172">
        <f>IF(A12stdlife="n/a","n/a",IF(T$3&gt;(A12stdlife+$E207),(Input!$M$114*(1+rvanilla)^0.5)-SUM($M207:S207),(Input!$M$114*(1+rvanilla)^0.5)/A12stdlife))</f>
        <v>0</v>
      </c>
      <c r="U207" s="172">
        <f>IF(A12stdlife="n/a","n/a",IF(U$3&gt;(A12stdlife+$E207),(Input!$M$114*(1+rvanilla)^0.5)-SUM($M207:T207),(Input!$M$114*(1+rvanilla)^0.5)/A12stdlife))</f>
        <v>0</v>
      </c>
      <c r="V207" s="172">
        <f>IF(A12stdlife="n/a","n/a",IF(V$3&gt;(A12stdlife+$E207),(Input!$M$114*(1+rvanilla)^0.5)-SUM($M207:U207),(Input!$M$114*(1+rvanilla)^0.5)/A12stdlife))</f>
        <v>0</v>
      </c>
      <c r="W207" s="172">
        <f>IF(A12stdlife="n/a","n/a",IF(W$3&gt;(A12stdlife+$E207),(Input!$M$114*(1+rvanilla)^0.5)-SUM($M207:V207),(Input!$M$114*(1+rvanilla)^0.5)/A12stdlife))</f>
        <v>0</v>
      </c>
      <c r="X207" s="172">
        <f>IF(A12stdlife="n/a","n/a",IF(X$3&gt;(A12stdlife+$E207),(Input!$M$114*(1+rvanilla)^0.5)-SUM($M207:W207),(Input!$M$114*(1+rvanilla)^0.5)/A12stdlife))</f>
        <v>0</v>
      </c>
      <c r="Y207" s="172">
        <f>IF(A12stdlife="n/a","n/a",IF(Y$3&gt;(A12stdlife+$E207),(Input!$M$114*(1+rvanilla)^0.5)-SUM($M207:X207),(Input!$M$114*(1+rvanilla)^0.5)/A12stdlife))</f>
        <v>0</v>
      </c>
      <c r="Z207" s="172">
        <f>IF(A12stdlife="n/a","n/a",IF(Z$3&gt;(A12stdlife+$E207),(Input!$M$114*(1+rvanilla)^0.5)-SUM($M207:Y207),(Input!$M$114*(1+rvanilla)^0.5)/A12stdlife))</f>
        <v>0</v>
      </c>
      <c r="AA207" s="172">
        <f>IF(A12stdlife="n/a","n/a",IF(AA$3&gt;(A12stdlife+$E207),(Input!$M$114*(1+rvanilla)^0.5)-SUM($M207:Z207),(Input!$M$114*(1+rvanilla)^0.5)/A12stdlife))</f>
        <v>0</v>
      </c>
      <c r="AB207" s="172">
        <f>IF(A12stdlife="n/a","n/a",IF(AB$3&gt;(A12stdlife+$E207),(Input!$M$114*(1+rvanilla)^0.5)-SUM($M207:AA207),(Input!$M$114*(1+rvanilla)^0.5)/A12stdlife))</f>
        <v>0</v>
      </c>
      <c r="AC207" s="172">
        <f>IF(A12stdlife="n/a","n/a",IF(AC$3&gt;(A12stdlife+$E207),(Input!$M$114*(1+rvanilla)^0.5)-SUM($M207:AB207),(Input!$M$114*(1+rvanilla)^0.5)/A12stdlife))</f>
        <v>0</v>
      </c>
      <c r="AD207" s="172">
        <f>IF(A12stdlife="n/a","n/a",IF(AD$3&gt;(A12stdlife+$E207),(Input!$M$114*(1+rvanilla)^0.5)-SUM($M207:AC207),(Input!$M$114*(1+rvanilla)^0.5)/A12stdlife))</f>
        <v>0</v>
      </c>
      <c r="AE207" s="172">
        <f>IF(A12stdlife="n/a","n/a",IF(AE$3&gt;(A12stdlife+$E207),(Input!$M$114*(1+rvanilla)^0.5)-SUM($M207:AD207),(Input!$M$114*(1+rvanilla)^0.5)/A12stdlife))</f>
        <v>0</v>
      </c>
      <c r="AF207" s="172">
        <f>IF(A12stdlife="n/a","n/a",IF(AF$3&gt;(A12stdlife+$E207),(Input!$M$114*(1+rvanilla)^0.5)-SUM($M207:AE207),(Input!$M$114*(1+rvanilla)^0.5)/A12stdlife))</f>
        <v>0</v>
      </c>
      <c r="AG207" s="172">
        <f>IF(A12stdlife="n/a","n/a",IF(AG$3&gt;(A12stdlife+$E207),(Input!$M$114*(1+rvanilla)^0.5)-SUM($M207:AF207),(Input!$M$114*(1+rvanilla)^0.5)/A12stdlife))</f>
        <v>0</v>
      </c>
      <c r="AH207" s="172">
        <f>IF(A12stdlife="n/a","n/a",IF(AH$3&gt;(A12stdlife+$E207),(Input!$M$114*(1+rvanilla)^0.5)-SUM($M207:AG207),(Input!$M$114*(1+rvanilla)^0.5)/A12stdlife))</f>
        <v>0</v>
      </c>
      <c r="AI207" s="172">
        <f>IF(A12stdlife="n/a","n/a",IF(AI$3&gt;(A12stdlife+$E207),(Input!$M$114*(1+rvanilla)^0.5)-SUM($M207:AH207),(Input!$M$114*(1+rvanilla)^0.5)/A12stdlife))</f>
        <v>0</v>
      </c>
      <c r="AJ207" s="172">
        <f>IF(A12stdlife="n/a","n/a",IF(AJ$3&gt;(A12stdlife+$E207),(Input!$M$114*(1+rvanilla)^0.5)-SUM($M207:AI207),(Input!$M$114*(1+rvanilla)^0.5)/A12stdlife))</f>
        <v>0</v>
      </c>
      <c r="AK207" s="172">
        <f>IF(A12stdlife="n/a","n/a",IF(AK$3&gt;(A12stdlife+$E207),(Input!$M$114*(1+rvanilla)^0.5)-SUM($M207:AJ207),(Input!$M$114*(1+rvanilla)^0.5)/A12stdlife))</f>
        <v>0</v>
      </c>
      <c r="AL207" s="172">
        <f>IF(A12stdlife="n/a","n/a",IF(AL$3&gt;(A12stdlife+$E207),(Input!$M$114*(1+rvanilla)^0.5)-SUM($M207:AK207),(Input!$M$114*(1+rvanilla)^0.5)/A12stdlife))</f>
        <v>0</v>
      </c>
      <c r="AM207" s="172">
        <f>IF(A12stdlife="n/a","n/a",IF(AM$3&gt;(A12stdlife+$E207),(Input!$M$114*(1+rvanilla)^0.5)-SUM($M207:AL207),(Input!$M$114*(1+rvanilla)^0.5)/A12stdlife))</f>
        <v>0</v>
      </c>
      <c r="AN207" s="172">
        <f>IF(A12stdlife="n/a","n/a",IF(AN$3&gt;(A12stdlife+$E207),(Input!$M$114*(1+rvanilla)^0.5)-SUM($M207:AM207),(Input!$M$114*(1+rvanilla)^0.5)/A12stdlife))</f>
        <v>0</v>
      </c>
      <c r="AO207" s="172">
        <f>IF(A12stdlife="n/a","n/a",IF(AO$3&gt;(A12stdlife+$E207),(Input!$M$114*(1+rvanilla)^0.5)-SUM($M207:AN207),(Input!$M$114*(1+rvanilla)^0.5)/A12stdlife))</f>
        <v>0</v>
      </c>
      <c r="AP207" s="172">
        <f>IF(A12stdlife="n/a","n/a",IF(AP$3&gt;(A12stdlife+$E207),(Input!$M$114*(1+rvanilla)^0.5)-SUM($M207:AO207),(Input!$M$114*(1+rvanilla)^0.5)/A12stdlife))</f>
        <v>0</v>
      </c>
      <c r="AQ207" s="172">
        <f>IF(A12stdlife="n/a","n/a",IF(AQ$3&gt;(A12stdlife+$E207),(Input!$M$114*(1+rvanilla)^0.5)-SUM($M207:AP207),(Input!$M$114*(1+rvanilla)^0.5)/A12stdlife))</f>
        <v>0</v>
      </c>
      <c r="AR207" s="172">
        <f>IF(A12stdlife="n/a","n/a",IF(AR$3&gt;(A12stdlife+$E207),(Input!$M$114*(1+rvanilla)^0.5)-SUM($M207:AQ207),(Input!$M$114*(1+rvanilla)^0.5)/A12stdlife))</f>
        <v>0</v>
      </c>
      <c r="AS207" s="172">
        <f>IF(A12stdlife="n/a","n/a",IF(AS$3&gt;(A12stdlife+$E207),(Input!$M$114*(1+rvanilla)^0.5)-SUM($M207:AR207),(Input!$M$114*(1+rvanilla)^0.5)/A12stdlife))</f>
        <v>0</v>
      </c>
      <c r="AT207" s="172">
        <f>IF(A12stdlife="n/a","n/a",IF(AT$3&gt;(A12stdlife+$E207),(Input!$M$114*(1+rvanilla)^0.5)-SUM($M207:AS207),(Input!$M$114*(1+rvanilla)^0.5)/A12stdlife))</f>
        <v>0</v>
      </c>
      <c r="AU207" s="172">
        <f>IF(A12stdlife="n/a","n/a",IF(AU$3&gt;(A12stdlife+$E207),(Input!$M$114*(1+rvanilla)^0.5)-SUM($M207:AT207),(Input!$M$114*(1+rvanilla)^0.5)/A12stdlife))</f>
        <v>0</v>
      </c>
      <c r="AV207" s="172">
        <f>IF(A12stdlife="n/a","n/a",IF(AV$3&gt;(A12stdlife+$E207),(Input!$M$114*(1+rvanilla)^0.5)-SUM($M207:AU207),(Input!$M$114*(1+rvanilla)^0.5)/A12stdlife))</f>
        <v>0</v>
      </c>
      <c r="AW207" s="172">
        <f>IF(A12stdlife="n/a","n/a",IF(AW$3&gt;(A12stdlife+$E207),(Input!$M$114*(1+rvanilla)^0.5)-SUM($M207:AV207),(Input!$M$114*(1+rvanilla)^0.5)/A12stdlife))</f>
        <v>0</v>
      </c>
      <c r="AX207" s="172">
        <f>IF(A12stdlife="n/a","n/a",IF(AX$3&gt;(A12stdlife+$E207),(Input!$M$114*(1+rvanilla)^0.5)-SUM($M207:AW207),(Input!$M$114*(1+rvanilla)^0.5)/A12stdlife))</f>
        <v>0</v>
      </c>
      <c r="AY207" s="172">
        <f>IF(A12stdlife="n/a","n/a",IF(AY$3&gt;(A12stdlife+$E207),(Input!$M$114*(1+rvanilla)^0.5)-SUM($M207:AX207),(Input!$M$114*(1+rvanilla)^0.5)/A12stdlife))</f>
        <v>0</v>
      </c>
      <c r="AZ207" s="172">
        <f>IF(A12stdlife="n/a","n/a",IF(AZ$3&gt;(A12stdlife+$E207),(Input!$M$114*(1+rvanilla)^0.5)-SUM($M207:AY207),(Input!$M$114*(1+rvanilla)^0.5)/A12stdlife))</f>
        <v>0</v>
      </c>
      <c r="BA207" s="172">
        <f>IF(A12stdlife="n/a","n/a",IF(BA$3&gt;(A12stdlife+$E207),(Input!$M$114*(1+rvanilla)^0.5)-SUM($M207:AZ207),(Input!$M$114*(1+rvanilla)^0.5)/A12stdlife))</f>
        <v>0</v>
      </c>
      <c r="BB207" s="172">
        <f>IF(A12stdlife="n/a","n/a",IF(BB$3&gt;(A12stdlife+$E207),(Input!$M$114*(1+rvanilla)^0.5)-SUM($M207:BA207),(Input!$M$114*(1+rvanilla)^0.5)/A12stdlife))</f>
        <v>0</v>
      </c>
      <c r="BC207" s="172">
        <f>IF(A12stdlife="n/a","n/a",IF(BC$3&gt;(A12stdlife+$E207),(Input!$M$114*(1+rvanilla)^0.5)-SUM($M207:BB207),(Input!$M$114*(1+rvanilla)^0.5)/A12stdlife))</f>
        <v>0</v>
      </c>
      <c r="BD207" s="172">
        <f>IF(A12stdlife="n/a","n/a",IF(BD$3&gt;(A12stdlife+$E207),(Input!$M$114*(1+rvanilla)^0.5)-SUM($M207:BC207),(Input!$M$114*(1+rvanilla)^0.5)/A12stdlife))</f>
        <v>0</v>
      </c>
      <c r="BE207" s="172">
        <f>IF(A12stdlife="n/a","n/a",IF(BE$3&gt;(A12stdlife+$E207),(Input!$M$114*(1+rvanilla)^0.5)-SUM($M207:BD207),(Input!$M$114*(1+rvanilla)^0.5)/A12stdlife))</f>
        <v>0</v>
      </c>
      <c r="BF207" s="172">
        <f>IF(A12stdlife="n/a","n/a",IF(BF$3&gt;(A12stdlife+$E207),(Input!$M$114*(1+rvanilla)^0.5)-SUM($M207:BE207),(Input!$M$114*(1+rvanilla)^0.5)/A12stdlife))</f>
        <v>0</v>
      </c>
      <c r="BG207" s="172">
        <f>IF(A12stdlife="n/a","n/a",IF(BG$3&gt;(A12stdlife+$E207),(Input!$M$114*(1+rvanilla)^0.5)-SUM($M207:BF207),(Input!$M$114*(1+rvanilla)^0.5)/A12stdlife))</f>
        <v>0</v>
      </c>
      <c r="BH207" s="172">
        <f>IF(A12stdlife="n/a","n/a",IF(BH$3&gt;(A12stdlife+$E207),(Input!$M$114*(1+rvanilla)^0.5)-SUM($M207:BG207),(Input!$M$114*(1+rvanilla)^0.5)/A12stdlife))</f>
        <v>0</v>
      </c>
      <c r="BI207" s="172">
        <f>IF(A12stdlife="n/a","n/a",IF(BI$3&gt;(A12stdlife+$E207),(Input!$M$114*(1+rvanilla)^0.5)-SUM($M207:BH207),(Input!$M$114*(1+rvanilla)^0.5)/A12stdlife))</f>
        <v>0</v>
      </c>
      <c r="BJ207" s="16"/>
      <c r="BK207" s="16"/>
      <c r="BL207" s="325"/>
      <c r="BM207" s="325"/>
      <c r="BN207" s="325"/>
      <c r="BO207" s="325"/>
      <c r="BP207" s="325"/>
      <c r="BQ207" s="325"/>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2" customFormat="1" hidden="1" outlineLevel="2">
      <c r="A208" s="16"/>
      <c r="B208" s="16"/>
      <c r="C208" s="35"/>
      <c r="D208" s="546"/>
      <c r="E208" s="293">
        <v>8</v>
      </c>
      <c r="F208" s="37"/>
      <c r="G208" s="318"/>
      <c r="H208" s="320"/>
      <c r="I208" s="320"/>
      <c r="J208" s="320"/>
      <c r="K208" s="320"/>
      <c r="L208" s="320"/>
      <c r="M208" s="320"/>
      <c r="N208" s="319"/>
      <c r="O208" s="172">
        <f>IF(A12stdlife="n/a","n/a",IF(O$3&gt;(A12stdlife+$E208),(Input!$N$114*(1+rvanilla)^0.5)-SUM($N208:N208),(Input!$N$114*(1+rvanilla)^0.5)/A12stdlife))</f>
        <v>0</v>
      </c>
      <c r="P208" s="172">
        <f>IF(A12stdlife="n/a","n/a",IF(P$3&gt;(A12stdlife+$E208),(Input!$N$114*(1+rvanilla)^0.5)-SUM($N208:O208),(Input!$N$114*(1+rvanilla)^0.5)/A12stdlife))</f>
        <v>0</v>
      </c>
      <c r="Q208" s="172">
        <f>IF(A12stdlife="n/a","n/a",IF(Q$3&gt;(A12stdlife+$E208),(Input!$N$114*(1+rvanilla)^0.5)-SUM($N208:P208),(Input!$N$114*(1+rvanilla)^0.5)/A12stdlife))</f>
        <v>0</v>
      </c>
      <c r="R208" s="172">
        <f>IF(A12stdlife="n/a","n/a",IF(R$3&gt;(A12stdlife+$E208),(Input!$N$114*(1+rvanilla)^0.5)-SUM($N208:Q208),(Input!$N$114*(1+rvanilla)^0.5)/A12stdlife))</f>
        <v>0</v>
      </c>
      <c r="S208" s="172">
        <f>IF(A12stdlife="n/a","n/a",IF(S$3&gt;(A12stdlife+$E208),(Input!$N$114*(1+rvanilla)^0.5)-SUM($N208:R208),(Input!$N$114*(1+rvanilla)^0.5)/A12stdlife))</f>
        <v>0</v>
      </c>
      <c r="T208" s="172">
        <f>IF(A12stdlife="n/a","n/a",IF(T$3&gt;(A12stdlife+$E208),(Input!$N$114*(1+rvanilla)^0.5)-SUM($N208:S208),(Input!$N$114*(1+rvanilla)^0.5)/A12stdlife))</f>
        <v>0</v>
      </c>
      <c r="U208" s="172">
        <f>IF(A12stdlife="n/a","n/a",IF(U$3&gt;(A12stdlife+$E208),(Input!$N$114*(1+rvanilla)^0.5)-SUM($N208:T208),(Input!$N$114*(1+rvanilla)^0.5)/A12stdlife))</f>
        <v>0</v>
      </c>
      <c r="V208" s="172">
        <f>IF(A12stdlife="n/a","n/a",IF(V$3&gt;(A12stdlife+$E208),(Input!$N$114*(1+rvanilla)^0.5)-SUM($N208:U208),(Input!$N$114*(1+rvanilla)^0.5)/A12stdlife))</f>
        <v>0</v>
      </c>
      <c r="W208" s="172">
        <f>IF(A12stdlife="n/a","n/a",IF(W$3&gt;(A12stdlife+$E208),(Input!$N$114*(1+rvanilla)^0.5)-SUM($N208:V208),(Input!$N$114*(1+rvanilla)^0.5)/A12stdlife))</f>
        <v>0</v>
      </c>
      <c r="X208" s="172">
        <f>IF(A12stdlife="n/a","n/a",IF(X$3&gt;(A12stdlife+$E208),(Input!$N$114*(1+rvanilla)^0.5)-SUM($N208:W208),(Input!$N$114*(1+rvanilla)^0.5)/A12stdlife))</f>
        <v>0</v>
      </c>
      <c r="Y208" s="172">
        <f>IF(A12stdlife="n/a","n/a",IF(Y$3&gt;(A12stdlife+$E208),(Input!$N$114*(1+rvanilla)^0.5)-SUM($N208:X208),(Input!$N$114*(1+rvanilla)^0.5)/A12stdlife))</f>
        <v>0</v>
      </c>
      <c r="Z208" s="172">
        <f>IF(A12stdlife="n/a","n/a",IF(Z$3&gt;(A12stdlife+$E208),(Input!$N$114*(1+rvanilla)^0.5)-SUM($N208:Y208),(Input!$N$114*(1+rvanilla)^0.5)/A12stdlife))</f>
        <v>0</v>
      </c>
      <c r="AA208" s="172">
        <f>IF(A12stdlife="n/a","n/a",IF(AA$3&gt;(A12stdlife+$E208),(Input!$N$114*(1+rvanilla)^0.5)-SUM($N208:Z208),(Input!$N$114*(1+rvanilla)^0.5)/A12stdlife))</f>
        <v>0</v>
      </c>
      <c r="AB208" s="172">
        <f>IF(A12stdlife="n/a","n/a",IF(AB$3&gt;(A12stdlife+$E208),(Input!$N$114*(1+rvanilla)^0.5)-SUM($N208:AA208),(Input!$N$114*(1+rvanilla)^0.5)/A12stdlife))</f>
        <v>0</v>
      </c>
      <c r="AC208" s="172">
        <f>IF(A12stdlife="n/a","n/a",IF(AC$3&gt;(A12stdlife+$E208),(Input!$N$114*(1+rvanilla)^0.5)-SUM($N208:AB208),(Input!$N$114*(1+rvanilla)^0.5)/A12stdlife))</f>
        <v>0</v>
      </c>
      <c r="AD208" s="172">
        <f>IF(A12stdlife="n/a","n/a",IF(AD$3&gt;(A12stdlife+$E208),(Input!$N$114*(1+rvanilla)^0.5)-SUM($N208:AC208),(Input!$N$114*(1+rvanilla)^0.5)/A12stdlife))</f>
        <v>0</v>
      </c>
      <c r="AE208" s="172">
        <f>IF(A12stdlife="n/a","n/a",IF(AE$3&gt;(A12stdlife+$E208),(Input!$N$114*(1+rvanilla)^0.5)-SUM($N208:AD208),(Input!$N$114*(1+rvanilla)^0.5)/A12stdlife))</f>
        <v>0</v>
      </c>
      <c r="AF208" s="172">
        <f>IF(A12stdlife="n/a","n/a",IF(AF$3&gt;(A12stdlife+$E208),(Input!$N$114*(1+rvanilla)^0.5)-SUM($N208:AE208),(Input!$N$114*(1+rvanilla)^0.5)/A12stdlife))</f>
        <v>0</v>
      </c>
      <c r="AG208" s="172">
        <f>IF(A12stdlife="n/a","n/a",IF(AG$3&gt;(A12stdlife+$E208),(Input!$N$114*(1+rvanilla)^0.5)-SUM($N208:AF208),(Input!$N$114*(1+rvanilla)^0.5)/A12stdlife))</f>
        <v>0</v>
      </c>
      <c r="AH208" s="172">
        <f>IF(A12stdlife="n/a","n/a",IF(AH$3&gt;(A12stdlife+$E208),(Input!$N$114*(1+rvanilla)^0.5)-SUM($N208:AG208),(Input!$N$114*(1+rvanilla)^0.5)/A12stdlife))</f>
        <v>0</v>
      </c>
      <c r="AI208" s="172">
        <f>IF(A12stdlife="n/a","n/a",IF(AI$3&gt;(A12stdlife+$E208),(Input!$N$114*(1+rvanilla)^0.5)-SUM($N208:AH208),(Input!$N$114*(1+rvanilla)^0.5)/A12stdlife))</f>
        <v>0</v>
      </c>
      <c r="AJ208" s="172">
        <f>IF(A12stdlife="n/a","n/a",IF(AJ$3&gt;(A12stdlife+$E208),(Input!$N$114*(1+rvanilla)^0.5)-SUM($N208:AI208),(Input!$N$114*(1+rvanilla)^0.5)/A12stdlife))</f>
        <v>0</v>
      </c>
      <c r="AK208" s="172">
        <f>IF(A12stdlife="n/a","n/a",IF(AK$3&gt;(A12stdlife+$E208),(Input!$N$114*(1+rvanilla)^0.5)-SUM($N208:AJ208),(Input!$N$114*(1+rvanilla)^0.5)/A12stdlife))</f>
        <v>0</v>
      </c>
      <c r="AL208" s="172">
        <f>IF(A12stdlife="n/a","n/a",IF(AL$3&gt;(A12stdlife+$E208),(Input!$N$114*(1+rvanilla)^0.5)-SUM($N208:AK208),(Input!$N$114*(1+rvanilla)^0.5)/A12stdlife))</f>
        <v>0</v>
      </c>
      <c r="AM208" s="172">
        <f>IF(A12stdlife="n/a","n/a",IF(AM$3&gt;(A12stdlife+$E208),(Input!$N$114*(1+rvanilla)^0.5)-SUM($N208:AL208),(Input!$N$114*(1+rvanilla)^0.5)/A12stdlife))</f>
        <v>0</v>
      </c>
      <c r="AN208" s="172">
        <f>IF(A12stdlife="n/a","n/a",IF(AN$3&gt;(A12stdlife+$E208),(Input!$N$114*(1+rvanilla)^0.5)-SUM($N208:AM208),(Input!$N$114*(1+rvanilla)^0.5)/A12stdlife))</f>
        <v>0</v>
      </c>
      <c r="AO208" s="172">
        <f>IF(A12stdlife="n/a","n/a",IF(AO$3&gt;(A12stdlife+$E208),(Input!$N$114*(1+rvanilla)^0.5)-SUM($N208:AN208),(Input!$N$114*(1+rvanilla)^0.5)/A12stdlife))</f>
        <v>0</v>
      </c>
      <c r="AP208" s="172">
        <f>IF(A12stdlife="n/a","n/a",IF(AP$3&gt;(A12stdlife+$E208),(Input!$N$114*(1+rvanilla)^0.5)-SUM($N208:AO208),(Input!$N$114*(1+rvanilla)^0.5)/A12stdlife))</f>
        <v>0</v>
      </c>
      <c r="AQ208" s="172">
        <f>IF(A12stdlife="n/a","n/a",IF(AQ$3&gt;(A12stdlife+$E208),(Input!$N$114*(1+rvanilla)^0.5)-SUM($N208:AP208),(Input!$N$114*(1+rvanilla)^0.5)/A12stdlife))</f>
        <v>0</v>
      </c>
      <c r="AR208" s="172">
        <f>IF(A12stdlife="n/a","n/a",IF(AR$3&gt;(A12stdlife+$E208),(Input!$N$114*(1+rvanilla)^0.5)-SUM($N208:AQ208),(Input!$N$114*(1+rvanilla)^0.5)/A12stdlife))</f>
        <v>0</v>
      </c>
      <c r="AS208" s="172">
        <f>IF(A12stdlife="n/a","n/a",IF(AS$3&gt;(A12stdlife+$E208),(Input!$N$114*(1+rvanilla)^0.5)-SUM($N208:AR208),(Input!$N$114*(1+rvanilla)^0.5)/A12stdlife))</f>
        <v>0</v>
      </c>
      <c r="AT208" s="172">
        <f>IF(A12stdlife="n/a","n/a",IF(AT$3&gt;(A12stdlife+$E208),(Input!$N$114*(1+rvanilla)^0.5)-SUM($N208:AS208),(Input!$N$114*(1+rvanilla)^0.5)/A12stdlife))</f>
        <v>0</v>
      </c>
      <c r="AU208" s="172">
        <f>IF(A12stdlife="n/a","n/a",IF(AU$3&gt;(A12stdlife+$E208),(Input!$N$114*(1+rvanilla)^0.5)-SUM($N208:AT208),(Input!$N$114*(1+rvanilla)^0.5)/A12stdlife))</f>
        <v>0</v>
      </c>
      <c r="AV208" s="172">
        <f>IF(A12stdlife="n/a","n/a",IF(AV$3&gt;(A12stdlife+$E208),(Input!$N$114*(1+rvanilla)^0.5)-SUM($N208:AU208),(Input!$N$114*(1+rvanilla)^0.5)/A12stdlife))</f>
        <v>0</v>
      </c>
      <c r="AW208" s="172">
        <f>IF(A12stdlife="n/a","n/a",IF(AW$3&gt;(A12stdlife+$E208),(Input!$N$114*(1+rvanilla)^0.5)-SUM($N208:AV208),(Input!$N$114*(1+rvanilla)^0.5)/A12stdlife))</f>
        <v>0</v>
      </c>
      <c r="AX208" s="172">
        <f>IF(A12stdlife="n/a","n/a",IF(AX$3&gt;(A12stdlife+$E208),(Input!$N$114*(1+rvanilla)^0.5)-SUM($N208:AW208),(Input!$N$114*(1+rvanilla)^0.5)/A12stdlife))</f>
        <v>0</v>
      </c>
      <c r="AY208" s="172">
        <f>IF(A12stdlife="n/a","n/a",IF(AY$3&gt;(A12stdlife+$E208),(Input!$N$114*(1+rvanilla)^0.5)-SUM($N208:AX208),(Input!$N$114*(1+rvanilla)^0.5)/A12stdlife))</f>
        <v>0</v>
      </c>
      <c r="AZ208" s="172">
        <f>IF(A12stdlife="n/a","n/a",IF(AZ$3&gt;(A12stdlife+$E208),(Input!$N$114*(1+rvanilla)^0.5)-SUM($N208:AY208),(Input!$N$114*(1+rvanilla)^0.5)/A12stdlife))</f>
        <v>0</v>
      </c>
      <c r="BA208" s="172">
        <f>IF(A12stdlife="n/a","n/a",IF(BA$3&gt;(A12stdlife+$E208),(Input!$N$114*(1+rvanilla)^0.5)-SUM($N208:AZ208),(Input!$N$114*(1+rvanilla)^0.5)/A12stdlife))</f>
        <v>0</v>
      </c>
      <c r="BB208" s="172">
        <f>IF(A12stdlife="n/a","n/a",IF(BB$3&gt;(A12stdlife+$E208),(Input!$N$114*(1+rvanilla)^0.5)-SUM($N208:BA208),(Input!$N$114*(1+rvanilla)^0.5)/A12stdlife))</f>
        <v>0</v>
      </c>
      <c r="BC208" s="172">
        <f>IF(A12stdlife="n/a","n/a",IF(BC$3&gt;(A12stdlife+$E208),(Input!$N$114*(1+rvanilla)^0.5)-SUM($N208:BB208),(Input!$N$114*(1+rvanilla)^0.5)/A12stdlife))</f>
        <v>0</v>
      </c>
      <c r="BD208" s="172">
        <f>IF(A12stdlife="n/a","n/a",IF(BD$3&gt;(A12stdlife+$E208),(Input!$N$114*(1+rvanilla)^0.5)-SUM($N208:BC208),(Input!$N$114*(1+rvanilla)^0.5)/A12stdlife))</f>
        <v>0</v>
      </c>
      <c r="BE208" s="172">
        <f>IF(A12stdlife="n/a","n/a",IF(BE$3&gt;(A12stdlife+$E208),(Input!$N$114*(1+rvanilla)^0.5)-SUM($N208:BD208),(Input!$N$114*(1+rvanilla)^0.5)/A12stdlife))</f>
        <v>0</v>
      </c>
      <c r="BF208" s="172">
        <f>IF(A12stdlife="n/a","n/a",IF(BF$3&gt;(A12stdlife+$E208),(Input!$N$114*(1+rvanilla)^0.5)-SUM($N208:BE208),(Input!$N$114*(1+rvanilla)^0.5)/A12stdlife))</f>
        <v>0</v>
      </c>
      <c r="BG208" s="172">
        <f>IF(A12stdlife="n/a","n/a",IF(BG$3&gt;(A12stdlife+$E208),(Input!$N$114*(1+rvanilla)^0.5)-SUM($N208:BF208),(Input!$N$114*(1+rvanilla)^0.5)/A12stdlife))</f>
        <v>0</v>
      </c>
      <c r="BH208" s="172">
        <f>IF(A12stdlife="n/a","n/a",IF(BH$3&gt;(A12stdlife+$E208),(Input!$N$114*(1+rvanilla)^0.5)-SUM($N208:BG208),(Input!$N$114*(1+rvanilla)^0.5)/A12stdlife))</f>
        <v>0</v>
      </c>
      <c r="BI208" s="172">
        <f>IF(A12stdlife="n/a","n/a",IF(BI$3&gt;(A12stdlife+$E208),(Input!$N$114*(1+rvanilla)^0.5)-SUM($N208:BH208),(Input!$N$114*(1+rvanilla)^0.5)/A12stdlife))</f>
        <v>0</v>
      </c>
      <c r="BJ208" s="16"/>
      <c r="BK208" s="16"/>
      <c r="BL208" s="325"/>
      <c r="BM208" s="325"/>
      <c r="BN208" s="325"/>
      <c r="BO208" s="325"/>
      <c r="BP208" s="325"/>
      <c r="BQ208" s="325"/>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2" customFormat="1" hidden="1" outlineLevel="2">
      <c r="A209" s="16"/>
      <c r="B209" s="16"/>
      <c r="C209" s="35"/>
      <c r="D209" s="546"/>
      <c r="E209" s="293">
        <v>9</v>
      </c>
      <c r="F209" s="37"/>
      <c r="G209" s="318"/>
      <c r="H209" s="320"/>
      <c r="I209" s="320"/>
      <c r="J209" s="320"/>
      <c r="K209" s="320"/>
      <c r="L209" s="320"/>
      <c r="M209" s="320"/>
      <c r="N209" s="320"/>
      <c r="O209" s="319"/>
      <c r="P209" s="172">
        <f>IF(A12stdlife="n/a","n/a",IF(P$3&gt;(A12stdlife+$E209),(Input!$O$114*(1+rvanilla)^0.5)-SUM($O209:O209),(Input!$O$114*(1+rvanilla)^0.5)/A12stdlife))</f>
        <v>0</v>
      </c>
      <c r="Q209" s="172">
        <f>IF(A12stdlife="n/a","n/a",IF(Q$3&gt;(A12stdlife+$E209),(Input!$O$114*(1+rvanilla)^0.5)-SUM($O209:P209),(Input!$O$114*(1+rvanilla)^0.5)/A12stdlife))</f>
        <v>0</v>
      </c>
      <c r="R209" s="172">
        <f>IF(A12stdlife="n/a","n/a",IF(R$3&gt;(A12stdlife+$E209),(Input!$O$114*(1+rvanilla)^0.5)-SUM($O209:Q209),(Input!$O$114*(1+rvanilla)^0.5)/A12stdlife))</f>
        <v>0</v>
      </c>
      <c r="S209" s="172">
        <f>IF(A12stdlife="n/a","n/a",IF(S$3&gt;(A12stdlife+$E209),(Input!$O$114*(1+rvanilla)^0.5)-SUM($O209:R209),(Input!$O$114*(1+rvanilla)^0.5)/A12stdlife))</f>
        <v>0</v>
      </c>
      <c r="T209" s="172">
        <f>IF(A12stdlife="n/a","n/a",IF(T$3&gt;(A12stdlife+$E209),(Input!$O$114*(1+rvanilla)^0.5)-SUM($O209:S209),(Input!$O$114*(1+rvanilla)^0.5)/A12stdlife))</f>
        <v>0</v>
      </c>
      <c r="U209" s="172">
        <f>IF(A12stdlife="n/a","n/a",IF(U$3&gt;(A12stdlife+$E209),(Input!$O$114*(1+rvanilla)^0.5)-SUM($O209:T209),(Input!$O$114*(1+rvanilla)^0.5)/A12stdlife))</f>
        <v>0</v>
      </c>
      <c r="V209" s="172">
        <f>IF(A12stdlife="n/a","n/a",IF(V$3&gt;(A12stdlife+$E209),(Input!$O$114*(1+rvanilla)^0.5)-SUM($O209:U209),(Input!$O$114*(1+rvanilla)^0.5)/A12stdlife))</f>
        <v>0</v>
      </c>
      <c r="W209" s="172">
        <f>IF(A12stdlife="n/a","n/a",IF(W$3&gt;(A12stdlife+$E209),(Input!$O$114*(1+rvanilla)^0.5)-SUM($O209:V209),(Input!$O$114*(1+rvanilla)^0.5)/A12stdlife))</f>
        <v>0</v>
      </c>
      <c r="X209" s="172">
        <f>IF(A12stdlife="n/a","n/a",IF(X$3&gt;(A12stdlife+$E209),(Input!$O$114*(1+rvanilla)^0.5)-SUM($O209:W209),(Input!$O$114*(1+rvanilla)^0.5)/A12stdlife))</f>
        <v>0</v>
      </c>
      <c r="Y209" s="172">
        <f>IF(A12stdlife="n/a","n/a",IF(Y$3&gt;(A12stdlife+$E209),(Input!$O$114*(1+rvanilla)^0.5)-SUM($O209:X209),(Input!$O$114*(1+rvanilla)^0.5)/A12stdlife))</f>
        <v>0</v>
      </c>
      <c r="Z209" s="172">
        <f>IF(A12stdlife="n/a","n/a",IF(Z$3&gt;(A12stdlife+$E209),(Input!$O$114*(1+rvanilla)^0.5)-SUM($O209:Y209),(Input!$O$114*(1+rvanilla)^0.5)/A12stdlife))</f>
        <v>0</v>
      </c>
      <c r="AA209" s="172">
        <f>IF(A12stdlife="n/a","n/a",IF(AA$3&gt;(A12stdlife+$E209),(Input!$O$114*(1+rvanilla)^0.5)-SUM($O209:Z209),(Input!$O$114*(1+rvanilla)^0.5)/A12stdlife))</f>
        <v>0</v>
      </c>
      <c r="AB209" s="172">
        <f>IF(A12stdlife="n/a","n/a",IF(AB$3&gt;(A12stdlife+$E209),(Input!$O$114*(1+rvanilla)^0.5)-SUM($O209:AA209),(Input!$O$114*(1+rvanilla)^0.5)/A12stdlife))</f>
        <v>0</v>
      </c>
      <c r="AC209" s="172">
        <f>IF(A12stdlife="n/a","n/a",IF(AC$3&gt;(A12stdlife+$E209),(Input!$O$114*(1+rvanilla)^0.5)-SUM($O209:AB209),(Input!$O$114*(1+rvanilla)^0.5)/A12stdlife))</f>
        <v>0</v>
      </c>
      <c r="AD209" s="172">
        <f>IF(A12stdlife="n/a","n/a",IF(AD$3&gt;(A12stdlife+$E209),(Input!$O$114*(1+rvanilla)^0.5)-SUM($O209:AC209),(Input!$O$114*(1+rvanilla)^0.5)/A12stdlife))</f>
        <v>0</v>
      </c>
      <c r="AE209" s="172">
        <f>IF(A12stdlife="n/a","n/a",IF(AE$3&gt;(A12stdlife+$E209),(Input!$O$114*(1+rvanilla)^0.5)-SUM($O209:AD209),(Input!$O$114*(1+rvanilla)^0.5)/A12stdlife))</f>
        <v>0</v>
      </c>
      <c r="AF209" s="172">
        <f>IF(A12stdlife="n/a","n/a",IF(AF$3&gt;(A12stdlife+$E209),(Input!$O$114*(1+rvanilla)^0.5)-SUM($O209:AE209),(Input!$O$114*(1+rvanilla)^0.5)/A12stdlife))</f>
        <v>0</v>
      </c>
      <c r="AG209" s="172">
        <f>IF(A12stdlife="n/a","n/a",IF(AG$3&gt;(A12stdlife+$E209),(Input!$O$114*(1+rvanilla)^0.5)-SUM($O209:AF209),(Input!$O$114*(1+rvanilla)^0.5)/A12stdlife))</f>
        <v>0</v>
      </c>
      <c r="AH209" s="172">
        <f>IF(A12stdlife="n/a","n/a",IF(AH$3&gt;(A12stdlife+$E209),(Input!$O$114*(1+rvanilla)^0.5)-SUM($O209:AG209),(Input!$O$114*(1+rvanilla)^0.5)/A12stdlife))</f>
        <v>0</v>
      </c>
      <c r="AI209" s="172">
        <f>IF(A12stdlife="n/a","n/a",IF(AI$3&gt;(A12stdlife+$E209),(Input!$O$114*(1+rvanilla)^0.5)-SUM($O209:AH209),(Input!$O$114*(1+rvanilla)^0.5)/A12stdlife))</f>
        <v>0</v>
      </c>
      <c r="AJ209" s="172">
        <f>IF(A12stdlife="n/a","n/a",IF(AJ$3&gt;(A12stdlife+$E209),(Input!$O$114*(1+rvanilla)^0.5)-SUM($O209:AI209),(Input!$O$114*(1+rvanilla)^0.5)/A12stdlife))</f>
        <v>0</v>
      </c>
      <c r="AK209" s="172">
        <f>IF(A12stdlife="n/a","n/a",IF(AK$3&gt;(A12stdlife+$E209),(Input!$O$114*(1+rvanilla)^0.5)-SUM($O209:AJ209),(Input!$O$114*(1+rvanilla)^0.5)/A12stdlife))</f>
        <v>0</v>
      </c>
      <c r="AL209" s="172">
        <f>IF(A12stdlife="n/a","n/a",IF(AL$3&gt;(A12stdlife+$E209),(Input!$O$114*(1+rvanilla)^0.5)-SUM($O209:AK209),(Input!$O$114*(1+rvanilla)^0.5)/A12stdlife))</f>
        <v>0</v>
      </c>
      <c r="AM209" s="172">
        <f>IF(A12stdlife="n/a","n/a",IF(AM$3&gt;(A12stdlife+$E209),(Input!$O$114*(1+rvanilla)^0.5)-SUM($O209:AL209),(Input!$O$114*(1+rvanilla)^0.5)/A12stdlife))</f>
        <v>0</v>
      </c>
      <c r="AN209" s="172">
        <f>IF(A12stdlife="n/a","n/a",IF(AN$3&gt;(A12stdlife+$E209),(Input!$O$114*(1+rvanilla)^0.5)-SUM($O209:AM209),(Input!$O$114*(1+rvanilla)^0.5)/A12stdlife))</f>
        <v>0</v>
      </c>
      <c r="AO209" s="172">
        <f>IF(A12stdlife="n/a","n/a",IF(AO$3&gt;(A12stdlife+$E209),(Input!$O$114*(1+rvanilla)^0.5)-SUM($O209:AN209),(Input!$O$114*(1+rvanilla)^0.5)/A12stdlife))</f>
        <v>0</v>
      </c>
      <c r="AP209" s="172">
        <f>IF(A12stdlife="n/a","n/a",IF(AP$3&gt;(A12stdlife+$E209),(Input!$O$114*(1+rvanilla)^0.5)-SUM($O209:AO209),(Input!$O$114*(1+rvanilla)^0.5)/A12stdlife))</f>
        <v>0</v>
      </c>
      <c r="AQ209" s="172">
        <f>IF(A12stdlife="n/a","n/a",IF(AQ$3&gt;(A12stdlife+$E209),(Input!$O$114*(1+rvanilla)^0.5)-SUM($O209:AP209),(Input!$O$114*(1+rvanilla)^0.5)/A12stdlife))</f>
        <v>0</v>
      </c>
      <c r="AR209" s="172">
        <f>IF(A12stdlife="n/a","n/a",IF(AR$3&gt;(A12stdlife+$E209),(Input!$O$114*(1+rvanilla)^0.5)-SUM($O209:AQ209),(Input!$O$114*(1+rvanilla)^0.5)/A12stdlife))</f>
        <v>0</v>
      </c>
      <c r="AS209" s="172">
        <f>IF(A12stdlife="n/a","n/a",IF(AS$3&gt;(A12stdlife+$E209),(Input!$O$114*(1+rvanilla)^0.5)-SUM($O209:AR209),(Input!$O$114*(1+rvanilla)^0.5)/A12stdlife))</f>
        <v>0</v>
      </c>
      <c r="AT209" s="172">
        <f>IF(A12stdlife="n/a","n/a",IF(AT$3&gt;(A12stdlife+$E209),(Input!$O$114*(1+rvanilla)^0.5)-SUM($O209:AS209),(Input!$O$114*(1+rvanilla)^0.5)/A12stdlife))</f>
        <v>0</v>
      </c>
      <c r="AU209" s="172">
        <f>IF(A12stdlife="n/a","n/a",IF(AU$3&gt;(A12stdlife+$E209),(Input!$O$114*(1+rvanilla)^0.5)-SUM($O209:AT209),(Input!$O$114*(1+rvanilla)^0.5)/A12stdlife))</f>
        <v>0</v>
      </c>
      <c r="AV209" s="172">
        <f>IF(A12stdlife="n/a","n/a",IF(AV$3&gt;(A12stdlife+$E209),(Input!$O$114*(1+rvanilla)^0.5)-SUM($O209:AU209),(Input!$O$114*(1+rvanilla)^0.5)/A12stdlife))</f>
        <v>0</v>
      </c>
      <c r="AW209" s="172">
        <f>IF(A12stdlife="n/a","n/a",IF(AW$3&gt;(A12stdlife+$E209),(Input!$O$114*(1+rvanilla)^0.5)-SUM($O209:AV209),(Input!$O$114*(1+rvanilla)^0.5)/A12stdlife))</f>
        <v>0</v>
      </c>
      <c r="AX209" s="172">
        <f>IF(A12stdlife="n/a","n/a",IF(AX$3&gt;(A12stdlife+$E209),(Input!$O$114*(1+rvanilla)^0.5)-SUM($O209:AW209),(Input!$O$114*(1+rvanilla)^0.5)/A12stdlife))</f>
        <v>0</v>
      </c>
      <c r="AY209" s="172">
        <f>IF(A12stdlife="n/a","n/a",IF(AY$3&gt;(A12stdlife+$E209),(Input!$O$114*(1+rvanilla)^0.5)-SUM($O209:AX209),(Input!$O$114*(1+rvanilla)^0.5)/A12stdlife))</f>
        <v>0</v>
      </c>
      <c r="AZ209" s="172">
        <f>IF(A12stdlife="n/a","n/a",IF(AZ$3&gt;(A12stdlife+$E209),(Input!$O$114*(1+rvanilla)^0.5)-SUM($O209:AY209),(Input!$O$114*(1+rvanilla)^0.5)/A12stdlife))</f>
        <v>0</v>
      </c>
      <c r="BA209" s="172">
        <f>IF(A12stdlife="n/a","n/a",IF(BA$3&gt;(A12stdlife+$E209),(Input!$O$114*(1+rvanilla)^0.5)-SUM($O209:AZ209),(Input!$O$114*(1+rvanilla)^0.5)/A12stdlife))</f>
        <v>0</v>
      </c>
      <c r="BB209" s="172">
        <f>IF(A12stdlife="n/a","n/a",IF(BB$3&gt;(A12stdlife+$E209),(Input!$O$114*(1+rvanilla)^0.5)-SUM($O209:BA209),(Input!$O$114*(1+rvanilla)^0.5)/A12stdlife))</f>
        <v>0</v>
      </c>
      <c r="BC209" s="172">
        <f>IF(A12stdlife="n/a","n/a",IF(BC$3&gt;(A12stdlife+$E209),(Input!$O$114*(1+rvanilla)^0.5)-SUM($O209:BB209),(Input!$O$114*(1+rvanilla)^0.5)/A12stdlife))</f>
        <v>0</v>
      </c>
      <c r="BD209" s="172">
        <f>IF(A12stdlife="n/a","n/a",IF(BD$3&gt;(A12stdlife+$E209),(Input!$O$114*(1+rvanilla)^0.5)-SUM($O209:BC209),(Input!$O$114*(1+rvanilla)^0.5)/A12stdlife))</f>
        <v>0</v>
      </c>
      <c r="BE209" s="172">
        <f>IF(A12stdlife="n/a","n/a",IF(BE$3&gt;(A12stdlife+$E209),(Input!$O$114*(1+rvanilla)^0.5)-SUM($O209:BD209),(Input!$O$114*(1+rvanilla)^0.5)/A12stdlife))</f>
        <v>0</v>
      </c>
      <c r="BF209" s="172">
        <f>IF(A12stdlife="n/a","n/a",IF(BF$3&gt;(A12stdlife+$E209),(Input!$O$114*(1+rvanilla)^0.5)-SUM($O209:BE209),(Input!$O$114*(1+rvanilla)^0.5)/A12stdlife))</f>
        <v>0</v>
      </c>
      <c r="BG209" s="172">
        <f>IF(A12stdlife="n/a","n/a",IF(BG$3&gt;(A12stdlife+$E209),(Input!$O$114*(1+rvanilla)^0.5)-SUM($O209:BF209),(Input!$O$114*(1+rvanilla)^0.5)/A12stdlife))</f>
        <v>0</v>
      </c>
      <c r="BH209" s="172">
        <f>IF(A12stdlife="n/a","n/a",IF(BH$3&gt;(A12stdlife+$E209),(Input!$O$114*(1+rvanilla)^0.5)-SUM($O209:BG209),(Input!$O$114*(1+rvanilla)^0.5)/A12stdlife))</f>
        <v>0</v>
      </c>
      <c r="BI209" s="172">
        <f>IF(A12stdlife="n/a","n/a",IF(BI$3&gt;(A12stdlife+$E209),(Input!$O$114*(1+rvanilla)^0.5)-SUM($O209:BH209),(Input!$O$114*(1+rvanilla)^0.5)/A12stdlife))</f>
        <v>0</v>
      </c>
      <c r="BJ209" s="16"/>
      <c r="BK209" s="16"/>
      <c r="BL209" s="325"/>
      <c r="BM209" s="325"/>
      <c r="BN209" s="325"/>
      <c r="BO209" s="325"/>
      <c r="BP209" s="325"/>
      <c r="BQ209" s="325"/>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2" customFormat="1" hidden="1" outlineLevel="2">
      <c r="A210" s="16"/>
      <c r="B210" s="16"/>
      <c r="C210" s="35"/>
      <c r="D210" s="546"/>
      <c r="E210" s="294">
        <v>10</v>
      </c>
      <c r="F210" s="37"/>
      <c r="G210" s="318"/>
      <c r="H210" s="320"/>
      <c r="I210" s="320"/>
      <c r="J210" s="320"/>
      <c r="K210" s="320"/>
      <c r="L210" s="320"/>
      <c r="M210" s="320"/>
      <c r="N210" s="320"/>
      <c r="O210" s="320"/>
      <c r="P210" s="319"/>
      <c r="Q210" s="172">
        <f>IF(A12stdlife="n/a","n/a",IF(Q$3&gt;(A12stdlife+$E210),(Input!$P$114*(1+rvanilla)^0.5)-SUM($P210:P210),(Input!$P$114*(1+rvanilla)^0.5)/A12stdlife))</f>
        <v>0</v>
      </c>
      <c r="R210" s="172">
        <f>IF(A12stdlife="n/a","n/a",IF(R$3&gt;(A12stdlife+$E210),(Input!$P$114*(1+rvanilla)^0.5)-SUM($P210:Q210),(Input!$P$114*(1+rvanilla)^0.5)/A12stdlife))</f>
        <v>0</v>
      </c>
      <c r="S210" s="172">
        <f>IF(A12stdlife="n/a","n/a",IF(S$3&gt;(A12stdlife+$E210),(Input!$P$114*(1+rvanilla)^0.5)-SUM($P210:R210),(Input!$P$114*(1+rvanilla)^0.5)/A12stdlife))</f>
        <v>0</v>
      </c>
      <c r="T210" s="172">
        <f>IF(A12stdlife="n/a","n/a",IF(T$3&gt;(A12stdlife+$E210),(Input!$P$114*(1+rvanilla)^0.5)-SUM($P210:S210),(Input!$P$114*(1+rvanilla)^0.5)/A12stdlife))</f>
        <v>0</v>
      </c>
      <c r="U210" s="172">
        <f>IF(A12stdlife="n/a","n/a",IF(U$3&gt;(A12stdlife+$E210),(Input!$P$114*(1+rvanilla)^0.5)-SUM($P210:T210),(Input!$P$114*(1+rvanilla)^0.5)/A12stdlife))</f>
        <v>0</v>
      </c>
      <c r="V210" s="172">
        <f>IF(A12stdlife="n/a","n/a",IF(V$3&gt;(A12stdlife+$E210),(Input!$P$114*(1+rvanilla)^0.5)-SUM($P210:U210),(Input!$P$114*(1+rvanilla)^0.5)/A12stdlife))</f>
        <v>0</v>
      </c>
      <c r="W210" s="172">
        <f>IF(A12stdlife="n/a","n/a",IF(W$3&gt;(A12stdlife+$E210),(Input!$P$114*(1+rvanilla)^0.5)-SUM($P210:V210),(Input!$P$114*(1+rvanilla)^0.5)/A12stdlife))</f>
        <v>0</v>
      </c>
      <c r="X210" s="172">
        <f>IF(A12stdlife="n/a","n/a",IF(X$3&gt;(A12stdlife+$E210),(Input!$P$114*(1+rvanilla)^0.5)-SUM($P210:W210),(Input!$P$114*(1+rvanilla)^0.5)/A12stdlife))</f>
        <v>0</v>
      </c>
      <c r="Y210" s="172">
        <f>IF(A12stdlife="n/a","n/a",IF(Y$3&gt;(A12stdlife+$E210),(Input!$P$114*(1+rvanilla)^0.5)-SUM($P210:X210),(Input!$P$114*(1+rvanilla)^0.5)/A12stdlife))</f>
        <v>0</v>
      </c>
      <c r="Z210" s="172">
        <f>IF(A12stdlife="n/a","n/a",IF(Z$3&gt;(A12stdlife+$E210),(Input!$P$114*(1+rvanilla)^0.5)-SUM($P210:Y210),(Input!$P$114*(1+rvanilla)^0.5)/A12stdlife))</f>
        <v>0</v>
      </c>
      <c r="AA210" s="172">
        <f>IF(A12stdlife="n/a","n/a",IF(AA$3&gt;(A12stdlife+$E210),(Input!$P$114*(1+rvanilla)^0.5)-SUM($P210:Z210),(Input!$P$114*(1+rvanilla)^0.5)/A12stdlife))</f>
        <v>0</v>
      </c>
      <c r="AB210" s="172">
        <f>IF(A12stdlife="n/a","n/a",IF(AB$3&gt;(A12stdlife+$E210),(Input!$P$114*(1+rvanilla)^0.5)-SUM($P210:AA210),(Input!$P$114*(1+rvanilla)^0.5)/A12stdlife))</f>
        <v>0</v>
      </c>
      <c r="AC210" s="172">
        <f>IF(A12stdlife="n/a","n/a",IF(AC$3&gt;(A12stdlife+$E210),(Input!$P$114*(1+rvanilla)^0.5)-SUM($P210:AB210),(Input!$P$114*(1+rvanilla)^0.5)/A12stdlife))</f>
        <v>0</v>
      </c>
      <c r="AD210" s="172">
        <f>IF(A12stdlife="n/a","n/a",IF(AD$3&gt;(A12stdlife+$E210),(Input!$P$114*(1+rvanilla)^0.5)-SUM($P210:AC210),(Input!$P$114*(1+rvanilla)^0.5)/A12stdlife))</f>
        <v>0</v>
      </c>
      <c r="AE210" s="172">
        <f>IF(A12stdlife="n/a","n/a",IF(AE$3&gt;(A12stdlife+$E210),(Input!$P$114*(1+rvanilla)^0.5)-SUM($P210:AD210),(Input!$P$114*(1+rvanilla)^0.5)/A12stdlife))</f>
        <v>0</v>
      </c>
      <c r="AF210" s="172">
        <f>IF(A12stdlife="n/a","n/a",IF(AF$3&gt;(A12stdlife+$E210),(Input!$P$114*(1+rvanilla)^0.5)-SUM($P210:AE210),(Input!$P$114*(1+rvanilla)^0.5)/A12stdlife))</f>
        <v>0</v>
      </c>
      <c r="AG210" s="172">
        <f>IF(A12stdlife="n/a","n/a",IF(AG$3&gt;(A12stdlife+$E210),(Input!$P$114*(1+rvanilla)^0.5)-SUM($P210:AF210),(Input!$P$114*(1+rvanilla)^0.5)/A12stdlife))</f>
        <v>0</v>
      </c>
      <c r="AH210" s="172">
        <f>IF(A12stdlife="n/a","n/a",IF(AH$3&gt;(A12stdlife+$E210),(Input!$P$114*(1+rvanilla)^0.5)-SUM($P210:AG210),(Input!$P$114*(1+rvanilla)^0.5)/A12stdlife))</f>
        <v>0</v>
      </c>
      <c r="AI210" s="172">
        <f>IF(A12stdlife="n/a","n/a",IF(AI$3&gt;(A12stdlife+$E210),(Input!$P$114*(1+rvanilla)^0.5)-SUM($P210:AH210),(Input!$P$114*(1+rvanilla)^0.5)/A12stdlife))</f>
        <v>0</v>
      </c>
      <c r="AJ210" s="172">
        <f>IF(A12stdlife="n/a","n/a",IF(AJ$3&gt;(A12stdlife+$E210),(Input!$P$114*(1+rvanilla)^0.5)-SUM($P210:AI210),(Input!$P$114*(1+rvanilla)^0.5)/A12stdlife))</f>
        <v>0</v>
      </c>
      <c r="AK210" s="172">
        <f>IF(A12stdlife="n/a","n/a",IF(AK$3&gt;(A12stdlife+$E210),(Input!$P$114*(1+rvanilla)^0.5)-SUM($P210:AJ210),(Input!$P$114*(1+rvanilla)^0.5)/A12stdlife))</f>
        <v>0</v>
      </c>
      <c r="AL210" s="172">
        <f>IF(A12stdlife="n/a","n/a",IF(AL$3&gt;(A12stdlife+$E210),(Input!$P$114*(1+rvanilla)^0.5)-SUM($P210:AK210),(Input!$P$114*(1+rvanilla)^0.5)/A12stdlife))</f>
        <v>0</v>
      </c>
      <c r="AM210" s="172">
        <f>IF(A12stdlife="n/a","n/a",IF(AM$3&gt;(A12stdlife+$E210),(Input!$P$114*(1+rvanilla)^0.5)-SUM($P210:AL210),(Input!$P$114*(1+rvanilla)^0.5)/A12stdlife))</f>
        <v>0</v>
      </c>
      <c r="AN210" s="172">
        <f>IF(A12stdlife="n/a","n/a",IF(AN$3&gt;(A12stdlife+$E210),(Input!$P$114*(1+rvanilla)^0.5)-SUM($P210:AM210),(Input!$P$114*(1+rvanilla)^0.5)/A12stdlife))</f>
        <v>0</v>
      </c>
      <c r="AO210" s="172">
        <f>IF(A12stdlife="n/a","n/a",IF(AO$3&gt;(A12stdlife+$E210),(Input!$P$114*(1+rvanilla)^0.5)-SUM($P210:AN210),(Input!$P$114*(1+rvanilla)^0.5)/A12stdlife))</f>
        <v>0</v>
      </c>
      <c r="AP210" s="172">
        <f>IF(A12stdlife="n/a","n/a",IF(AP$3&gt;(A12stdlife+$E210),(Input!$P$114*(1+rvanilla)^0.5)-SUM($P210:AO210),(Input!$P$114*(1+rvanilla)^0.5)/A12stdlife))</f>
        <v>0</v>
      </c>
      <c r="AQ210" s="172">
        <f>IF(A12stdlife="n/a","n/a",IF(AQ$3&gt;(A12stdlife+$E210),(Input!$P$114*(1+rvanilla)^0.5)-SUM($P210:AP210),(Input!$P$114*(1+rvanilla)^0.5)/A12stdlife))</f>
        <v>0</v>
      </c>
      <c r="AR210" s="172">
        <f>IF(A12stdlife="n/a","n/a",IF(AR$3&gt;(A12stdlife+$E210),(Input!$P$114*(1+rvanilla)^0.5)-SUM($P210:AQ210),(Input!$P$114*(1+rvanilla)^0.5)/A12stdlife))</f>
        <v>0</v>
      </c>
      <c r="AS210" s="172">
        <f>IF(A12stdlife="n/a","n/a",IF(AS$3&gt;(A12stdlife+$E210),(Input!$P$114*(1+rvanilla)^0.5)-SUM($P210:AR210),(Input!$P$114*(1+rvanilla)^0.5)/A12stdlife))</f>
        <v>0</v>
      </c>
      <c r="AT210" s="172">
        <f>IF(A12stdlife="n/a","n/a",IF(AT$3&gt;(A12stdlife+$E210),(Input!$P$114*(1+rvanilla)^0.5)-SUM($P210:AS210),(Input!$P$114*(1+rvanilla)^0.5)/A12stdlife))</f>
        <v>0</v>
      </c>
      <c r="AU210" s="172">
        <f>IF(A12stdlife="n/a","n/a",IF(AU$3&gt;(A12stdlife+$E210),(Input!$P$114*(1+rvanilla)^0.5)-SUM($P210:AT210),(Input!$P$114*(1+rvanilla)^0.5)/A12stdlife))</f>
        <v>0</v>
      </c>
      <c r="AV210" s="172">
        <f>IF(A12stdlife="n/a","n/a",IF(AV$3&gt;(A12stdlife+$E210),(Input!$P$114*(1+rvanilla)^0.5)-SUM($P210:AU210),(Input!$P$114*(1+rvanilla)^0.5)/A12stdlife))</f>
        <v>0</v>
      </c>
      <c r="AW210" s="172">
        <f>IF(A12stdlife="n/a","n/a",IF(AW$3&gt;(A12stdlife+$E210),(Input!$P$114*(1+rvanilla)^0.5)-SUM($P210:AV210),(Input!$P$114*(1+rvanilla)^0.5)/A12stdlife))</f>
        <v>0</v>
      </c>
      <c r="AX210" s="172">
        <f>IF(A12stdlife="n/a","n/a",IF(AX$3&gt;(A12stdlife+$E210),(Input!$P$114*(1+rvanilla)^0.5)-SUM($P210:AW210),(Input!$P$114*(1+rvanilla)^0.5)/A12stdlife))</f>
        <v>0</v>
      </c>
      <c r="AY210" s="172">
        <f>IF(A12stdlife="n/a","n/a",IF(AY$3&gt;(A12stdlife+$E210),(Input!$P$114*(1+rvanilla)^0.5)-SUM($P210:AX210),(Input!$P$114*(1+rvanilla)^0.5)/A12stdlife))</f>
        <v>0</v>
      </c>
      <c r="AZ210" s="172">
        <f>IF(A12stdlife="n/a","n/a",IF(AZ$3&gt;(A12stdlife+$E210),(Input!$P$114*(1+rvanilla)^0.5)-SUM($P210:AY210),(Input!$P$114*(1+rvanilla)^0.5)/A12stdlife))</f>
        <v>0</v>
      </c>
      <c r="BA210" s="172">
        <f>IF(A12stdlife="n/a","n/a",IF(BA$3&gt;(A12stdlife+$E210),(Input!$P$114*(1+rvanilla)^0.5)-SUM($P210:AZ210),(Input!$P$114*(1+rvanilla)^0.5)/A12stdlife))</f>
        <v>0</v>
      </c>
      <c r="BB210" s="172">
        <f>IF(A12stdlife="n/a","n/a",IF(BB$3&gt;(A12stdlife+$E210),(Input!$P$114*(1+rvanilla)^0.5)-SUM($P210:BA210),(Input!$P$114*(1+rvanilla)^0.5)/A12stdlife))</f>
        <v>0</v>
      </c>
      <c r="BC210" s="172">
        <f>IF(A12stdlife="n/a","n/a",IF(BC$3&gt;(A12stdlife+$E210),(Input!$P$114*(1+rvanilla)^0.5)-SUM($P210:BB210),(Input!$P$114*(1+rvanilla)^0.5)/A12stdlife))</f>
        <v>0</v>
      </c>
      <c r="BD210" s="172">
        <f>IF(A12stdlife="n/a","n/a",IF(BD$3&gt;(A12stdlife+$E210),(Input!$P$114*(1+rvanilla)^0.5)-SUM($P210:BC210),(Input!$P$114*(1+rvanilla)^0.5)/A12stdlife))</f>
        <v>0</v>
      </c>
      <c r="BE210" s="172">
        <f>IF(A12stdlife="n/a","n/a",IF(BE$3&gt;(A12stdlife+$E210),(Input!$P$114*(1+rvanilla)^0.5)-SUM($P210:BD210),(Input!$P$114*(1+rvanilla)^0.5)/A12stdlife))</f>
        <v>0</v>
      </c>
      <c r="BF210" s="172">
        <f>IF(A12stdlife="n/a","n/a",IF(BF$3&gt;(A12stdlife+$E210),(Input!$P$114*(1+rvanilla)^0.5)-SUM($P210:BE210),(Input!$P$114*(1+rvanilla)^0.5)/A12stdlife))</f>
        <v>0</v>
      </c>
      <c r="BG210" s="172">
        <f>IF(A12stdlife="n/a","n/a",IF(BG$3&gt;(A12stdlife+$E210),(Input!$P$114*(1+rvanilla)^0.5)-SUM($P210:BF210),(Input!$P$114*(1+rvanilla)^0.5)/A12stdlife))</f>
        <v>0</v>
      </c>
      <c r="BH210" s="172">
        <f>IF(A12stdlife="n/a","n/a",IF(BH$3&gt;(A12stdlife+$E210),(Input!$P$114*(1+rvanilla)^0.5)-SUM($P210:BG210),(Input!$P$114*(1+rvanilla)^0.5)/A12stdlife))</f>
        <v>0</v>
      </c>
      <c r="BI210" s="172">
        <f>IF(A12stdlife="n/a","n/a",IF(BI$3&gt;(A12stdlife+$E210),(Input!$P$114*(1+rvanilla)^0.5)-SUM($P210:BH210),(Input!$P$114*(1+rvanilla)^0.5)/A12stdlife))</f>
        <v>0</v>
      </c>
      <c r="BJ210" s="16"/>
      <c r="BK210" s="16"/>
      <c r="BL210" s="325"/>
      <c r="BM210" s="325"/>
      <c r="BN210" s="325"/>
      <c r="BO210" s="325"/>
      <c r="BP210" s="325"/>
      <c r="BQ210" s="325"/>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2" customFormat="1" hidden="1" outlineLevel="1">
      <c r="A211" s="16"/>
      <c r="B211" s="16"/>
      <c r="C211" s="35" t="str">
        <f>Asset12</f>
        <v>Telecommunications (Corporate)</v>
      </c>
      <c r="D211" s="16"/>
      <c r="E211" s="16"/>
      <c r="F211" s="32"/>
      <c r="G211" s="169">
        <f t="shared" ref="G211:AL211" si="31">SUM(G199:G210)</f>
        <v>0</v>
      </c>
      <c r="H211" s="169">
        <f t="shared" si="31"/>
        <v>0.28324138103607444</v>
      </c>
      <c r="I211" s="169">
        <f t="shared" si="31"/>
        <v>0.30849648515161526</v>
      </c>
      <c r="J211" s="169">
        <f t="shared" si="31"/>
        <v>0.33375158926715609</v>
      </c>
      <c r="K211" s="169">
        <f t="shared" si="31"/>
        <v>0.34637914132492648</v>
      </c>
      <c r="L211" s="169">
        <f t="shared" si="31"/>
        <v>0.35958067302168645</v>
      </c>
      <c r="M211" s="169">
        <f t="shared" si="31"/>
        <v>7.6339291985611984E-2</v>
      </c>
      <c r="N211" s="169">
        <f t="shared" si="31"/>
        <v>5.1084187870071164E-2</v>
      </c>
      <c r="O211" s="169">
        <f t="shared" si="31"/>
        <v>2.5829083754530364E-2</v>
      </c>
      <c r="P211" s="169">
        <f t="shared" si="31"/>
        <v>1.3201531696759966E-2</v>
      </c>
      <c r="Q211" s="169">
        <f t="shared" si="31"/>
        <v>0</v>
      </c>
      <c r="R211" s="169">
        <f t="shared" si="31"/>
        <v>0</v>
      </c>
      <c r="S211" s="169">
        <f t="shared" si="31"/>
        <v>0</v>
      </c>
      <c r="T211" s="169">
        <f t="shared" si="31"/>
        <v>0</v>
      </c>
      <c r="U211" s="169">
        <f t="shared" si="31"/>
        <v>0</v>
      </c>
      <c r="V211" s="169">
        <f t="shared" si="31"/>
        <v>0</v>
      </c>
      <c r="W211" s="169">
        <f t="shared" si="31"/>
        <v>0</v>
      </c>
      <c r="X211" s="169">
        <f t="shared" si="31"/>
        <v>0</v>
      </c>
      <c r="Y211" s="169">
        <f t="shared" si="31"/>
        <v>0</v>
      </c>
      <c r="Z211" s="169">
        <f t="shared" si="31"/>
        <v>0</v>
      </c>
      <c r="AA211" s="169">
        <f t="shared" si="31"/>
        <v>0</v>
      </c>
      <c r="AB211" s="169">
        <f t="shared" si="31"/>
        <v>0</v>
      </c>
      <c r="AC211" s="169">
        <f t="shared" si="31"/>
        <v>0</v>
      </c>
      <c r="AD211" s="169">
        <f t="shared" si="31"/>
        <v>0</v>
      </c>
      <c r="AE211" s="169">
        <f t="shared" si="31"/>
        <v>0</v>
      </c>
      <c r="AF211" s="169">
        <f t="shared" si="31"/>
        <v>0</v>
      </c>
      <c r="AG211" s="169">
        <f t="shared" si="31"/>
        <v>0</v>
      </c>
      <c r="AH211" s="169">
        <f t="shared" si="31"/>
        <v>0</v>
      </c>
      <c r="AI211" s="169">
        <f t="shared" si="31"/>
        <v>0</v>
      </c>
      <c r="AJ211" s="169">
        <f t="shared" si="31"/>
        <v>0</v>
      </c>
      <c r="AK211" s="169">
        <f t="shared" si="31"/>
        <v>0</v>
      </c>
      <c r="AL211" s="169">
        <f t="shared" si="31"/>
        <v>0</v>
      </c>
      <c r="AM211" s="169">
        <f t="shared" ref="AM211:BI211" si="32">SUM(AM199:AM210)</f>
        <v>0</v>
      </c>
      <c r="AN211" s="169">
        <f t="shared" si="32"/>
        <v>0</v>
      </c>
      <c r="AO211" s="169">
        <f t="shared" si="32"/>
        <v>0</v>
      </c>
      <c r="AP211" s="169">
        <f t="shared" si="32"/>
        <v>0</v>
      </c>
      <c r="AQ211" s="169">
        <f t="shared" si="32"/>
        <v>0</v>
      </c>
      <c r="AR211" s="169">
        <f t="shared" si="32"/>
        <v>0</v>
      </c>
      <c r="AS211" s="169">
        <f t="shared" si="32"/>
        <v>0</v>
      </c>
      <c r="AT211" s="169">
        <f t="shared" si="32"/>
        <v>0</v>
      </c>
      <c r="AU211" s="169">
        <f t="shared" si="32"/>
        <v>0</v>
      </c>
      <c r="AV211" s="169">
        <f t="shared" si="32"/>
        <v>0</v>
      </c>
      <c r="AW211" s="169">
        <f t="shared" si="32"/>
        <v>0</v>
      </c>
      <c r="AX211" s="169">
        <f t="shared" si="32"/>
        <v>0</v>
      </c>
      <c r="AY211" s="169">
        <f t="shared" si="32"/>
        <v>0</v>
      </c>
      <c r="AZ211" s="169">
        <f t="shared" si="32"/>
        <v>0</v>
      </c>
      <c r="BA211" s="169">
        <f t="shared" si="32"/>
        <v>0</v>
      </c>
      <c r="BB211" s="169">
        <f t="shared" si="32"/>
        <v>0</v>
      </c>
      <c r="BC211" s="169">
        <f t="shared" si="32"/>
        <v>0</v>
      </c>
      <c r="BD211" s="169">
        <f t="shared" si="32"/>
        <v>0</v>
      </c>
      <c r="BE211" s="169">
        <f t="shared" si="32"/>
        <v>0</v>
      </c>
      <c r="BF211" s="169">
        <f t="shared" si="32"/>
        <v>0</v>
      </c>
      <c r="BG211" s="169">
        <f t="shared" si="32"/>
        <v>0</v>
      </c>
      <c r="BH211" s="169">
        <f t="shared" si="32"/>
        <v>0</v>
      </c>
      <c r="BI211" s="169">
        <f t="shared" si="32"/>
        <v>0</v>
      </c>
      <c r="BJ211" s="16"/>
      <c r="BK211" s="16"/>
      <c r="BL211" s="325"/>
      <c r="BM211" s="325"/>
      <c r="BN211" s="325"/>
      <c r="BO211" s="325"/>
      <c r="BP211" s="325"/>
      <c r="BQ211" s="325"/>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2" customFormat="1" hidden="1" outlineLevel="2">
      <c r="A212" s="16"/>
      <c r="B212" s="42" t="str">
        <f>C224</f>
        <v>Other Non-System Assets (Corporate)</v>
      </c>
      <c r="C212" s="43"/>
      <c r="D212" s="44" t="s">
        <v>72</v>
      </c>
      <c r="E212" s="43"/>
      <c r="F212" s="45"/>
      <c r="G212" s="171" t="str">
        <f>IF(G$3&gt;A13remlife,A13value-SUM($F212:F212),IF(A13remlife="N/A","n/a",A13value/A13remlife))</f>
        <v>n/a</v>
      </c>
      <c r="H212" s="171" t="str">
        <f>IF(H$3&gt;A13remlife,A13value-SUM($F212:G212),IF(A13remlife="N/A","n/a",A13value/A13remlife))</f>
        <v>n/a</v>
      </c>
      <c r="I212" s="171" t="str">
        <f>IF(I$3&gt;A13remlife,A13value-SUM($F212:H212),IF(A13remlife="N/A","n/a",A13value/A13remlife))</f>
        <v>n/a</v>
      </c>
      <c r="J212" s="171" t="str">
        <f>IF(J$3&gt;A13remlife,A13value-SUM($F212:I212),IF(A13remlife="N/A","n/a",A13value/A13remlife))</f>
        <v>n/a</v>
      </c>
      <c r="K212" s="171" t="str">
        <f>IF(K$3&gt;A13remlife,A13value-SUM($F212:J212),IF(A13remlife="N/A","n/a",A13value/A13remlife))</f>
        <v>n/a</v>
      </c>
      <c r="L212" s="171" t="str">
        <f>IF(L$3&gt;A13remlife,A13value-SUM($F212:K212),IF(A13remlife="N/A","n/a",A13value/A13remlife))</f>
        <v>n/a</v>
      </c>
      <c r="M212" s="171" t="str">
        <f>IF(M$3&gt;A13remlife,A13value-SUM($F212:L212),IF(A13remlife="N/A","n/a",A13value/A13remlife))</f>
        <v>n/a</v>
      </c>
      <c r="N212" s="171" t="str">
        <f>IF(N$3&gt;A13remlife,A13value-SUM($F212:M212),IF(A13remlife="N/A","n/a",A13value/A13remlife))</f>
        <v>n/a</v>
      </c>
      <c r="O212" s="171" t="str">
        <f>IF(O$3&gt;A13remlife,A13value-SUM($F212:N212),IF(A13remlife="N/A","n/a",A13value/A13remlife))</f>
        <v>n/a</v>
      </c>
      <c r="P212" s="171" t="str">
        <f>IF(P$3&gt;A13remlife,A13value-SUM($F212:O212),IF(A13remlife="N/A","n/a",A13value/A13remlife))</f>
        <v>n/a</v>
      </c>
      <c r="Q212" s="171" t="str">
        <f>IF(Q$3&gt;A13remlife,A13value-SUM($F212:P212),IF(A13remlife="N/A","n/a",A13value/A13remlife))</f>
        <v>n/a</v>
      </c>
      <c r="R212" s="171" t="str">
        <f>IF(R$3&gt;A13remlife,A13value-SUM($F212:Q212),IF(A13remlife="N/A","n/a",A13value/A13remlife))</f>
        <v>n/a</v>
      </c>
      <c r="S212" s="171" t="str">
        <f>IF(S$3&gt;A13remlife,A13value-SUM($F212:R212),IF(A13remlife="N/A","n/a",A13value/A13remlife))</f>
        <v>n/a</v>
      </c>
      <c r="T212" s="171" t="str">
        <f>IF(T$3&gt;A13remlife,A13value-SUM($F212:S212),IF(A13remlife="N/A","n/a",A13value/A13remlife))</f>
        <v>n/a</v>
      </c>
      <c r="U212" s="171" t="str">
        <f>IF(U$3&gt;A13remlife,A13value-SUM($F212:T212),IF(A13remlife="N/A","n/a",A13value/A13remlife))</f>
        <v>n/a</v>
      </c>
      <c r="V212" s="171" t="str">
        <f>IF(V$3&gt;A13remlife,A13value-SUM($F212:U212),IF(A13remlife="N/A","n/a",A13value/A13remlife))</f>
        <v>n/a</v>
      </c>
      <c r="W212" s="171" t="str">
        <f>IF(W$3&gt;A13remlife,A13value-SUM($F212:V212),IF(A13remlife="N/A","n/a",A13value/A13remlife))</f>
        <v>n/a</v>
      </c>
      <c r="X212" s="171" t="str">
        <f>IF(X$3&gt;A13remlife,A13value-SUM($F212:W212),IF(A13remlife="N/A","n/a",A13value/A13remlife))</f>
        <v>n/a</v>
      </c>
      <c r="Y212" s="171" t="str">
        <f>IF(Y$3&gt;A13remlife,A13value-SUM($F212:X212),IF(A13remlife="N/A","n/a",A13value/A13remlife))</f>
        <v>n/a</v>
      </c>
      <c r="Z212" s="171" t="str">
        <f>IF(Z$3&gt;A13remlife,A13value-SUM($F212:Y212),IF(A13remlife="N/A","n/a",A13value/A13remlife))</f>
        <v>n/a</v>
      </c>
      <c r="AA212" s="171" t="str">
        <f>IF(AA$3&gt;A13remlife,A13value-SUM($F212:Z212),IF(A13remlife="N/A","n/a",A13value/A13remlife))</f>
        <v>n/a</v>
      </c>
      <c r="AB212" s="171" t="str">
        <f>IF(AB$3&gt;A13remlife,A13value-SUM($F212:AA212),IF(A13remlife="N/A","n/a",A13value/A13remlife))</f>
        <v>n/a</v>
      </c>
      <c r="AC212" s="171" t="str">
        <f>IF(AC$3&gt;A13remlife,A13value-SUM($F212:AB212),IF(A13remlife="N/A","n/a",A13value/A13remlife))</f>
        <v>n/a</v>
      </c>
      <c r="AD212" s="171" t="str">
        <f>IF(AD$3&gt;A13remlife,A13value-SUM($F212:AC212),IF(A13remlife="N/A","n/a",A13value/A13remlife))</f>
        <v>n/a</v>
      </c>
      <c r="AE212" s="171" t="str">
        <f>IF(AE$3&gt;A13remlife,A13value-SUM($F212:AD212),IF(A13remlife="N/A","n/a",A13value/A13remlife))</f>
        <v>n/a</v>
      </c>
      <c r="AF212" s="171" t="str">
        <f>IF(AF$3&gt;A13remlife,A13value-SUM($F212:AE212),IF(A13remlife="N/A","n/a",A13value/A13remlife))</f>
        <v>n/a</v>
      </c>
      <c r="AG212" s="171" t="str">
        <f>IF(AG$3&gt;A13remlife,A13value-SUM($F212:AF212),IF(A13remlife="N/A","n/a",A13value/A13remlife))</f>
        <v>n/a</v>
      </c>
      <c r="AH212" s="171" t="str">
        <f>IF(AH$3&gt;A13remlife,A13value-SUM($F212:AG212),IF(A13remlife="N/A","n/a",A13value/A13remlife))</f>
        <v>n/a</v>
      </c>
      <c r="AI212" s="171" t="str">
        <f>IF(AI$3&gt;A13remlife,A13value-SUM($F212:AH212),IF(A13remlife="N/A","n/a",A13value/A13remlife))</f>
        <v>n/a</v>
      </c>
      <c r="AJ212" s="171" t="str">
        <f>IF(AJ$3&gt;A13remlife,A13value-SUM($F212:AI212),IF(A13remlife="N/A","n/a",A13value/A13remlife))</f>
        <v>n/a</v>
      </c>
      <c r="AK212" s="171" t="str">
        <f>IF(AK$3&gt;A13remlife,A13value-SUM($F212:AJ212),IF(A13remlife="N/A","n/a",A13value/A13remlife))</f>
        <v>n/a</v>
      </c>
      <c r="AL212" s="171" t="str">
        <f>IF(AL$3&gt;A13remlife,A13value-SUM($F212:AK212),IF(A13remlife="N/A","n/a",A13value/A13remlife))</f>
        <v>n/a</v>
      </c>
      <c r="AM212" s="171" t="str">
        <f>IF(AM$3&gt;A13remlife,A13value-SUM($F212:AL212),IF(A13remlife="N/A","n/a",A13value/A13remlife))</f>
        <v>n/a</v>
      </c>
      <c r="AN212" s="171" t="str">
        <f>IF(AN$3&gt;A13remlife,A13value-SUM($F212:AM212),IF(A13remlife="N/A","n/a",A13value/A13remlife))</f>
        <v>n/a</v>
      </c>
      <c r="AO212" s="171" t="str">
        <f>IF(AO$3&gt;A13remlife,A13value-SUM($F212:AN212),IF(A13remlife="N/A","n/a",A13value/A13remlife))</f>
        <v>n/a</v>
      </c>
      <c r="AP212" s="171" t="str">
        <f>IF(AP$3&gt;A13remlife,A13value-SUM($F212:AO212),IF(A13remlife="N/A","n/a",A13value/A13remlife))</f>
        <v>n/a</v>
      </c>
      <c r="AQ212" s="171" t="str">
        <f>IF(AQ$3&gt;A13remlife,A13value-SUM($F212:AP212),IF(A13remlife="N/A","n/a",A13value/A13remlife))</f>
        <v>n/a</v>
      </c>
      <c r="AR212" s="171" t="str">
        <f>IF(AR$3&gt;A13remlife,A13value-SUM($F212:AQ212),IF(A13remlife="N/A","n/a",A13value/A13remlife))</f>
        <v>n/a</v>
      </c>
      <c r="AS212" s="171" t="str">
        <f>IF(AS$3&gt;A13remlife,A13value-SUM($F212:AR212),IF(A13remlife="N/A","n/a",A13value/A13remlife))</f>
        <v>n/a</v>
      </c>
      <c r="AT212" s="171" t="str">
        <f>IF(AT$3&gt;A13remlife,A13value-SUM($F212:AS212),IF(A13remlife="N/A","n/a",A13value/A13remlife))</f>
        <v>n/a</v>
      </c>
      <c r="AU212" s="171" t="str">
        <f>IF(AU$3&gt;A13remlife,A13value-SUM($F212:AT212),IF(A13remlife="N/A","n/a",A13value/A13remlife))</f>
        <v>n/a</v>
      </c>
      <c r="AV212" s="171" t="str">
        <f>IF(AV$3&gt;A13remlife,A13value-SUM($F212:AU212),IF(A13remlife="N/A","n/a",A13value/A13remlife))</f>
        <v>n/a</v>
      </c>
      <c r="AW212" s="171" t="str">
        <f>IF(AW$3&gt;A13remlife,A13value-SUM($F212:AV212),IF(A13remlife="N/A","n/a",A13value/A13remlife))</f>
        <v>n/a</v>
      </c>
      <c r="AX212" s="171" t="str">
        <f>IF(AX$3&gt;A13remlife,A13value-SUM($F212:AW212),IF(A13remlife="N/A","n/a",A13value/A13remlife))</f>
        <v>n/a</v>
      </c>
      <c r="AY212" s="171" t="str">
        <f>IF(AY$3&gt;A13remlife,A13value-SUM($F212:AX212),IF(A13remlife="N/A","n/a",A13value/A13remlife))</f>
        <v>n/a</v>
      </c>
      <c r="AZ212" s="171" t="str">
        <f>IF(AZ$3&gt;A13remlife,A13value-SUM($F212:AY212),IF(A13remlife="N/A","n/a",A13value/A13remlife))</f>
        <v>n/a</v>
      </c>
      <c r="BA212" s="171" t="str">
        <f>IF(BA$3&gt;A13remlife,A13value-SUM($F212:AZ212),IF(A13remlife="N/A","n/a",A13value/A13remlife))</f>
        <v>n/a</v>
      </c>
      <c r="BB212" s="171" t="str">
        <f>IF(BB$3&gt;A13remlife,A13value-SUM($F212:BA212),IF(A13remlife="N/A","n/a",A13value/A13remlife))</f>
        <v>n/a</v>
      </c>
      <c r="BC212" s="171" t="str">
        <f>IF(BC$3&gt;A13remlife,A13value-SUM($F212:BB212),IF(A13remlife="N/A","n/a",A13value/A13remlife))</f>
        <v>n/a</v>
      </c>
      <c r="BD212" s="171" t="str">
        <f>IF(BD$3&gt;A13remlife,A13value-SUM($F212:BC212),IF(A13remlife="N/A","n/a",A13value/A13remlife))</f>
        <v>n/a</v>
      </c>
      <c r="BE212" s="171" t="str">
        <f>IF(BE$3&gt;A13remlife,A13value-SUM($F212:BD212),IF(A13remlife="N/A","n/a",A13value/A13remlife))</f>
        <v>n/a</v>
      </c>
      <c r="BF212" s="171" t="str">
        <f>IF(BF$3&gt;A13remlife,A13value-SUM($F212:BE212),IF(A13remlife="N/A","n/a",A13value/A13remlife))</f>
        <v>n/a</v>
      </c>
      <c r="BG212" s="171" t="str">
        <f>IF(BG$3&gt;A13remlife,A13value-SUM($F212:BF212),IF(A13remlife="N/A","n/a",A13value/A13remlife))</f>
        <v>n/a</v>
      </c>
      <c r="BH212" s="171" t="str">
        <f>IF(BH$3&gt;A13remlife,A13value-SUM($F212:BG212),IF(A13remlife="N/A","n/a",A13value/A13remlife))</f>
        <v>n/a</v>
      </c>
      <c r="BI212" s="171" t="str">
        <f>IF(BI$3&gt;A13remlife,A13value-SUM($F212:BH212),IF(A13remlife="N/A","n/a",A13value/A13remlife))</f>
        <v>n/a</v>
      </c>
      <c r="BJ212" s="16"/>
      <c r="BK212" s="16"/>
      <c r="BL212" s="325"/>
      <c r="BM212" s="325"/>
      <c r="BN212" s="325"/>
      <c r="BO212" s="325"/>
      <c r="BP212" s="325"/>
      <c r="BQ212" s="325"/>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2" customFormat="1" hidden="1" outlineLevel="2">
      <c r="A213" s="16"/>
      <c r="B213" s="16"/>
      <c r="C213" s="35"/>
      <c r="D213" s="546" t="s">
        <v>71</v>
      </c>
      <c r="E213" s="293">
        <v>0</v>
      </c>
      <c r="F213" s="37"/>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6"/>
      <c r="BK213" s="16"/>
      <c r="BL213" s="325"/>
      <c r="BM213" s="325"/>
      <c r="BN213" s="325"/>
      <c r="BO213" s="325"/>
      <c r="BP213" s="325"/>
      <c r="BQ213" s="325"/>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2" customFormat="1" hidden="1" outlineLevel="2">
      <c r="A214" s="16"/>
      <c r="B214" s="16"/>
      <c r="C214" s="35"/>
      <c r="D214" s="546"/>
      <c r="E214" s="293">
        <v>1</v>
      </c>
      <c r="F214" s="37"/>
      <c r="G214" s="317"/>
      <c r="H214" s="172">
        <f>IF(A13stdlife="n/a","n/a",IF(H$3&gt;(A13stdlife+$E214),(Input!$G$115*(1+rvanilla)^0.5)-SUM($G214:G214),(Input!$G$115*(1+rvanilla)^0.5)/A13stdlife))</f>
        <v>0</v>
      </c>
      <c r="I214" s="172">
        <f>IF(A13stdlife="n/a","n/a",IF(I$3&gt;(A13stdlife+$E214),(Input!$G$115*(1+rvanilla)^0.5)-SUM($G214:H214),(Input!$G$115*(1+rvanilla)^0.5)/A13stdlife))</f>
        <v>0</v>
      </c>
      <c r="J214" s="172">
        <f>IF(A13stdlife="n/a","n/a",IF(J$3&gt;(A13stdlife+$E214),(Input!$G$115*(1+rvanilla)^0.5)-SUM($G214:I214),(Input!$G$115*(1+rvanilla)^0.5)/A13stdlife))</f>
        <v>0</v>
      </c>
      <c r="K214" s="172">
        <f>IF(A13stdlife="n/a","n/a",IF(K$3&gt;(A13stdlife+$E214),(Input!$G$115*(1+rvanilla)^0.5)-SUM($G214:J214),(Input!$G$115*(1+rvanilla)^0.5)/A13stdlife))</f>
        <v>0</v>
      </c>
      <c r="L214" s="172">
        <f>IF(A13stdlife="n/a","n/a",IF(L$3&gt;(A13stdlife+$E214),(Input!$G$115*(1+rvanilla)^0.5)-SUM($G214:K214),(Input!$G$115*(1+rvanilla)^0.5)/A13stdlife))</f>
        <v>0</v>
      </c>
      <c r="M214" s="172">
        <f>IF(A13stdlife="n/a","n/a",IF(M$3&gt;(A13stdlife+$E214),(Input!$G$115*(1+rvanilla)^0.5)-SUM($G214:L214),(Input!$G$115*(1+rvanilla)^0.5)/A13stdlife))</f>
        <v>0</v>
      </c>
      <c r="N214" s="172">
        <f>IF(A13stdlife="n/a","n/a",IF(N$3&gt;(A13stdlife+$E214),(Input!$G$115*(1+rvanilla)^0.5)-SUM($G214:M214),(Input!$G$115*(1+rvanilla)^0.5)/A13stdlife))</f>
        <v>0</v>
      </c>
      <c r="O214" s="172">
        <f>IF(A13stdlife="n/a","n/a",IF(O$3&gt;(A13stdlife+$E214),(Input!$G$115*(1+rvanilla)^0.5)-SUM($G214:N214),(Input!$G$115*(1+rvanilla)^0.5)/A13stdlife))</f>
        <v>0</v>
      </c>
      <c r="P214" s="172">
        <f>IF(A13stdlife="n/a","n/a",IF(P$3&gt;(A13stdlife+$E214),(Input!$G$115*(1+rvanilla)^0.5)-SUM($G214:O214),(Input!$G$115*(1+rvanilla)^0.5)/A13stdlife))</f>
        <v>0</v>
      </c>
      <c r="Q214" s="172">
        <f>IF(A13stdlife="n/a","n/a",IF(Q$3&gt;(A13stdlife+$E214),(Input!$G$115*(1+rvanilla)^0.5)-SUM($G214:P214),(Input!$G$115*(1+rvanilla)^0.5)/A13stdlife))</f>
        <v>0</v>
      </c>
      <c r="R214" s="172">
        <f>IF(A13stdlife="n/a","n/a",IF(R$3&gt;(A13stdlife+$E214),(Input!$G$115*(1+rvanilla)^0.5)-SUM($G214:Q214),(Input!$G$115*(1+rvanilla)^0.5)/A13stdlife))</f>
        <v>0</v>
      </c>
      <c r="S214" s="172">
        <f>IF(A13stdlife="n/a","n/a",IF(S$3&gt;(A13stdlife+$E214),(Input!$G$115*(1+rvanilla)^0.5)-SUM($G214:R214),(Input!$G$115*(1+rvanilla)^0.5)/A13stdlife))</f>
        <v>0</v>
      </c>
      <c r="T214" s="172">
        <f>IF(A13stdlife="n/a","n/a",IF(T$3&gt;(A13stdlife+$E214),(Input!$G$115*(1+rvanilla)^0.5)-SUM($G214:S214),(Input!$G$115*(1+rvanilla)^0.5)/A13stdlife))</f>
        <v>0</v>
      </c>
      <c r="U214" s="172">
        <f>IF(A13stdlife="n/a","n/a",IF(U$3&gt;(A13stdlife+$E214),(Input!$G$115*(1+rvanilla)^0.5)-SUM($G214:T214),(Input!$G$115*(1+rvanilla)^0.5)/A13stdlife))</f>
        <v>0</v>
      </c>
      <c r="V214" s="172">
        <f>IF(A13stdlife="n/a","n/a",IF(V$3&gt;(A13stdlife+$E214),(Input!$G$115*(1+rvanilla)^0.5)-SUM($G214:U214),(Input!$G$115*(1+rvanilla)^0.5)/A13stdlife))</f>
        <v>0</v>
      </c>
      <c r="W214" s="172">
        <f>IF(A13stdlife="n/a","n/a",IF(W$3&gt;(A13stdlife+$E214),(Input!$G$115*(1+rvanilla)^0.5)-SUM($G214:V214),(Input!$G$115*(1+rvanilla)^0.5)/A13stdlife))</f>
        <v>0</v>
      </c>
      <c r="X214" s="172">
        <f>IF(A13stdlife="n/a","n/a",IF(X$3&gt;(A13stdlife+$E214),(Input!$G$115*(1+rvanilla)^0.5)-SUM($G214:W214),(Input!$G$115*(1+rvanilla)^0.5)/A13stdlife))</f>
        <v>0</v>
      </c>
      <c r="Y214" s="172">
        <f>IF(A13stdlife="n/a","n/a",IF(Y$3&gt;(A13stdlife+$E214),(Input!$G$115*(1+rvanilla)^0.5)-SUM($G214:X214),(Input!$G$115*(1+rvanilla)^0.5)/A13stdlife))</f>
        <v>0</v>
      </c>
      <c r="Z214" s="172">
        <f>IF(A13stdlife="n/a","n/a",IF(Z$3&gt;(A13stdlife+$E214),(Input!$G$115*(1+rvanilla)^0.5)-SUM($G214:Y214),(Input!$G$115*(1+rvanilla)^0.5)/A13stdlife))</f>
        <v>0</v>
      </c>
      <c r="AA214" s="172">
        <f>IF(A13stdlife="n/a","n/a",IF(AA$3&gt;(A13stdlife+$E214),(Input!$G$115*(1+rvanilla)^0.5)-SUM($G214:Z214),(Input!$G$115*(1+rvanilla)^0.5)/A13stdlife))</f>
        <v>0</v>
      </c>
      <c r="AB214" s="172">
        <f>IF(A13stdlife="n/a","n/a",IF(AB$3&gt;(A13stdlife+$E214),(Input!$G$115*(1+rvanilla)^0.5)-SUM($G214:AA214),(Input!$G$115*(1+rvanilla)^0.5)/A13stdlife))</f>
        <v>0</v>
      </c>
      <c r="AC214" s="172">
        <f>IF(A13stdlife="n/a","n/a",IF(AC$3&gt;(A13stdlife+$E214),(Input!$G$115*(1+rvanilla)^0.5)-SUM($G214:AB214),(Input!$G$115*(1+rvanilla)^0.5)/A13stdlife))</f>
        <v>0</v>
      </c>
      <c r="AD214" s="172">
        <f>IF(A13stdlife="n/a","n/a",IF(AD$3&gt;(A13stdlife+$E214),(Input!$G$115*(1+rvanilla)^0.5)-SUM($G214:AC214),(Input!$G$115*(1+rvanilla)^0.5)/A13stdlife))</f>
        <v>0</v>
      </c>
      <c r="AE214" s="172">
        <f>IF(A13stdlife="n/a","n/a",IF(AE$3&gt;(A13stdlife+$E214),(Input!$G$115*(1+rvanilla)^0.5)-SUM($G214:AD214),(Input!$G$115*(1+rvanilla)^0.5)/A13stdlife))</f>
        <v>0</v>
      </c>
      <c r="AF214" s="172">
        <f>IF(A13stdlife="n/a","n/a",IF(AF$3&gt;(A13stdlife+$E214),(Input!$G$115*(1+rvanilla)^0.5)-SUM($G214:AE214),(Input!$G$115*(1+rvanilla)^0.5)/A13stdlife))</f>
        <v>0</v>
      </c>
      <c r="AG214" s="172">
        <f>IF(A13stdlife="n/a","n/a",IF(AG$3&gt;(A13stdlife+$E214),(Input!$G$115*(1+rvanilla)^0.5)-SUM($G214:AF214),(Input!$G$115*(1+rvanilla)^0.5)/A13stdlife))</f>
        <v>0</v>
      </c>
      <c r="AH214" s="172">
        <f>IF(A13stdlife="n/a","n/a",IF(AH$3&gt;(A13stdlife+$E214),(Input!$G$115*(1+rvanilla)^0.5)-SUM($G214:AG214),(Input!$G$115*(1+rvanilla)^0.5)/A13stdlife))</f>
        <v>0</v>
      </c>
      <c r="AI214" s="172">
        <f>IF(A13stdlife="n/a","n/a",IF(AI$3&gt;(A13stdlife+$E214),(Input!$G$115*(1+rvanilla)^0.5)-SUM($G214:AH214),(Input!$G$115*(1+rvanilla)^0.5)/A13stdlife))</f>
        <v>0</v>
      </c>
      <c r="AJ214" s="172">
        <f>IF(A13stdlife="n/a","n/a",IF(AJ$3&gt;(A13stdlife+$E214),(Input!$G$115*(1+rvanilla)^0.5)-SUM($G214:AI214),(Input!$G$115*(1+rvanilla)^0.5)/A13stdlife))</f>
        <v>0</v>
      </c>
      <c r="AK214" s="172">
        <f>IF(A13stdlife="n/a","n/a",IF(AK$3&gt;(A13stdlife+$E214),(Input!$G$115*(1+rvanilla)^0.5)-SUM($G214:AJ214),(Input!$G$115*(1+rvanilla)^0.5)/A13stdlife))</f>
        <v>0</v>
      </c>
      <c r="AL214" s="172">
        <f>IF(A13stdlife="n/a","n/a",IF(AL$3&gt;(A13stdlife+$E214),(Input!$G$115*(1+rvanilla)^0.5)-SUM($G214:AK214),(Input!$G$115*(1+rvanilla)^0.5)/A13stdlife))</f>
        <v>0</v>
      </c>
      <c r="AM214" s="172">
        <f>IF(A13stdlife="n/a","n/a",IF(AM$3&gt;(A13stdlife+$E214),(Input!$G$115*(1+rvanilla)^0.5)-SUM($G214:AL214),(Input!$G$115*(1+rvanilla)^0.5)/A13stdlife))</f>
        <v>0</v>
      </c>
      <c r="AN214" s="172">
        <f>IF(A13stdlife="n/a","n/a",IF(AN$3&gt;(A13stdlife+$E214),(Input!$G$115*(1+rvanilla)^0.5)-SUM($G214:AM214),(Input!$G$115*(1+rvanilla)^0.5)/A13stdlife))</f>
        <v>0</v>
      </c>
      <c r="AO214" s="172">
        <f>IF(A13stdlife="n/a","n/a",IF(AO$3&gt;(A13stdlife+$E214),(Input!$G$115*(1+rvanilla)^0.5)-SUM($G214:AN214),(Input!$G$115*(1+rvanilla)^0.5)/A13stdlife))</f>
        <v>0</v>
      </c>
      <c r="AP214" s="172">
        <f>IF(A13stdlife="n/a","n/a",IF(AP$3&gt;(A13stdlife+$E214),(Input!$G$115*(1+rvanilla)^0.5)-SUM($G214:AO214),(Input!$G$115*(1+rvanilla)^0.5)/A13stdlife))</f>
        <v>0</v>
      </c>
      <c r="AQ214" s="172">
        <f>IF(A13stdlife="n/a","n/a",IF(AQ$3&gt;(A13stdlife+$E214),(Input!$G$115*(1+rvanilla)^0.5)-SUM($G214:AP214),(Input!$G$115*(1+rvanilla)^0.5)/A13stdlife))</f>
        <v>0</v>
      </c>
      <c r="AR214" s="172">
        <f>IF(A13stdlife="n/a","n/a",IF(AR$3&gt;(A13stdlife+$E214),(Input!$G$115*(1+rvanilla)^0.5)-SUM($G214:AQ214),(Input!$G$115*(1+rvanilla)^0.5)/A13stdlife))</f>
        <v>0</v>
      </c>
      <c r="AS214" s="172">
        <f>IF(A13stdlife="n/a","n/a",IF(AS$3&gt;(A13stdlife+$E214),(Input!$G$115*(1+rvanilla)^0.5)-SUM($G214:AR214),(Input!$G$115*(1+rvanilla)^0.5)/A13stdlife))</f>
        <v>0</v>
      </c>
      <c r="AT214" s="172">
        <f>IF(A13stdlife="n/a","n/a",IF(AT$3&gt;(A13stdlife+$E214),(Input!$G$115*(1+rvanilla)^0.5)-SUM($G214:AS214),(Input!$G$115*(1+rvanilla)^0.5)/A13stdlife))</f>
        <v>0</v>
      </c>
      <c r="AU214" s="172">
        <f>IF(A13stdlife="n/a","n/a",IF(AU$3&gt;(A13stdlife+$E214),(Input!$G$115*(1+rvanilla)^0.5)-SUM($G214:AT214),(Input!$G$115*(1+rvanilla)^0.5)/A13stdlife))</f>
        <v>0</v>
      </c>
      <c r="AV214" s="172">
        <f>IF(A13stdlife="n/a","n/a",IF(AV$3&gt;(A13stdlife+$E214),(Input!$G$115*(1+rvanilla)^0.5)-SUM($G214:AU214),(Input!$G$115*(1+rvanilla)^0.5)/A13stdlife))</f>
        <v>0</v>
      </c>
      <c r="AW214" s="172">
        <f>IF(A13stdlife="n/a","n/a",IF(AW$3&gt;(A13stdlife+$E214),(Input!$G$115*(1+rvanilla)^0.5)-SUM($G214:AV214),(Input!$G$115*(1+rvanilla)^0.5)/A13stdlife))</f>
        <v>0</v>
      </c>
      <c r="AX214" s="172">
        <f>IF(A13stdlife="n/a","n/a",IF(AX$3&gt;(A13stdlife+$E214),(Input!$G$115*(1+rvanilla)^0.5)-SUM($G214:AW214),(Input!$G$115*(1+rvanilla)^0.5)/A13stdlife))</f>
        <v>0</v>
      </c>
      <c r="AY214" s="172">
        <f>IF(A13stdlife="n/a","n/a",IF(AY$3&gt;(A13stdlife+$E214),(Input!$G$115*(1+rvanilla)^0.5)-SUM($G214:AX214),(Input!$G$115*(1+rvanilla)^0.5)/A13stdlife))</f>
        <v>0</v>
      </c>
      <c r="AZ214" s="172">
        <f>IF(A13stdlife="n/a","n/a",IF(AZ$3&gt;(A13stdlife+$E214),(Input!$G$115*(1+rvanilla)^0.5)-SUM($G214:AY214),(Input!$G$115*(1+rvanilla)^0.5)/A13stdlife))</f>
        <v>0</v>
      </c>
      <c r="BA214" s="172">
        <f>IF(A13stdlife="n/a","n/a",IF(BA$3&gt;(A13stdlife+$E214),(Input!$G$115*(1+rvanilla)^0.5)-SUM($G214:AZ214),(Input!$G$115*(1+rvanilla)^0.5)/A13stdlife))</f>
        <v>0</v>
      </c>
      <c r="BB214" s="172">
        <f>IF(A13stdlife="n/a","n/a",IF(BB$3&gt;(A13stdlife+$E214),(Input!$G$115*(1+rvanilla)^0.5)-SUM($G214:BA214),(Input!$G$115*(1+rvanilla)^0.5)/A13stdlife))</f>
        <v>0</v>
      </c>
      <c r="BC214" s="172">
        <f>IF(A13stdlife="n/a","n/a",IF(BC$3&gt;(A13stdlife+$E214),(Input!$G$115*(1+rvanilla)^0.5)-SUM($G214:BB214),(Input!$G$115*(1+rvanilla)^0.5)/A13stdlife))</f>
        <v>0</v>
      </c>
      <c r="BD214" s="172">
        <f>IF(A13stdlife="n/a","n/a",IF(BD$3&gt;(A13stdlife+$E214),(Input!$G$115*(1+rvanilla)^0.5)-SUM($G214:BC214),(Input!$G$115*(1+rvanilla)^0.5)/A13stdlife))</f>
        <v>0</v>
      </c>
      <c r="BE214" s="172">
        <f>IF(A13stdlife="n/a","n/a",IF(BE$3&gt;(A13stdlife+$E214),(Input!$G$115*(1+rvanilla)^0.5)-SUM($G214:BD214),(Input!$G$115*(1+rvanilla)^0.5)/A13stdlife))</f>
        <v>0</v>
      </c>
      <c r="BF214" s="172">
        <f>IF(A13stdlife="n/a","n/a",IF(BF$3&gt;(A13stdlife+$E214),(Input!$G$115*(1+rvanilla)^0.5)-SUM($G214:BE214),(Input!$G$115*(1+rvanilla)^0.5)/A13stdlife))</f>
        <v>0</v>
      </c>
      <c r="BG214" s="172">
        <f>IF(A13stdlife="n/a","n/a",IF(BG$3&gt;(A13stdlife+$E214),(Input!$G$115*(1+rvanilla)^0.5)-SUM($G214:BF214),(Input!$G$115*(1+rvanilla)^0.5)/A13stdlife))</f>
        <v>0</v>
      </c>
      <c r="BH214" s="172">
        <f>IF(A13stdlife="n/a","n/a",IF(BH$3&gt;(A13stdlife+$E214),(Input!$G$115*(1+rvanilla)^0.5)-SUM($G214:BG214),(Input!$G$115*(1+rvanilla)^0.5)/A13stdlife))</f>
        <v>0</v>
      </c>
      <c r="BI214" s="172">
        <f>IF(A13stdlife="n/a","n/a",IF(BI$3&gt;(A13stdlife+$E214),(Input!$G$115*(1+rvanilla)^0.5)-SUM($G214:BH214),(Input!$G$115*(1+rvanilla)^0.5)/A13stdlife))</f>
        <v>0</v>
      </c>
      <c r="BJ214" s="16"/>
      <c r="BK214" s="16"/>
      <c r="BL214" s="325"/>
      <c r="BM214" s="325"/>
      <c r="BN214" s="325"/>
      <c r="BO214" s="325"/>
      <c r="BP214" s="325"/>
      <c r="BQ214" s="325"/>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2" customFormat="1" hidden="1" outlineLevel="2">
      <c r="A215" s="16"/>
      <c r="B215" s="16"/>
      <c r="C215" s="35"/>
      <c r="D215" s="546"/>
      <c r="E215" s="293">
        <v>2</v>
      </c>
      <c r="F215" s="37"/>
      <c r="G215" s="318"/>
      <c r="H215" s="319"/>
      <c r="I215" s="172">
        <f>IF(A13stdlife="n/a","n/a",IF(I$3&gt;(A13stdlife+$E215),(Input!$H$115*(1+rvanilla)^0.5)-SUM($H215:H215),(Input!$H$115*(1+rvanilla)^0.5)/A13stdlife))</f>
        <v>0</v>
      </c>
      <c r="J215" s="172">
        <f>IF(A13stdlife="n/a","n/a",IF(J$3&gt;(A13stdlife+$E215),(Input!$H$115*(1+rvanilla)^0.5)-SUM($H215:I215),(Input!$H$115*(1+rvanilla)^0.5)/A13stdlife))</f>
        <v>0</v>
      </c>
      <c r="K215" s="172">
        <f>IF(A13stdlife="n/a","n/a",IF(K$3&gt;(A13stdlife+$E215),(Input!$H$115*(1+rvanilla)^0.5)-SUM($H215:J215),(Input!$H$115*(1+rvanilla)^0.5)/A13stdlife))</f>
        <v>0</v>
      </c>
      <c r="L215" s="172">
        <f>IF(A13stdlife="n/a","n/a",IF(L$3&gt;(A13stdlife+$E215),(Input!$H$115*(1+rvanilla)^0.5)-SUM($H215:K215),(Input!$H$115*(1+rvanilla)^0.5)/A13stdlife))</f>
        <v>0</v>
      </c>
      <c r="M215" s="172">
        <f>IF(A13stdlife="n/a","n/a",IF(M$3&gt;(A13stdlife+$E215),(Input!$H$115*(1+rvanilla)^0.5)-SUM($H215:L215),(Input!$H$115*(1+rvanilla)^0.5)/A13stdlife))</f>
        <v>0</v>
      </c>
      <c r="N215" s="172">
        <f>IF(A13stdlife="n/a","n/a",IF(N$3&gt;(A13stdlife+$E215),(Input!$H$115*(1+rvanilla)^0.5)-SUM($H215:M215),(Input!$H$115*(1+rvanilla)^0.5)/A13stdlife))</f>
        <v>0</v>
      </c>
      <c r="O215" s="172">
        <f>IF(A13stdlife="n/a","n/a",IF(O$3&gt;(A13stdlife+$E215),(Input!$H$115*(1+rvanilla)^0.5)-SUM($H215:N215),(Input!$H$115*(1+rvanilla)^0.5)/A13stdlife))</f>
        <v>0</v>
      </c>
      <c r="P215" s="172">
        <f>IF(A13stdlife="n/a","n/a",IF(P$3&gt;(A13stdlife+$E215),(Input!$H$115*(1+rvanilla)^0.5)-SUM($H215:O215),(Input!$H$115*(1+rvanilla)^0.5)/A13stdlife))</f>
        <v>0</v>
      </c>
      <c r="Q215" s="172">
        <f>IF(A13stdlife="n/a","n/a",IF(Q$3&gt;(A13stdlife+$E215),(Input!$H$115*(1+rvanilla)^0.5)-SUM($H215:P215),(Input!$H$115*(1+rvanilla)^0.5)/A13stdlife))</f>
        <v>0</v>
      </c>
      <c r="R215" s="172">
        <f>IF(A13stdlife="n/a","n/a",IF(R$3&gt;(A13stdlife+$E215),(Input!$H$115*(1+rvanilla)^0.5)-SUM($H215:Q215),(Input!$H$115*(1+rvanilla)^0.5)/A13stdlife))</f>
        <v>0</v>
      </c>
      <c r="S215" s="172">
        <f>IF(A13stdlife="n/a","n/a",IF(S$3&gt;(A13stdlife+$E215),(Input!$H$115*(1+rvanilla)^0.5)-SUM($H215:R215),(Input!$H$115*(1+rvanilla)^0.5)/A13stdlife))</f>
        <v>0</v>
      </c>
      <c r="T215" s="172">
        <f>IF(A13stdlife="n/a","n/a",IF(T$3&gt;(A13stdlife+$E215),(Input!$H$115*(1+rvanilla)^0.5)-SUM($H215:S215),(Input!$H$115*(1+rvanilla)^0.5)/A13stdlife))</f>
        <v>0</v>
      </c>
      <c r="U215" s="172">
        <f>IF(A13stdlife="n/a","n/a",IF(U$3&gt;(A13stdlife+$E215),(Input!$H$115*(1+rvanilla)^0.5)-SUM($H215:T215),(Input!$H$115*(1+rvanilla)^0.5)/A13stdlife))</f>
        <v>0</v>
      </c>
      <c r="V215" s="172">
        <f>IF(A13stdlife="n/a","n/a",IF(V$3&gt;(A13stdlife+$E215),(Input!$H$115*(1+rvanilla)^0.5)-SUM($H215:U215),(Input!$H$115*(1+rvanilla)^0.5)/A13stdlife))</f>
        <v>0</v>
      </c>
      <c r="W215" s="172">
        <f>IF(A13stdlife="n/a","n/a",IF(W$3&gt;(A13stdlife+$E215),(Input!$H$115*(1+rvanilla)^0.5)-SUM($H215:V215),(Input!$H$115*(1+rvanilla)^0.5)/A13stdlife))</f>
        <v>0</v>
      </c>
      <c r="X215" s="172">
        <f>IF(A13stdlife="n/a","n/a",IF(X$3&gt;(A13stdlife+$E215),(Input!$H$115*(1+rvanilla)^0.5)-SUM($H215:W215),(Input!$H$115*(1+rvanilla)^0.5)/A13stdlife))</f>
        <v>0</v>
      </c>
      <c r="Y215" s="172">
        <f>IF(A13stdlife="n/a","n/a",IF(Y$3&gt;(A13stdlife+$E215),(Input!$H$115*(1+rvanilla)^0.5)-SUM($H215:X215),(Input!$H$115*(1+rvanilla)^0.5)/A13stdlife))</f>
        <v>0</v>
      </c>
      <c r="Z215" s="172">
        <f>IF(A13stdlife="n/a","n/a",IF(Z$3&gt;(A13stdlife+$E215),(Input!$H$115*(1+rvanilla)^0.5)-SUM($H215:Y215),(Input!$H$115*(1+rvanilla)^0.5)/A13stdlife))</f>
        <v>0</v>
      </c>
      <c r="AA215" s="172">
        <f>IF(A13stdlife="n/a","n/a",IF(AA$3&gt;(A13stdlife+$E215),(Input!$H$115*(1+rvanilla)^0.5)-SUM($H215:Z215),(Input!$H$115*(1+rvanilla)^0.5)/A13stdlife))</f>
        <v>0</v>
      </c>
      <c r="AB215" s="172">
        <f>IF(A13stdlife="n/a","n/a",IF(AB$3&gt;(A13stdlife+$E215),(Input!$H$115*(1+rvanilla)^0.5)-SUM($H215:AA215),(Input!$H$115*(1+rvanilla)^0.5)/A13stdlife))</f>
        <v>0</v>
      </c>
      <c r="AC215" s="172">
        <f>IF(A13stdlife="n/a","n/a",IF(AC$3&gt;(A13stdlife+$E215),(Input!$H$115*(1+rvanilla)^0.5)-SUM($H215:AB215),(Input!$H$115*(1+rvanilla)^0.5)/A13stdlife))</f>
        <v>0</v>
      </c>
      <c r="AD215" s="172">
        <f>IF(A13stdlife="n/a","n/a",IF(AD$3&gt;(A13stdlife+$E215),(Input!$H$115*(1+rvanilla)^0.5)-SUM($H215:AC215),(Input!$H$115*(1+rvanilla)^0.5)/A13stdlife))</f>
        <v>0</v>
      </c>
      <c r="AE215" s="172">
        <f>IF(A13stdlife="n/a","n/a",IF(AE$3&gt;(A13stdlife+$E215),(Input!$H$115*(1+rvanilla)^0.5)-SUM($H215:AD215),(Input!$H$115*(1+rvanilla)^0.5)/A13stdlife))</f>
        <v>0</v>
      </c>
      <c r="AF215" s="172">
        <f>IF(A13stdlife="n/a","n/a",IF(AF$3&gt;(A13stdlife+$E215),(Input!$H$115*(1+rvanilla)^0.5)-SUM($H215:AE215),(Input!$H$115*(1+rvanilla)^0.5)/A13stdlife))</f>
        <v>0</v>
      </c>
      <c r="AG215" s="172">
        <f>IF(A13stdlife="n/a","n/a",IF(AG$3&gt;(A13stdlife+$E215),(Input!$H$115*(1+rvanilla)^0.5)-SUM($H215:AF215),(Input!$H$115*(1+rvanilla)^0.5)/A13stdlife))</f>
        <v>0</v>
      </c>
      <c r="AH215" s="172">
        <f>IF(A13stdlife="n/a","n/a",IF(AH$3&gt;(A13stdlife+$E215),(Input!$H$115*(1+rvanilla)^0.5)-SUM($H215:AG215),(Input!$H$115*(1+rvanilla)^0.5)/A13stdlife))</f>
        <v>0</v>
      </c>
      <c r="AI215" s="172">
        <f>IF(A13stdlife="n/a","n/a",IF(AI$3&gt;(A13stdlife+$E215),(Input!$H$115*(1+rvanilla)^0.5)-SUM($H215:AH215),(Input!$H$115*(1+rvanilla)^0.5)/A13stdlife))</f>
        <v>0</v>
      </c>
      <c r="AJ215" s="172">
        <f>IF(A13stdlife="n/a","n/a",IF(AJ$3&gt;(A13stdlife+$E215),(Input!$H$115*(1+rvanilla)^0.5)-SUM($H215:AI215),(Input!$H$115*(1+rvanilla)^0.5)/A13stdlife))</f>
        <v>0</v>
      </c>
      <c r="AK215" s="172">
        <f>IF(A13stdlife="n/a","n/a",IF(AK$3&gt;(A13stdlife+$E215),(Input!$H$115*(1+rvanilla)^0.5)-SUM($H215:AJ215),(Input!$H$115*(1+rvanilla)^0.5)/A13stdlife))</f>
        <v>0</v>
      </c>
      <c r="AL215" s="172">
        <f>IF(A13stdlife="n/a","n/a",IF(AL$3&gt;(A13stdlife+$E215),(Input!$H$115*(1+rvanilla)^0.5)-SUM($H215:AK215),(Input!$H$115*(1+rvanilla)^0.5)/A13stdlife))</f>
        <v>0</v>
      </c>
      <c r="AM215" s="172">
        <f>IF(A13stdlife="n/a","n/a",IF(AM$3&gt;(A13stdlife+$E215),(Input!$H$115*(1+rvanilla)^0.5)-SUM($H215:AL215),(Input!$H$115*(1+rvanilla)^0.5)/A13stdlife))</f>
        <v>0</v>
      </c>
      <c r="AN215" s="172">
        <f>IF(A13stdlife="n/a","n/a",IF(AN$3&gt;(A13stdlife+$E215),(Input!$H$115*(1+rvanilla)^0.5)-SUM($H215:AM215),(Input!$H$115*(1+rvanilla)^0.5)/A13stdlife))</f>
        <v>0</v>
      </c>
      <c r="AO215" s="172">
        <f>IF(A13stdlife="n/a","n/a",IF(AO$3&gt;(A13stdlife+$E215),(Input!$H$115*(1+rvanilla)^0.5)-SUM($H215:AN215),(Input!$H$115*(1+rvanilla)^0.5)/A13stdlife))</f>
        <v>0</v>
      </c>
      <c r="AP215" s="172">
        <f>IF(A13stdlife="n/a","n/a",IF(AP$3&gt;(A13stdlife+$E215),(Input!$H$115*(1+rvanilla)^0.5)-SUM($H215:AO215),(Input!$H$115*(1+rvanilla)^0.5)/A13stdlife))</f>
        <v>0</v>
      </c>
      <c r="AQ215" s="172">
        <f>IF(A13stdlife="n/a","n/a",IF(AQ$3&gt;(A13stdlife+$E215),(Input!$H$115*(1+rvanilla)^0.5)-SUM($H215:AP215),(Input!$H$115*(1+rvanilla)^0.5)/A13stdlife))</f>
        <v>0</v>
      </c>
      <c r="AR215" s="172">
        <f>IF(A13stdlife="n/a","n/a",IF(AR$3&gt;(A13stdlife+$E215),(Input!$H$115*(1+rvanilla)^0.5)-SUM($H215:AQ215),(Input!$H$115*(1+rvanilla)^0.5)/A13stdlife))</f>
        <v>0</v>
      </c>
      <c r="AS215" s="172">
        <f>IF(A13stdlife="n/a","n/a",IF(AS$3&gt;(A13stdlife+$E215),(Input!$H$115*(1+rvanilla)^0.5)-SUM($H215:AR215),(Input!$H$115*(1+rvanilla)^0.5)/A13stdlife))</f>
        <v>0</v>
      </c>
      <c r="AT215" s="172">
        <f>IF(A13stdlife="n/a","n/a",IF(AT$3&gt;(A13stdlife+$E215),(Input!$H$115*(1+rvanilla)^0.5)-SUM($H215:AS215),(Input!$H$115*(1+rvanilla)^0.5)/A13stdlife))</f>
        <v>0</v>
      </c>
      <c r="AU215" s="172">
        <f>IF(A13stdlife="n/a","n/a",IF(AU$3&gt;(A13stdlife+$E215),(Input!$H$115*(1+rvanilla)^0.5)-SUM($H215:AT215),(Input!$H$115*(1+rvanilla)^0.5)/A13stdlife))</f>
        <v>0</v>
      </c>
      <c r="AV215" s="172">
        <f>IF(A13stdlife="n/a","n/a",IF(AV$3&gt;(A13stdlife+$E215),(Input!$H$115*(1+rvanilla)^0.5)-SUM($H215:AU215),(Input!$H$115*(1+rvanilla)^0.5)/A13stdlife))</f>
        <v>0</v>
      </c>
      <c r="AW215" s="172">
        <f>IF(A13stdlife="n/a","n/a",IF(AW$3&gt;(A13stdlife+$E215),(Input!$H$115*(1+rvanilla)^0.5)-SUM($H215:AV215),(Input!$H$115*(1+rvanilla)^0.5)/A13stdlife))</f>
        <v>0</v>
      </c>
      <c r="AX215" s="172">
        <f>IF(A13stdlife="n/a","n/a",IF(AX$3&gt;(A13stdlife+$E215),(Input!$H$115*(1+rvanilla)^0.5)-SUM($H215:AW215),(Input!$H$115*(1+rvanilla)^0.5)/A13stdlife))</f>
        <v>0</v>
      </c>
      <c r="AY215" s="172">
        <f>IF(A13stdlife="n/a","n/a",IF(AY$3&gt;(A13stdlife+$E215),(Input!$H$115*(1+rvanilla)^0.5)-SUM($H215:AX215),(Input!$H$115*(1+rvanilla)^0.5)/A13stdlife))</f>
        <v>0</v>
      </c>
      <c r="AZ215" s="172">
        <f>IF(A13stdlife="n/a","n/a",IF(AZ$3&gt;(A13stdlife+$E215),(Input!$H$115*(1+rvanilla)^0.5)-SUM($H215:AY215),(Input!$H$115*(1+rvanilla)^0.5)/A13stdlife))</f>
        <v>0</v>
      </c>
      <c r="BA215" s="172">
        <f>IF(A13stdlife="n/a","n/a",IF(BA$3&gt;(A13stdlife+$E215),(Input!$H$115*(1+rvanilla)^0.5)-SUM($H215:AZ215),(Input!$H$115*(1+rvanilla)^0.5)/A13stdlife))</f>
        <v>0</v>
      </c>
      <c r="BB215" s="172">
        <f>IF(A13stdlife="n/a","n/a",IF(BB$3&gt;(A13stdlife+$E215),(Input!$H$115*(1+rvanilla)^0.5)-SUM($H215:BA215),(Input!$H$115*(1+rvanilla)^0.5)/A13stdlife))</f>
        <v>0</v>
      </c>
      <c r="BC215" s="172">
        <f>IF(A13stdlife="n/a","n/a",IF(BC$3&gt;(A13stdlife+$E215),(Input!$H$115*(1+rvanilla)^0.5)-SUM($H215:BB215),(Input!$H$115*(1+rvanilla)^0.5)/A13stdlife))</f>
        <v>0</v>
      </c>
      <c r="BD215" s="172">
        <f>IF(A13stdlife="n/a","n/a",IF(BD$3&gt;(A13stdlife+$E215),(Input!$H$115*(1+rvanilla)^0.5)-SUM($H215:BC215),(Input!$H$115*(1+rvanilla)^0.5)/A13stdlife))</f>
        <v>0</v>
      </c>
      <c r="BE215" s="172">
        <f>IF(A13stdlife="n/a","n/a",IF(BE$3&gt;(A13stdlife+$E215),(Input!$H$115*(1+rvanilla)^0.5)-SUM($H215:BD215),(Input!$H$115*(1+rvanilla)^0.5)/A13stdlife))</f>
        <v>0</v>
      </c>
      <c r="BF215" s="172">
        <f>IF(A13stdlife="n/a","n/a",IF(BF$3&gt;(A13stdlife+$E215),(Input!$H$115*(1+rvanilla)^0.5)-SUM($H215:BE215),(Input!$H$115*(1+rvanilla)^0.5)/A13stdlife))</f>
        <v>0</v>
      </c>
      <c r="BG215" s="172">
        <f>IF(A13stdlife="n/a","n/a",IF(BG$3&gt;(A13stdlife+$E215),(Input!$H$115*(1+rvanilla)^0.5)-SUM($H215:BF215),(Input!$H$115*(1+rvanilla)^0.5)/A13stdlife))</f>
        <v>0</v>
      </c>
      <c r="BH215" s="172">
        <f>IF(A13stdlife="n/a","n/a",IF(BH$3&gt;(A13stdlife+$E215),(Input!$H$115*(1+rvanilla)^0.5)-SUM($H215:BG215),(Input!$H$115*(1+rvanilla)^0.5)/A13stdlife))</f>
        <v>0</v>
      </c>
      <c r="BI215" s="172">
        <f>IF(A13stdlife="n/a","n/a",IF(BI$3&gt;(A13stdlife+$E215),(Input!$H$115*(1+rvanilla)^0.5)-SUM($H215:BH215),(Input!$H$115*(1+rvanilla)^0.5)/A13stdlife))</f>
        <v>0</v>
      </c>
      <c r="BJ215" s="16"/>
      <c r="BK215" s="16"/>
      <c r="BL215" s="325"/>
      <c r="BM215" s="325"/>
      <c r="BN215" s="325"/>
      <c r="BO215" s="325"/>
      <c r="BP215" s="325"/>
      <c r="BQ215" s="32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2" customFormat="1" hidden="1" outlineLevel="2">
      <c r="A216" s="16"/>
      <c r="B216" s="16"/>
      <c r="C216" s="35"/>
      <c r="D216" s="546"/>
      <c r="E216" s="293">
        <v>3</v>
      </c>
      <c r="F216" s="37"/>
      <c r="G216" s="318"/>
      <c r="H216" s="320"/>
      <c r="I216" s="319"/>
      <c r="J216" s="172">
        <f>IF(A13stdlife="n/a","n/a",IF(J$3&gt;(A13stdlife+$E216),(Input!$I$115*(1+rvanilla)^0.5)-SUM($I216:I216),(Input!$I$115*(1+rvanilla)^0.5)/A13stdlife))</f>
        <v>0</v>
      </c>
      <c r="K216" s="172">
        <f>IF(A13stdlife="n/a","n/a",IF(K$3&gt;(A13stdlife+$E216),(Input!$I$115*(1+rvanilla)^0.5)-SUM($I216:J216),(Input!$I$115*(1+rvanilla)^0.5)/A13stdlife))</f>
        <v>0</v>
      </c>
      <c r="L216" s="172">
        <f>IF(A13stdlife="n/a","n/a",IF(L$3&gt;(A13stdlife+$E216),(Input!$I$115*(1+rvanilla)^0.5)-SUM($I216:K216),(Input!$I$115*(1+rvanilla)^0.5)/A13stdlife))</f>
        <v>0</v>
      </c>
      <c r="M216" s="172">
        <f>IF(A13stdlife="n/a","n/a",IF(M$3&gt;(A13stdlife+$E216),(Input!$I$115*(1+rvanilla)^0.5)-SUM($I216:L216),(Input!$I$115*(1+rvanilla)^0.5)/A13stdlife))</f>
        <v>0</v>
      </c>
      <c r="N216" s="172">
        <f>IF(A13stdlife="n/a","n/a",IF(N$3&gt;(A13stdlife+$E216),(Input!$I$115*(1+rvanilla)^0.5)-SUM($I216:M216),(Input!$I$115*(1+rvanilla)^0.5)/A13stdlife))</f>
        <v>0</v>
      </c>
      <c r="O216" s="172">
        <f>IF(A13stdlife="n/a","n/a",IF(O$3&gt;(A13stdlife+$E216),(Input!$I$115*(1+rvanilla)^0.5)-SUM($I216:N216),(Input!$I$115*(1+rvanilla)^0.5)/A13stdlife))</f>
        <v>0</v>
      </c>
      <c r="P216" s="172">
        <f>IF(A13stdlife="n/a","n/a",IF(P$3&gt;(A13stdlife+$E216),(Input!$I$115*(1+rvanilla)^0.5)-SUM($I216:O216),(Input!$I$115*(1+rvanilla)^0.5)/A13stdlife))</f>
        <v>0</v>
      </c>
      <c r="Q216" s="172">
        <f>IF(A13stdlife="n/a","n/a",IF(Q$3&gt;(A13stdlife+$E216),(Input!$I$115*(1+rvanilla)^0.5)-SUM($I216:P216),(Input!$I$115*(1+rvanilla)^0.5)/A13stdlife))</f>
        <v>0</v>
      </c>
      <c r="R216" s="172">
        <f>IF(A13stdlife="n/a","n/a",IF(R$3&gt;(A13stdlife+$E216),(Input!$I$115*(1+rvanilla)^0.5)-SUM($I216:Q216),(Input!$I$115*(1+rvanilla)^0.5)/A13stdlife))</f>
        <v>0</v>
      </c>
      <c r="S216" s="172">
        <f>IF(A13stdlife="n/a","n/a",IF(S$3&gt;(A13stdlife+$E216),(Input!$I$115*(1+rvanilla)^0.5)-SUM($I216:R216),(Input!$I$115*(1+rvanilla)^0.5)/A13stdlife))</f>
        <v>0</v>
      </c>
      <c r="T216" s="172">
        <f>IF(A13stdlife="n/a","n/a",IF(T$3&gt;(A13stdlife+$E216),(Input!$I$115*(1+rvanilla)^0.5)-SUM($I216:S216),(Input!$I$115*(1+rvanilla)^0.5)/A13stdlife))</f>
        <v>0</v>
      </c>
      <c r="U216" s="172">
        <f>IF(A13stdlife="n/a","n/a",IF(U$3&gt;(A13stdlife+$E216),(Input!$I$115*(1+rvanilla)^0.5)-SUM($I216:T216),(Input!$I$115*(1+rvanilla)^0.5)/A13stdlife))</f>
        <v>0</v>
      </c>
      <c r="V216" s="172">
        <f>IF(A13stdlife="n/a","n/a",IF(V$3&gt;(A13stdlife+$E216),(Input!$I$115*(1+rvanilla)^0.5)-SUM($I216:U216),(Input!$I$115*(1+rvanilla)^0.5)/A13stdlife))</f>
        <v>0</v>
      </c>
      <c r="W216" s="172">
        <f>IF(A13stdlife="n/a","n/a",IF(W$3&gt;(A13stdlife+$E216),(Input!$I$115*(1+rvanilla)^0.5)-SUM($I216:V216),(Input!$I$115*(1+rvanilla)^0.5)/A13stdlife))</f>
        <v>0</v>
      </c>
      <c r="X216" s="172">
        <f>IF(A13stdlife="n/a","n/a",IF(X$3&gt;(A13stdlife+$E216),(Input!$I$115*(1+rvanilla)^0.5)-SUM($I216:W216),(Input!$I$115*(1+rvanilla)^0.5)/A13stdlife))</f>
        <v>0</v>
      </c>
      <c r="Y216" s="172">
        <f>IF(A13stdlife="n/a","n/a",IF(Y$3&gt;(A13stdlife+$E216),(Input!$I$115*(1+rvanilla)^0.5)-SUM($I216:X216),(Input!$I$115*(1+rvanilla)^0.5)/A13stdlife))</f>
        <v>0</v>
      </c>
      <c r="Z216" s="172">
        <f>IF(A13stdlife="n/a","n/a",IF(Z$3&gt;(A13stdlife+$E216),(Input!$I$115*(1+rvanilla)^0.5)-SUM($I216:Y216),(Input!$I$115*(1+rvanilla)^0.5)/A13stdlife))</f>
        <v>0</v>
      </c>
      <c r="AA216" s="172">
        <f>IF(A13stdlife="n/a","n/a",IF(AA$3&gt;(A13stdlife+$E216),(Input!$I$115*(1+rvanilla)^0.5)-SUM($I216:Z216),(Input!$I$115*(1+rvanilla)^0.5)/A13stdlife))</f>
        <v>0</v>
      </c>
      <c r="AB216" s="172">
        <f>IF(A13stdlife="n/a","n/a",IF(AB$3&gt;(A13stdlife+$E216),(Input!$I$115*(1+rvanilla)^0.5)-SUM($I216:AA216),(Input!$I$115*(1+rvanilla)^0.5)/A13stdlife))</f>
        <v>0</v>
      </c>
      <c r="AC216" s="172">
        <f>IF(A13stdlife="n/a","n/a",IF(AC$3&gt;(A13stdlife+$E216),(Input!$I$115*(1+rvanilla)^0.5)-SUM($I216:AB216),(Input!$I$115*(1+rvanilla)^0.5)/A13stdlife))</f>
        <v>0</v>
      </c>
      <c r="AD216" s="172">
        <f>IF(A13stdlife="n/a","n/a",IF(AD$3&gt;(A13stdlife+$E216),(Input!$I$115*(1+rvanilla)^0.5)-SUM($I216:AC216),(Input!$I$115*(1+rvanilla)^0.5)/A13stdlife))</f>
        <v>0</v>
      </c>
      <c r="AE216" s="172">
        <f>IF(A13stdlife="n/a","n/a",IF(AE$3&gt;(A13stdlife+$E216),(Input!$I$115*(1+rvanilla)^0.5)-SUM($I216:AD216),(Input!$I$115*(1+rvanilla)^0.5)/A13stdlife))</f>
        <v>0</v>
      </c>
      <c r="AF216" s="172">
        <f>IF(A13stdlife="n/a","n/a",IF(AF$3&gt;(A13stdlife+$E216),(Input!$I$115*(1+rvanilla)^0.5)-SUM($I216:AE216),(Input!$I$115*(1+rvanilla)^0.5)/A13stdlife))</f>
        <v>0</v>
      </c>
      <c r="AG216" s="172">
        <f>IF(A13stdlife="n/a","n/a",IF(AG$3&gt;(A13stdlife+$E216),(Input!$I$115*(1+rvanilla)^0.5)-SUM($I216:AF216),(Input!$I$115*(1+rvanilla)^0.5)/A13stdlife))</f>
        <v>0</v>
      </c>
      <c r="AH216" s="172">
        <f>IF(A13stdlife="n/a","n/a",IF(AH$3&gt;(A13stdlife+$E216),(Input!$I$115*(1+rvanilla)^0.5)-SUM($I216:AG216),(Input!$I$115*(1+rvanilla)^0.5)/A13stdlife))</f>
        <v>0</v>
      </c>
      <c r="AI216" s="172">
        <f>IF(A13stdlife="n/a","n/a",IF(AI$3&gt;(A13stdlife+$E216),(Input!$I$115*(1+rvanilla)^0.5)-SUM($I216:AH216),(Input!$I$115*(1+rvanilla)^0.5)/A13stdlife))</f>
        <v>0</v>
      </c>
      <c r="AJ216" s="172">
        <f>IF(A13stdlife="n/a","n/a",IF(AJ$3&gt;(A13stdlife+$E216),(Input!$I$115*(1+rvanilla)^0.5)-SUM($I216:AI216),(Input!$I$115*(1+rvanilla)^0.5)/A13stdlife))</f>
        <v>0</v>
      </c>
      <c r="AK216" s="172">
        <f>IF(A13stdlife="n/a","n/a",IF(AK$3&gt;(A13stdlife+$E216),(Input!$I$115*(1+rvanilla)^0.5)-SUM($I216:AJ216),(Input!$I$115*(1+rvanilla)^0.5)/A13stdlife))</f>
        <v>0</v>
      </c>
      <c r="AL216" s="172">
        <f>IF(A13stdlife="n/a","n/a",IF(AL$3&gt;(A13stdlife+$E216),(Input!$I$115*(1+rvanilla)^0.5)-SUM($I216:AK216),(Input!$I$115*(1+rvanilla)^0.5)/A13stdlife))</f>
        <v>0</v>
      </c>
      <c r="AM216" s="172">
        <f>IF(A13stdlife="n/a","n/a",IF(AM$3&gt;(A13stdlife+$E216),(Input!$I$115*(1+rvanilla)^0.5)-SUM($I216:AL216),(Input!$I$115*(1+rvanilla)^0.5)/A13stdlife))</f>
        <v>0</v>
      </c>
      <c r="AN216" s="172">
        <f>IF(A13stdlife="n/a","n/a",IF(AN$3&gt;(A13stdlife+$E216),(Input!$I$115*(1+rvanilla)^0.5)-SUM($I216:AM216),(Input!$I$115*(1+rvanilla)^0.5)/A13stdlife))</f>
        <v>0</v>
      </c>
      <c r="AO216" s="172">
        <f>IF(A13stdlife="n/a","n/a",IF(AO$3&gt;(A13stdlife+$E216),(Input!$I$115*(1+rvanilla)^0.5)-SUM($I216:AN216),(Input!$I$115*(1+rvanilla)^0.5)/A13stdlife))</f>
        <v>0</v>
      </c>
      <c r="AP216" s="172">
        <f>IF(A13stdlife="n/a","n/a",IF(AP$3&gt;(A13stdlife+$E216),(Input!$I$115*(1+rvanilla)^0.5)-SUM($I216:AO216),(Input!$I$115*(1+rvanilla)^0.5)/A13stdlife))</f>
        <v>0</v>
      </c>
      <c r="AQ216" s="172">
        <f>IF(A13stdlife="n/a","n/a",IF(AQ$3&gt;(A13stdlife+$E216),(Input!$I$115*(1+rvanilla)^0.5)-SUM($I216:AP216),(Input!$I$115*(1+rvanilla)^0.5)/A13stdlife))</f>
        <v>0</v>
      </c>
      <c r="AR216" s="172">
        <f>IF(A13stdlife="n/a","n/a",IF(AR$3&gt;(A13stdlife+$E216),(Input!$I$115*(1+rvanilla)^0.5)-SUM($I216:AQ216),(Input!$I$115*(1+rvanilla)^0.5)/A13stdlife))</f>
        <v>0</v>
      </c>
      <c r="AS216" s="172">
        <f>IF(A13stdlife="n/a","n/a",IF(AS$3&gt;(A13stdlife+$E216),(Input!$I$115*(1+rvanilla)^0.5)-SUM($I216:AR216),(Input!$I$115*(1+rvanilla)^0.5)/A13stdlife))</f>
        <v>0</v>
      </c>
      <c r="AT216" s="172">
        <f>IF(A13stdlife="n/a","n/a",IF(AT$3&gt;(A13stdlife+$E216),(Input!$I$115*(1+rvanilla)^0.5)-SUM($I216:AS216),(Input!$I$115*(1+rvanilla)^0.5)/A13stdlife))</f>
        <v>0</v>
      </c>
      <c r="AU216" s="172">
        <f>IF(A13stdlife="n/a","n/a",IF(AU$3&gt;(A13stdlife+$E216),(Input!$I$115*(1+rvanilla)^0.5)-SUM($I216:AT216),(Input!$I$115*(1+rvanilla)^0.5)/A13stdlife))</f>
        <v>0</v>
      </c>
      <c r="AV216" s="172">
        <f>IF(A13stdlife="n/a","n/a",IF(AV$3&gt;(A13stdlife+$E216),(Input!$I$115*(1+rvanilla)^0.5)-SUM($I216:AU216),(Input!$I$115*(1+rvanilla)^0.5)/A13stdlife))</f>
        <v>0</v>
      </c>
      <c r="AW216" s="172">
        <f>IF(A13stdlife="n/a","n/a",IF(AW$3&gt;(A13stdlife+$E216),(Input!$I$115*(1+rvanilla)^0.5)-SUM($I216:AV216),(Input!$I$115*(1+rvanilla)^0.5)/A13stdlife))</f>
        <v>0</v>
      </c>
      <c r="AX216" s="172">
        <f>IF(A13stdlife="n/a","n/a",IF(AX$3&gt;(A13stdlife+$E216),(Input!$I$115*(1+rvanilla)^0.5)-SUM($I216:AW216),(Input!$I$115*(1+rvanilla)^0.5)/A13stdlife))</f>
        <v>0</v>
      </c>
      <c r="AY216" s="172">
        <f>IF(A13stdlife="n/a","n/a",IF(AY$3&gt;(A13stdlife+$E216),(Input!$I$115*(1+rvanilla)^0.5)-SUM($I216:AX216),(Input!$I$115*(1+rvanilla)^0.5)/A13stdlife))</f>
        <v>0</v>
      </c>
      <c r="AZ216" s="172">
        <f>IF(A13stdlife="n/a","n/a",IF(AZ$3&gt;(A13stdlife+$E216),(Input!$I$115*(1+rvanilla)^0.5)-SUM($I216:AY216),(Input!$I$115*(1+rvanilla)^0.5)/A13stdlife))</f>
        <v>0</v>
      </c>
      <c r="BA216" s="172">
        <f>IF(A13stdlife="n/a","n/a",IF(BA$3&gt;(A13stdlife+$E216),(Input!$I$115*(1+rvanilla)^0.5)-SUM($I216:AZ216),(Input!$I$115*(1+rvanilla)^0.5)/A13stdlife))</f>
        <v>0</v>
      </c>
      <c r="BB216" s="172">
        <f>IF(A13stdlife="n/a","n/a",IF(BB$3&gt;(A13stdlife+$E216),(Input!$I$115*(1+rvanilla)^0.5)-SUM($I216:BA216),(Input!$I$115*(1+rvanilla)^0.5)/A13stdlife))</f>
        <v>0</v>
      </c>
      <c r="BC216" s="172">
        <f>IF(A13stdlife="n/a","n/a",IF(BC$3&gt;(A13stdlife+$E216),(Input!$I$115*(1+rvanilla)^0.5)-SUM($I216:BB216),(Input!$I$115*(1+rvanilla)^0.5)/A13stdlife))</f>
        <v>0</v>
      </c>
      <c r="BD216" s="172">
        <f>IF(A13stdlife="n/a","n/a",IF(BD$3&gt;(A13stdlife+$E216),(Input!$I$115*(1+rvanilla)^0.5)-SUM($I216:BC216),(Input!$I$115*(1+rvanilla)^0.5)/A13stdlife))</f>
        <v>0</v>
      </c>
      <c r="BE216" s="172">
        <f>IF(A13stdlife="n/a","n/a",IF(BE$3&gt;(A13stdlife+$E216),(Input!$I$115*(1+rvanilla)^0.5)-SUM($I216:BD216),(Input!$I$115*(1+rvanilla)^0.5)/A13stdlife))</f>
        <v>0</v>
      </c>
      <c r="BF216" s="172">
        <f>IF(A13stdlife="n/a","n/a",IF(BF$3&gt;(A13stdlife+$E216),(Input!$I$115*(1+rvanilla)^0.5)-SUM($I216:BE216),(Input!$I$115*(1+rvanilla)^0.5)/A13stdlife))</f>
        <v>0</v>
      </c>
      <c r="BG216" s="172">
        <f>IF(A13stdlife="n/a","n/a",IF(BG$3&gt;(A13stdlife+$E216),(Input!$I$115*(1+rvanilla)^0.5)-SUM($I216:BF216),(Input!$I$115*(1+rvanilla)^0.5)/A13stdlife))</f>
        <v>0</v>
      </c>
      <c r="BH216" s="172">
        <f>IF(A13stdlife="n/a","n/a",IF(BH$3&gt;(A13stdlife+$E216),(Input!$I$115*(1+rvanilla)^0.5)-SUM($I216:BG216),(Input!$I$115*(1+rvanilla)^0.5)/A13stdlife))</f>
        <v>0</v>
      </c>
      <c r="BI216" s="172">
        <f>IF(A13stdlife="n/a","n/a",IF(BI$3&gt;(A13stdlife+$E216),(Input!$I$115*(1+rvanilla)^0.5)-SUM($I216:BH216),(Input!$I$115*(1+rvanilla)^0.5)/A13stdlife))</f>
        <v>0</v>
      </c>
      <c r="BJ216" s="16"/>
      <c r="BK216" s="16"/>
      <c r="BL216" s="325"/>
      <c r="BM216" s="325"/>
      <c r="BN216" s="325"/>
      <c r="BO216" s="325"/>
      <c r="BP216" s="325"/>
      <c r="BQ216" s="325"/>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2" customFormat="1" hidden="1" outlineLevel="2">
      <c r="A217" s="16"/>
      <c r="B217" s="16"/>
      <c r="C217" s="35"/>
      <c r="D217" s="546"/>
      <c r="E217" s="293">
        <v>4</v>
      </c>
      <c r="F217" s="37"/>
      <c r="G217" s="318"/>
      <c r="H217" s="320"/>
      <c r="I217" s="320"/>
      <c r="J217" s="319"/>
      <c r="K217" s="172">
        <f>IF(A13stdlife="n/a","n/a",IF(K$3&gt;(A13stdlife+$E217),(Input!$J$115*(1+rvanilla)^0.5)-SUM($J217:J217),(Input!$J$115*(1+rvanilla)^0.5)/A13stdlife))</f>
        <v>0</v>
      </c>
      <c r="L217" s="172">
        <f>IF(A13stdlife="n/a","n/a",IF(L$3&gt;(A13stdlife+$E217),(Input!$J$115*(1+rvanilla)^0.5)-SUM($J217:K217),(Input!$J$115*(1+rvanilla)^0.5)/A13stdlife))</f>
        <v>0</v>
      </c>
      <c r="M217" s="172">
        <f>IF(A13stdlife="n/a","n/a",IF(M$3&gt;(A13stdlife+$E217),(Input!$J$115*(1+rvanilla)^0.5)-SUM($J217:L217),(Input!$J$115*(1+rvanilla)^0.5)/A13stdlife))</f>
        <v>0</v>
      </c>
      <c r="N217" s="172">
        <f>IF(A13stdlife="n/a","n/a",IF(N$3&gt;(A13stdlife+$E217),(Input!$J$115*(1+rvanilla)^0.5)-SUM($J217:M217),(Input!$J$115*(1+rvanilla)^0.5)/A13stdlife))</f>
        <v>0</v>
      </c>
      <c r="O217" s="172">
        <f>IF(A13stdlife="n/a","n/a",IF(O$3&gt;(A13stdlife+$E217),(Input!$J$115*(1+rvanilla)^0.5)-SUM($J217:N217),(Input!$J$115*(1+rvanilla)^0.5)/A13stdlife))</f>
        <v>0</v>
      </c>
      <c r="P217" s="172">
        <f>IF(A13stdlife="n/a","n/a",IF(P$3&gt;(A13stdlife+$E217),(Input!$J$115*(1+rvanilla)^0.5)-SUM($J217:O217),(Input!$J$115*(1+rvanilla)^0.5)/A13stdlife))</f>
        <v>0</v>
      </c>
      <c r="Q217" s="172">
        <f>IF(A13stdlife="n/a","n/a",IF(Q$3&gt;(A13stdlife+$E217),(Input!$J$115*(1+rvanilla)^0.5)-SUM($J217:P217),(Input!$J$115*(1+rvanilla)^0.5)/A13stdlife))</f>
        <v>0</v>
      </c>
      <c r="R217" s="172">
        <f>IF(A13stdlife="n/a","n/a",IF(R$3&gt;(A13stdlife+$E217),(Input!$J$115*(1+rvanilla)^0.5)-SUM($J217:Q217),(Input!$J$115*(1+rvanilla)^0.5)/A13stdlife))</f>
        <v>0</v>
      </c>
      <c r="S217" s="172">
        <f>IF(A13stdlife="n/a","n/a",IF(S$3&gt;(A13stdlife+$E217),(Input!$J$115*(1+rvanilla)^0.5)-SUM($J217:R217),(Input!$J$115*(1+rvanilla)^0.5)/A13stdlife))</f>
        <v>0</v>
      </c>
      <c r="T217" s="172">
        <f>IF(A13stdlife="n/a","n/a",IF(T$3&gt;(A13stdlife+$E217),(Input!$J$115*(1+rvanilla)^0.5)-SUM($J217:S217),(Input!$J$115*(1+rvanilla)^0.5)/A13stdlife))</f>
        <v>0</v>
      </c>
      <c r="U217" s="172">
        <f>IF(A13stdlife="n/a","n/a",IF(U$3&gt;(A13stdlife+$E217),(Input!$J$115*(1+rvanilla)^0.5)-SUM($J217:T217),(Input!$J$115*(1+rvanilla)^0.5)/A13stdlife))</f>
        <v>0</v>
      </c>
      <c r="V217" s="172">
        <f>IF(A13stdlife="n/a","n/a",IF(V$3&gt;(A13stdlife+$E217),(Input!$J$115*(1+rvanilla)^0.5)-SUM($J217:U217),(Input!$J$115*(1+rvanilla)^0.5)/A13stdlife))</f>
        <v>0</v>
      </c>
      <c r="W217" s="172">
        <f>IF(A13stdlife="n/a","n/a",IF(W$3&gt;(A13stdlife+$E217),(Input!$J$115*(1+rvanilla)^0.5)-SUM($J217:V217),(Input!$J$115*(1+rvanilla)^0.5)/A13stdlife))</f>
        <v>0</v>
      </c>
      <c r="X217" s="172">
        <f>IF(A13stdlife="n/a","n/a",IF(X$3&gt;(A13stdlife+$E217),(Input!$J$115*(1+rvanilla)^0.5)-SUM($J217:W217),(Input!$J$115*(1+rvanilla)^0.5)/A13stdlife))</f>
        <v>0</v>
      </c>
      <c r="Y217" s="172">
        <f>IF(A13stdlife="n/a","n/a",IF(Y$3&gt;(A13stdlife+$E217),(Input!$J$115*(1+rvanilla)^0.5)-SUM($J217:X217),(Input!$J$115*(1+rvanilla)^0.5)/A13stdlife))</f>
        <v>0</v>
      </c>
      <c r="Z217" s="172">
        <f>IF(A13stdlife="n/a","n/a",IF(Z$3&gt;(A13stdlife+$E217),(Input!$J$115*(1+rvanilla)^0.5)-SUM($J217:Y217),(Input!$J$115*(1+rvanilla)^0.5)/A13stdlife))</f>
        <v>0</v>
      </c>
      <c r="AA217" s="172">
        <f>IF(A13stdlife="n/a","n/a",IF(AA$3&gt;(A13stdlife+$E217),(Input!$J$115*(1+rvanilla)^0.5)-SUM($J217:Z217),(Input!$J$115*(1+rvanilla)^0.5)/A13stdlife))</f>
        <v>0</v>
      </c>
      <c r="AB217" s="172">
        <f>IF(A13stdlife="n/a","n/a",IF(AB$3&gt;(A13stdlife+$E217),(Input!$J$115*(1+rvanilla)^0.5)-SUM($J217:AA217),(Input!$J$115*(1+rvanilla)^0.5)/A13stdlife))</f>
        <v>0</v>
      </c>
      <c r="AC217" s="172">
        <f>IF(A13stdlife="n/a","n/a",IF(AC$3&gt;(A13stdlife+$E217),(Input!$J$115*(1+rvanilla)^0.5)-SUM($J217:AB217),(Input!$J$115*(1+rvanilla)^0.5)/A13stdlife))</f>
        <v>0</v>
      </c>
      <c r="AD217" s="172">
        <f>IF(A13stdlife="n/a","n/a",IF(AD$3&gt;(A13stdlife+$E217),(Input!$J$115*(1+rvanilla)^0.5)-SUM($J217:AC217),(Input!$J$115*(1+rvanilla)^0.5)/A13stdlife))</f>
        <v>0</v>
      </c>
      <c r="AE217" s="172">
        <f>IF(A13stdlife="n/a","n/a",IF(AE$3&gt;(A13stdlife+$E217),(Input!$J$115*(1+rvanilla)^0.5)-SUM($J217:AD217),(Input!$J$115*(1+rvanilla)^0.5)/A13stdlife))</f>
        <v>0</v>
      </c>
      <c r="AF217" s="172">
        <f>IF(A13stdlife="n/a","n/a",IF(AF$3&gt;(A13stdlife+$E217),(Input!$J$115*(1+rvanilla)^0.5)-SUM($J217:AE217),(Input!$J$115*(1+rvanilla)^0.5)/A13stdlife))</f>
        <v>0</v>
      </c>
      <c r="AG217" s="172">
        <f>IF(A13stdlife="n/a","n/a",IF(AG$3&gt;(A13stdlife+$E217),(Input!$J$115*(1+rvanilla)^0.5)-SUM($J217:AF217),(Input!$J$115*(1+rvanilla)^0.5)/A13stdlife))</f>
        <v>0</v>
      </c>
      <c r="AH217" s="172">
        <f>IF(A13stdlife="n/a","n/a",IF(AH$3&gt;(A13stdlife+$E217),(Input!$J$115*(1+rvanilla)^0.5)-SUM($J217:AG217),(Input!$J$115*(1+rvanilla)^0.5)/A13stdlife))</f>
        <v>0</v>
      </c>
      <c r="AI217" s="172">
        <f>IF(A13stdlife="n/a","n/a",IF(AI$3&gt;(A13stdlife+$E217),(Input!$J$115*(1+rvanilla)^0.5)-SUM($J217:AH217),(Input!$J$115*(1+rvanilla)^0.5)/A13stdlife))</f>
        <v>0</v>
      </c>
      <c r="AJ217" s="172">
        <f>IF(A13stdlife="n/a","n/a",IF(AJ$3&gt;(A13stdlife+$E217),(Input!$J$115*(1+rvanilla)^0.5)-SUM($J217:AI217),(Input!$J$115*(1+rvanilla)^0.5)/A13stdlife))</f>
        <v>0</v>
      </c>
      <c r="AK217" s="172">
        <f>IF(A13stdlife="n/a","n/a",IF(AK$3&gt;(A13stdlife+$E217),(Input!$J$115*(1+rvanilla)^0.5)-SUM($J217:AJ217),(Input!$J$115*(1+rvanilla)^0.5)/A13stdlife))</f>
        <v>0</v>
      </c>
      <c r="AL217" s="172">
        <f>IF(A13stdlife="n/a","n/a",IF(AL$3&gt;(A13stdlife+$E217),(Input!$J$115*(1+rvanilla)^0.5)-SUM($J217:AK217),(Input!$J$115*(1+rvanilla)^0.5)/A13stdlife))</f>
        <v>0</v>
      </c>
      <c r="AM217" s="172">
        <f>IF(A13stdlife="n/a","n/a",IF(AM$3&gt;(A13stdlife+$E217),(Input!$J$115*(1+rvanilla)^0.5)-SUM($J217:AL217),(Input!$J$115*(1+rvanilla)^0.5)/A13stdlife))</f>
        <v>0</v>
      </c>
      <c r="AN217" s="172">
        <f>IF(A13stdlife="n/a","n/a",IF(AN$3&gt;(A13stdlife+$E217),(Input!$J$115*(1+rvanilla)^0.5)-SUM($J217:AM217),(Input!$J$115*(1+rvanilla)^0.5)/A13stdlife))</f>
        <v>0</v>
      </c>
      <c r="AO217" s="172">
        <f>IF(A13stdlife="n/a","n/a",IF(AO$3&gt;(A13stdlife+$E217),(Input!$J$115*(1+rvanilla)^0.5)-SUM($J217:AN217),(Input!$J$115*(1+rvanilla)^0.5)/A13stdlife))</f>
        <v>0</v>
      </c>
      <c r="AP217" s="172">
        <f>IF(A13stdlife="n/a","n/a",IF(AP$3&gt;(A13stdlife+$E217),(Input!$J$115*(1+rvanilla)^0.5)-SUM($J217:AO217),(Input!$J$115*(1+rvanilla)^0.5)/A13stdlife))</f>
        <v>0</v>
      </c>
      <c r="AQ217" s="172">
        <f>IF(A13stdlife="n/a","n/a",IF(AQ$3&gt;(A13stdlife+$E217),(Input!$J$115*(1+rvanilla)^0.5)-SUM($J217:AP217),(Input!$J$115*(1+rvanilla)^0.5)/A13stdlife))</f>
        <v>0</v>
      </c>
      <c r="AR217" s="172">
        <f>IF(A13stdlife="n/a","n/a",IF(AR$3&gt;(A13stdlife+$E217),(Input!$J$115*(1+rvanilla)^0.5)-SUM($J217:AQ217),(Input!$J$115*(1+rvanilla)^0.5)/A13stdlife))</f>
        <v>0</v>
      </c>
      <c r="AS217" s="172">
        <f>IF(A13stdlife="n/a","n/a",IF(AS$3&gt;(A13stdlife+$E217),(Input!$J$115*(1+rvanilla)^0.5)-SUM($J217:AR217),(Input!$J$115*(1+rvanilla)^0.5)/A13stdlife))</f>
        <v>0</v>
      </c>
      <c r="AT217" s="172">
        <f>IF(A13stdlife="n/a","n/a",IF(AT$3&gt;(A13stdlife+$E217),(Input!$J$115*(1+rvanilla)^0.5)-SUM($J217:AS217),(Input!$J$115*(1+rvanilla)^0.5)/A13stdlife))</f>
        <v>0</v>
      </c>
      <c r="AU217" s="172">
        <f>IF(A13stdlife="n/a","n/a",IF(AU$3&gt;(A13stdlife+$E217),(Input!$J$115*(1+rvanilla)^0.5)-SUM($J217:AT217),(Input!$J$115*(1+rvanilla)^0.5)/A13stdlife))</f>
        <v>0</v>
      </c>
      <c r="AV217" s="172">
        <f>IF(A13stdlife="n/a","n/a",IF(AV$3&gt;(A13stdlife+$E217),(Input!$J$115*(1+rvanilla)^0.5)-SUM($J217:AU217),(Input!$J$115*(1+rvanilla)^0.5)/A13stdlife))</f>
        <v>0</v>
      </c>
      <c r="AW217" s="172">
        <f>IF(A13stdlife="n/a","n/a",IF(AW$3&gt;(A13stdlife+$E217),(Input!$J$115*(1+rvanilla)^0.5)-SUM($J217:AV217),(Input!$J$115*(1+rvanilla)^0.5)/A13stdlife))</f>
        <v>0</v>
      </c>
      <c r="AX217" s="172">
        <f>IF(A13stdlife="n/a","n/a",IF(AX$3&gt;(A13stdlife+$E217),(Input!$J$115*(1+rvanilla)^0.5)-SUM($J217:AW217),(Input!$J$115*(1+rvanilla)^0.5)/A13stdlife))</f>
        <v>0</v>
      </c>
      <c r="AY217" s="172">
        <f>IF(A13stdlife="n/a","n/a",IF(AY$3&gt;(A13stdlife+$E217),(Input!$J$115*(1+rvanilla)^0.5)-SUM($J217:AX217),(Input!$J$115*(1+rvanilla)^0.5)/A13stdlife))</f>
        <v>0</v>
      </c>
      <c r="AZ217" s="172">
        <f>IF(A13stdlife="n/a","n/a",IF(AZ$3&gt;(A13stdlife+$E217),(Input!$J$115*(1+rvanilla)^0.5)-SUM($J217:AY217),(Input!$J$115*(1+rvanilla)^0.5)/A13stdlife))</f>
        <v>0</v>
      </c>
      <c r="BA217" s="172">
        <f>IF(A13stdlife="n/a","n/a",IF(BA$3&gt;(A13stdlife+$E217),(Input!$J$115*(1+rvanilla)^0.5)-SUM($J217:AZ217),(Input!$J$115*(1+rvanilla)^0.5)/A13stdlife))</f>
        <v>0</v>
      </c>
      <c r="BB217" s="172">
        <f>IF(A13stdlife="n/a","n/a",IF(BB$3&gt;(A13stdlife+$E217),(Input!$J$115*(1+rvanilla)^0.5)-SUM($J217:BA217),(Input!$J$115*(1+rvanilla)^0.5)/A13stdlife))</f>
        <v>0</v>
      </c>
      <c r="BC217" s="172">
        <f>IF(A13stdlife="n/a","n/a",IF(BC$3&gt;(A13stdlife+$E217),(Input!$J$115*(1+rvanilla)^0.5)-SUM($J217:BB217),(Input!$J$115*(1+rvanilla)^0.5)/A13stdlife))</f>
        <v>0</v>
      </c>
      <c r="BD217" s="172">
        <f>IF(A13stdlife="n/a","n/a",IF(BD$3&gt;(A13stdlife+$E217),(Input!$J$115*(1+rvanilla)^0.5)-SUM($J217:BC217),(Input!$J$115*(1+rvanilla)^0.5)/A13stdlife))</f>
        <v>0</v>
      </c>
      <c r="BE217" s="172">
        <f>IF(A13stdlife="n/a","n/a",IF(BE$3&gt;(A13stdlife+$E217),(Input!$J$115*(1+rvanilla)^0.5)-SUM($J217:BD217),(Input!$J$115*(1+rvanilla)^0.5)/A13stdlife))</f>
        <v>0</v>
      </c>
      <c r="BF217" s="172">
        <f>IF(A13stdlife="n/a","n/a",IF(BF$3&gt;(A13stdlife+$E217),(Input!$J$115*(1+rvanilla)^0.5)-SUM($J217:BE217),(Input!$J$115*(1+rvanilla)^0.5)/A13stdlife))</f>
        <v>0</v>
      </c>
      <c r="BG217" s="172">
        <f>IF(A13stdlife="n/a","n/a",IF(BG$3&gt;(A13stdlife+$E217),(Input!$J$115*(1+rvanilla)^0.5)-SUM($J217:BF217),(Input!$J$115*(1+rvanilla)^0.5)/A13stdlife))</f>
        <v>0</v>
      </c>
      <c r="BH217" s="172">
        <f>IF(A13stdlife="n/a","n/a",IF(BH$3&gt;(A13stdlife+$E217),(Input!$J$115*(1+rvanilla)^0.5)-SUM($J217:BG217),(Input!$J$115*(1+rvanilla)^0.5)/A13stdlife))</f>
        <v>0</v>
      </c>
      <c r="BI217" s="172">
        <f>IF(A13stdlife="n/a","n/a",IF(BI$3&gt;(A13stdlife+$E217),(Input!$J$115*(1+rvanilla)^0.5)-SUM($J217:BH217),(Input!$J$115*(1+rvanilla)^0.5)/A13stdlife))</f>
        <v>0</v>
      </c>
      <c r="BJ217" s="16"/>
      <c r="BK217" s="16"/>
      <c r="BL217" s="325"/>
      <c r="BM217" s="325"/>
      <c r="BN217" s="325"/>
      <c r="BO217" s="325"/>
      <c r="BP217" s="325"/>
      <c r="BQ217" s="325"/>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2" customFormat="1" hidden="1" outlineLevel="2">
      <c r="A218" s="16"/>
      <c r="B218" s="16"/>
      <c r="C218" s="35"/>
      <c r="D218" s="546"/>
      <c r="E218" s="293">
        <v>5</v>
      </c>
      <c r="F218" s="37"/>
      <c r="G218" s="318"/>
      <c r="H218" s="320"/>
      <c r="I218" s="320"/>
      <c r="J218" s="320"/>
      <c r="K218" s="319"/>
      <c r="L218" s="172">
        <f>IF(A13stdlife="n/a","n/a",IF(L$3&gt;(A13stdlife+$E218),(Input!$K$115*(1+rvanilla)^0.5)-SUM($K218:K218),(Input!$K$115*(1+rvanilla)^0.5)/A13stdlife))</f>
        <v>0</v>
      </c>
      <c r="M218" s="172">
        <f>IF(A13stdlife="n/a","n/a",IF(M$3&gt;(A13stdlife+$E218),(Input!$K$115*(1+rvanilla)^0.5)-SUM($K218:L218),(Input!$K$115*(1+rvanilla)^0.5)/A13stdlife))</f>
        <v>0</v>
      </c>
      <c r="N218" s="172">
        <f>IF(A13stdlife="n/a","n/a",IF(N$3&gt;(A13stdlife+$E218),(Input!$K$115*(1+rvanilla)^0.5)-SUM($K218:M218),(Input!$K$115*(1+rvanilla)^0.5)/A13stdlife))</f>
        <v>0</v>
      </c>
      <c r="O218" s="172">
        <f>IF(A13stdlife="n/a","n/a",IF(O$3&gt;(A13stdlife+$E218),(Input!$K$115*(1+rvanilla)^0.5)-SUM($K218:N218),(Input!$K$115*(1+rvanilla)^0.5)/A13stdlife))</f>
        <v>0</v>
      </c>
      <c r="P218" s="172">
        <f>IF(A13stdlife="n/a","n/a",IF(P$3&gt;(A13stdlife+$E218),(Input!$K$115*(1+rvanilla)^0.5)-SUM($K218:O218),(Input!$K$115*(1+rvanilla)^0.5)/A13stdlife))</f>
        <v>0</v>
      </c>
      <c r="Q218" s="172">
        <f>IF(A13stdlife="n/a","n/a",IF(Q$3&gt;(A13stdlife+$E218),(Input!$K$115*(1+rvanilla)^0.5)-SUM($K218:P218),(Input!$K$115*(1+rvanilla)^0.5)/A13stdlife))</f>
        <v>0</v>
      </c>
      <c r="R218" s="172">
        <f>IF(A13stdlife="n/a","n/a",IF(R$3&gt;(A13stdlife+$E218),(Input!$K$115*(1+rvanilla)^0.5)-SUM($K218:Q218),(Input!$K$115*(1+rvanilla)^0.5)/A13stdlife))</f>
        <v>0</v>
      </c>
      <c r="S218" s="172">
        <f>IF(A13stdlife="n/a","n/a",IF(S$3&gt;(A13stdlife+$E218),(Input!$K$115*(1+rvanilla)^0.5)-SUM($K218:R218),(Input!$K$115*(1+rvanilla)^0.5)/A13stdlife))</f>
        <v>0</v>
      </c>
      <c r="T218" s="172">
        <f>IF(A13stdlife="n/a","n/a",IF(T$3&gt;(A13stdlife+$E218),(Input!$K$115*(1+rvanilla)^0.5)-SUM($K218:S218),(Input!$K$115*(1+rvanilla)^0.5)/A13stdlife))</f>
        <v>0</v>
      </c>
      <c r="U218" s="172">
        <f>IF(A13stdlife="n/a","n/a",IF(U$3&gt;(A13stdlife+$E218),(Input!$K$115*(1+rvanilla)^0.5)-SUM($K218:T218),(Input!$K$115*(1+rvanilla)^0.5)/A13stdlife))</f>
        <v>0</v>
      </c>
      <c r="V218" s="172">
        <f>IF(A13stdlife="n/a","n/a",IF(V$3&gt;(A13stdlife+$E218),(Input!$K$115*(1+rvanilla)^0.5)-SUM($K218:U218),(Input!$K$115*(1+rvanilla)^0.5)/A13stdlife))</f>
        <v>0</v>
      </c>
      <c r="W218" s="172">
        <f>IF(A13stdlife="n/a","n/a",IF(W$3&gt;(A13stdlife+$E218),(Input!$K$115*(1+rvanilla)^0.5)-SUM($K218:V218),(Input!$K$115*(1+rvanilla)^0.5)/A13stdlife))</f>
        <v>0</v>
      </c>
      <c r="X218" s="172">
        <f>IF(A13stdlife="n/a","n/a",IF(X$3&gt;(A13stdlife+$E218),(Input!$K$115*(1+rvanilla)^0.5)-SUM($K218:W218),(Input!$K$115*(1+rvanilla)^0.5)/A13stdlife))</f>
        <v>0</v>
      </c>
      <c r="Y218" s="172">
        <f>IF(A13stdlife="n/a","n/a",IF(Y$3&gt;(A13stdlife+$E218),(Input!$K$115*(1+rvanilla)^0.5)-SUM($K218:X218),(Input!$K$115*(1+rvanilla)^0.5)/A13stdlife))</f>
        <v>0</v>
      </c>
      <c r="Z218" s="172">
        <f>IF(A13stdlife="n/a","n/a",IF(Z$3&gt;(A13stdlife+$E218),(Input!$K$115*(1+rvanilla)^0.5)-SUM($K218:Y218),(Input!$K$115*(1+rvanilla)^0.5)/A13stdlife))</f>
        <v>0</v>
      </c>
      <c r="AA218" s="172">
        <f>IF(A13stdlife="n/a","n/a",IF(AA$3&gt;(A13stdlife+$E218),(Input!$K$115*(1+rvanilla)^0.5)-SUM($K218:Z218),(Input!$K$115*(1+rvanilla)^0.5)/A13stdlife))</f>
        <v>0</v>
      </c>
      <c r="AB218" s="172">
        <f>IF(A13stdlife="n/a","n/a",IF(AB$3&gt;(A13stdlife+$E218),(Input!$K$115*(1+rvanilla)^0.5)-SUM($K218:AA218),(Input!$K$115*(1+rvanilla)^0.5)/A13stdlife))</f>
        <v>0</v>
      </c>
      <c r="AC218" s="172">
        <f>IF(A13stdlife="n/a","n/a",IF(AC$3&gt;(A13stdlife+$E218),(Input!$K$115*(1+rvanilla)^0.5)-SUM($K218:AB218),(Input!$K$115*(1+rvanilla)^0.5)/A13stdlife))</f>
        <v>0</v>
      </c>
      <c r="AD218" s="172">
        <f>IF(A13stdlife="n/a","n/a",IF(AD$3&gt;(A13stdlife+$E218),(Input!$K$115*(1+rvanilla)^0.5)-SUM($K218:AC218),(Input!$K$115*(1+rvanilla)^0.5)/A13stdlife))</f>
        <v>0</v>
      </c>
      <c r="AE218" s="172">
        <f>IF(A13stdlife="n/a","n/a",IF(AE$3&gt;(A13stdlife+$E218),(Input!$K$115*(1+rvanilla)^0.5)-SUM($K218:AD218),(Input!$K$115*(1+rvanilla)^0.5)/A13stdlife))</f>
        <v>0</v>
      </c>
      <c r="AF218" s="172">
        <f>IF(A13stdlife="n/a","n/a",IF(AF$3&gt;(A13stdlife+$E218),(Input!$K$115*(1+rvanilla)^0.5)-SUM($K218:AE218),(Input!$K$115*(1+rvanilla)^0.5)/A13stdlife))</f>
        <v>0</v>
      </c>
      <c r="AG218" s="172">
        <f>IF(A13stdlife="n/a","n/a",IF(AG$3&gt;(A13stdlife+$E218),(Input!$K$115*(1+rvanilla)^0.5)-SUM($K218:AF218),(Input!$K$115*(1+rvanilla)^0.5)/A13stdlife))</f>
        <v>0</v>
      </c>
      <c r="AH218" s="172">
        <f>IF(A13stdlife="n/a","n/a",IF(AH$3&gt;(A13stdlife+$E218),(Input!$K$115*(1+rvanilla)^0.5)-SUM($K218:AG218),(Input!$K$115*(1+rvanilla)^0.5)/A13stdlife))</f>
        <v>0</v>
      </c>
      <c r="AI218" s="172">
        <f>IF(A13stdlife="n/a","n/a",IF(AI$3&gt;(A13stdlife+$E218),(Input!$K$115*(1+rvanilla)^0.5)-SUM($K218:AH218),(Input!$K$115*(1+rvanilla)^0.5)/A13stdlife))</f>
        <v>0</v>
      </c>
      <c r="AJ218" s="172">
        <f>IF(A13stdlife="n/a","n/a",IF(AJ$3&gt;(A13stdlife+$E218),(Input!$K$115*(1+rvanilla)^0.5)-SUM($K218:AI218),(Input!$K$115*(1+rvanilla)^0.5)/A13stdlife))</f>
        <v>0</v>
      </c>
      <c r="AK218" s="172">
        <f>IF(A13stdlife="n/a","n/a",IF(AK$3&gt;(A13stdlife+$E218),(Input!$K$115*(1+rvanilla)^0.5)-SUM($K218:AJ218),(Input!$K$115*(1+rvanilla)^0.5)/A13stdlife))</f>
        <v>0</v>
      </c>
      <c r="AL218" s="172">
        <f>IF(A13stdlife="n/a","n/a",IF(AL$3&gt;(A13stdlife+$E218),(Input!$K$115*(1+rvanilla)^0.5)-SUM($K218:AK218),(Input!$K$115*(1+rvanilla)^0.5)/A13stdlife))</f>
        <v>0</v>
      </c>
      <c r="AM218" s="172">
        <f>IF(A13stdlife="n/a","n/a",IF(AM$3&gt;(A13stdlife+$E218),(Input!$K$115*(1+rvanilla)^0.5)-SUM($K218:AL218),(Input!$K$115*(1+rvanilla)^0.5)/A13stdlife))</f>
        <v>0</v>
      </c>
      <c r="AN218" s="172">
        <f>IF(A13stdlife="n/a","n/a",IF(AN$3&gt;(A13stdlife+$E218),(Input!$K$115*(1+rvanilla)^0.5)-SUM($K218:AM218),(Input!$K$115*(1+rvanilla)^0.5)/A13stdlife))</f>
        <v>0</v>
      </c>
      <c r="AO218" s="172">
        <f>IF(A13stdlife="n/a","n/a",IF(AO$3&gt;(A13stdlife+$E218),(Input!$K$115*(1+rvanilla)^0.5)-SUM($K218:AN218),(Input!$K$115*(1+rvanilla)^0.5)/A13stdlife))</f>
        <v>0</v>
      </c>
      <c r="AP218" s="172">
        <f>IF(A13stdlife="n/a","n/a",IF(AP$3&gt;(A13stdlife+$E218),(Input!$K$115*(1+rvanilla)^0.5)-SUM($K218:AO218),(Input!$K$115*(1+rvanilla)^0.5)/A13stdlife))</f>
        <v>0</v>
      </c>
      <c r="AQ218" s="172">
        <f>IF(A13stdlife="n/a","n/a",IF(AQ$3&gt;(A13stdlife+$E218),(Input!$K$115*(1+rvanilla)^0.5)-SUM($K218:AP218),(Input!$K$115*(1+rvanilla)^0.5)/A13stdlife))</f>
        <v>0</v>
      </c>
      <c r="AR218" s="172">
        <f>IF(A13stdlife="n/a","n/a",IF(AR$3&gt;(A13stdlife+$E218),(Input!$K$115*(1+rvanilla)^0.5)-SUM($K218:AQ218),(Input!$K$115*(1+rvanilla)^0.5)/A13stdlife))</f>
        <v>0</v>
      </c>
      <c r="AS218" s="172">
        <f>IF(A13stdlife="n/a","n/a",IF(AS$3&gt;(A13stdlife+$E218),(Input!$K$115*(1+rvanilla)^0.5)-SUM($K218:AR218),(Input!$K$115*(1+rvanilla)^0.5)/A13stdlife))</f>
        <v>0</v>
      </c>
      <c r="AT218" s="172">
        <f>IF(A13stdlife="n/a","n/a",IF(AT$3&gt;(A13stdlife+$E218),(Input!$K$115*(1+rvanilla)^0.5)-SUM($K218:AS218),(Input!$K$115*(1+rvanilla)^0.5)/A13stdlife))</f>
        <v>0</v>
      </c>
      <c r="AU218" s="172">
        <f>IF(A13stdlife="n/a","n/a",IF(AU$3&gt;(A13stdlife+$E218),(Input!$K$115*(1+rvanilla)^0.5)-SUM($K218:AT218),(Input!$K$115*(1+rvanilla)^0.5)/A13stdlife))</f>
        <v>0</v>
      </c>
      <c r="AV218" s="172">
        <f>IF(A13stdlife="n/a","n/a",IF(AV$3&gt;(A13stdlife+$E218),(Input!$K$115*(1+rvanilla)^0.5)-SUM($K218:AU218),(Input!$K$115*(1+rvanilla)^0.5)/A13stdlife))</f>
        <v>0</v>
      </c>
      <c r="AW218" s="172">
        <f>IF(A13stdlife="n/a","n/a",IF(AW$3&gt;(A13stdlife+$E218),(Input!$K$115*(1+rvanilla)^0.5)-SUM($K218:AV218),(Input!$K$115*(1+rvanilla)^0.5)/A13stdlife))</f>
        <v>0</v>
      </c>
      <c r="AX218" s="172">
        <f>IF(A13stdlife="n/a","n/a",IF(AX$3&gt;(A13stdlife+$E218),(Input!$K$115*(1+rvanilla)^0.5)-SUM($K218:AW218),(Input!$K$115*(1+rvanilla)^0.5)/A13stdlife))</f>
        <v>0</v>
      </c>
      <c r="AY218" s="172">
        <f>IF(A13stdlife="n/a","n/a",IF(AY$3&gt;(A13stdlife+$E218),(Input!$K$115*(1+rvanilla)^0.5)-SUM($K218:AX218),(Input!$K$115*(1+rvanilla)^0.5)/A13stdlife))</f>
        <v>0</v>
      </c>
      <c r="AZ218" s="172">
        <f>IF(A13stdlife="n/a","n/a",IF(AZ$3&gt;(A13stdlife+$E218),(Input!$K$115*(1+rvanilla)^0.5)-SUM($K218:AY218),(Input!$K$115*(1+rvanilla)^0.5)/A13stdlife))</f>
        <v>0</v>
      </c>
      <c r="BA218" s="172">
        <f>IF(A13stdlife="n/a","n/a",IF(BA$3&gt;(A13stdlife+$E218),(Input!$K$115*(1+rvanilla)^0.5)-SUM($K218:AZ218),(Input!$K$115*(1+rvanilla)^0.5)/A13stdlife))</f>
        <v>0</v>
      </c>
      <c r="BB218" s="172">
        <f>IF(A13stdlife="n/a","n/a",IF(BB$3&gt;(A13stdlife+$E218),(Input!$K$115*(1+rvanilla)^0.5)-SUM($K218:BA218),(Input!$K$115*(1+rvanilla)^0.5)/A13stdlife))</f>
        <v>0</v>
      </c>
      <c r="BC218" s="172">
        <f>IF(A13stdlife="n/a","n/a",IF(BC$3&gt;(A13stdlife+$E218),(Input!$K$115*(1+rvanilla)^0.5)-SUM($K218:BB218),(Input!$K$115*(1+rvanilla)^0.5)/A13stdlife))</f>
        <v>0</v>
      </c>
      <c r="BD218" s="172">
        <f>IF(A13stdlife="n/a","n/a",IF(BD$3&gt;(A13stdlife+$E218),(Input!$K$115*(1+rvanilla)^0.5)-SUM($K218:BC218),(Input!$K$115*(1+rvanilla)^0.5)/A13stdlife))</f>
        <v>0</v>
      </c>
      <c r="BE218" s="172">
        <f>IF(A13stdlife="n/a","n/a",IF(BE$3&gt;(A13stdlife+$E218),(Input!$K$115*(1+rvanilla)^0.5)-SUM($K218:BD218),(Input!$K$115*(1+rvanilla)^0.5)/A13stdlife))</f>
        <v>0</v>
      </c>
      <c r="BF218" s="172">
        <f>IF(A13stdlife="n/a","n/a",IF(BF$3&gt;(A13stdlife+$E218),(Input!$K$115*(1+rvanilla)^0.5)-SUM($K218:BE218),(Input!$K$115*(1+rvanilla)^0.5)/A13stdlife))</f>
        <v>0</v>
      </c>
      <c r="BG218" s="172">
        <f>IF(A13stdlife="n/a","n/a",IF(BG$3&gt;(A13stdlife+$E218),(Input!$K$115*(1+rvanilla)^0.5)-SUM($K218:BF218),(Input!$K$115*(1+rvanilla)^0.5)/A13stdlife))</f>
        <v>0</v>
      </c>
      <c r="BH218" s="172">
        <f>IF(A13stdlife="n/a","n/a",IF(BH$3&gt;(A13stdlife+$E218),(Input!$K$115*(1+rvanilla)^0.5)-SUM($K218:BG218),(Input!$K$115*(1+rvanilla)^0.5)/A13stdlife))</f>
        <v>0</v>
      </c>
      <c r="BI218" s="172">
        <f>IF(A13stdlife="n/a","n/a",IF(BI$3&gt;(A13stdlife+$E218),(Input!$K$115*(1+rvanilla)^0.5)-SUM($K218:BH218),(Input!$K$115*(1+rvanilla)^0.5)/A13stdlife))</f>
        <v>0</v>
      </c>
      <c r="BJ218" s="16"/>
      <c r="BK218" s="16"/>
      <c r="BL218" s="325"/>
      <c r="BM218" s="325"/>
      <c r="BN218" s="325"/>
      <c r="BO218" s="325"/>
      <c r="BP218" s="325"/>
      <c r="BQ218" s="325"/>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2" customFormat="1" hidden="1" outlineLevel="2">
      <c r="A219" s="16"/>
      <c r="B219" s="16"/>
      <c r="C219" s="35"/>
      <c r="D219" s="546"/>
      <c r="E219" s="293">
        <v>6</v>
      </c>
      <c r="F219" s="37"/>
      <c r="G219" s="318"/>
      <c r="H219" s="320"/>
      <c r="I219" s="320"/>
      <c r="J219" s="320"/>
      <c r="K219" s="320"/>
      <c r="L219" s="319"/>
      <c r="M219" s="172">
        <f>IF(A13stdlife="n/a","n/a",IF(M$3&gt;(A13stdlife+$E219),(Input!$L$115*(1+rvanilla)^0.5)-SUM($L219:L219),(Input!$L$115*(1+rvanilla)^0.5)/A13stdlife))</f>
        <v>0</v>
      </c>
      <c r="N219" s="172">
        <f>IF(A13stdlife="n/a","n/a",IF(N$3&gt;(A13stdlife+$E219),(Input!$L$115*(1+rvanilla)^0.5)-SUM($L219:M219),(Input!$L$115*(1+rvanilla)^0.5)/A13stdlife))</f>
        <v>0</v>
      </c>
      <c r="O219" s="172">
        <f>IF(A13stdlife="n/a","n/a",IF(O$3&gt;(A13stdlife+$E219),(Input!$L$115*(1+rvanilla)^0.5)-SUM($L219:N219),(Input!$L$115*(1+rvanilla)^0.5)/A13stdlife))</f>
        <v>0</v>
      </c>
      <c r="P219" s="172">
        <f>IF(A13stdlife="n/a","n/a",IF(P$3&gt;(A13stdlife+$E219),(Input!$L$115*(1+rvanilla)^0.5)-SUM($L219:O219),(Input!$L$115*(1+rvanilla)^0.5)/A13stdlife))</f>
        <v>0</v>
      </c>
      <c r="Q219" s="172">
        <f>IF(A13stdlife="n/a","n/a",IF(Q$3&gt;(A13stdlife+$E219),(Input!$L$115*(1+rvanilla)^0.5)-SUM($L219:P219),(Input!$L$115*(1+rvanilla)^0.5)/A13stdlife))</f>
        <v>0</v>
      </c>
      <c r="R219" s="172">
        <f>IF(A13stdlife="n/a","n/a",IF(R$3&gt;(A13stdlife+$E219),(Input!$L$115*(1+rvanilla)^0.5)-SUM($L219:Q219),(Input!$L$115*(1+rvanilla)^0.5)/A13stdlife))</f>
        <v>0</v>
      </c>
      <c r="S219" s="172">
        <f>IF(A13stdlife="n/a","n/a",IF(S$3&gt;(A13stdlife+$E219),(Input!$L$115*(1+rvanilla)^0.5)-SUM($L219:R219),(Input!$L$115*(1+rvanilla)^0.5)/A13stdlife))</f>
        <v>0</v>
      </c>
      <c r="T219" s="172">
        <f>IF(A13stdlife="n/a","n/a",IF(T$3&gt;(A13stdlife+$E219),(Input!$L$115*(1+rvanilla)^0.5)-SUM($L219:S219),(Input!$L$115*(1+rvanilla)^0.5)/A13stdlife))</f>
        <v>0</v>
      </c>
      <c r="U219" s="172">
        <f>IF(A13stdlife="n/a","n/a",IF(U$3&gt;(A13stdlife+$E219),(Input!$L$115*(1+rvanilla)^0.5)-SUM($L219:T219),(Input!$L$115*(1+rvanilla)^0.5)/A13stdlife))</f>
        <v>0</v>
      </c>
      <c r="V219" s="172">
        <f>IF(A13stdlife="n/a","n/a",IF(V$3&gt;(A13stdlife+$E219),(Input!$L$115*(1+rvanilla)^0.5)-SUM($L219:U219),(Input!$L$115*(1+rvanilla)^0.5)/A13stdlife))</f>
        <v>0</v>
      </c>
      <c r="W219" s="172">
        <f>IF(A13stdlife="n/a","n/a",IF(W$3&gt;(A13stdlife+$E219),(Input!$L$115*(1+rvanilla)^0.5)-SUM($L219:V219),(Input!$L$115*(1+rvanilla)^0.5)/A13stdlife))</f>
        <v>0</v>
      </c>
      <c r="X219" s="172">
        <f>IF(A13stdlife="n/a","n/a",IF(X$3&gt;(A13stdlife+$E219),(Input!$L$115*(1+rvanilla)^0.5)-SUM($L219:W219),(Input!$L$115*(1+rvanilla)^0.5)/A13stdlife))</f>
        <v>0</v>
      </c>
      <c r="Y219" s="172">
        <f>IF(A13stdlife="n/a","n/a",IF(Y$3&gt;(A13stdlife+$E219),(Input!$L$115*(1+rvanilla)^0.5)-SUM($L219:X219),(Input!$L$115*(1+rvanilla)^0.5)/A13stdlife))</f>
        <v>0</v>
      </c>
      <c r="Z219" s="172">
        <f>IF(A13stdlife="n/a","n/a",IF(Z$3&gt;(A13stdlife+$E219),(Input!$L$115*(1+rvanilla)^0.5)-SUM($L219:Y219),(Input!$L$115*(1+rvanilla)^0.5)/A13stdlife))</f>
        <v>0</v>
      </c>
      <c r="AA219" s="172">
        <f>IF(A13stdlife="n/a","n/a",IF(AA$3&gt;(A13stdlife+$E219),(Input!$L$115*(1+rvanilla)^0.5)-SUM($L219:Z219),(Input!$L$115*(1+rvanilla)^0.5)/A13stdlife))</f>
        <v>0</v>
      </c>
      <c r="AB219" s="172">
        <f>IF(A13stdlife="n/a","n/a",IF(AB$3&gt;(A13stdlife+$E219),(Input!$L$115*(1+rvanilla)^0.5)-SUM($L219:AA219),(Input!$L$115*(1+rvanilla)^0.5)/A13stdlife))</f>
        <v>0</v>
      </c>
      <c r="AC219" s="172">
        <f>IF(A13stdlife="n/a","n/a",IF(AC$3&gt;(A13stdlife+$E219),(Input!$L$115*(1+rvanilla)^0.5)-SUM($L219:AB219),(Input!$L$115*(1+rvanilla)^0.5)/A13stdlife))</f>
        <v>0</v>
      </c>
      <c r="AD219" s="172">
        <f>IF(A13stdlife="n/a","n/a",IF(AD$3&gt;(A13stdlife+$E219),(Input!$L$115*(1+rvanilla)^0.5)-SUM($L219:AC219),(Input!$L$115*(1+rvanilla)^0.5)/A13stdlife))</f>
        <v>0</v>
      </c>
      <c r="AE219" s="172">
        <f>IF(A13stdlife="n/a","n/a",IF(AE$3&gt;(A13stdlife+$E219),(Input!$L$115*(1+rvanilla)^0.5)-SUM($L219:AD219),(Input!$L$115*(1+rvanilla)^0.5)/A13stdlife))</f>
        <v>0</v>
      </c>
      <c r="AF219" s="172">
        <f>IF(A13stdlife="n/a","n/a",IF(AF$3&gt;(A13stdlife+$E219),(Input!$L$115*(1+rvanilla)^0.5)-SUM($L219:AE219),(Input!$L$115*(1+rvanilla)^0.5)/A13stdlife))</f>
        <v>0</v>
      </c>
      <c r="AG219" s="172">
        <f>IF(A13stdlife="n/a","n/a",IF(AG$3&gt;(A13stdlife+$E219),(Input!$L$115*(1+rvanilla)^0.5)-SUM($L219:AF219),(Input!$L$115*(1+rvanilla)^0.5)/A13stdlife))</f>
        <v>0</v>
      </c>
      <c r="AH219" s="172">
        <f>IF(A13stdlife="n/a","n/a",IF(AH$3&gt;(A13stdlife+$E219),(Input!$L$115*(1+rvanilla)^0.5)-SUM($L219:AG219),(Input!$L$115*(1+rvanilla)^0.5)/A13stdlife))</f>
        <v>0</v>
      </c>
      <c r="AI219" s="172">
        <f>IF(A13stdlife="n/a","n/a",IF(AI$3&gt;(A13stdlife+$E219),(Input!$L$115*(1+rvanilla)^0.5)-SUM($L219:AH219),(Input!$L$115*(1+rvanilla)^0.5)/A13stdlife))</f>
        <v>0</v>
      </c>
      <c r="AJ219" s="172">
        <f>IF(A13stdlife="n/a","n/a",IF(AJ$3&gt;(A13stdlife+$E219),(Input!$L$115*(1+rvanilla)^0.5)-SUM($L219:AI219),(Input!$L$115*(1+rvanilla)^0.5)/A13stdlife))</f>
        <v>0</v>
      </c>
      <c r="AK219" s="172">
        <f>IF(A13stdlife="n/a","n/a",IF(AK$3&gt;(A13stdlife+$E219),(Input!$L$115*(1+rvanilla)^0.5)-SUM($L219:AJ219),(Input!$L$115*(1+rvanilla)^0.5)/A13stdlife))</f>
        <v>0</v>
      </c>
      <c r="AL219" s="172">
        <f>IF(A13stdlife="n/a","n/a",IF(AL$3&gt;(A13stdlife+$E219),(Input!$L$115*(1+rvanilla)^0.5)-SUM($L219:AK219),(Input!$L$115*(1+rvanilla)^0.5)/A13stdlife))</f>
        <v>0</v>
      </c>
      <c r="AM219" s="172">
        <f>IF(A13stdlife="n/a","n/a",IF(AM$3&gt;(A13stdlife+$E219),(Input!$L$115*(1+rvanilla)^0.5)-SUM($L219:AL219),(Input!$L$115*(1+rvanilla)^0.5)/A13stdlife))</f>
        <v>0</v>
      </c>
      <c r="AN219" s="172">
        <f>IF(A13stdlife="n/a","n/a",IF(AN$3&gt;(A13stdlife+$E219),(Input!$L$115*(1+rvanilla)^0.5)-SUM($L219:AM219),(Input!$L$115*(1+rvanilla)^0.5)/A13stdlife))</f>
        <v>0</v>
      </c>
      <c r="AO219" s="172">
        <f>IF(A13stdlife="n/a","n/a",IF(AO$3&gt;(A13stdlife+$E219),(Input!$L$115*(1+rvanilla)^0.5)-SUM($L219:AN219),(Input!$L$115*(1+rvanilla)^0.5)/A13stdlife))</f>
        <v>0</v>
      </c>
      <c r="AP219" s="172">
        <f>IF(A13stdlife="n/a","n/a",IF(AP$3&gt;(A13stdlife+$E219),(Input!$L$115*(1+rvanilla)^0.5)-SUM($L219:AO219),(Input!$L$115*(1+rvanilla)^0.5)/A13stdlife))</f>
        <v>0</v>
      </c>
      <c r="AQ219" s="172">
        <f>IF(A13stdlife="n/a","n/a",IF(AQ$3&gt;(A13stdlife+$E219),(Input!$L$115*(1+rvanilla)^0.5)-SUM($L219:AP219),(Input!$L$115*(1+rvanilla)^0.5)/A13stdlife))</f>
        <v>0</v>
      </c>
      <c r="AR219" s="172">
        <f>IF(A13stdlife="n/a","n/a",IF(AR$3&gt;(A13stdlife+$E219),(Input!$L$115*(1+rvanilla)^0.5)-SUM($L219:AQ219),(Input!$L$115*(1+rvanilla)^0.5)/A13stdlife))</f>
        <v>0</v>
      </c>
      <c r="AS219" s="172">
        <f>IF(A13stdlife="n/a","n/a",IF(AS$3&gt;(A13stdlife+$E219),(Input!$L$115*(1+rvanilla)^0.5)-SUM($L219:AR219),(Input!$L$115*(1+rvanilla)^0.5)/A13stdlife))</f>
        <v>0</v>
      </c>
      <c r="AT219" s="172">
        <f>IF(A13stdlife="n/a","n/a",IF(AT$3&gt;(A13stdlife+$E219),(Input!$L$115*(1+rvanilla)^0.5)-SUM($L219:AS219),(Input!$L$115*(1+rvanilla)^0.5)/A13stdlife))</f>
        <v>0</v>
      </c>
      <c r="AU219" s="172">
        <f>IF(A13stdlife="n/a","n/a",IF(AU$3&gt;(A13stdlife+$E219),(Input!$L$115*(1+rvanilla)^0.5)-SUM($L219:AT219),(Input!$L$115*(1+rvanilla)^0.5)/A13stdlife))</f>
        <v>0</v>
      </c>
      <c r="AV219" s="172">
        <f>IF(A13stdlife="n/a","n/a",IF(AV$3&gt;(A13stdlife+$E219),(Input!$L$115*(1+rvanilla)^0.5)-SUM($L219:AU219),(Input!$L$115*(1+rvanilla)^0.5)/A13stdlife))</f>
        <v>0</v>
      </c>
      <c r="AW219" s="172">
        <f>IF(A13stdlife="n/a","n/a",IF(AW$3&gt;(A13stdlife+$E219),(Input!$L$115*(1+rvanilla)^0.5)-SUM($L219:AV219),(Input!$L$115*(1+rvanilla)^0.5)/A13stdlife))</f>
        <v>0</v>
      </c>
      <c r="AX219" s="172">
        <f>IF(A13stdlife="n/a","n/a",IF(AX$3&gt;(A13stdlife+$E219),(Input!$L$115*(1+rvanilla)^0.5)-SUM($L219:AW219),(Input!$L$115*(1+rvanilla)^0.5)/A13stdlife))</f>
        <v>0</v>
      </c>
      <c r="AY219" s="172">
        <f>IF(A13stdlife="n/a","n/a",IF(AY$3&gt;(A13stdlife+$E219),(Input!$L$115*(1+rvanilla)^0.5)-SUM($L219:AX219),(Input!$L$115*(1+rvanilla)^0.5)/A13stdlife))</f>
        <v>0</v>
      </c>
      <c r="AZ219" s="172">
        <f>IF(A13stdlife="n/a","n/a",IF(AZ$3&gt;(A13stdlife+$E219),(Input!$L$115*(1+rvanilla)^0.5)-SUM($L219:AY219),(Input!$L$115*(1+rvanilla)^0.5)/A13stdlife))</f>
        <v>0</v>
      </c>
      <c r="BA219" s="172">
        <f>IF(A13stdlife="n/a","n/a",IF(BA$3&gt;(A13stdlife+$E219),(Input!$L$115*(1+rvanilla)^0.5)-SUM($L219:AZ219),(Input!$L$115*(1+rvanilla)^0.5)/A13stdlife))</f>
        <v>0</v>
      </c>
      <c r="BB219" s="172">
        <f>IF(A13stdlife="n/a","n/a",IF(BB$3&gt;(A13stdlife+$E219),(Input!$L$115*(1+rvanilla)^0.5)-SUM($L219:BA219),(Input!$L$115*(1+rvanilla)^0.5)/A13stdlife))</f>
        <v>0</v>
      </c>
      <c r="BC219" s="172">
        <f>IF(A13stdlife="n/a","n/a",IF(BC$3&gt;(A13stdlife+$E219),(Input!$L$115*(1+rvanilla)^0.5)-SUM($L219:BB219),(Input!$L$115*(1+rvanilla)^0.5)/A13stdlife))</f>
        <v>0</v>
      </c>
      <c r="BD219" s="172">
        <f>IF(A13stdlife="n/a","n/a",IF(BD$3&gt;(A13stdlife+$E219),(Input!$L$115*(1+rvanilla)^0.5)-SUM($L219:BC219),(Input!$L$115*(1+rvanilla)^0.5)/A13stdlife))</f>
        <v>0</v>
      </c>
      <c r="BE219" s="172">
        <f>IF(A13stdlife="n/a","n/a",IF(BE$3&gt;(A13stdlife+$E219),(Input!$L$115*(1+rvanilla)^0.5)-SUM($L219:BD219),(Input!$L$115*(1+rvanilla)^0.5)/A13stdlife))</f>
        <v>0</v>
      </c>
      <c r="BF219" s="172">
        <f>IF(A13stdlife="n/a","n/a",IF(BF$3&gt;(A13stdlife+$E219),(Input!$L$115*(1+rvanilla)^0.5)-SUM($L219:BE219),(Input!$L$115*(1+rvanilla)^0.5)/A13stdlife))</f>
        <v>0</v>
      </c>
      <c r="BG219" s="172">
        <f>IF(A13stdlife="n/a","n/a",IF(BG$3&gt;(A13stdlife+$E219),(Input!$L$115*(1+rvanilla)^0.5)-SUM($L219:BF219),(Input!$L$115*(1+rvanilla)^0.5)/A13stdlife))</f>
        <v>0</v>
      </c>
      <c r="BH219" s="172">
        <f>IF(A13stdlife="n/a","n/a",IF(BH$3&gt;(A13stdlife+$E219),(Input!$L$115*(1+rvanilla)^0.5)-SUM($L219:BG219),(Input!$L$115*(1+rvanilla)^0.5)/A13stdlife))</f>
        <v>0</v>
      </c>
      <c r="BI219" s="172">
        <f>IF(A13stdlife="n/a","n/a",IF(BI$3&gt;(A13stdlife+$E219),(Input!$L$115*(1+rvanilla)^0.5)-SUM($L219:BH219),(Input!$L$115*(1+rvanilla)^0.5)/A13stdlife))</f>
        <v>0</v>
      </c>
      <c r="BJ219" s="16"/>
      <c r="BK219" s="16"/>
      <c r="BL219" s="325"/>
      <c r="BM219" s="325"/>
      <c r="BN219" s="325"/>
      <c r="BO219" s="325"/>
      <c r="BP219" s="325"/>
      <c r="BQ219" s="325"/>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2" customFormat="1" hidden="1" outlineLevel="2">
      <c r="A220" s="16"/>
      <c r="B220" s="16"/>
      <c r="C220" s="35"/>
      <c r="D220" s="546"/>
      <c r="E220" s="293">
        <v>7</v>
      </c>
      <c r="F220" s="37"/>
      <c r="G220" s="318"/>
      <c r="H220" s="320"/>
      <c r="I220" s="320"/>
      <c r="J220" s="320"/>
      <c r="K220" s="320"/>
      <c r="L220" s="320"/>
      <c r="M220" s="319"/>
      <c r="N220" s="172">
        <f>IF(A13stdlife="n/a","n/a",IF(N$3&gt;(A13stdlife+$E220),(Input!$M$115*(1+rvanilla)^0.5)-SUM($M220:M220),(Input!$M$115*(1+rvanilla)^0.5)/A13stdlife))</f>
        <v>0</v>
      </c>
      <c r="O220" s="172">
        <f>IF(A13stdlife="n/a","n/a",IF(O$3&gt;(A13stdlife+$E220),(Input!$M$115*(1+rvanilla)^0.5)-SUM($M220:N220),(Input!$M$115*(1+rvanilla)^0.5)/A13stdlife))</f>
        <v>0</v>
      </c>
      <c r="P220" s="172">
        <f>IF(A13stdlife="n/a","n/a",IF(P$3&gt;(A13stdlife+$E220),(Input!$M$115*(1+rvanilla)^0.5)-SUM($M220:O220),(Input!$M$115*(1+rvanilla)^0.5)/A13stdlife))</f>
        <v>0</v>
      </c>
      <c r="Q220" s="172">
        <f>IF(A13stdlife="n/a","n/a",IF(Q$3&gt;(A13stdlife+$E220),(Input!$M$115*(1+rvanilla)^0.5)-SUM($M220:P220),(Input!$M$115*(1+rvanilla)^0.5)/A13stdlife))</f>
        <v>0</v>
      </c>
      <c r="R220" s="172">
        <f>IF(A13stdlife="n/a","n/a",IF(R$3&gt;(A13stdlife+$E220),(Input!$M$115*(1+rvanilla)^0.5)-SUM($M220:Q220),(Input!$M$115*(1+rvanilla)^0.5)/A13stdlife))</f>
        <v>0</v>
      </c>
      <c r="S220" s="172">
        <f>IF(A13stdlife="n/a","n/a",IF(S$3&gt;(A13stdlife+$E220),(Input!$M$115*(1+rvanilla)^0.5)-SUM($M220:R220),(Input!$M$115*(1+rvanilla)^0.5)/A13stdlife))</f>
        <v>0</v>
      </c>
      <c r="T220" s="172">
        <f>IF(A13stdlife="n/a","n/a",IF(T$3&gt;(A13stdlife+$E220),(Input!$M$115*(1+rvanilla)^0.5)-SUM($M220:S220),(Input!$M$115*(1+rvanilla)^0.5)/A13stdlife))</f>
        <v>0</v>
      </c>
      <c r="U220" s="172">
        <f>IF(A13stdlife="n/a","n/a",IF(U$3&gt;(A13stdlife+$E220),(Input!$M$115*(1+rvanilla)^0.5)-SUM($M220:T220),(Input!$M$115*(1+rvanilla)^0.5)/A13stdlife))</f>
        <v>0</v>
      </c>
      <c r="V220" s="172">
        <f>IF(A13stdlife="n/a","n/a",IF(V$3&gt;(A13stdlife+$E220),(Input!$M$115*(1+rvanilla)^0.5)-SUM($M220:U220),(Input!$M$115*(1+rvanilla)^0.5)/A13stdlife))</f>
        <v>0</v>
      </c>
      <c r="W220" s="172">
        <f>IF(A13stdlife="n/a","n/a",IF(W$3&gt;(A13stdlife+$E220),(Input!$M$115*(1+rvanilla)^0.5)-SUM($M220:V220),(Input!$M$115*(1+rvanilla)^0.5)/A13stdlife))</f>
        <v>0</v>
      </c>
      <c r="X220" s="172">
        <f>IF(A13stdlife="n/a","n/a",IF(X$3&gt;(A13stdlife+$E220),(Input!$M$115*(1+rvanilla)^0.5)-SUM($M220:W220),(Input!$M$115*(1+rvanilla)^0.5)/A13stdlife))</f>
        <v>0</v>
      </c>
      <c r="Y220" s="172">
        <f>IF(A13stdlife="n/a","n/a",IF(Y$3&gt;(A13stdlife+$E220),(Input!$M$115*(1+rvanilla)^0.5)-SUM($M220:X220),(Input!$M$115*(1+rvanilla)^0.5)/A13stdlife))</f>
        <v>0</v>
      </c>
      <c r="Z220" s="172">
        <f>IF(A13stdlife="n/a","n/a",IF(Z$3&gt;(A13stdlife+$E220),(Input!$M$115*(1+rvanilla)^0.5)-SUM($M220:Y220),(Input!$M$115*(1+rvanilla)^0.5)/A13stdlife))</f>
        <v>0</v>
      </c>
      <c r="AA220" s="172">
        <f>IF(A13stdlife="n/a","n/a",IF(AA$3&gt;(A13stdlife+$E220),(Input!$M$115*(1+rvanilla)^0.5)-SUM($M220:Z220),(Input!$M$115*(1+rvanilla)^0.5)/A13stdlife))</f>
        <v>0</v>
      </c>
      <c r="AB220" s="172">
        <f>IF(A13stdlife="n/a","n/a",IF(AB$3&gt;(A13stdlife+$E220),(Input!$M$115*(1+rvanilla)^0.5)-SUM($M220:AA220),(Input!$M$115*(1+rvanilla)^0.5)/A13stdlife))</f>
        <v>0</v>
      </c>
      <c r="AC220" s="172">
        <f>IF(A13stdlife="n/a","n/a",IF(AC$3&gt;(A13stdlife+$E220),(Input!$M$115*(1+rvanilla)^0.5)-SUM($M220:AB220),(Input!$M$115*(1+rvanilla)^0.5)/A13stdlife))</f>
        <v>0</v>
      </c>
      <c r="AD220" s="172">
        <f>IF(A13stdlife="n/a","n/a",IF(AD$3&gt;(A13stdlife+$E220),(Input!$M$115*(1+rvanilla)^0.5)-SUM($M220:AC220),(Input!$M$115*(1+rvanilla)^0.5)/A13stdlife))</f>
        <v>0</v>
      </c>
      <c r="AE220" s="172">
        <f>IF(A13stdlife="n/a","n/a",IF(AE$3&gt;(A13stdlife+$E220),(Input!$M$115*(1+rvanilla)^0.5)-SUM($M220:AD220),(Input!$M$115*(1+rvanilla)^0.5)/A13stdlife))</f>
        <v>0</v>
      </c>
      <c r="AF220" s="172">
        <f>IF(A13stdlife="n/a","n/a",IF(AF$3&gt;(A13stdlife+$E220),(Input!$M$115*(1+rvanilla)^0.5)-SUM($M220:AE220),(Input!$M$115*(1+rvanilla)^0.5)/A13stdlife))</f>
        <v>0</v>
      </c>
      <c r="AG220" s="172">
        <f>IF(A13stdlife="n/a","n/a",IF(AG$3&gt;(A13stdlife+$E220),(Input!$M$115*(1+rvanilla)^0.5)-SUM($M220:AF220),(Input!$M$115*(1+rvanilla)^0.5)/A13stdlife))</f>
        <v>0</v>
      </c>
      <c r="AH220" s="172">
        <f>IF(A13stdlife="n/a","n/a",IF(AH$3&gt;(A13stdlife+$E220),(Input!$M$115*(1+rvanilla)^0.5)-SUM($M220:AG220),(Input!$M$115*(1+rvanilla)^0.5)/A13stdlife))</f>
        <v>0</v>
      </c>
      <c r="AI220" s="172">
        <f>IF(A13stdlife="n/a","n/a",IF(AI$3&gt;(A13stdlife+$E220),(Input!$M$115*(1+rvanilla)^0.5)-SUM($M220:AH220),(Input!$M$115*(1+rvanilla)^0.5)/A13stdlife))</f>
        <v>0</v>
      </c>
      <c r="AJ220" s="172">
        <f>IF(A13stdlife="n/a","n/a",IF(AJ$3&gt;(A13stdlife+$E220),(Input!$M$115*(1+rvanilla)^0.5)-SUM($M220:AI220),(Input!$M$115*(1+rvanilla)^0.5)/A13stdlife))</f>
        <v>0</v>
      </c>
      <c r="AK220" s="172">
        <f>IF(A13stdlife="n/a","n/a",IF(AK$3&gt;(A13stdlife+$E220),(Input!$M$115*(1+rvanilla)^0.5)-SUM($M220:AJ220),(Input!$M$115*(1+rvanilla)^0.5)/A13stdlife))</f>
        <v>0</v>
      </c>
      <c r="AL220" s="172">
        <f>IF(A13stdlife="n/a","n/a",IF(AL$3&gt;(A13stdlife+$E220),(Input!$M$115*(1+rvanilla)^0.5)-SUM($M220:AK220),(Input!$M$115*(1+rvanilla)^0.5)/A13stdlife))</f>
        <v>0</v>
      </c>
      <c r="AM220" s="172">
        <f>IF(A13stdlife="n/a","n/a",IF(AM$3&gt;(A13stdlife+$E220),(Input!$M$115*(1+rvanilla)^0.5)-SUM($M220:AL220),(Input!$M$115*(1+rvanilla)^0.5)/A13stdlife))</f>
        <v>0</v>
      </c>
      <c r="AN220" s="172">
        <f>IF(A13stdlife="n/a","n/a",IF(AN$3&gt;(A13stdlife+$E220),(Input!$M$115*(1+rvanilla)^0.5)-SUM($M220:AM220),(Input!$M$115*(1+rvanilla)^0.5)/A13stdlife))</f>
        <v>0</v>
      </c>
      <c r="AO220" s="172">
        <f>IF(A13stdlife="n/a","n/a",IF(AO$3&gt;(A13stdlife+$E220),(Input!$M$115*(1+rvanilla)^0.5)-SUM($M220:AN220),(Input!$M$115*(1+rvanilla)^0.5)/A13stdlife))</f>
        <v>0</v>
      </c>
      <c r="AP220" s="172">
        <f>IF(A13stdlife="n/a","n/a",IF(AP$3&gt;(A13stdlife+$E220),(Input!$M$115*(1+rvanilla)^0.5)-SUM($M220:AO220),(Input!$M$115*(1+rvanilla)^0.5)/A13stdlife))</f>
        <v>0</v>
      </c>
      <c r="AQ220" s="172">
        <f>IF(A13stdlife="n/a","n/a",IF(AQ$3&gt;(A13stdlife+$E220),(Input!$M$115*(1+rvanilla)^0.5)-SUM($M220:AP220),(Input!$M$115*(1+rvanilla)^0.5)/A13stdlife))</f>
        <v>0</v>
      </c>
      <c r="AR220" s="172">
        <f>IF(A13stdlife="n/a","n/a",IF(AR$3&gt;(A13stdlife+$E220),(Input!$M$115*(1+rvanilla)^0.5)-SUM($M220:AQ220),(Input!$M$115*(1+rvanilla)^0.5)/A13stdlife))</f>
        <v>0</v>
      </c>
      <c r="AS220" s="172">
        <f>IF(A13stdlife="n/a","n/a",IF(AS$3&gt;(A13stdlife+$E220),(Input!$M$115*(1+rvanilla)^0.5)-SUM($M220:AR220),(Input!$M$115*(1+rvanilla)^0.5)/A13stdlife))</f>
        <v>0</v>
      </c>
      <c r="AT220" s="172">
        <f>IF(A13stdlife="n/a","n/a",IF(AT$3&gt;(A13stdlife+$E220),(Input!$M$115*(1+rvanilla)^0.5)-SUM($M220:AS220),(Input!$M$115*(1+rvanilla)^0.5)/A13stdlife))</f>
        <v>0</v>
      </c>
      <c r="AU220" s="172">
        <f>IF(A13stdlife="n/a","n/a",IF(AU$3&gt;(A13stdlife+$E220),(Input!$M$115*(1+rvanilla)^0.5)-SUM($M220:AT220),(Input!$M$115*(1+rvanilla)^0.5)/A13stdlife))</f>
        <v>0</v>
      </c>
      <c r="AV220" s="172">
        <f>IF(A13stdlife="n/a","n/a",IF(AV$3&gt;(A13stdlife+$E220),(Input!$M$115*(1+rvanilla)^0.5)-SUM($M220:AU220),(Input!$M$115*(1+rvanilla)^0.5)/A13stdlife))</f>
        <v>0</v>
      </c>
      <c r="AW220" s="172">
        <f>IF(A13stdlife="n/a","n/a",IF(AW$3&gt;(A13stdlife+$E220),(Input!$M$115*(1+rvanilla)^0.5)-SUM($M220:AV220),(Input!$M$115*(1+rvanilla)^0.5)/A13stdlife))</f>
        <v>0</v>
      </c>
      <c r="AX220" s="172">
        <f>IF(A13stdlife="n/a","n/a",IF(AX$3&gt;(A13stdlife+$E220),(Input!$M$115*(1+rvanilla)^0.5)-SUM($M220:AW220),(Input!$M$115*(1+rvanilla)^0.5)/A13stdlife))</f>
        <v>0</v>
      </c>
      <c r="AY220" s="172">
        <f>IF(A13stdlife="n/a","n/a",IF(AY$3&gt;(A13stdlife+$E220),(Input!$M$115*(1+rvanilla)^0.5)-SUM($M220:AX220),(Input!$M$115*(1+rvanilla)^0.5)/A13stdlife))</f>
        <v>0</v>
      </c>
      <c r="AZ220" s="172">
        <f>IF(A13stdlife="n/a","n/a",IF(AZ$3&gt;(A13stdlife+$E220),(Input!$M$115*(1+rvanilla)^0.5)-SUM($M220:AY220),(Input!$M$115*(1+rvanilla)^0.5)/A13stdlife))</f>
        <v>0</v>
      </c>
      <c r="BA220" s="172">
        <f>IF(A13stdlife="n/a","n/a",IF(BA$3&gt;(A13stdlife+$E220),(Input!$M$115*(1+rvanilla)^0.5)-SUM($M220:AZ220),(Input!$M$115*(1+rvanilla)^0.5)/A13stdlife))</f>
        <v>0</v>
      </c>
      <c r="BB220" s="172">
        <f>IF(A13stdlife="n/a","n/a",IF(BB$3&gt;(A13stdlife+$E220),(Input!$M$115*(1+rvanilla)^0.5)-SUM($M220:BA220),(Input!$M$115*(1+rvanilla)^0.5)/A13stdlife))</f>
        <v>0</v>
      </c>
      <c r="BC220" s="172">
        <f>IF(A13stdlife="n/a","n/a",IF(BC$3&gt;(A13stdlife+$E220),(Input!$M$115*(1+rvanilla)^0.5)-SUM($M220:BB220),(Input!$M$115*(1+rvanilla)^0.5)/A13stdlife))</f>
        <v>0</v>
      </c>
      <c r="BD220" s="172">
        <f>IF(A13stdlife="n/a","n/a",IF(BD$3&gt;(A13stdlife+$E220),(Input!$M$115*(1+rvanilla)^0.5)-SUM($M220:BC220),(Input!$M$115*(1+rvanilla)^0.5)/A13stdlife))</f>
        <v>0</v>
      </c>
      <c r="BE220" s="172">
        <f>IF(A13stdlife="n/a","n/a",IF(BE$3&gt;(A13stdlife+$E220),(Input!$M$115*(1+rvanilla)^0.5)-SUM($M220:BD220),(Input!$M$115*(1+rvanilla)^0.5)/A13stdlife))</f>
        <v>0</v>
      </c>
      <c r="BF220" s="172">
        <f>IF(A13stdlife="n/a","n/a",IF(BF$3&gt;(A13stdlife+$E220),(Input!$M$115*(1+rvanilla)^0.5)-SUM($M220:BE220),(Input!$M$115*(1+rvanilla)^0.5)/A13stdlife))</f>
        <v>0</v>
      </c>
      <c r="BG220" s="172">
        <f>IF(A13stdlife="n/a","n/a",IF(BG$3&gt;(A13stdlife+$E220),(Input!$M$115*(1+rvanilla)^0.5)-SUM($M220:BF220),(Input!$M$115*(1+rvanilla)^0.5)/A13stdlife))</f>
        <v>0</v>
      </c>
      <c r="BH220" s="172">
        <f>IF(A13stdlife="n/a","n/a",IF(BH$3&gt;(A13stdlife+$E220),(Input!$M$115*(1+rvanilla)^0.5)-SUM($M220:BG220),(Input!$M$115*(1+rvanilla)^0.5)/A13stdlife))</f>
        <v>0</v>
      </c>
      <c r="BI220" s="172">
        <f>IF(A13stdlife="n/a","n/a",IF(BI$3&gt;(A13stdlife+$E220),(Input!$M$115*(1+rvanilla)^0.5)-SUM($M220:BH220),(Input!$M$115*(1+rvanilla)^0.5)/A13stdlife))</f>
        <v>0</v>
      </c>
      <c r="BJ220" s="16"/>
      <c r="BK220" s="16"/>
      <c r="BL220" s="325"/>
      <c r="BM220" s="325"/>
      <c r="BN220" s="325"/>
      <c r="BO220" s="325"/>
      <c r="BP220" s="325"/>
      <c r="BQ220" s="325"/>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2" customFormat="1" hidden="1" outlineLevel="2">
      <c r="A221" s="16"/>
      <c r="B221" s="16"/>
      <c r="C221" s="35"/>
      <c r="D221" s="546"/>
      <c r="E221" s="293">
        <v>8</v>
      </c>
      <c r="F221" s="37"/>
      <c r="G221" s="318"/>
      <c r="H221" s="320"/>
      <c r="I221" s="320"/>
      <c r="J221" s="320"/>
      <c r="K221" s="320"/>
      <c r="L221" s="320"/>
      <c r="M221" s="320"/>
      <c r="N221" s="319"/>
      <c r="O221" s="172">
        <f>IF(A13stdlife="n/a","n/a",IF(O$3&gt;(A13stdlife+$E221),(Input!$N$115*(1+rvanilla)^0.5)-SUM($N221:N221),(Input!$N$115*(1+rvanilla)^0.5)/A13stdlife))</f>
        <v>0</v>
      </c>
      <c r="P221" s="172">
        <f>IF(A13stdlife="n/a","n/a",IF(P$3&gt;(A13stdlife+$E221),(Input!$N$115*(1+rvanilla)^0.5)-SUM($N221:O221),(Input!$N$115*(1+rvanilla)^0.5)/A13stdlife))</f>
        <v>0</v>
      </c>
      <c r="Q221" s="172">
        <f>IF(A13stdlife="n/a","n/a",IF(Q$3&gt;(A13stdlife+$E221),(Input!$N$115*(1+rvanilla)^0.5)-SUM($N221:P221),(Input!$N$115*(1+rvanilla)^0.5)/A13stdlife))</f>
        <v>0</v>
      </c>
      <c r="R221" s="172">
        <f>IF(A13stdlife="n/a","n/a",IF(R$3&gt;(A13stdlife+$E221),(Input!$N$115*(1+rvanilla)^0.5)-SUM($N221:Q221),(Input!$N$115*(1+rvanilla)^0.5)/A13stdlife))</f>
        <v>0</v>
      </c>
      <c r="S221" s="172">
        <f>IF(A13stdlife="n/a","n/a",IF(S$3&gt;(A13stdlife+$E221),(Input!$N$115*(1+rvanilla)^0.5)-SUM($N221:R221),(Input!$N$115*(1+rvanilla)^0.5)/A13stdlife))</f>
        <v>0</v>
      </c>
      <c r="T221" s="172">
        <f>IF(A13stdlife="n/a","n/a",IF(T$3&gt;(A13stdlife+$E221),(Input!$N$115*(1+rvanilla)^0.5)-SUM($N221:S221),(Input!$N$115*(1+rvanilla)^0.5)/A13stdlife))</f>
        <v>0</v>
      </c>
      <c r="U221" s="172">
        <f>IF(A13stdlife="n/a","n/a",IF(U$3&gt;(A13stdlife+$E221),(Input!$N$115*(1+rvanilla)^0.5)-SUM($N221:T221),(Input!$N$115*(1+rvanilla)^0.5)/A13stdlife))</f>
        <v>0</v>
      </c>
      <c r="V221" s="172">
        <f>IF(A13stdlife="n/a","n/a",IF(V$3&gt;(A13stdlife+$E221),(Input!$N$115*(1+rvanilla)^0.5)-SUM($N221:U221),(Input!$N$115*(1+rvanilla)^0.5)/A13stdlife))</f>
        <v>0</v>
      </c>
      <c r="W221" s="172">
        <f>IF(A13stdlife="n/a","n/a",IF(W$3&gt;(A13stdlife+$E221),(Input!$N$115*(1+rvanilla)^0.5)-SUM($N221:V221),(Input!$N$115*(1+rvanilla)^0.5)/A13stdlife))</f>
        <v>0</v>
      </c>
      <c r="X221" s="172">
        <f>IF(A13stdlife="n/a","n/a",IF(X$3&gt;(A13stdlife+$E221),(Input!$N$115*(1+rvanilla)^0.5)-SUM($N221:W221),(Input!$N$115*(1+rvanilla)^0.5)/A13stdlife))</f>
        <v>0</v>
      </c>
      <c r="Y221" s="172">
        <f>IF(A13stdlife="n/a","n/a",IF(Y$3&gt;(A13stdlife+$E221),(Input!$N$115*(1+rvanilla)^0.5)-SUM($N221:X221),(Input!$N$115*(1+rvanilla)^0.5)/A13stdlife))</f>
        <v>0</v>
      </c>
      <c r="Z221" s="172">
        <f>IF(A13stdlife="n/a","n/a",IF(Z$3&gt;(A13stdlife+$E221),(Input!$N$115*(1+rvanilla)^0.5)-SUM($N221:Y221),(Input!$N$115*(1+rvanilla)^0.5)/A13stdlife))</f>
        <v>0</v>
      </c>
      <c r="AA221" s="172">
        <f>IF(A13stdlife="n/a","n/a",IF(AA$3&gt;(A13stdlife+$E221),(Input!$N$115*(1+rvanilla)^0.5)-SUM($N221:Z221),(Input!$N$115*(1+rvanilla)^0.5)/A13stdlife))</f>
        <v>0</v>
      </c>
      <c r="AB221" s="172">
        <f>IF(A13stdlife="n/a","n/a",IF(AB$3&gt;(A13stdlife+$E221),(Input!$N$115*(1+rvanilla)^0.5)-SUM($N221:AA221),(Input!$N$115*(1+rvanilla)^0.5)/A13stdlife))</f>
        <v>0</v>
      </c>
      <c r="AC221" s="172">
        <f>IF(A13stdlife="n/a","n/a",IF(AC$3&gt;(A13stdlife+$E221),(Input!$N$115*(1+rvanilla)^0.5)-SUM($N221:AB221),(Input!$N$115*(1+rvanilla)^0.5)/A13stdlife))</f>
        <v>0</v>
      </c>
      <c r="AD221" s="172">
        <f>IF(A13stdlife="n/a","n/a",IF(AD$3&gt;(A13stdlife+$E221),(Input!$N$115*(1+rvanilla)^0.5)-SUM($N221:AC221),(Input!$N$115*(1+rvanilla)^0.5)/A13stdlife))</f>
        <v>0</v>
      </c>
      <c r="AE221" s="172">
        <f>IF(A13stdlife="n/a","n/a",IF(AE$3&gt;(A13stdlife+$E221),(Input!$N$115*(1+rvanilla)^0.5)-SUM($N221:AD221),(Input!$N$115*(1+rvanilla)^0.5)/A13stdlife))</f>
        <v>0</v>
      </c>
      <c r="AF221" s="172">
        <f>IF(A13stdlife="n/a","n/a",IF(AF$3&gt;(A13stdlife+$E221),(Input!$N$115*(1+rvanilla)^0.5)-SUM($N221:AE221),(Input!$N$115*(1+rvanilla)^0.5)/A13stdlife))</f>
        <v>0</v>
      </c>
      <c r="AG221" s="172">
        <f>IF(A13stdlife="n/a","n/a",IF(AG$3&gt;(A13stdlife+$E221),(Input!$N$115*(1+rvanilla)^0.5)-SUM($N221:AF221),(Input!$N$115*(1+rvanilla)^0.5)/A13stdlife))</f>
        <v>0</v>
      </c>
      <c r="AH221" s="172">
        <f>IF(A13stdlife="n/a","n/a",IF(AH$3&gt;(A13stdlife+$E221),(Input!$N$115*(1+rvanilla)^0.5)-SUM($N221:AG221),(Input!$N$115*(1+rvanilla)^0.5)/A13stdlife))</f>
        <v>0</v>
      </c>
      <c r="AI221" s="172">
        <f>IF(A13stdlife="n/a","n/a",IF(AI$3&gt;(A13stdlife+$E221),(Input!$N$115*(1+rvanilla)^0.5)-SUM($N221:AH221),(Input!$N$115*(1+rvanilla)^0.5)/A13stdlife))</f>
        <v>0</v>
      </c>
      <c r="AJ221" s="172">
        <f>IF(A13stdlife="n/a","n/a",IF(AJ$3&gt;(A13stdlife+$E221),(Input!$N$115*(1+rvanilla)^0.5)-SUM($N221:AI221),(Input!$N$115*(1+rvanilla)^0.5)/A13stdlife))</f>
        <v>0</v>
      </c>
      <c r="AK221" s="172">
        <f>IF(A13stdlife="n/a","n/a",IF(AK$3&gt;(A13stdlife+$E221),(Input!$N$115*(1+rvanilla)^0.5)-SUM($N221:AJ221),(Input!$N$115*(1+rvanilla)^0.5)/A13stdlife))</f>
        <v>0</v>
      </c>
      <c r="AL221" s="172">
        <f>IF(A13stdlife="n/a","n/a",IF(AL$3&gt;(A13stdlife+$E221),(Input!$N$115*(1+rvanilla)^0.5)-SUM($N221:AK221),(Input!$N$115*(1+rvanilla)^0.5)/A13stdlife))</f>
        <v>0</v>
      </c>
      <c r="AM221" s="172">
        <f>IF(A13stdlife="n/a","n/a",IF(AM$3&gt;(A13stdlife+$E221),(Input!$N$115*(1+rvanilla)^0.5)-SUM($N221:AL221),(Input!$N$115*(1+rvanilla)^0.5)/A13stdlife))</f>
        <v>0</v>
      </c>
      <c r="AN221" s="172">
        <f>IF(A13stdlife="n/a","n/a",IF(AN$3&gt;(A13stdlife+$E221),(Input!$N$115*(1+rvanilla)^0.5)-SUM($N221:AM221),(Input!$N$115*(1+rvanilla)^0.5)/A13stdlife))</f>
        <v>0</v>
      </c>
      <c r="AO221" s="172">
        <f>IF(A13stdlife="n/a","n/a",IF(AO$3&gt;(A13stdlife+$E221),(Input!$N$115*(1+rvanilla)^0.5)-SUM($N221:AN221),(Input!$N$115*(1+rvanilla)^0.5)/A13stdlife))</f>
        <v>0</v>
      </c>
      <c r="AP221" s="172">
        <f>IF(A13stdlife="n/a","n/a",IF(AP$3&gt;(A13stdlife+$E221),(Input!$N$115*(1+rvanilla)^0.5)-SUM($N221:AO221),(Input!$N$115*(1+rvanilla)^0.5)/A13stdlife))</f>
        <v>0</v>
      </c>
      <c r="AQ221" s="172">
        <f>IF(A13stdlife="n/a","n/a",IF(AQ$3&gt;(A13stdlife+$E221),(Input!$N$115*(1+rvanilla)^0.5)-SUM($N221:AP221),(Input!$N$115*(1+rvanilla)^0.5)/A13stdlife))</f>
        <v>0</v>
      </c>
      <c r="AR221" s="172">
        <f>IF(A13stdlife="n/a","n/a",IF(AR$3&gt;(A13stdlife+$E221),(Input!$N$115*(1+rvanilla)^0.5)-SUM($N221:AQ221),(Input!$N$115*(1+rvanilla)^0.5)/A13stdlife))</f>
        <v>0</v>
      </c>
      <c r="AS221" s="172">
        <f>IF(A13stdlife="n/a","n/a",IF(AS$3&gt;(A13stdlife+$E221),(Input!$N$115*(1+rvanilla)^0.5)-SUM($N221:AR221),(Input!$N$115*(1+rvanilla)^0.5)/A13stdlife))</f>
        <v>0</v>
      </c>
      <c r="AT221" s="172">
        <f>IF(A13stdlife="n/a","n/a",IF(AT$3&gt;(A13stdlife+$E221),(Input!$N$115*(1+rvanilla)^0.5)-SUM($N221:AS221),(Input!$N$115*(1+rvanilla)^0.5)/A13stdlife))</f>
        <v>0</v>
      </c>
      <c r="AU221" s="172">
        <f>IF(A13stdlife="n/a","n/a",IF(AU$3&gt;(A13stdlife+$E221),(Input!$N$115*(1+rvanilla)^0.5)-SUM($N221:AT221),(Input!$N$115*(1+rvanilla)^0.5)/A13stdlife))</f>
        <v>0</v>
      </c>
      <c r="AV221" s="172">
        <f>IF(A13stdlife="n/a","n/a",IF(AV$3&gt;(A13stdlife+$E221),(Input!$N$115*(1+rvanilla)^0.5)-SUM($N221:AU221),(Input!$N$115*(1+rvanilla)^0.5)/A13stdlife))</f>
        <v>0</v>
      </c>
      <c r="AW221" s="172">
        <f>IF(A13stdlife="n/a","n/a",IF(AW$3&gt;(A13stdlife+$E221),(Input!$N$115*(1+rvanilla)^0.5)-SUM($N221:AV221),(Input!$N$115*(1+rvanilla)^0.5)/A13stdlife))</f>
        <v>0</v>
      </c>
      <c r="AX221" s="172">
        <f>IF(A13stdlife="n/a","n/a",IF(AX$3&gt;(A13stdlife+$E221),(Input!$N$115*(1+rvanilla)^0.5)-SUM($N221:AW221),(Input!$N$115*(1+rvanilla)^0.5)/A13stdlife))</f>
        <v>0</v>
      </c>
      <c r="AY221" s="172">
        <f>IF(A13stdlife="n/a","n/a",IF(AY$3&gt;(A13stdlife+$E221),(Input!$N$115*(1+rvanilla)^0.5)-SUM($N221:AX221),(Input!$N$115*(1+rvanilla)^0.5)/A13stdlife))</f>
        <v>0</v>
      </c>
      <c r="AZ221" s="172">
        <f>IF(A13stdlife="n/a","n/a",IF(AZ$3&gt;(A13stdlife+$E221),(Input!$N$115*(1+rvanilla)^0.5)-SUM($N221:AY221),(Input!$N$115*(1+rvanilla)^0.5)/A13stdlife))</f>
        <v>0</v>
      </c>
      <c r="BA221" s="172">
        <f>IF(A13stdlife="n/a","n/a",IF(BA$3&gt;(A13stdlife+$E221),(Input!$N$115*(1+rvanilla)^0.5)-SUM($N221:AZ221),(Input!$N$115*(1+rvanilla)^0.5)/A13stdlife))</f>
        <v>0</v>
      </c>
      <c r="BB221" s="172">
        <f>IF(A13stdlife="n/a","n/a",IF(BB$3&gt;(A13stdlife+$E221),(Input!$N$115*(1+rvanilla)^0.5)-SUM($N221:BA221),(Input!$N$115*(1+rvanilla)^0.5)/A13stdlife))</f>
        <v>0</v>
      </c>
      <c r="BC221" s="172">
        <f>IF(A13stdlife="n/a","n/a",IF(BC$3&gt;(A13stdlife+$E221),(Input!$N$115*(1+rvanilla)^0.5)-SUM($N221:BB221),(Input!$N$115*(1+rvanilla)^0.5)/A13stdlife))</f>
        <v>0</v>
      </c>
      <c r="BD221" s="172">
        <f>IF(A13stdlife="n/a","n/a",IF(BD$3&gt;(A13stdlife+$E221),(Input!$N$115*(1+rvanilla)^0.5)-SUM($N221:BC221),(Input!$N$115*(1+rvanilla)^0.5)/A13stdlife))</f>
        <v>0</v>
      </c>
      <c r="BE221" s="172">
        <f>IF(A13stdlife="n/a","n/a",IF(BE$3&gt;(A13stdlife+$E221),(Input!$N$115*(1+rvanilla)^0.5)-SUM($N221:BD221),(Input!$N$115*(1+rvanilla)^0.5)/A13stdlife))</f>
        <v>0</v>
      </c>
      <c r="BF221" s="172">
        <f>IF(A13stdlife="n/a","n/a",IF(BF$3&gt;(A13stdlife+$E221),(Input!$N$115*(1+rvanilla)^0.5)-SUM($N221:BE221),(Input!$N$115*(1+rvanilla)^0.5)/A13stdlife))</f>
        <v>0</v>
      </c>
      <c r="BG221" s="172">
        <f>IF(A13stdlife="n/a","n/a",IF(BG$3&gt;(A13stdlife+$E221),(Input!$N$115*(1+rvanilla)^0.5)-SUM($N221:BF221),(Input!$N$115*(1+rvanilla)^0.5)/A13stdlife))</f>
        <v>0</v>
      </c>
      <c r="BH221" s="172">
        <f>IF(A13stdlife="n/a","n/a",IF(BH$3&gt;(A13stdlife+$E221),(Input!$N$115*(1+rvanilla)^0.5)-SUM($N221:BG221),(Input!$N$115*(1+rvanilla)^0.5)/A13stdlife))</f>
        <v>0</v>
      </c>
      <c r="BI221" s="172">
        <f>IF(A13stdlife="n/a","n/a",IF(BI$3&gt;(A13stdlife+$E221),(Input!$N$115*(1+rvanilla)^0.5)-SUM($N221:BH221),(Input!$N$115*(1+rvanilla)^0.5)/A13stdlife))</f>
        <v>0</v>
      </c>
      <c r="BJ221" s="16"/>
      <c r="BK221" s="16"/>
      <c r="BL221" s="325"/>
      <c r="BM221" s="325"/>
      <c r="BN221" s="325"/>
      <c r="BO221" s="325"/>
      <c r="BP221" s="325"/>
      <c r="BQ221" s="325"/>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2" customFormat="1" hidden="1" outlineLevel="2">
      <c r="A222" s="16"/>
      <c r="B222" s="16"/>
      <c r="C222" s="35"/>
      <c r="D222" s="546"/>
      <c r="E222" s="293">
        <v>9</v>
      </c>
      <c r="F222" s="37"/>
      <c r="G222" s="318"/>
      <c r="H222" s="320"/>
      <c r="I222" s="320"/>
      <c r="J222" s="320"/>
      <c r="K222" s="320"/>
      <c r="L222" s="320"/>
      <c r="M222" s="320"/>
      <c r="N222" s="320"/>
      <c r="O222" s="319"/>
      <c r="P222" s="172">
        <f>IF(A13stdlife="n/a","n/a",IF(P$3&gt;(A13stdlife+$E222),(Input!$O$115*(1+rvanilla)^0.5)-SUM($O222:O222),(Input!$O$115*(1+rvanilla)^0.5)/A13stdlife))</f>
        <v>0</v>
      </c>
      <c r="Q222" s="172">
        <f>IF(A13stdlife="n/a","n/a",IF(Q$3&gt;(A13stdlife+$E222),(Input!$O$115*(1+rvanilla)^0.5)-SUM($O222:P222),(Input!$O$115*(1+rvanilla)^0.5)/A13stdlife))</f>
        <v>0</v>
      </c>
      <c r="R222" s="172">
        <f>IF(A13stdlife="n/a","n/a",IF(R$3&gt;(A13stdlife+$E222),(Input!$O$115*(1+rvanilla)^0.5)-SUM($O222:Q222),(Input!$O$115*(1+rvanilla)^0.5)/A13stdlife))</f>
        <v>0</v>
      </c>
      <c r="S222" s="172">
        <f>IF(A13stdlife="n/a","n/a",IF(S$3&gt;(A13stdlife+$E222),(Input!$O$115*(1+rvanilla)^0.5)-SUM($O222:R222),(Input!$O$115*(1+rvanilla)^0.5)/A13stdlife))</f>
        <v>0</v>
      </c>
      <c r="T222" s="172">
        <f>IF(A13stdlife="n/a","n/a",IF(T$3&gt;(A13stdlife+$E222),(Input!$O$115*(1+rvanilla)^0.5)-SUM($O222:S222),(Input!$O$115*(1+rvanilla)^0.5)/A13stdlife))</f>
        <v>0</v>
      </c>
      <c r="U222" s="172">
        <f>IF(A13stdlife="n/a","n/a",IF(U$3&gt;(A13stdlife+$E222),(Input!$O$115*(1+rvanilla)^0.5)-SUM($O222:T222),(Input!$O$115*(1+rvanilla)^0.5)/A13stdlife))</f>
        <v>0</v>
      </c>
      <c r="V222" s="172">
        <f>IF(A13stdlife="n/a","n/a",IF(V$3&gt;(A13stdlife+$E222),(Input!$O$115*(1+rvanilla)^0.5)-SUM($O222:U222),(Input!$O$115*(1+rvanilla)^0.5)/A13stdlife))</f>
        <v>0</v>
      </c>
      <c r="W222" s="172">
        <f>IF(A13stdlife="n/a","n/a",IF(W$3&gt;(A13stdlife+$E222),(Input!$O$115*(1+rvanilla)^0.5)-SUM($O222:V222),(Input!$O$115*(1+rvanilla)^0.5)/A13stdlife))</f>
        <v>0</v>
      </c>
      <c r="X222" s="172">
        <f>IF(A13stdlife="n/a","n/a",IF(X$3&gt;(A13stdlife+$E222),(Input!$O$115*(1+rvanilla)^0.5)-SUM($O222:W222),(Input!$O$115*(1+rvanilla)^0.5)/A13stdlife))</f>
        <v>0</v>
      </c>
      <c r="Y222" s="172">
        <f>IF(A13stdlife="n/a","n/a",IF(Y$3&gt;(A13stdlife+$E222),(Input!$O$115*(1+rvanilla)^0.5)-SUM($O222:X222),(Input!$O$115*(1+rvanilla)^0.5)/A13stdlife))</f>
        <v>0</v>
      </c>
      <c r="Z222" s="172">
        <f>IF(A13stdlife="n/a","n/a",IF(Z$3&gt;(A13stdlife+$E222),(Input!$O$115*(1+rvanilla)^0.5)-SUM($O222:Y222),(Input!$O$115*(1+rvanilla)^0.5)/A13stdlife))</f>
        <v>0</v>
      </c>
      <c r="AA222" s="172">
        <f>IF(A13stdlife="n/a","n/a",IF(AA$3&gt;(A13stdlife+$E222),(Input!$O$115*(1+rvanilla)^0.5)-SUM($O222:Z222),(Input!$O$115*(1+rvanilla)^0.5)/A13stdlife))</f>
        <v>0</v>
      </c>
      <c r="AB222" s="172">
        <f>IF(A13stdlife="n/a","n/a",IF(AB$3&gt;(A13stdlife+$E222),(Input!$O$115*(1+rvanilla)^0.5)-SUM($O222:AA222),(Input!$O$115*(1+rvanilla)^0.5)/A13stdlife))</f>
        <v>0</v>
      </c>
      <c r="AC222" s="172">
        <f>IF(A13stdlife="n/a","n/a",IF(AC$3&gt;(A13stdlife+$E222),(Input!$O$115*(1+rvanilla)^0.5)-SUM($O222:AB222),(Input!$O$115*(1+rvanilla)^0.5)/A13stdlife))</f>
        <v>0</v>
      </c>
      <c r="AD222" s="172">
        <f>IF(A13stdlife="n/a","n/a",IF(AD$3&gt;(A13stdlife+$E222),(Input!$O$115*(1+rvanilla)^0.5)-SUM($O222:AC222),(Input!$O$115*(1+rvanilla)^0.5)/A13stdlife))</f>
        <v>0</v>
      </c>
      <c r="AE222" s="172">
        <f>IF(A13stdlife="n/a","n/a",IF(AE$3&gt;(A13stdlife+$E222),(Input!$O$115*(1+rvanilla)^0.5)-SUM($O222:AD222),(Input!$O$115*(1+rvanilla)^0.5)/A13stdlife))</f>
        <v>0</v>
      </c>
      <c r="AF222" s="172">
        <f>IF(A13stdlife="n/a","n/a",IF(AF$3&gt;(A13stdlife+$E222),(Input!$O$115*(1+rvanilla)^0.5)-SUM($O222:AE222),(Input!$O$115*(1+rvanilla)^0.5)/A13stdlife))</f>
        <v>0</v>
      </c>
      <c r="AG222" s="172">
        <f>IF(A13stdlife="n/a","n/a",IF(AG$3&gt;(A13stdlife+$E222),(Input!$O$115*(1+rvanilla)^0.5)-SUM($O222:AF222),(Input!$O$115*(1+rvanilla)^0.5)/A13stdlife))</f>
        <v>0</v>
      </c>
      <c r="AH222" s="172">
        <f>IF(A13stdlife="n/a","n/a",IF(AH$3&gt;(A13stdlife+$E222),(Input!$O$115*(1+rvanilla)^0.5)-SUM($O222:AG222),(Input!$O$115*(1+rvanilla)^0.5)/A13stdlife))</f>
        <v>0</v>
      </c>
      <c r="AI222" s="172">
        <f>IF(A13stdlife="n/a","n/a",IF(AI$3&gt;(A13stdlife+$E222),(Input!$O$115*(1+rvanilla)^0.5)-SUM($O222:AH222),(Input!$O$115*(1+rvanilla)^0.5)/A13stdlife))</f>
        <v>0</v>
      </c>
      <c r="AJ222" s="172">
        <f>IF(A13stdlife="n/a","n/a",IF(AJ$3&gt;(A13stdlife+$E222),(Input!$O$115*(1+rvanilla)^0.5)-SUM($O222:AI222),(Input!$O$115*(1+rvanilla)^0.5)/A13stdlife))</f>
        <v>0</v>
      </c>
      <c r="AK222" s="172">
        <f>IF(A13stdlife="n/a","n/a",IF(AK$3&gt;(A13stdlife+$E222),(Input!$O$115*(1+rvanilla)^0.5)-SUM($O222:AJ222),(Input!$O$115*(1+rvanilla)^0.5)/A13stdlife))</f>
        <v>0</v>
      </c>
      <c r="AL222" s="172">
        <f>IF(A13stdlife="n/a","n/a",IF(AL$3&gt;(A13stdlife+$E222),(Input!$O$115*(1+rvanilla)^0.5)-SUM($O222:AK222),(Input!$O$115*(1+rvanilla)^0.5)/A13stdlife))</f>
        <v>0</v>
      </c>
      <c r="AM222" s="172">
        <f>IF(A13stdlife="n/a","n/a",IF(AM$3&gt;(A13stdlife+$E222),(Input!$O$115*(1+rvanilla)^0.5)-SUM($O222:AL222),(Input!$O$115*(1+rvanilla)^0.5)/A13stdlife))</f>
        <v>0</v>
      </c>
      <c r="AN222" s="172">
        <f>IF(A13stdlife="n/a","n/a",IF(AN$3&gt;(A13stdlife+$E222),(Input!$O$115*(1+rvanilla)^0.5)-SUM($O222:AM222),(Input!$O$115*(1+rvanilla)^0.5)/A13stdlife))</f>
        <v>0</v>
      </c>
      <c r="AO222" s="172">
        <f>IF(A13stdlife="n/a","n/a",IF(AO$3&gt;(A13stdlife+$E222),(Input!$O$115*(1+rvanilla)^0.5)-SUM($O222:AN222),(Input!$O$115*(1+rvanilla)^0.5)/A13stdlife))</f>
        <v>0</v>
      </c>
      <c r="AP222" s="172">
        <f>IF(A13stdlife="n/a","n/a",IF(AP$3&gt;(A13stdlife+$E222),(Input!$O$115*(1+rvanilla)^0.5)-SUM($O222:AO222),(Input!$O$115*(1+rvanilla)^0.5)/A13stdlife))</f>
        <v>0</v>
      </c>
      <c r="AQ222" s="172">
        <f>IF(A13stdlife="n/a","n/a",IF(AQ$3&gt;(A13stdlife+$E222),(Input!$O$115*(1+rvanilla)^0.5)-SUM($O222:AP222),(Input!$O$115*(1+rvanilla)^0.5)/A13stdlife))</f>
        <v>0</v>
      </c>
      <c r="AR222" s="172">
        <f>IF(A13stdlife="n/a","n/a",IF(AR$3&gt;(A13stdlife+$E222),(Input!$O$115*(1+rvanilla)^0.5)-SUM($O222:AQ222),(Input!$O$115*(1+rvanilla)^0.5)/A13stdlife))</f>
        <v>0</v>
      </c>
      <c r="AS222" s="172">
        <f>IF(A13stdlife="n/a","n/a",IF(AS$3&gt;(A13stdlife+$E222),(Input!$O$115*(1+rvanilla)^0.5)-SUM($O222:AR222),(Input!$O$115*(1+rvanilla)^0.5)/A13stdlife))</f>
        <v>0</v>
      </c>
      <c r="AT222" s="172">
        <f>IF(A13stdlife="n/a","n/a",IF(AT$3&gt;(A13stdlife+$E222),(Input!$O$115*(1+rvanilla)^0.5)-SUM($O222:AS222),(Input!$O$115*(1+rvanilla)^0.5)/A13stdlife))</f>
        <v>0</v>
      </c>
      <c r="AU222" s="172">
        <f>IF(A13stdlife="n/a","n/a",IF(AU$3&gt;(A13stdlife+$E222),(Input!$O$115*(1+rvanilla)^0.5)-SUM($O222:AT222),(Input!$O$115*(1+rvanilla)^0.5)/A13stdlife))</f>
        <v>0</v>
      </c>
      <c r="AV222" s="172">
        <f>IF(A13stdlife="n/a","n/a",IF(AV$3&gt;(A13stdlife+$E222),(Input!$O$115*(1+rvanilla)^0.5)-SUM($O222:AU222),(Input!$O$115*(1+rvanilla)^0.5)/A13stdlife))</f>
        <v>0</v>
      </c>
      <c r="AW222" s="172">
        <f>IF(A13stdlife="n/a","n/a",IF(AW$3&gt;(A13stdlife+$E222),(Input!$O$115*(1+rvanilla)^0.5)-SUM($O222:AV222),(Input!$O$115*(1+rvanilla)^0.5)/A13stdlife))</f>
        <v>0</v>
      </c>
      <c r="AX222" s="172">
        <f>IF(A13stdlife="n/a","n/a",IF(AX$3&gt;(A13stdlife+$E222),(Input!$O$115*(1+rvanilla)^0.5)-SUM($O222:AW222),(Input!$O$115*(1+rvanilla)^0.5)/A13stdlife))</f>
        <v>0</v>
      </c>
      <c r="AY222" s="172">
        <f>IF(A13stdlife="n/a","n/a",IF(AY$3&gt;(A13stdlife+$E222),(Input!$O$115*(1+rvanilla)^0.5)-SUM($O222:AX222),(Input!$O$115*(1+rvanilla)^0.5)/A13stdlife))</f>
        <v>0</v>
      </c>
      <c r="AZ222" s="172">
        <f>IF(A13stdlife="n/a","n/a",IF(AZ$3&gt;(A13stdlife+$E222),(Input!$O$115*(1+rvanilla)^0.5)-SUM($O222:AY222),(Input!$O$115*(1+rvanilla)^0.5)/A13stdlife))</f>
        <v>0</v>
      </c>
      <c r="BA222" s="172">
        <f>IF(A13stdlife="n/a","n/a",IF(BA$3&gt;(A13stdlife+$E222),(Input!$O$115*(1+rvanilla)^0.5)-SUM($O222:AZ222),(Input!$O$115*(1+rvanilla)^0.5)/A13stdlife))</f>
        <v>0</v>
      </c>
      <c r="BB222" s="172">
        <f>IF(A13stdlife="n/a","n/a",IF(BB$3&gt;(A13stdlife+$E222),(Input!$O$115*(1+rvanilla)^0.5)-SUM($O222:BA222),(Input!$O$115*(1+rvanilla)^0.5)/A13stdlife))</f>
        <v>0</v>
      </c>
      <c r="BC222" s="172">
        <f>IF(A13stdlife="n/a","n/a",IF(BC$3&gt;(A13stdlife+$E222),(Input!$O$115*(1+rvanilla)^0.5)-SUM($O222:BB222),(Input!$O$115*(1+rvanilla)^0.5)/A13stdlife))</f>
        <v>0</v>
      </c>
      <c r="BD222" s="172">
        <f>IF(A13stdlife="n/a","n/a",IF(BD$3&gt;(A13stdlife+$E222),(Input!$O$115*(1+rvanilla)^0.5)-SUM($O222:BC222),(Input!$O$115*(1+rvanilla)^0.5)/A13stdlife))</f>
        <v>0</v>
      </c>
      <c r="BE222" s="172">
        <f>IF(A13stdlife="n/a","n/a",IF(BE$3&gt;(A13stdlife+$E222),(Input!$O$115*(1+rvanilla)^0.5)-SUM($O222:BD222),(Input!$O$115*(1+rvanilla)^0.5)/A13stdlife))</f>
        <v>0</v>
      </c>
      <c r="BF222" s="172">
        <f>IF(A13stdlife="n/a","n/a",IF(BF$3&gt;(A13stdlife+$E222),(Input!$O$115*(1+rvanilla)^0.5)-SUM($O222:BE222),(Input!$O$115*(1+rvanilla)^0.5)/A13stdlife))</f>
        <v>0</v>
      </c>
      <c r="BG222" s="172">
        <f>IF(A13stdlife="n/a","n/a",IF(BG$3&gt;(A13stdlife+$E222),(Input!$O$115*(1+rvanilla)^0.5)-SUM($O222:BF222),(Input!$O$115*(1+rvanilla)^0.5)/A13stdlife))</f>
        <v>0</v>
      </c>
      <c r="BH222" s="172">
        <f>IF(A13stdlife="n/a","n/a",IF(BH$3&gt;(A13stdlife+$E222),(Input!$O$115*(1+rvanilla)^0.5)-SUM($O222:BG222),(Input!$O$115*(1+rvanilla)^0.5)/A13stdlife))</f>
        <v>0</v>
      </c>
      <c r="BI222" s="172">
        <f>IF(A13stdlife="n/a","n/a",IF(BI$3&gt;(A13stdlife+$E222),(Input!$O$115*(1+rvanilla)^0.5)-SUM($O222:BH222),(Input!$O$115*(1+rvanilla)^0.5)/A13stdlife))</f>
        <v>0</v>
      </c>
      <c r="BJ222" s="16"/>
      <c r="BK222" s="16"/>
      <c r="BL222" s="325"/>
      <c r="BM222" s="325"/>
      <c r="BN222" s="325"/>
      <c r="BO222" s="325"/>
      <c r="BP222" s="325"/>
      <c r="BQ222" s="325"/>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2" customFormat="1" hidden="1" outlineLevel="2">
      <c r="A223" s="16"/>
      <c r="B223" s="16"/>
      <c r="C223" s="35"/>
      <c r="D223" s="546"/>
      <c r="E223" s="294">
        <v>10</v>
      </c>
      <c r="F223" s="37"/>
      <c r="G223" s="318"/>
      <c r="H223" s="320"/>
      <c r="I223" s="320"/>
      <c r="J223" s="320"/>
      <c r="K223" s="320"/>
      <c r="L223" s="320"/>
      <c r="M223" s="320"/>
      <c r="N223" s="320"/>
      <c r="O223" s="320"/>
      <c r="P223" s="319"/>
      <c r="Q223" s="172">
        <f>IF(A13stdlife="n/a","n/a",IF(Q$3&gt;(A13stdlife+$E223),(Input!$P$115*(1+rvanilla)^0.5)-SUM($P223:P223),(Input!$P$115*(1+rvanilla)^0.5)/A13stdlife))</f>
        <v>0</v>
      </c>
      <c r="R223" s="172">
        <f>IF(A13stdlife="n/a","n/a",IF(R$3&gt;(A13stdlife+$E223),(Input!$P$115*(1+rvanilla)^0.5)-SUM($P223:Q223),(Input!$P$115*(1+rvanilla)^0.5)/A13stdlife))</f>
        <v>0</v>
      </c>
      <c r="S223" s="172">
        <f>IF(A13stdlife="n/a","n/a",IF(S$3&gt;(A13stdlife+$E223),(Input!$P$115*(1+rvanilla)^0.5)-SUM($P223:R223),(Input!$P$115*(1+rvanilla)^0.5)/A13stdlife))</f>
        <v>0</v>
      </c>
      <c r="T223" s="172">
        <f>IF(A13stdlife="n/a","n/a",IF(T$3&gt;(A13stdlife+$E223),(Input!$P$115*(1+rvanilla)^0.5)-SUM($P223:S223),(Input!$P$115*(1+rvanilla)^0.5)/A13stdlife))</f>
        <v>0</v>
      </c>
      <c r="U223" s="172">
        <f>IF(A13stdlife="n/a","n/a",IF(U$3&gt;(A13stdlife+$E223),(Input!$P$115*(1+rvanilla)^0.5)-SUM($P223:T223),(Input!$P$115*(1+rvanilla)^0.5)/A13stdlife))</f>
        <v>0</v>
      </c>
      <c r="V223" s="172">
        <f>IF(A13stdlife="n/a","n/a",IF(V$3&gt;(A13stdlife+$E223),(Input!$P$115*(1+rvanilla)^0.5)-SUM($P223:U223),(Input!$P$115*(1+rvanilla)^0.5)/A13stdlife))</f>
        <v>0</v>
      </c>
      <c r="W223" s="172">
        <f>IF(A13stdlife="n/a","n/a",IF(W$3&gt;(A13stdlife+$E223),(Input!$P$115*(1+rvanilla)^0.5)-SUM($P223:V223),(Input!$P$115*(1+rvanilla)^0.5)/A13stdlife))</f>
        <v>0</v>
      </c>
      <c r="X223" s="172">
        <f>IF(A13stdlife="n/a","n/a",IF(X$3&gt;(A13stdlife+$E223),(Input!$P$115*(1+rvanilla)^0.5)-SUM($P223:W223),(Input!$P$115*(1+rvanilla)^0.5)/A13stdlife))</f>
        <v>0</v>
      </c>
      <c r="Y223" s="172">
        <f>IF(A13stdlife="n/a","n/a",IF(Y$3&gt;(A13stdlife+$E223),(Input!$P$115*(1+rvanilla)^0.5)-SUM($P223:X223),(Input!$P$115*(1+rvanilla)^0.5)/A13stdlife))</f>
        <v>0</v>
      </c>
      <c r="Z223" s="172">
        <f>IF(A13stdlife="n/a","n/a",IF(Z$3&gt;(A13stdlife+$E223),(Input!$P$115*(1+rvanilla)^0.5)-SUM($P223:Y223),(Input!$P$115*(1+rvanilla)^0.5)/A13stdlife))</f>
        <v>0</v>
      </c>
      <c r="AA223" s="172">
        <f>IF(A13stdlife="n/a","n/a",IF(AA$3&gt;(A13stdlife+$E223),(Input!$P$115*(1+rvanilla)^0.5)-SUM($P223:Z223),(Input!$P$115*(1+rvanilla)^0.5)/A13stdlife))</f>
        <v>0</v>
      </c>
      <c r="AB223" s="172">
        <f>IF(A13stdlife="n/a","n/a",IF(AB$3&gt;(A13stdlife+$E223),(Input!$P$115*(1+rvanilla)^0.5)-SUM($P223:AA223),(Input!$P$115*(1+rvanilla)^0.5)/A13stdlife))</f>
        <v>0</v>
      </c>
      <c r="AC223" s="172">
        <f>IF(A13stdlife="n/a","n/a",IF(AC$3&gt;(A13stdlife+$E223),(Input!$P$115*(1+rvanilla)^0.5)-SUM($P223:AB223),(Input!$P$115*(1+rvanilla)^0.5)/A13stdlife))</f>
        <v>0</v>
      </c>
      <c r="AD223" s="172">
        <f>IF(A13stdlife="n/a","n/a",IF(AD$3&gt;(A13stdlife+$E223),(Input!$P$115*(1+rvanilla)^0.5)-SUM($P223:AC223),(Input!$P$115*(1+rvanilla)^0.5)/A13stdlife))</f>
        <v>0</v>
      </c>
      <c r="AE223" s="172">
        <f>IF(A13stdlife="n/a","n/a",IF(AE$3&gt;(A13stdlife+$E223),(Input!$P$115*(1+rvanilla)^0.5)-SUM($P223:AD223),(Input!$P$115*(1+rvanilla)^0.5)/A13stdlife))</f>
        <v>0</v>
      </c>
      <c r="AF223" s="172">
        <f>IF(A13stdlife="n/a","n/a",IF(AF$3&gt;(A13stdlife+$E223),(Input!$P$115*(1+rvanilla)^0.5)-SUM($P223:AE223),(Input!$P$115*(1+rvanilla)^0.5)/A13stdlife))</f>
        <v>0</v>
      </c>
      <c r="AG223" s="172">
        <f>IF(A13stdlife="n/a","n/a",IF(AG$3&gt;(A13stdlife+$E223),(Input!$P$115*(1+rvanilla)^0.5)-SUM($P223:AF223),(Input!$P$115*(1+rvanilla)^0.5)/A13stdlife))</f>
        <v>0</v>
      </c>
      <c r="AH223" s="172">
        <f>IF(A13stdlife="n/a","n/a",IF(AH$3&gt;(A13stdlife+$E223),(Input!$P$115*(1+rvanilla)^0.5)-SUM($P223:AG223),(Input!$P$115*(1+rvanilla)^0.5)/A13stdlife))</f>
        <v>0</v>
      </c>
      <c r="AI223" s="172">
        <f>IF(A13stdlife="n/a","n/a",IF(AI$3&gt;(A13stdlife+$E223),(Input!$P$115*(1+rvanilla)^0.5)-SUM($P223:AH223),(Input!$P$115*(1+rvanilla)^0.5)/A13stdlife))</f>
        <v>0</v>
      </c>
      <c r="AJ223" s="172">
        <f>IF(A13stdlife="n/a","n/a",IF(AJ$3&gt;(A13stdlife+$E223),(Input!$P$115*(1+rvanilla)^0.5)-SUM($P223:AI223),(Input!$P$115*(1+rvanilla)^0.5)/A13stdlife))</f>
        <v>0</v>
      </c>
      <c r="AK223" s="172">
        <f>IF(A13stdlife="n/a","n/a",IF(AK$3&gt;(A13stdlife+$E223),(Input!$P$115*(1+rvanilla)^0.5)-SUM($P223:AJ223),(Input!$P$115*(1+rvanilla)^0.5)/A13stdlife))</f>
        <v>0</v>
      </c>
      <c r="AL223" s="172">
        <f>IF(A13stdlife="n/a","n/a",IF(AL$3&gt;(A13stdlife+$E223),(Input!$P$115*(1+rvanilla)^0.5)-SUM($P223:AK223),(Input!$P$115*(1+rvanilla)^0.5)/A13stdlife))</f>
        <v>0</v>
      </c>
      <c r="AM223" s="172">
        <f>IF(A13stdlife="n/a","n/a",IF(AM$3&gt;(A13stdlife+$E223),(Input!$P$115*(1+rvanilla)^0.5)-SUM($P223:AL223),(Input!$P$115*(1+rvanilla)^0.5)/A13stdlife))</f>
        <v>0</v>
      </c>
      <c r="AN223" s="172">
        <f>IF(A13stdlife="n/a","n/a",IF(AN$3&gt;(A13stdlife+$E223),(Input!$P$115*(1+rvanilla)^0.5)-SUM($P223:AM223),(Input!$P$115*(1+rvanilla)^0.5)/A13stdlife))</f>
        <v>0</v>
      </c>
      <c r="AO223" s="172">
        <f>IF(A13stdlife="n/a","n/a",IF(AO$3&gt;(A13stdlife+$E223),(Input!$P$115*(1+rvanilla)^0.5)-SUM($P223:AN223),(Input!$P$115*(1+rvanilla)^0.5)/A13stdlife))</f>
        <v>0</v>
      </c>
      <c r="AP223" s="172">
        <f>IF(A13stdlife="n/a","n/a",IF(AP$3&gt;(A13stdlife+$E223),(Input!$P$115*(1+rvanilla)^0.5)-SUM($P223:AO223),(Input!$P$115*(1+rvanilla)^0.5)/A13stdlife))</f>
        <v>0</v>
      </c>
      <c r="AQ223" s="172">
        <f>IF(A13stdlife="n/a","n/a",IF(AQ$3&gt;(A13stdlife+$E223),(Input!$P$115*(1+rvanilla)^0.5)-SUM($P223:AP223),(Input!$P$115*(1+rvanilla)^0.5)/A13stdlife))</f>
        <v>0</v>
      </c>
      <c r="AR223" s="172">
        <f>IF(A13stdlife="n/a","n/a",IF(AR$3&gt;(A13stdlife+$E223),(Input!$P$115*(1+rvanilla)^0.5)-SUM($P223:AQ223),(Input!$P$115*(1+rvanilla)^0.5)/A13stdlife))</f>
        <v>0</v>
      </c>
      <c r="AS223" s="172">
        <f>IF(A13stdlife="n/a","n/a",IF(AS$3&gt;(A13stdlife+$E223),(Input!$P$115*(1+rvanilla)^0.5)-SUM($P223:AR223),(Input!$P$115*(1+rvanilla)^0.5)/A13stdlife))</f>
        <v>0</v>
      </c>
      <c r="AT223" s="172">
        <f>IF(A13stdlife="n/a","n/a",IF(AT$3&gt;(A13stdlife+$E223),(Input!$P$115*(1+rvanilla)^0.5)-SUM($P223:AS223),(Input!$P$115*(1+rvanilla)^0.5)/A13stdlife))</f>
        <v>0</v>
      </c>
      <c r="AU223" s="172">
        <f>IF(A13stdlife="n/a","n/a",IF(AU$3&gt;(A13stdlife+$E223),(Input!$P$115*(1+rvanilla)^0.5)-SUM($P223:AT223),(Input!$P$115*(1+rvanilla)^0.5)/A13stdlife))</f>
        <v>0</v>
      </c>
      <c r="AV223" s="172">
        <f>IF(A13stdlife="n/a","n/a",IF(AV$3&gt;(A13stdlife+$E223),(Input!$P$115*(1+rvanilla)^0.5)-SUM($P223:AU223),(Input!$P$115*(1+rvanilla)^0.5)/A13stdlife))</f>
        <v>0</v>
      </c>
      <c r="AW223" s="172">
        <f>IF(A13stdlife="n/a","n/a",IF(AW$3&gt;(A13stdlife+$E223),(Input!$P$115*(1+rvanilla)^0.5)-SUM($P223:AV223),(Input!$P$115*(1+rvanilla)^0.5)/A13stdlife))</f>
        <v>0</v>
      </c>
      <c r="AX223" s="172">
        <f>IF(A13stdlife="n/a","n/a",IF(AX$3&gt;(A13stdlife+$E223),(Input!$P$115*(1+rvanilla)^0.5)-SUM($P223:AW223),(Input!$P$115*(1+rvanilla)^0.5)/A13stdlife))</f>
        <v>0</v>
      </c>
      <c r="AY223" s="172">
        <f>IF(A13stdlife="n/a","n/a",IF(AY$3&gt;(A13stdlife+$E223),(Input!$P$115*(1+rvanilla)^0.5)-SUM($P223:AX223),(Input!$P$115*(1+rvanilla)^0.5)/A13stdlife))</f>
        <v>0</v>
      </c>
      <c r="AZ223" s="172">
        <f>IF(A13stdlife="n/a","n/a",IF(AZ$3&gt;(A13stdlife+$E223),(Input!$P$115*(1+rvanilla)^0.5)-SUM($P223:AY223),(Input!$P$115*(1+rvanilla)^0.5)/A13stdlife))</f>
        <v>0</v>
      </c>
      <c r="BA223" s="172">
        <f>IF(A13stdlife="n/a","n/a",IF(BA$3&gt;(A13stdlife+$E223),(Input!$P$115*(1+rvanilla)^0.5)-SUM($P223:AZ223),(Input!$P$115*(1+rvanilla)^0.5)/A13stdlife))</f>
        <v>0</v>
      </c>
      <c r="BB223" s="172">
        <f>IF(A13stdlife="n/a","n/a",IF(BB$3&gt;(A13stdlife+$E223),(Input!$P$115*(1+rvanilla)^0.5)-SUM($P223:BA223),(Input!$P$115*(1+rvanilla)^0.5)/A13stdlife))</f>
        <v>0</v>
      </c>
      <c r="BC223" s="172">
        <f>IF(A13stdlife="n/a","n/a",IF(BC$3&gt;(A13stdlife+$E223),(Input!$P$115*(1+rvanilla)^0.5)-SUM($P223:BB223),(Input!$P$115*(1+rvanilla)^0.5)/A13stdlife))</f>
        <v>0</v>
      </c>
      <c r="BD223" s="172">
        <f>IF(A13stdlife="n/a","n/a",IF(BD$3&gt;(A13stdlife+$E223),(Input!$P$115*(1+rvanilla)^0.5)-SUM($P223:BC223),(Input!$P$115*(1+rvanilla)^0.5)/A13stdlife))</f>
        <v>0</v>
      </c>
      <c r="BE223" s="172">
        <f>IF(A13stdlife="n/a","n/a",IF(BE$3&gt;(A13stdlife+$E223),(Input!$P$115*(1+rvanilla)^0.5)-SUM($P223:BD223),(Input!$P$115*(1+rvanilla)^0.5)/A13stdlife))</f>
        <v>0</v>
      </c>
      <c r="BF223" s="172">
        <f>IF(A13stdlife="n/a","n/a",IF(BF$3&gt;(A13stdlife+$E223),(Input!$P$115*(1+rvanilla)^0.5)-SUM($P223:BE223),(Input!$P$115*(1+rvanilla)^0.5)/A13stdlife))</f>
        <v>0</v>
      </c>
      <c r="BG223" s="172">
        <f>IF(A13stdlife="n/a","n/a",IF(BG$3&gt;(A13stdlife+$E223),(Input!$P$115*(1+rvanilla)^0.5)-SUM($P223:BF223),(Input!$P$115*(1+rvanilla)^0.5)/A13stdlife))</f>
        <v>0</v>
      </c>
      <c r="BH223" s="172">
        <f>IF(A13stdlife="n/a","n/a",IF(BH$3&gt;(A13stdlife+$E223),(Input!$P$115*(1+rvanilla)^0.5)-SUM($P223:BG223),(Input!$P$115*(1+rvanilla)^0.5)/A13stdlife))</f>
        <v>0</v>
      </c>
      <c r="BI223" s="172">
        <f>IF(A13stdlife="n/a","n/a",IF(BI$3&gt;(A13stdlife+$E223),(Input!$P$115*(1+rvanilla)^0.5)-SUM($P223:BH223),(Input!$P$115*(1+rvanilla)^0.5)/A13stdlife))</f>
        <v>0</v>
      </c>
      <c r="BJ223" s="16"/>
      <c r="BK223" s="16"/>
      <c r="BL223" s="325"/>
      <c r="BM223" s="325"/>
      <c r="BN223" s="325"/>
      <c r="BO223" s="325"/>
      <c r="BP223" s="325"/>
      <c r="BQ223" s="325"/>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2" customFormat="1" hidden="1" outlineLevel="1">
      <c r="A224" s="16"/>
      <c r="B224" s="16"/>
      <c r="C224" s="35" t="str">
        <f>Asset13</f>
        <v>Other Non-System Assets (Corporate)</v>
      </c>
      <c r="D224" s="16"/>
      <c r="E224" s="16"/>
      <c r="F224" s="32"/>
      <c r="G224" s="169">
        <f t="shared" ref="G224:AL224" si="33">SUM(G212:G223)</f>
        <v>0</v>
      </c>
      <c r="H224" s="169">
        <f t="shared" si="33"/>
        <v>0</v>
      </c>
      <c r="I224" s="169">
        <f t="shared" si="33"/>
        <v>0</v>
      </c>
      <c r="J224" s="169">
        <f t="shared" si="33"/>
        <v>0</v>
      </c>
      <c r="K224" s="169">
        <f t="shared" si="33"/>
        <v>0</v>
      </c>
      <c r="L224" s="169">
        <f t="shared" si="33"/>
        <v>0</v>
      </c>
      <c r="M224" s="169">
        <f t="shared" si="33"/>
        <v>0</v>
      </c>
      <c r="N224" s="169">
        <f t="shared" si="33"/>
        <v>0</v>
      </c>
      <c r="O224" s="169">
        <f t="shared" si="33"/>
        <v>0</v>
      </c>
      <c r="P224" s="169">
        <f t="shared" si="33"/>
        <v>0</v>
      </c>
      <c r="Q224" s="169">
        <f t="shared" si="33"/>
        <v>0</v>
      </c>
      <c r="R224" s="169">
        <f t="shared" si="33"/>
        <v>0</v>
      </c>
      <c r="S224" s="169">
        <f t="shared" si="33"/>
        <v>0</v>
      </c>
      <c r="T224" s="169">
        <f t="shared" si="33"/>
        <v>0</v>
      </c>
      <c r="U224" s="169">
        <f t="shared" si="33"/>
        <v>0</v>
      </c>
      <c r="V224" s="169">
        <f t="shared" si="33"/>
        <v>0</v>
      </c>
      <c r="W224" s="169">
        <f t="shared" si="33"/>
        <v>0</v>
      </c>
      <c r="X224" s="169">
        <f t="shared" si="33"/>
        <v>0</v>
      </c>
      <c r="Y224" s="169">
        <f t="shared" si="33"/>
        <v>0</v>
      </c>
      <c r="Z224" s="169">
        <f t="shared" si="33"/>
        <v>0</v>
      </c>
      <c r="AA224" s="169">
        <f t="shared" si="33"/>
        <v>0</v>
      </c>
      <c r="AB224" s="169">
        <f t="shared" si="33"/>
        <v>0</v>
      </c>
      <c r="AC224" s="169">
        <f t="shared" si="33"/>
        <v>0</v>
      </c>
      <c r="AD224" s="169">
        <f t="shared" si="33"/>
        <v>0</v>
      </c>
      <c r="AE224" s="169">
        <f t="shared" si="33"/>
        <v>0</v>
      </c>
      <c r="AF224" s="169">
        <f t="shared" si="33"/>
        <v>0</v>
      </c>
      <c r="AG224" s="169">
        <f t="shared" si="33"/>
        <v>0</v>
      </c>
      <c r="AH224" s="169">
        <f t="shared" si="33"/>
        <v>0</v>
      </c>
      <c r="AI224" s="169">
        <f t="shared" si="33"/>
        <v>0</v>
      </c>
      <c r="AJ224" s="169">
        <f t="shared" si="33"/>
        <v>0</v>
      </c>
      <c r="AK224" s="169">
        <f t="shared" si="33"/>
        <v>0</v>
      </c>
      <c r="AL224" s="169">
        <f t="shared" si="33"/>
        <v>0</v>
      </c>
      <c r="AM224" s="169">
        <f t="shared" ref="AM224:BI224" si="34">SUM(AM212:AM223)</f>
        <v>0</v>
      </c>
      <c r="AN224" s="169">
        <f t="shared" si="34"/>
        <v>0</v>
      </c>
      <c r="AO224" s="169">
        <f t="shared" si="34"/>
        <v>0</v>
      </c>
      <c r="AP224" s="169">
        <f t="shared" si="34"/>
        <v>0</v>
      </c>
      <c r="AQ224" s="169">
        <f t="shared" si="34"/>
        <v>0</v>
      </c>
      <c r="AR224" s="169">
        <f t="shared" si="34"/>
        <v>0</v>
      </c>
      <c r="AS224" s="169">
        <f t="shared" si="34"/>
        <v>0</v>
      </c>
      <c r="AT224" s="169">
        <f t="shared" si="34"/>
        <v>0</v>
      </c>
      <c r="AU224" s="169">
        <f t="shared" si="34"/>
        <v>0</v>
      </c>
      <c r="AV224" s="169">
        <f t="shared" si="34"/>
        <v>0</v>
      </c>
      <c r="AW224" s="169">
        <f t="shared" si="34"/>
        <v>0</v>
      </c>
      <c r="AX224" s="169">
        <f t="shared" si="34"/>
        <v>0</v>
      </c>
      <c r="AY224" s="169">
        <f t="shared" si="34"/>
        <v>0</v>
      </c>
      <c r="AZ224" s="169">
        <f t="shared" si="34"/>
        <v>0</v>
      </c>
      <c r="BA224" s="169">
        <f t="shared" si="34"/>
        <v>0</v>
      </c>
      <c r="BB224" s="169">
        <f t="shared" si="34"/>
        <v>0</v>
      </c>
      <c r="BC224" s="169">
        <f t="shared" si="34"/>
        <v>0</v>
      </c>
      <c r="BD224" s="169">
        <f t="shared" si="34"/>
        <v>0</v>
      </c>
      <c r="BE224" s="169">
        <f t="shared" si="34"/>
        <v>0</v>
      </c>
      <c r="BF224" s="169">
        <f t="shared" si="34"/>
        <v>0</v>
      </c>
      <c r="BG224" s="169">
        <f t="shared" si="34"/>
        <v>0</v>
      </c>
      <c r="BH224" s="169">
        <f t="shared" si="34"/>
        <v>0</v>
      </c>
      <c r="BI224" s="169">
        <f t="shared" si="34"/>
        <v>0</v>
      </c>
      <c r="BJ224" s="16"/>
      <c r="BK224" s="16"/>
      <c r="BL224" s="325"/>
      <c r="BM224" s="325"/>
      <c r="BN224" s="325"/>
      <c r="BO224" s="325"/>
      <c r="BP224" s="325"/>
      <c r="BQ224" s="325"/>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2" customFormat="1" hidden="1" outlineLevel="2">
      <c r="A225" s="16"/>
      <c r="B225" s="42" t="str">
        <f>C237</f>
        <v>Land</v>
      </c>
      <c r="C225" s="43"/>
      <c r="D225" s="44" t="s">
        <v>72</v>
      </c>
      <c r="E225" s="43"/>
      <c r="F225" s="45"/>
      <c r="G225" s="171" t="str">
        <f>IF(G$3&gt;A14remlife,A14value-SUM($F225:F225),IF(A14remlife="N/A","n/a",A14value/A14remlife))</f>
        <v>n/a</v>
      </c>
      <c r="H225" s="171" t="str">
        <f>IF(H$3&gt;A14remlife,A14value-SUM($F225:G225),IF(A14remlife="N/A","n/a",A14value/A14remlife))</f>
        <v>n/a</v>
      </c>
      <c r="I225" s="171" t="str">
        <f>IF(I$3&gt;A14remlife,A14value-SUM($F225:H225),IF(A14remlife="N/A","n/a",A14value/A14remlife))</f>
        <v>n/a</v>
      </c>
      <c r="J225" s="171" t="str">
        <f>IF(J$3&gt;A14remlife,A14value-SUM($F225:I225),IF(A14remlife="N/A","n/a",A14value/A14remlife))</f>
        <v>n/a</v>
      </c>
      <c r="K225" s="171" t="str">
        <f>IF(K$3&gt;A14remlife,A14value-SUM($F225:J225),IF(A14remlife="N/A","n/a",A14value/A14remlife))</f>
        <v>n/a</v>
      </c>
      <c r="L225" s="171" t="str">
        <f>IF(L$3&gt;A14remlife,A14value-SUM($F225:K225),IF(A14remlife="N/A","n/a",A14value/A14remlife))</f>
        <v>n/a</v>
      </c>
      <c r="M225" s="171" t="str">
        <f>IF(M$3&gt;A14remlife,A14value-SUM($F225:L225),IF(A14remlife="N/A","n/a",A14value/A14remlife))</f>
        <v>n/a</v>
      </c>
      <c r="N225" s="171" t="str">
        <f>IF(N$3&gt;A14remlife,A14value-SUM($F225:M225),IF(A14remlife="N/A","n/a",A14value/A14remlife))</f>
        <v>n/a</v>
      </c>
      <c r="O225" s="171" t="str">
        <f>IF(O$3&gt;A14remlife,A14value-SUM($F225:N225),IF(A14remlife="N/A","n/a",A14value/A14remlife))</f>
        <v>n/a</v>
      </c>
      <c r="P225" s="171" t="str">
        <f>IF(P$3&gt;A14remlife,A14value-SUM($F225:O225),IF(A14remlife="N/A","n/a",A14value/A14remlife))</f>
        <v>n/a</v>
      </c>
      <c r="Q225" s="171" t="str">
        <f>IF(Q$3&gt;A14remlife,A14value-SUM($F225:P225),IF(A14remlife="N/A","n/a",A14value/A14remlife))</f>
        <v>n/a</v>
      </c>
      <c r="R225" s="171" t="str">
        <f>IF(R$3&gt;A14remlife,A14value-SUM($F225:Q225),IF(A14remlife="N/A","n/a",A14value/A14remlife))</f>
        <v>n/a</v>
      </c>
      <c r="S225" s="171" t="str">
        <f>IF(S$3&gt;A14remlife,A14value-SUM($F225:R225),IF(A14remlife="N/A","n/a",A14value/A14remlife))</f>
        <v>n/a</v>
      </c>
      <c r="T225" s="171" t="str">
        <f>IF(T$3&gt;A14remlife,A14value-SUM($F225:S225),IF(A14remlife="N/A","n/a",A14value/A14remlife))</f>
        <v>n/a</v>
      </c>
      <c r="U225" s="171" t="str">
        <f>IF(U$3&gt;A14remlife,A14value-SUM($F225:T225),IF(A14remlife="N/A","n/a",A14value/A14remlife))</f>
        <v>n/a</v>
      </c>
      <c r="V225" s="171" t="str">
        <f>IF(V$3&gt;A14remlife,A14value-SUM($F225:U225),IF(A14remlife="N/A","n/a",A14value/A14remlife))</f>
        <v>n/a</v>
      </c>
      <c r="W225" s="171" t="str">
        <f>IF(W$3&gt;A14remlife,A14value-SUM($F225:V225),IF(A14remlife="N/A","n/a",A14value/A14remlife))</f>
        <v>n/a</v>
      </c>
      <c r="X225" s="171" t="str">
        <f>IF(X$3&gt;A14remlife,A14value-SUM($F225:W225),IF(A14remlife="N/A","n/a",A14value/A14remlife))</f>
        <v>n/a</v>
      </c>
      <c r="Y225" s="171" t="str">
        <f>IF(Y$3&gt;A14remlife,A14value-SUM($F225:X225),IF(A14remlife="N/A","n/a",A14value/A14remlife))</f>
        <v>n/a</v>
      </c>
      <c r="Z225" s="171" t="str">
        <f>IF(Z$3&gt;A14remlife,A14value-SUM($F225:Y225),IF(A14remlife="N/A","n/a",A14value/A14remlife))</f>
        <v>n/a</v>
      </c>
      <c r="AA225" s="171" t="str">
        <f>IF(AA$3&gt;A14remlife,A14value-SUM($F225:Z225),IF(A14remlife="N/A","n/a",A14value/A14remlife))</f>
        <v>n/a</v>
      </c>
      <c r="AB225" s="171" t="str">
        <f>IF(AB$3&gt;A14remlife,A14value-SUM($F225:AA225),IF(A14remlife="N/A","n/a",A14value/A14remlife))</f>
        <v>n/a</v>
      </c>
      <c r="AC225" s="171" t="str">
        <f>IF(AC$3&gt;A14remlife,A14value-SUM($F225:AB225),IF(A14remlife="N/A","n/a",A14value/A14remlife))</f>
        <v>n/a</v>
      </c>
      <c r="AD225" s="171" t="str">
        <f>IF(AD$3&gt;A14remlife,A14value-SUM($F225:AC225),IF(A14remlife="N/A","n/a",A14value/A14remlife))</f>
        <v>n/a</v>
      </c>
      <c r="AE225" s="171" t="str">
        <f>IF(AE$3&gt;A14remlife,A14value-SUM($F225:AD225),IF(A14remlife="N/A","n/a",A14value/A14remlife))</f>
        <v>n/a</v>
      </c>
      <c r="AF225" s="171" t="str">
        <f>IF(AF$3&gt;A14remlife,A14value-SUM($F225:AE225),IF(A14remlife="N/A","n/a",A14value/A14remlife))</f>
        <v>n/a</v>
      </c>
      <c r="AG225" s="171" t="str">
        <f>IF(AG$3&gt;A14remlife,A14value-SUM($F225:AF225),IF(A14remlife="N/A","n/a",A14value/A14remlife))</f>
        <v>n/a</v>
      </c>
      <c r="AH225" s="171" t="str">
        <f>IF(AH$3&gt;A14remlife,A14value-SUM($F225:AG225),IF(A14remlife="N/A","n/a",A14value/A14remlife))</f>
        <v>n/a</v>
      </c>
      <c r="AI225" s="171" t="str">
        <f>IF(AI$3&gt;A14remlife,A14value-SUM($F225:AH225),IF(A14remlife="N/A","n/a",A14value/A14remlife))</f>
        <v>n/a</v>
      </c>
      <c r="AJ225" s="171" t="str">
        <f>IF(AJ$3&gt;A14remlife,A14value-SUM($F225:AI225),IF(A14remlife="N/A","n/a",A14value/A14remlife))</f>
        <v>n/a</v>
      </c>
      <c r="AK225" s="171" t="str">
        <f>IF(AK$3&gt;A14remlife,A14value-SUM($F225:AJ225),IF(A14remlife="N/A","n/a",A14value/A14remlife))</f>
        <v>n/a</v>
      </c>
      <c r="AL225" s="171" t="str">
        <f>IF(AL$3&gt;A14remlife,A14value-SUM($F225:AK225),IF(A14remlife="N/A","n/a",A14value/A14remlife))</f>
        <v>n/a</v>
      </c>
      <c r="AM225" s="171" t="str">
        <f>IF(AM$3&gt;A14remlife,A14value-SUM($F225:AL225),IF(A14remlife="N/A","n/a",A14value/A14remlife))</f>
        <v>n/a</v>
      </c>
      <c r="AN225" s="171" t="str">
        <f>IF(AN$3&gt;A14remlife,A14value-SUM($F225:AM225),IF(A14remlife="N/A","n/a",A14value/A14remlife))</f>
        <v>n/a</v>
      </c>
      <c r="AO225" s="171" t="str">
        <f>IF(AO$3&gt;A14remlife,A14value-SUM($F225:AN225),IF(A14remlife="N/A","n/a",A14value/A14remlife))</f>
        <v>n/a</v>
      </c>
      <c r="AP225" s="171" t="str">
        <f>IF(AP$3&gt;A14remlife,A14value-SUM($F225:AO225),IF(A14remlife="N/A","n/a",A14value/A14remlife))</f>
        <v>n/a</v>
      </c>
      <c r="AQ225" s="171" t="str">
        <f>IF(AQ$3&gt;A14remlife,A14value-SUM($F225:AP225),IF(A14remlife="N/A","n/a",A14value/A14remlife))</f>
        <v>n/a</v>
      </c>
      <c r="AR225" s="171" t="str">
        <f>IF(AR$3&gt;A14remlife,A14value-SUM($F225:AQ225),IF(A14remlife="N/A","n/a",A14value/A14remlife))</f>
        <v>n/a</v>
      </c>
      <c r="AS225" s="171" t="str">
        <f>IF(AS$3&gt;A14remlife,A14value-SUM($F225:AR225),IF(A14remlife="N/A","n/a",A14value/A14remlife))</f>
        <v>n/a</v>
      </c>
      <c r="AT225" s="171" t="str">
        <f>IF(AT$3&gt;A14remlife,A14value-SUM($F225:AS225),IF(A14remlife="N/A","n/a",A14value/A14remlife))</f>
        <v>n/a</v>
      </c>
      <c r="AU225" s="171" t="str">
        <f>IF(AU$3&gt;A14remlife,A14value-SUM($F225:AT225),IF(A14remlife="N/A","n/a",A14value/A14remlife))</f>
        <v>n/a</v>
      </c>
      <c r="AV225" s="171" t="str">
        <f>IF(AV$3&gt;A14remlife,A14value-SUM($F225:AU225),IF(A14remlife="N/A","n/a",A14value/A14remlife))</f>
        <v>n/a</v>
      </c>
      <c r="AW225" s="171" t="str">
        <f>IF(AW$3&gt;A14remlife,A14value-SUM($F225:AV225),IF(A14remlife="N/A","n/a",A14value/A14remlife))</f>
        <v>n/a</v>
      </c>
      <c r="AX225" s="171" t="str">
        <f>IF(AX$3&gt;A14remlife,A14value-SUM($F225:AW225),IF(A14remlife="N/A","n/a",A14value/A14remlife))</f>
        <v>n/a</v>
      </c>
      <c r="AY225" s="171" t="str">
        <f>IF(AY$3&gt;A14remlife,A14value-SUM($F225:AX225),IF(A14remlife="N/A","n/a",A14value/A14remlife))</f>
        <v>n/a</v>
      </c>
      <c r="AZ225" s="171" t="str">
        <f>IF(AZ$3&gt;A14remlife,A14value-SUM($F225:AY225),IF(A14remlife="N/A","n/a",A14value/A14remlife))</f>
        <v>n/a</v>
      </c>
      <c r="BA225" s="171" t="str">
        <f>IF(BA$3&gt;A14remlife,A14value-SUM($F225:AZ225),IF(A14remlife="N/A","n/a",A14value/A14remlife))</f>
        <v>n/a</v>
      </c>
      <c r="BB225" s="171" t="str">
        <f>IF(BB$3&gt;A14remlife,A14value-SUM($F225:BA225),IF(A14remlife="N/A","n/a",A14value/A14remlife))</f>
        <v>n/a</v>
      </c>
      <c r="BC225" s="171" t="str">
        <f>IF(BC$3&gt;A14remlife,A14value-SUM($F225:BB225),IF(A14remlife="N/A","n/a",A14value/A14remlife))</f>
        <v>n/a</v>
      </c>
      <c r="BD225" s="171" t="str">
        <f>IF(BD$3&gt;A14remlife,A14value-SUM($F225:BC225),IF(A14remlife="N/A","n/a",A14value/A14remlife))</f>
        <v>n/a</v>
      </c>
      <c r="BE225" s="171" t="str">
        <f>IF(BE$3&gt;A14remlife,A14value-SUM($F225:BD225),IF(A14remlife="N/A","n/a",A14value/A14remlife))</f>
        <v>n/a</v>
      </c>
      <c r="BF225" s="171" t="str">
        <f>IF(BF$3&gt;A14remlife,A14value-SUM($F225:BE225),IF(A14remlife="N/A","n/a",A14value/A14remlife))</f>
        <v>n/a</v>
      </c>
      <c r="BG225" s="171" t="str">
        <f>IF(BG$3&gt;A14remlife,A14value-SUM($F225:BF225),IF(A14remlife="N/A","n/a",A14value/A14remlife))</f>
        <v>n/a</v>
      </c>
      <c r="BH225" s="171" t="str">
        <f>IF(BH$3&gt;A14remlife,A14value-SUM($F225:BG225),IF(A14remlife="N/A","n/a",A14value/A14remlife))</f>
        <v>n/a</v>
      </c>
      <c r="BI225" s="171" t="str">
        <f>IF(BI$3&gt;A14remlife,A14value-SUM($F225:BH225),IF(A14remlife="N/A","n/a",A14value/A14remlife))</f>
        <v>n/a</v>
      </c>
      <c r="BJ225" s="16"/>
      <c r="BK225" s="16"/>
      <c r="BL225" s="325"/>
      <c r="BM225" s="325"/>
      <c r="BN225" s="325"/>
      <c r="BO225" s="325"/>
      <c r="BP225" s="325"/>
      <c r="BQ225" s="3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2" customFormat="1" hidden="1" outlineLevel="2">
      <c r="A226" s="16"/>
      <c r="B226" s="16"/>
      <c r="C226" s="35"/>
      <c r="D226" s="546" t="s">
        <v>71</v>
      </c>
      <c r="E226" s="293">
        <v>0</v>
      </c>
      <c r="F226" s="37"/>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c r="BH226" s="172"/>
      <c r="BI226" s="172"/>
      <c r="BJ226" s="16"/>
      <c r="BK226" s="16"/>
      <c r="BL226" s="325"/>
      <c r="BM226" s="325"/>
      <c r="BN226" s="325"/>
      <c r="BO226" s="325"/>
      <c r="BP226" s="325"/>
      <c r="BQ226" s="325"/>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2" customFormat="1" hidden="1" outlineLevel="2">
      <c r="A227" s="16"/>
      <c r="B227" s="16"/>
      <c r="C227" s="35"/>
      <c r="D227" s="546"/>
      <c r="E227" s="293">
        <v>1</v>
      </c>
      <c r="F227" s="37"/>
      <c r="G227" s="317"/>
      <c r="H227" s="172" t="str">
        <f>IF(A14stdlife="n/a","n/a",IF(H$3&gt;(A14stdlife+$E227),(Input!$G$116*(1+rvanilla)^0.5)-SUM($G227:G227),(Input!$G$116*(1+rvanilla)^0.5)/A14stdlife))</f>
        <v>n/a</v>
      </c>
      <c r="I227" s="172" t="str">
        <f>IF(A14stdlife="n/a","n/a",IF(I$3&gt;(A14stdlife+$E227),(Input!$G$116*(1+rvanilla)^0.5)-SUM($G227:H227),(Input!$G$116*(1+rvanilla)^0.5)/A14stdlife))</f>
        <v>n/a</v>
      </c>
      <c r="J227" s="172" t="str">
        <f>IF(A14stdlife="n/a","n/a",IF(J$3&gt;(A14stdlife+$E227),(Input!$G$116*(1+rvanilla)^0.5)-SUM($G227:I227),(Input!$G$116*(1+rvanilla)^0.5)/A14stdlife))</f>
        <v>n/a</v>
      </c>
      <c r="K227" s="172" t="str">
        <f>IF(A14stdlife="n/a","n/a",IF(K$3&gt;(A14stdlife+$E227),(Input!$G$116*(1+rvanilla)^0.5)-SUM($G227:J227),(Input!$G$116*(1+rvanilla)^0.5)/A14stdlife))</f>
        <v>n/a</v>
      </c>
      <c r="L227" s="172" t="str">
        <f>IF(A14stdlife="n/a","n/a",IF(L$3&gt;(A14stdlife+$E227),(Input!$G$116*(1+rvanilla)^0.5)-SUM($G227:K227),(Input!$G$116*(1+rvanilla)^0.5)/A14stdlife))</f>
        <v>n/a</v>
      </c>
      <c r="M227" s="172" t="str">
        <f>IF(A14stdlife="n/a","n/a",IF(M$3&gt;(A14stdlife+$E227),(Input!$G$116*(1+rvanilla)^0.5)-SUM($G227:L227),(Input!$G$116*(1+rvanilla)^0.5)/A14stdlife))</f>
        <v>n/a</v>
      </c>
      <c r="N227" s="172" t="str">
        <f>IF(A14stdlife="n/a","n/a",IF(N$3&gt;(A14stdlife+$E227),(Input!$G$116*(1+rvanilla)^0.5)-SUM($G227:M227),(Input!$G$116*(1+rvanilla)^0.5)/A14stdlife))</f>
        <v>n/a</v>
      </c>
      <c r="O227" s="172" t="str">
        <f>IF(A14stdlife="n/a","n/a",IF(O$3&gt;(A14stdlife+$E227),(Input!$G$116*(1+rvanilla)^0.5)-SUM($G227:N227),(Input!$G$116*(1+rvanilla)^0.5)/A14stdlife))</f>
        <v>n/a</v>
      </c>
      <c r="P227" s="172" t="str">
        <f>IF(A14stdlife="n/a","n/a",IF(P$3&gt;(A14stdlife+$E227),(Input!$G$116*(1+rvanilla)^0.5)-SUM($G227:O227),(Input!$G$116*(1+rvanilla)^0.5)/A14stdlife))</f>
        <v>n/a</v>
      </c>
      <c r="Q227" s="172" t="str">
        <f>IF(A14stdlife="n/a","n/a",IF(Q$3&gt;(A14stdlife+$E227),(Input!$G$116*(1+rvanilla)^0.5)-SUM($G227:P227),(Input!$G$116*(1+rvanilla)^0.5)/A14stdlife))</f>
        <v>n/a</v>
      </c>
      <c r="R227" s="172" t="str">
        <f>IF(A14stdlife="n/a","n/a",IF(R$3&gt;(A14stdlife+$E227),(Input!$G$116*(1+rvanilla)^0.5)-SUM($G227:Q227),(Input!$G$116*(1+rvanilla)^0.5)/A14stdlife))</f>
        <v>n/a</v>
      </c>
      <c r="S227" s="172" t="str">
        <f>IF(A14stdlife="n/a","n/a",IF(S$3&gt;(A14stdlife+$E227),(Input!$G$116*(1+rvanilla)^0.5)-SUM($G227:R227),(Input!$G$116*(1+rvanilla)^0.5)/A14stdlife))</f>
        <v>n/a</v>
      </c>
      <c r="T227" s="172" t="str">
        <f>IF(A14stdlife="n/a","n/a",IF(T$3&gt;(A14stdlife+$E227),(Input!$G$116*(1+rvanilla)^0.5)-SUM($G227:S227),(Input!$G$116*(1+rvanilla)^0.5)/A14stdlife))</f>
        <v>n/a</v>
      </c>
      <c r="U227" s="172" t="str">
        <f>IF(A14stdlife="n/a","n/a",IF(U$3&gt;(A14stdlife+$E227),(Input!$G$116*(1+rvanilla)^0.5)-SUM($G227:T227),(Input!$G$116*(1+rvanilla)^0.5)/A14stdlife))</f>
        <v>n/a</v>
      </c>
      <c r="V227" s="172" t="str">
        <f>IF(A14stdlife="n/a","n/a",IF(V$3&gt;(A14stdlife+$E227),(Input!$G$116*(1+rvanilla)^0.5)-SUM($G227:U227),(Input!$G$116*(1+rvanilla)^0.5)/A14stdlife))</f>
        <v>n/a</v>
      </c>
      <c r="W227" s="172" t="str">
        <f>IF(A14stdlife="n/a","n/a",IF(W$3&gt;(A14stdlife+$E227),(Input!$G$116*(1+rvanilla)^0.5)-SUM($G227:V227),(Input!$G$116*(1+rvanilla)^0.5)/A14stdlife))</f>
        <v>n/a</v>
      </c>
      <c r="X227" s="172" t="str">
        <f>IF(A14stdlife="n/a","n/a",IF(X$3&gt;(A14stdlife+$E227),(Input!$G$116*(1+rvanilla)^0.5)-SUM($G227:W227),(Input!$G$116*(1+rvanilla)^0.5)/A14stdlife))</f>
        <v>n/a</v>
      </c>
      <c r="Y227" s="172" t="str">
        <f>IF(A14stdlife="n/a","n/a",IF(Y$3&gt;(A14stdlife+$E227),(Input!$G$116*(1+rvanilla)^0.5)-SUM($G227:X227),(Input!$G$116*(1+rvanilla)^0.5)/A14stdlife))</f>
        <v>n/a</v>
      </c>
      <c r="Z227" s="172" t="str">
        <f>IF(A14stdlife="n/a","n/a",IF(Z$3&gt;(A14stdlife+$E227),(Input!$G$116*(1+rvanilla)^0.5)-SUM($G227:Y227),(Input!$G$116*(1+rvanilla)^0.5)/A14stdlife))</f>
        <v>n/a</v>
      </c>
      <c r="AA227" s="172" t="str">
        <f>IF(A14stdlife="n/a","n/a",IF(AA$3&gt;(A14stdlife+$E227),(Input!$G$116*(1+rvanilla)^0.5)-SUM($G227:Z227),(Input!$G$116*(1+rvanilla)^0.5)/A14stdlife))</f>
        <v>n/a</v>
      </c>
      <c r="AB227" s="172" t="str">
        <f>IF(A14stdlife="n/a","n/a",IF(AB$3&gt;(A14stdlife+$E227),(Input!$G$116*(1+rvanilla)^0.5)-SUM($G227:AA227),(Input!$G$116*(1+rvanilla)^0.5)/A14stdlife))</f>
        <v>n/a</v>
      </c>
      <c r="AC227" s="172" t="str">
        <f>IF(A14stdlife="n/a","n/a",IF(AC$3&gt;(A14stdlife+$E227),(Input!$G$116*(1+rvanilla)^0.5)-SUM($G227:AB227),(Input!$G$116*(1+rvanilla)^0.5)/A14stdlife))</f>
        <v>n/a</v>
      </c>
      <c r="AD227" s="172" t="str">
        <f>IF(A14stdlife="n/a","n/a",IF(AD$3&gt;(A14stdlife+$E227),(Input!$G$116*(1+rvanilla)^0.5)-SUM($G227:AC227),(Input!$G$116*(1+rvanilla)^0.5)/A14stdlife))</f>
        <v>n/a</v>
      </c>
      <c r="AE227" s="172" t="str">
        <f>IF(A14stdlife="n/a","n/a",IF(AE$3&gt;(A14stdlife+$E227),(Input!$G$116*(1+rvanilla)^0.5)-SUM($G227:AD227),(Input!$G$116*(1+rvanilla)^0.5)/A14stdlife))</f>
        <v>n/a</v>
      </c>
      <c r="AF227" s="172" t="str">
        <f>IF(A14stdlife="n/a","n/a",IF(AF$3&gt;(A14stdlife+$E227),(Input!$G$116*(1+rvanilla)^0.5)-SUM($G227:AE227),(Input!$G$116*(1+rvanilla)^0.5)/A14stdlife))</f>
        <v>n/a</v>
      </c>
      <c r="AG227" s="172" t="str">
        <f>IF(A14stdlife="n/a","n/a",IF(AG$3&gt;(A14stdlife+$E227),(Input!$G$116*(1+rvanilla)^0.5)-SUM($G227:AF227),(Input!$G$116*(1+rvanilla)^0.5)/A14stdlife))</f>
        <v>n/a</v>
      </c>
      <c r="AH227" s="172" t="str">
        <f>IF(A14stdlife="n/a","n/a",IF(AH$3&gt;(A14stdlife+$E227),(Input!$G$116*(1+rvanilla)^0.5)-SUM($G227:AG227),(Input!$G$116*(1+rvanilla)^0.5)/A14stdlife))</f>
        <v>n/a</v>
      </c>
      <c r="AI227" s="172" t="str">
        <f>IF(A14stdlife="n/a","n/a",IF(AI$3&gt;(A14stdlife+$E227),(Input!$G$116*(1+rvanilla)^0.5)-SUM($G227:AH227),(Input!$G$116*(1+rvanilla)^0.5)/A14stdlife))</f>
        <v>n/a</v>
      </c>
      <c r="AJ227" s="172" t="str">
        <f>IF(A14stdlife="n/a","n/a",IF(AJ$3&gt;(A14stdlife+$E227),(Input!$G$116*(1+rvanilla)^0.5)-SUM($G227:AI227),(Input!$G$116*(1+rvanilla)^0.5)/A14stdlife))</f>
        <v>n/a</v>
      </c>
      <c r="AK227" s="172" t="str">
        <f>IF(A14stdlife="n/a","n/a",IF(AK$3&gt;(A14stdlife+$E227),(Input!$G$116*(1+rvanilla)^0.5)-SUM($G227:AJ227),(Input!$G$116*(1+rvanilla)^0.5)/A14stdlife))</f>
        <v>n/a</v>
      </c>
      <c r="AL227" s="172" t="str">
        <f>IF(A14stdlife="n/a","n/a",IF(AL$3&gt;(A14stdlife+$E227),(Input!$G$116*(1+rvanilla)^0.5)-SUM($G227:AK227),(Input!$G$116*(1+rvanilla)^0.5)/A14stdlife))</f>
        <v>n/a</v>
      </c>
      <c r="AM227" s="172" t="str">
        <f>IF(A14stdlife="n/a","n/a",IF(AM$3&gt;(A14stdlife+$E227),(Input!$G$116*(1+rvanilla)^0.5)-SUM($G227:AL227),(Input!$G$116*(1+rvanilla)^0.5)/A14stdlife))</f>
        <v>n/a</v>
      </c>
      <c r="AN227" s="172" t="str">
        <f>IF(A14stdlife="n/a","n/a",IF(AN$3&gt;(A14stdlife+$E227),(Input!$G$116*(1+rvanilla)^0.5)-SUM($G227:AM227),(Input!$G$116*(1+rvanilla)^0.5)/A14stdlife))</f>
        <v>n/a</v>
      </c>
      <c r="AO227" s="172" t="str">
        <f>IF(A14stdlife="n/a","n/a",IF(AO$3&gt;(A14stdlife+$E227),(Input!$G$116*(1+rvanilla)^0.5)-SUM($G227:AN227),(Input!$G$116*(1+rvanilla)^0.5)/A14stdlife))</f>
        <v>n/a</v>
      </c>
      <c r="AP227" s="172" t="str">
        <f>IF(A14stdlife="n/a","n/a",IF(AP$3&gt;(A14stdlife+$E227),(Input!$G$116*(1+rvanilla)^0.5)-SUM($G227:AO227),(Input!$G$116*(1+rvanilla)^0.5)/A14stdlife))</f>
        <v>n/a</v>
      </c>
      <c r="AQ227" s="172" t="str">
        <f>IF(A14stdlife="n/a","n/a",IF(AQ$3&gt;(A14stdlife+$E227),(Input!$G$116*(1+rvanilla)^0.5)-SUM($G227:AP227),(Input!$G$116*(1+rvanilla)^0.5)/A14stdlife))</f>
        <v>n/a</v>
      </c>
      <c r="AR227" s="172" t="str">
        <f>IF(A14stdlife="n/a","n/a",IF(AR$3&gt;(A14stdlife+$E227),(Input!$G$116*(1+rvanilla)^0.5)-SUM($G227:AQ227),(Input!$G$116*(1+rvanilla)^0.5)/A14stdlife))</f>
        <v>n/a</v>
      </c>
      <c r="AS227" s="172" t="str">
        <f>IF(A14stdlife="n/a","n/a",IF(AS$3&gt;(A14stdlife+$E227),(Input!$G$116*(1+rvanilla)^0.5)-SUM($G227:AR227),(Input!$G$116*(1+rvanilla)^0.5)/A14stdlife))</f>
        <v>n/a</v>
      </c>
      <c r="AT227" s="172" t="str">
        <f>IF(A14stdlife="n/a","n/a",IF(AT$3&gt;(A14stdlife+$E227),(Input!$G$116*(1+rvanilla)^0.5)-SUM($G227:AS227),(Input!$G$116*(1+rvanilla)^0.5)/A14stdlife))</f>
        <v>n/a</v>
      </c>
      <c r="AU227" s="172" t="str">
        <f>IF(A14stdlife="n/a","n/a",IF(AU$3&gt;(A14stdlife+$E227),(Input!$G$116*(1+rvanilla)^0.5)-SUM($G227:AT227),(Input!$G$116*(1+rvanilla)^0.5)/A14stdlife))</f>
        <v>n/a</v>
      </c>
      <c r="AV227" s="172" t="str">
        <f>IF(A14stdlife="n/a","n/a",IF(AV$3&gt;(A14stdlife+$E227),(Input!$G$116*(1+rvanilla)^0.5)-SUM($G227:AU227),(Input!$G$116*(1+rvanilla)^0.5)/A14stdlife))</f>
        <v>n/a</v>
      </c>
      <c r="AW227" s="172" t="str">
        <f>IF(A14stdlife="n/a","n/a",IF(AW$3&gt;(A14stdlife+$E227),(Input!$G$116*(1+rvanilla)^0.5)-SUM($G227:AV227),(Input!$G$116*(1+rvanilla)^0.5)/A14stdlife))</f>
        <v>n/a</v>
      </c>
      <c r="AX227" s="172" t="str">
        <f>IF(A14stdlife="n/a","n/a",IF(AX$3&gt;(A14stdlife+$E227),(Input!$G$116*(1+rvanilla)^0.5)-SUM($G227:AW227),(Input!$G$116*(1+rvanilla)^0.5)/A14stdlife))</f>
        <v>n/a</v>
      </c>
      <c r="AY227" s="172" t="str">
        <f>IF(A14stdlife="n/a","n/a",IF(AY$3&gt;(A14stdlife+$E227),(Input!$G$116*(1+rvanilla)^0.5)-SUM($G227:AX227),(Input!$G$116*(1+rvanilla)^0.5)/A14stdlife))</f>
        <v>n/a</v>
      </c>
      <c r="AZ227" s="172" t="str">
        <f>IF(A14stdlife="n/a","n/a",IF(AZ$3&gt;(A14stdlife+$E227),(Input!$G$116*(1+rvanilla)^0.5)-SUM($G227:AY227),(Input!$G$116*(1+rvanilla)^0.5)/A14stdlife))</f>
        <v>n/a</v>
      </c>
      <c r="BA227" s="172" t="str">
        <f>IF(A14stdlife="n/a","n/a",IF(BA$3&gt;(A14stdlife+$E227),(Input!$G$116*(1+rvanilla)^0.5)-SUM($G227:AZ227),(Input!$G$116*(1+rvanilla)^0.5)/A14stdlife))</f>
        <v>n/a</v>
      </c>
      <c r="BB227" s="172" t="str">
        <f>IF(A14stdlife="n/a","n/a",IF(BB$3&gt;(A14stdlife+$E227),(Input!$G$116*(1+rvanilla)^0.5)-SUM($G227:BA227),(Input!$G$116*(1+rvanilla)^0.5)/A14stdlife))</f>
        <v>n/a</v>
      </c>
      <c r="BC227" s="172" t="str">
        <f>IF(A14stdlife="n/a","n/a",IF(BC$3&gt;(A14stdlife+$E227),(Input!$G$116*(1+rvanilla)^0.5)-SUM($G227:BB227),(Input!$G$116*(1+rvanilla)^0.5)/A14stdlife))</f>
        <v>n/a</v>
      </c>
      <c r="BD227" s="172" t="str">
        <f>IF(A14stdlife="n/a","n/a",IF(BD$3&gt;(A14stdlife+$E227),(Input!$G$116*(1+rvanilla)^0.5)-SUM($G227:BC227),(Input!$G$116*(1+rvanilla)^0.5)/A14stdlife))</f>
        <v>n/a</v>
      </c>
      <c r="BE227" s="172" t="str">
        <f>IF(A14stdlife="n/a","n/a",IF(BE$3&gt;(A14stdlife+$E227),(Input!$G$116*(1+rvanilla)^0.5)-SUM($G227:BD227),(Input!$G$116*(1+rvanilla)^0.5)/A14stdlife))</f>
        <v>n/a</v>
      </c>
      <c r="BF227" s="172" t="str">
        <f>IF(A14stdlife="n/a","n/a",IF(BF$3&gt;(A14stdlife+$E227),(Input!$G$116*(1+rvanilla)^0.5)-SUM($G227:BE227),(Input!$G$116*(1+rvanilla)^0.5)/A14stdlife))</f>
        <v>n/a</v>
      </c>
      <c r="BG227" s="172" t="str">
        <f>IF(A14stdlife="n/a","n/a",IF(BG$3&gt;(A14stdlife+$E227),(Input!$G$116*(1+rvanilla)^0.5)-SUM($G227:BF227),(Input!$G$116*(1+rvanilla)^0.5)/A14stdlife))</f>
        <v>n/a</v>
      </c>
      <c r="BH227" s="172" t="str">
        <f>IF(A14stdlife="n/a","n/a",IF(BH$3&gt;(A14stdlife+$E227),(Input!$G$116*(1+rvanilla)^0.5)-SUM($G227:BG227),(Input!$G$116*(1+rvanilla)^0.5)/A14stdlife))</f>
        <v>n/a</v>
      </c>
      <c r="BI227" s="172" t="str">
        <f>IF(A14stdlife="n/a","n/a",IF(BI$3&gt;(A14stdlife+$E227),(Input!$G$116*(1+rvanilla)^0.5)-SUM($G227:BH227),(Input!$G$116*(1+rvanilla)^0.5)/A14stdlife))</f>
        <v>n/a</v>
      </c>
      <c r="BJ227" s="16"/>
      <c r="BK227" s="16"/>
      <c r="BL227" s="325"/>
      <c r="BM227" s="325"/>
      <c r="BN227" s="325"/>
      <c r="BO227" s="325"/>
      <c r="BP227" s="325"/>
      <c r="BQ227" s="325"/>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2" customFormat="1" hidden="1" outlineLevel="2">
      <c r="A228" s="16"/>
      <c r="B228" s="16"/>
      <c r="C228" s="35"/>
      <c r="D228" s="546"/>
      <c r="E228" s="293">
        <v>2</v>
      </c>
      <c r="F228" s="37"/>
      <c r="G228" s="318"/>
      <c r="H228" s="319"/>
      <c r="I228" s="172" t="str">
        <f>IF(A14stdlife="n/a","n/a",IF(I$3&gt;(A14stdlife+$E228),(Input!$H$116*(1+rvanilla)^0.5)-SUM($H228:H228),(Input!$H$116*(1+rvanilla)^0.5)/A14stdlife))</f>
        <v>n/a</v>
      </c>
      <c r="J228" s="172" t="str">
        <f>IF(A14stdlife="n/a","n/a",IF(J$3&gt;(A14stdlife+$E228),(Input!$H$116*(1+rvanilla)^0.5)-SUM($H228:I228),(Input!$H$116*(1+rvanilla)^0.5)/A14stdlife))</f>
        <v>n/a</v>
      </c>
      <c r="K228" s="172" t="str">
        <f>IF(A14stdlife="n/a","n/a",IF(K$3&gt;(A14stdlife+$E228),(Input!$H$116*(1+rvanilla)^0.5)-SUM($H228:J228),(Input!$H$116*(1+rvanilla)^0.5)/A14stdlife))</f>
        <v>n/a</v>
      </c>
      <c r="L228" s="172" t="str">
        <f>IF(A14stdlife="n/a","n/a",IF(L$3&gt;(A14stdlife+$E228),(Input!$H$116*(1+rvanilla)^0.5)-SUM($H228:K228),(Input!$H$116*(1+rvanilla)^0.5)/A14stdlife))</f>
        <v>n/a</v>
      </c>
      <c r="M228" s="172" t="str">
        <f>IF(A14stdlife="n/a","n/a",IF(M$3&gt;(A14stdlife+$E228),(Input!$H$116*(1+rvanilla)^0.5)-SUM($H228:L228),(Input!$H$116*(1+rvanilla)^0.5)/A14stdlife))</f>
        <v>n/a</v>
      </c>
      <c r="N228" s="172" t="str">
        <f>IF(A14stdlife="n/a","n/a",IF(N$3&gt;(A14stdlife+$E228),(Input!$H$116*(1+rvanilla)^0.5)-SUM($H228:M228),(Input!$H$116*(1+rvanilla)^0.5)/A14stdlife))</f>
        <v>n/a</v>
      </c>
      <c r="O228" s="172" t="str">
        <f>IF(A14stdlife="n/a","n/a",IF(O$3&gt;(A14stdlife+$E228),(Input!$H$116*(1+rvanilla)^0.5)-SUM($H228:N228),(Input!$H$116*(1+rvanilla)^0.5)/A14stdlife))</f>
        <v>n/a</v>
      </c>
      <c r="P228" s="172" t="str">
        <f>IF(A14stdlife="n/a","n/a",IF(P$3&gt;(A14stdlife+$E228),(Input!$H$116*(1+rvanilla)^0.5)-SUM($H228:O228),(Input!$H$116*(1+rvanilla)^0.5)/A14stdlife))</f>
        <v>n/a</v>
      </c>
      <c r="Q228" s="172" t="str">
        <f>IF(A14stdlife="n/a","n/a",IF(Q$3&gt;(A14stdlife+$E228),(Input!$H$116*(1+rvanilla)^0.5)-SUM($H228:P228),(Input!$H$116*(1+rvanilla)^0.5)/A14stdlife))</f>
        <v>n/a</v>
      </c>
      <c r="R228" s="172" t="str">
        <f>IF(A14stdlife="n/a","n/a",IF(R$3&gt;(A14stdlife+$E228),(Input!$H$116*(1+rvanilla)^0.5)-SUM($H228:Q228),(Input!$H$116*(1+rvanilla)^0.5)/A14stdlife))</f>
        <v>n/a</v>
      </c>
      <c r="S228" s="172" t="str">
        <f>IF(A14stdlife="n/a","n/a",IF(S$3&gt;(A14stdlife+$E228),(Input!$H$116*(1+rvanilla)^0.5)-SUM($H228:R228),(Input!$H$116*(1+rvanilla)^0.5)/A14stdlife))</f>
        <v>n/a</v>
      </c>
      <c r="T228" s="172" t="str">
        <f>IF(A14stdlife="n/a","n/a",IF(T$3&gt;(A14stdlife+$E228),(Input!$H$116*(1+rvanilla)^0.5)-SUM($H228:S228),(Input!$H$116*(1+rvanilla)^0.5)/A14stdlife))</f>
        <v>n/a</v>
      </c>
      <c r="U228" s="172" t="str">
        <f>IF(A14stdlife="n/a","n/a",IF(U$3&gt;(A14stdlife+$E228),(Input!$H$116*(1+rvanilla)^0.5)-SUM($H228:T228),(Input!$H$116*(1+rvanilla)^0.5)/A14stdlife))</f>
        <v>n/a</v>
      </c>
      <c r="V228" s="172" t="str">
        <f>IF(A14stdlife="n/a","n/a",IF(V$3&gt;(A14stdlife+$E228),(Input!$H$116*(1+rvanilla)^0.5)-SUM($H228:U228),(Input!$H$116*(1+rvanilla)^0.5)/A14stdlife))</f>
        <v>n/a</v>
      </c>
      <c r="W228" s="172" t="str">
        <f>IF(A14stdlife="n/a","n/a",IF(W$3&gt;(A14stdlife+$E228),(Input!$H$116*(1+rvanilla)^0.5)-SUM($H228:V228),(Input!$H$116*(1+rvanilla)^0.5)/A14stdlife))</f>
        <v>n/a</v>
      </c>
      <c r="X228" s="172" t="str">
        <f>IF(A14stdlife="n/a","n/a",IF(X$3&gt;(A14stdlife+$E228),(Input!$H$116*(1+rvanilla)^0.5)-SUM($H228:W228),(Input!$H$116*(1+rvanilla)^0.5)/A14stdlife))</f>
        <v>n/a</v>
      </c>
      <c r="Y228" s="172" t="str">
        <f>IF(A14stdlife="n/a","n/a",IF(Y$3&gt;(A14stdlife+$E228),(Input!$H$116*(1+rvanilla)^0.5)-SUM($H228:X228),(Input!$H$116*(1+rvanilla)^0.5)/A14stdlife))</f>
        <v>n/a</v>
      </c>
      <c r="Z228" s="172" t="str">
        <f>IF(A14stdlife="n/a","n/a",IF(Z$3&gt;(A14stdlife+$E228),(Input!$H$116*(1+rvanilla)^0.5)-SUM($H228:Y228),(Input!$H$116*(1+rvanilla)^0.5)/A14stdlife))</f>
        <v>n/a</v>
      </c>
      <c r="AA228" s="172" t="str">
        <f>IF(A14stdlife="n/a","n/a",IF(AA$3&gt;(A14stdlife+$E228),(Input!$H$116*(1+rvanilla)^0.5)-SUM($H228:Z228),(Input!$H$116*(1+rvanilla)^0.5)/A14stdlife))</f>
        <v>n/a</v>
      </c>
      <c r="AB228" s="172" t="str">
        <f>IF(A14stdlife="n/a","n/a",IF(AB$3&gt;(A14stdlife+$E228),(Input!$H$116*(1+rvanilla)^0.5)-SUM($H228:AA228),(Input!$H$116*(1+rvanilla)^0.5)/A14stdlife))</f>
        <v>n/a</v>
      </c>
      <c r="AC228" s="172" t="str">
        <f>IF(A14stdlife="n/a","n/a",IF(AC$3&gt;(A14stdlife+$E228),(Input!$H$116*(1+rvanilla)^0.5)-SUM($H228:AB228),(Input!$H$116*(1+rvanilla)^0.5)/A14stdlife))</f>
        <v>n/a</v>
      </c>
      <c r="AD228" s="172" t="str">
        <f>IF(A14stdlife="n/a","n/a",IF(AD$3&gt;(A14stdlife+$E228),(Input!$H$116*(1+rvanilla)^0.5)-SUM($H228:AC228),(Input!$H$116*(1+rvanilla)^0.5)/A14stdlife))</f>
        <v>n/a</v>
      </c>
      <c r="AE228" s="172" t="str">
        <f>IF(A14stdlife="n/a","n/a",IF(AE$3&gt;(A14stdlife+$E228),(Input!$H$116*(1+rvanilla)^0.5)-SUM($H228:AD228),(Input!$H$116*(1+rvanilla)^0.5)/A14stdlife))</f>
        <v>n/a</v>
      </c>
      <c r="AF228" s="172" t="str">
        <f>IF(A14stdlife="n/a","n/a",IF(AF$3&gt;(A14stdlife+$E228),(Input!$H$116*(1+rvanilla)^0.5)-SUM($H228:AE228),(Input!$H$116*(1+rvanilla)^0.5)/A14stdlife))</f>
        <v>n/a</v>
      </c>
      <c r="AG228" s="172" t="str">
        <f>IF(A14stdlife="n/a","n/a",IF(AG$3&gt;(A14stdlife+$E228),(Input!$H$116*(1+rvanilla)^0.5)-SUM($H228:AF228),(Input!$H$116*(1+rvanilla)^0.5)/A14stdlife))</f>
        <v>n/a</v>
      </c>
      <c r="AH228" s="172" t="str">
        <f>IF(A14stdlife="n/a","n/a",IF(AH$3&gt;(A14stdlife+$E228),(Input!$H$116*(1+rvanilla)^0.5)-SUM($H228:AG228),(Input!$H$116*(1+rvanilla)^0.5)/A14stdlife))</f>
        <v>n/a</v>
      </c>
      <c r="AI228" s="172" t="str">
        <f>IF(A14stdlife="n/a","n/a",IF(AI$3&gt;(A14stdlife+$E228),(Input!$H$116*(1+rvanilla)^0.5)-SUM($H228:AH228),(Input!$H$116*(1+rvanilla)^0.5)/A14stdlife))</f>
        <v>n/a</v>
      </c>
      <c r="AJ228" s="172" t="str">
        <f>IF(A14stdlife="n/a","n/a",IF(AJ$3&gt;(A14stdlife+$E228),(Input!$H$116*(1+rvanilla)^0.5)-SUM($H228:AI228),(Input!$H$116*(1+rvanilla)^0.5)/A14stdlife))</f>
        <v>n/a</v>
      </c>
      <c r="AK228" s="172" t="str">
        <f>IF(A14stdlife="n/a","n/a",IF(AK$3&gt;(A14stdlife+$E228),(Input!$H$116*(1+rvanilla)^0.5)-SUM($H228:AJ228),(Input!$H$116*(1+rvanilla)^0.5)/A14stdlife))</f>
        <v>n/a</v>
      </c>
      <c r="AL228" s="172" t="str">
        <f>IF(A14stdlife="n/a","n/a",IF(AL$3&gt;(A14stdlife+$E228),(Input!$H$116*(1+rvanilla)^0.5)-SUM($H228:AK228),(Input!$H$116*(1+rvanilla)^0.5)/A14stdlife))</f>
        <v>n/a</v>
      </c>
      <c r="AM228" s="172" t="str">
        <f>IF(A14stdlife="n/a","n/a",IF(AM$3&gt;(A14stdlife+$E228),(Input!$H$116*(1+rvanilla)^0.5)-SUM($H228:AL228),(Input!$H$116*(1+rvanilla)^0.5)/A14stdlife))</f>
        <v>n/a</v>
      </c>
      <c r="AN228" s="172" t="str">
        <f>IF(A14stdlife="n/a","n/a",IF(AN$3&gt;(A14stdlife+$E228),(Input!$H$116*(1+rvanilla)^0.5)-SUM($H228:AM228),(Input!$H$116*(1+rvanilla)^0.5)/A14stdlife))</f>
        <v>n/a</v>
      </c>
      <c r="AO228" s="172" t="str">
        <f>IF(A14stdlife="n/a","n/a",IF(AO$3&gt;(A14stdlife+$E228),(Input!$H$116*(1+rvanilla)^0.5)-SUM($H228:AN228),(Input!$H$116*(1+rvanilla)^0.5)/A14stdlife))</f>
        <v>n/a</v>
      </c>
      <c r="AP228" s="172" t="str">
        <f>IF(A14stdlife="n/a","n/a",IF(AP$3&gt;(A14stdlife+$E228),(Input!$H$116*(1+rvanilla)^0.5)-SUM($H228:AO228),(Input!$H$116*(1+rvanilla)^0.5)/A14stdlife))</f>
        <v>n/a</v>
      </c>
      <c r="AQ228" s="172" t="str">
        <f>IF(A14stdlife="n/a","n/a",IF(AQ$3&gt;(A14stdlife+$E228),(Input!$H$116*(1+rvanilla)^0.5)-SUM($H228:AP228),(Input!$H$116*(1+rvanilla)^0.5)/A14stdlife))</f>
        <v>n/a</v>
      </c>
      <c r="AR228" s="172" t="str">
        <f>IF(A14stdlife="n/a","n/a",IF(AR$3&gt;(A14stdlife+$E228),(Input!$H$116*(1+rvanilla)^0.5)-SUM($H228:AQ228),(Input!$H$116*(1+rvanilla)^0.5)/A14stdlife))</f>
        <v>n/a</v>
      </c>
      <c r="AS228" s="172" t="str">
        <f>IF(A14stdlife="n/a","n/a",IF(AS$3&gt;(A14stdlife+$E228),(Input!$H$116*(1+rvanilla)^0.5)-SUM($H228:AR228),(Input!$H$116*(1+rvanilla)^0.5)/A14stdlife))</f>
        <v>n/a</v>
      </c>
      <c r="AT228" s="172" t="str">
        <f>IF(A14stdlife="n/a","n/a",IF(AT$3&gt;(A14stdlife+$E228),(Input!$H$116*(1+rvanilla)^0.5)-SUM($H228:AS228),(Input!$H$116*(1+rvanilla)^0.5)/A14stdlife))</f>
        <v>n/a</v>
      </c>
      <c r="AU228" s="172" t="str">
        <f>IF(A14stdlife="n/a","n/a",IF(AU$3&gt;(A14stdlife+$E228),(Input!$H$116*(1+rvanilla)^0.5)-SUM($H228:AT228),(Input!$H$116*(1+rvanilla)^0.5)/A14stdlife))</f>
        <v>n/a</v>
      </c>
      <c r="AV228" s="172" t="str">
        <f>IF(A14stdlife="n/a","n/a",IF(AV$3&gt;(A14stdlife+$E228),(Input!$H$116*(1+rvanilla)^0.5)-SUM($H228:AU228),(Input!$H$116*(1+rvanilla)^0.5)/A14stdlife))</f>
        <v>n/a</v>
      </c>
      <c r="AW228" s="172" t="str">
        <f>IF(A14stdlife="n/a","n/a",IF(AW$3&gt;(A14stdlife+$E228),(Input!$H$116*(1+rvanilla)^0.5)-SUM($H228:AV228),(Input!$H$116*(1+rvanilla)^0.5)/A14stdlife))</f>
        <v>n/a</v>
      </c>
      <c r="AX228" s="172" t="str">
        <f>IF(A14stdlife="n/a","n/a",IF(AX$3&gt;(A14stdlife+$E228),(Input!$H$116*(1+rvanilla)^0.5)-SUM($H228:AW228),(Input!$H$116*(1+rvanilla)^0.5)/A14stdlife))</f>
        <v>n/a</v>
      </c>
      <c r="AY228" s="172" t="str">
        <f>IF(A14stdlife="n/a","n/a",IF(AY$3&gt;(A14stdlife+$E228),(Input!$H$116*(1+rvanilla)^0.5)-SUM($H228:AX228),(Input!$H$116*(1+rvanilla)^0.5)/A14stdlife))</f>
        <v>n/a</v>
      </c>
      <c r="AZ228" s="172" t="str">
        <f>IF(A14stdlife="n/a","n/a",IF(AZ$3&gt;(A14stdlife+$E228),(Input!$H$116*(1+rvanilla)^0.5)-SUM($H228:AY228),(Input!$H$116*(1+rvanilla)^0.5)/A14stdlife))</f>
        <v>n/a</v>
      </c>
      <c r="BA228" s="172" t="str">
        <f>IF(A14stdlife="n/a","n/a",IF(BA$3&gt;(A14stdlife+$E228),(Input!$H$116*(1+rvanilla)^0.5)-SUM($H228:AZ228),(Input!$H$116*(1+rvanilla)^0.5)/A14stdlife))</f>
        <v>n/a</v>
      </c>
      <c r="BB228" s="172" t="str">
        <f>IF(A14stdlife="n/a","n/a",IF(BB$3&gt;(A14stdlife+$E228),(Input!$H$116*(1+rvanilla)^0.5)-SUM($H228:BA228),(Input!$H$116*(1+rvanilla)^0.5)/A14stdlife))</f>
        <v>n/a</v>
      </c>
      <c r="BC228" s="172" t="str">
        <f>IF(A14stdlife="n/a","n/a",IF(BC$3&gt;(A14stdlife+$E228),(Input!$H$116*(1+rvanilla)^0.5)-SUM($H228:BB228),(Input!$H$116*(1+rvanilla)^0.5)/A14stdlife))</f>
        <v>n/a</v>
      </c>
      <c r="BD228" s="172" t="str">
        <f>IF(A14stdlife="n/a","n/a",IF(BD$3&gt;(A14stdlife+$E228),(Input!$H$116*(1+rvanilla)^0.5)-SUM($H228:BC228),(Input!$H$116*(1+rvanilla)^0.5)/A14stdlife))</f>
        <v>n/a</v>
      </c>
      <c r="BE228" s="172" t="str">
        <f>IF(A14stdlife="n/a","n/a",IF(BE$3&gt;(A14stdlife+$E228),(Input!$H$116*(1+rvanilla)^0.5)-SUM($H228:BD228),(Input!$H$116*(1+rvanilla)^0.5)/A14stdlife))</f>
        <v>n/a</v>
      </c>
      <c r="BF228" s="172" t="str">
        <f>IF(A14stdlife="n/a","n/a",IF(BF$3&gt;(A14stdlife+$E228),(Input!$H$116*(1+rvanilla)^0.5)-SUM($H228:BE228),(Input!$H$116*(1+rvanilla)^0.5)/A14stdlife))</f>
        <v>n/a</v>
      </c>
      <c r="BG228" s="172" t="str">
        <f>IF(A14stdlife="n/a","n/a",IF(BG$3&gt;(A14stdlife+$E228),(Input!$H$116*(1+rvanilla)^0.5)-SUM($H228:BF228),(Input!$H$116*(1+rvanilla)^0.5)/A14stdlife))</f>
        <v>n/a</v>
      </c>
      <c r="BH228" s="172" t="str">
        <f>IF(A14stdlife="n/a","n/a",IF(BH$3&gt;(A14stdlife+$E228),(Input!$H$116*(1+rvanilla)^0.5)-SUM($H228:BG228),(Input!$H$116*(1+rvanilla)^0.5)/A14stdlife))</f>
        <v>n/a</v>
      </c>
      <c r="BI228" s="172" t="str">
        <f>IF(A14stdlife="n/a","n/a",IF(BI$3&gt;(A14stdlife+$E228),(Input!$H$116*(1+rvanilla)^0.5)-SUM($H228:BH228),(Input!$H$116*(1+rvanilla)^0.5)/A14stdlife))</f>
        <v>n/a</v>
      </c>
      <c r="BJ228" s="16"/>
      <c r="BK228" s="16"/>
      <c r="BL228" s="325"/>
      <c r="BM228" s="325"/>
      <c r="BN228" s="325"/>
      <c r="BO228" s="325"/>
      <c r="BP228" s="325"/>
      <c r="BQ228" s="325"/>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2" customFormat="1" hidden="1" outlineLevel="2">
      <c r="A229" s="16"/>
      <c r="B229" s="16"/>
      <c r="C229" s="35"/>
      <c r="D229" s="546"/>
      <c r="E229" s="293">
        <v>3</v>
      </c>
      <c r="F229" s="37"/>
      <c r="G229" s="318"/>
      <c r="H229" s="320"/>
      <c r="I229" s="319"/>
      <c r="J229" s="172" t="str">
        <f>IF(A14stdlife="n/a","n/a",IF(J$3&gt;(A14stdlife+$E229),(Input!$I$116*(1+rvanilla)^0.5)-SUM($I229:I229),(Input!$I$116*(1+rvanilla)^0.5)/A14stdlife))</f>
        <v>n/a</v>
      </c>
      <c r="K229" s="172" t="str">
        <f>IF(A14stdlife="n/a","n/a",IF(K$3&gt;(A14stdlife+$E229),(Input!$I$116*(1+rvanilla)^0.5)-SUM($I229:J229),(Input!$I$116*(1+rvanilla)^0.5)/A14stdlife))</f>
        <v>n/a</v>
      </c>
      <c r="L229" s="172" t="str">
        <f>IF(A14stdlife="n/a","n/a",IF(L$3&gt;(A14stdlife+$E229),(Input!$I$116*(1+rvanilla)^0.5)-SUM($I229:K229),(Input!$I$116*(1+rvanilla)^0.5)/A14stdlife))</f>
        <v>n/a</v>
      </c>
      <c r="M229" s="172" t="str">
        <f>IF(A14stdlife="n/a","n/a",IF(M$3&gt;(A14stdlife+$E229),(Input!$I$116*(1+rvanilla)^0.5)-SUM($I229:L229),(Input!$I$116*(1+rvanilla)^0.5)/A14stdlife))</f>
        <v>n/a</v>
      </c>
      <c r="N229" s="172" t="str">
        <f>IF(A14stdlife="n/a","n/a",IF(N$3&gt;(A14stdlife+$E229),(Input!$I$116*(1+rvanilla)^0.5)-SUM($I229:M229),(Input!$I$116*(1+rvanilla)^0.5)/A14stdlife))</f>
        <v>n/a</v>
      </c>
      <c r="O229" s="172" t="str">
        <f>IF(A14stdlife="n/a","n/a",IF(O$3&gt;(A14stdlife+$E229),(Input!$I$116*(1+rvanilla)^0.5)-SUM($I229:N229),(Input!$I$116*(1+rvanilla)^0.5)/A14stdlife))</f>
        <v>n/a</v>
      </c>
      <c r="P229" s="172" t="str">
        <f>IF(A14stdlife="n/a","n/a",IF(P$3&gt;(A14stdlife+$E229),(Input!$I$116*(1+rvanilla)^0.5)-SUM($I229:O229),(Input!$I$116*(1+rvanilla)^0.5)/A14stdlife))</f>
        <v>n/a</v>
      </c>
      <c r="Q229" s="172" t="str">
        <f>IF(A14stdlife="n/a","n/a",IF(Q$3&gt;(A14stdlife+$E229),(Input!$I$116*(1+rvanilla)^0.5)-SUM($I229:P229),(Input!$I$116*(1+rvanilla)^0.5)/A14stdlife))</f>
        <v>n/a</v>
      </c>
      <c r="R229" s="172" t="str">
        <f>IF(A14stdlife="n/a","n/a",IF(R$3&gt;(A14stdlife+$E229),(Input!$I$116*(1+rvanilla)^0.5)-SUM($I229:Q229),(Input!$I$116*(1+rvanilla)^0.5)/A14stdlife))</f>
        <v>n/a</v>
      </c>
      <c r="S229" s="172" t="str">
        <f>IF(A14stdlife="n/a","n/a",IF(S$3&gt;(A14stdlife+$E229),(Input!$I$116*(1+rvanilla)^0.5)-SUM($I229:R229),(Input!$I$116*(1+rvanilla)^0.5)/A14stdlife))</f>
        <v>n/a</v>
      </c>
      <c r="T229" s="172" t="str">
        <f>IF(A14stdlife="n/a","n/a",IF(T$3&gt;(A14stdlife+$E229),(Input!$I$116*(1+rvanilla)^0.5)-SUM($I229:S229),(Input!$I$116*(1+rvanilla)^0.5)/A14stdlife))</f>
        <v>n/a</v>
      </c>
      <c r="U229" s="172" t="str">
        <f>IF(A14stdlife="n/a","n/a",IF(U$3&gt;(A14stdlife+$E229),(Input!$I$116*(1+rvanilla)^0.5)-SUM($I229:T229),(Input!$I$116*(1+rvanilla)^0.5)/A14stdlife))</f>
        <v>n/a</v>
      </c>
      <c r="V229" s="172" t="str">
        <f>IF(A14stdlife="n/a","n/a",IF(V$3&gt;(A14stdlife+$E229),(Input!$I$116*(1+rvanilla)^0.5)-SUM($I229:U229),(Input!$I$116*(1+rvanilla)^0.5)/A14stdlife))</f>
        <v>n/a</v>
      </c>
      <c r="W229" s="172" t="str">
        <f>IF(A14stdlife="n/a","n/a",IF(W$3&gt;(A14stdlife+$E229),(Input!$I$116*(1+rvanilla)^0.5)-SUM($I229:V229),(Input!$I$116*(1+rvanilla)^0.5)/A14stdlife))</f>
        <v>n/a</v>
      </c>
      <c r="X229" s="172" t="str">
        <f>IF(A14stdlife="n/a","n/a",IF(X$3&gt;(A14stdlife+$E229),(Input!$I$116*(1+rvanilla)^0.5)-SUM($I229:W229),(Input!$I$116*(1+rvanilla)^0.5)/A14stdlife))</f>
        <v>n/a</v>
      </c>
      <c r="Y229" s="172" t="str">
        <f>IF(A14stdlife="n/a","n/a",IF(Y$3&gt;(A14stdlife+$E229),(Input!$I$116*(1+rvanilla)^0.5)-SUM($I229:X229),(Input!$I$116*(1+rvanilla)^0.5)/A14stdlife))</f>
        <v>n/a</v>
      </c>
      <c r="Z229" s="172" t="str">
        <f>IF(A14stdlife="n/a","n/a",IF(Z$3&gt;(A14stdlife+$E229),(Input!$I$116*(1+rvanilla)^0.5)-SUM($I229:Y229),(Input!$I$116*(1+rvanilla)^0.5)/A14stdlife))</f>
        <v>n/a</v>
      </c>
      <c r="AA229" s="172" t="str">
        <f>IF(A14stdlife="n/a","n/a",IF(AA$3&gt;(A14stdlife+$E229),(Input!$I$116*(1+rvanilla)^0.5)-SUM($I229:Z229),(Input!$I$116*(1+rvanilla)^0.5)/A14stdlife))</f>
        <v>n/a</v>
      </c>
      <c r="AB229" s="172" t="str">
        <f>IF(A14stdlife="n/a","n/a",IF(AB$3&gt;(A14stdlife+$E229),(Input!$I$116*(1+rvanilla)^0.5)-SUM($I229:AA229),(Input!$I$116*(1+rvanilla)^0.5)/A14stdlife))</f>
        <v>n/a</v>
      </c>
      <c r="AC229" s="172" t="str">
        <f>IF(A14stdlife="n/a","n/a",IF(AC$3&gt;(A14stdlife+$E229),(Input!$I$116*(1+rvanilla)^0.5)-SUM($I229:AB229),(Input!$I$116*(1+rvanilla)^0.5)/A14stdlife))</f>
        <v>n/a</v>
      </c>
      <c r="AD229" s="172" t="str">
        <f>IF(A14stdlife="n/a","n/a",IF(AD$3&gt;(A14stdlife+$E229),(Input!$I$116*(1+rvanilla)^0.5)-SUM($I229:AC229),(Input!$I$116*(1+rvanilla)^0.5)/A14stdlife))</f>
        <v>n/a</v>
      </c>
      <c r="AE229" s="172" t="str">
        <f>IF(A14stdlife="n/a","n/a",IF(AE$3&gt;(A14stdlife+$E229),(Input!$I$116*(1+rvanilla)^0.5)-SUM($I229:AD229),(Input!$I$116*(1+rvanilla)^0.5)/A14stdlife))</f>
        <v>n/a</v>
      </c>
      <c r="AF229" s="172" t="str">
        <f>IF(A14stdlife="n/a","n/a",IF(AF$3&gt;(A14stdlife+$E229),(Input!$I$116*(1+rvanilla)^0.5)-SUM($I229:AE229),(Input!$I$116*(1+rvanilla)^0.5)/A14stdlife))</f>
        <v>n/a</v>
      </c>
      <c r="AG229" s="172" t="str">
        <f>IF(A14stdlife="n/a","n/a",IF(AG$3&gt;(A14stdlife+$E229),(Input!$I$116*(1+rvanilla)^0.5)-SUM($I229:AF229),(Input!$I$116*(1+rvanilla)^0.5)/A14stdlife))</f>
        <v>n/a</v>
      </c>
      <c r="AH229" s="172" t="str">
        <f>IF(A14stdlife="n/a","n/a",IF(AH$3&gt;(A14stdlife+$E229),(Input!$I$116*(1+rvanilla)^0.5)-SUM($I229:AG229),(Input!$I$116*(1+rvanilla)^0.5)/A14stdlife))</f>
        <v>n/a</v>
      </c>
      <c r="AI229" s="172" t="str">
        <f>IF(A14stdlife="n/a","n/a",IF(AI$3&gt;(A14stdlife+$E229),(Input!$I$116*(1+rvanilla)^0.5)-SUM($I229:AH229),(Input!$I$116*(1+rvanilla)^0.5)/A14stdlife))</f>
        <v>n/a</v>
      </c>
      <c r="AJ229" s="172" t="str">
        <f>IF(A14stdlife="n/a","n/a",IF(AJ$3&gt;(A14stdlife+$E229),(Input!$I$116*(1+rvanilla)^0.5)-SUM($I229:AI229),(Input!$I$116*(1+rvanilla)^0.5)/A14stdlife))</f>
        <v>n/a</v>
      </c>
      <c r="AK229" s="172" t="str">
        <f>IF(A14stdlife="n/a","n/a",IF(AK$3&gt;(A14stdlife+$E229),(Input!$I$116*(1+rvanilla)^0.5)-SUM($I229:AJ229),(Input!$I$116*(1+rvanilla)^0.5)/A14stdlife))</f>
        <v>n/a</v>
      </c>
      <c r="AL229" s="172" t="str">
        <f>IF(A14stdlife="n/a","n/a",IF(AL$3&gt;(A14stdlife+$E229),(Input!$I$116*(1+rvanilla)^0.5)-SUM($I229:AK229),(Input!$I$116*(1+rvanilla)^0.5)/A14stdlife))</f>
        <v>n/a</v>
      </c>
      <c r="AM229" s="172" t="str">
        <f>IF(A14stdlife="n/a","n/a",IF(AM$3&gt;(A14stdlife+$E229),(Input!$I$116*(1+rvanilla)^0.5)-SUM($I229:AL229),(Input!$I$116*(1+rvanilla)^0.5)/A14stdlife))</f>
        <v>n/a</v>
      </c>
      <c r="AN229" s="172" t="str">
        <f>IF(A14stdlife="n/a","n/a",IF(AN$3&gt;(A14stdlife+$E229),(Input!$I$116*(1+rvanilla)^0.5)-SUM($I229:AM229),(Input!$I$116*(1+rvanilla)^0.5)/A14stdlife))</f>
        <v>n/a</v>
      </c>
      <c r="AO229" s="172" t="str">
        <f>IF(A14stdlife="n/a","n/a",IF(AO$3&gt;(A14stdlife+$E229),(Input!$I$116*(1+rvanilla)^0.5)-SUM($I229:AN229),(Input!$I$116*(1+rvanilla)^0.5)/A14stdlife))</f>
        <v>n/a</v>
      </c>
      <c r="AP229" s="172" t="str">
        <f>IF(A14stdlife="n/a","n/a",IF(AP$3&gt;(A14stdlife+$E229),(Input!$I$116*(1+rvanilla)^0.5)-SUM($I229:AO229),(Input!$I$116*(1+rvanilla)^0.5)/A14stdlife))</f>
        <v>n/a</v>
      </c>
      <c r="AQ229" s="172" t="str">
        <f>IF(A14stdlife="n/a","n/a",IF(AQ$3&gt;(A14stdlife+$E229),(Input!$I$116*(1+rvanilla)^0.5)-SUM($I229:AP229),(Input!$I$116*(1+rvanilla)^0.5)/A14stdlife))</f>
        <v>n/a</v>
      </c>
      <c r="AR229" s="172" t="str">
        <f>IF(A14stdlife="n/a","n/a",IF(AR$3&gt;(A14stdlife+$E229),(Input!$I$116*(1+rvanilla)^0.5)-SUM($I229:AQ229),(Input!$I$116*(1+rvanilla)^0.5)/A14stdlife))</f>
        <v>n/a</v>
      </c>
      <c r="AS229" s="172" t="str">
        <f>IF(A14stdlife="n/a","n/a",IF(AS$3&gt;(A14stdlife+$E229),(Input!$I$116*(1+rvanilla)^0.5)-SUM($I229:AR229),(Input!$I$116*(1+rvanilla)^0.5)/A14stdlife))</f>
        <v>n/a</v>
      </c>
      <c r="AT229" s="172" t="str">
        <f>IF(A14stdlife="n/a","n/a",IF(AT$3&gt;(A14stdlife+$E229),(Input!$I$116*(1+rvanilla)^0.5)-SUM($I229:AS229),(Input!$I$116*(1+rvanilla)^0.5)/A14stdlife))</f>
        <v>n/a</v>
      </c>
      <c r="AU229" s="172" t="str">
        <f>IF(A14stdlife="n/a","n/a",IF(AU$3&gt;(A14stdlife+$E229),(Input!$I$116*(1+rvanilla)^0.5)-SUM($I229:AT229),(Input!$I$116*(1+rvanilla)^0.5)/A14stdlife))</f>
        <v>n/a</v>
      </c>
      <c r="AV229" s="172" t="str">
        <f>IF(A14stdlife="n/a","n/a",IF(AV$3&gt;(A14stdlife+$E229),(Input!$I$116*(1+rvanilla)^0.5)-SUM($I229:AU229),(Input!$I$116*(1+rvanilla)^0.5)/A14stdlife))</f>
        <v>n/a</v>
      </c>
      <c r="AW229" s="172" t="str">
        <f>IF(A14stdlife="n/a","n/a",IF(AW$3&gt;(A14stdlife+$E229),(Input!$I$116*(1+rvanilla)^0.5)-SUM($I229:AV229),(Input!$I$116*(1+rvanilla)^0.5)/A14stdlife))</f>
        <v>n/a</v>
      </c>
      <c r="AX229" s="172" t="str">
        <f>IF(A14stdlife="n/a","n/a",IF(AX$3&gt;(A14stdlife+$E229),(Input!$I$116*(1+rvanilla)^0.5)-SUM($I229:AW229),(Input!$I$116*(1+rvanilla)^0.5)/A14stdlife))</f>
        <v>n/a</v>
      </c>
      <c r="AY229" s="172" t="str">
        <f>IF(A14stdlife="n/a","n/a",IF(AY$3&gt;(A14stdlife+$E229),(Input!$I$116*(1+rvanilla)^0.5)-SUM($I229:AX229),(Input!$I$116*(1+rvanilla)^0.5)/A14stdlife))</f>
        <v>n/a</v>
      </c>
      <c r="AZ229" s="172" t="str">
        <f>IF(A14stdlife="n/a","n/a",IF(AZ$3&gt;(A14stdlife+$E229),(Input!$I$116*(1+rvanilla)^0.5)-SUM($I229:AY229),(Input!$I$116*(1+rvanilla)^0.5)/A14stdlife))</f>
        <v>n/a</v>
      </c>
      <c r="BA229" s="172" t="str">
        <f>IF(A14stdlife="n/a","n/a",IF(BA$3&gt;(A14stdlife+$E229),(Input!$I$116*(1+rvanilla)^0.5)-SUM($I229:AZ229),(Input!$I$116*(1+rvanilla)^0.5)/A14stdlife))</f>
        <v>n/a</v>
      </c>
      <c r="BB229" s="172" t="str">
        <f>IF(A14stdlife="n/a","n/a",IF(BB$3&gt;(A14stdlife+$E229),(Input!$I$116*(1+rvanilla)^0.5)-SUM($I229:BA229),(Input!$I$116*(1+rvanilla)^0.5)/A14stdlife))</f>
        <v>n/a</v>
      </c>
      <c r="BC229" s="172" t="str">
        <f>IF(A14stdlife="n/a","n/a",IF(BC$3&gt;(A14stdlife+$E229),(Input!$I$116*(1+rvanilla)^0.5)-SUM($I229:BB229),(Input!$I$116*(1+rvanilla)^0.5)/A14stdlife))</f>
        <v>n/a</v>
      </c>
      <c r="BD229" s="172" t="str">
        <f>IF(A14stdlife="n/a","n/a",IF(BD$3&gt;(A14stdlife+$E229),(Input!$I$116*(1+rvanilla)^0.5)-SUM($I229:BC229),(Input!$I$116*(1+rvanilla)^0.5)/A14stdlife))</f>
        <v>n/a</v>
      </c>
      <c r="BE229" s="172" t="str">
        <f>IF(A14stdlife="n/a","n/a",IF(BE$3&gt;(A14stdlife+$E229),(Input!$I$116*(1+rvanilla)^0.5)-SUM($I229:BD229),(Input!$I$116*(1+rvanilla)^0.5)/A14stdlife))</f>
        <v>n/a</v>
      </c>
      <c r="BF229" s="172" t="str">
        <f>IF(A14stdlife="n/a","n/a",IF(BF$3&gt;(A14stdlife+$E229),(Input!$I$116*(1+rvanilla)^0.5)-SUM($I229:BE229),(Input!$I$116*(1+rvanilla)^0.5)/A14stdlife))</f>
        <v>n/a</v>
      </c>
      <c r="BG229" s="172" t="str">
        <f>IF(A14stdlife="n/a","n/a",IF(BG$3&gt;(A14stdlife+$E229),(Input!$I$116*(1+rvanilla)^0.5)-SUM($I229:BF229),(Input!$I$116*(1+rvanilla)^0.5)/A14stdlife))</f>
        <v>n/a</v>
      </c>
      <c r="BH229" s="172" t="str">
        <f>IF(A14stdlife="n/a","n/a",IF(BH$3&gt;(A14stdlife+$E229),(Input!$I$116*(1+rvanilla)^0.5)-SUM($I229:BG229),(Input!$I$116*(1+rvanilla)^0.5)/A14stdlife))</f>
        <v>n/a</v>
      </c>
      <c r="BI229" s="172" t="str">
        <f>IF(A14stdlife="n/a","n/a",IF(BI$3&gt;(A14stdlife+$E229),(Input!$I$116*(1+rvanilla)^0.5)-SUM($I229:BH229),(Input!$I$116*(1+rvanilla)^0.5)/A14stdlife))</f>
        <v>n/a</v>
      </c>
      <c r="BJ229" s="16"/>
      <c r="BK229" s="16"/>
      <c r="BL229" s="325"/>
      <c r="BM229" s="325"/>
      <c r="BN229" s="325"/>
      <c r="BO229" s="325"/>
      <c r="BP229" s="325"/>
      <c r="BQ229" s="325"/>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2" customFormat="1" hidden="1" outlineLevel="2">
      <c r="A230" s="16"/>
      <c r="B230" s="16"/>
      <c r="C230" s="35"/>
      <c r="D230" s="546"/>
      <c r="E230" s="293">
        <v>4</v>
      </c>
      <c r="F230" s="37"/>
      <c r="G230" s="318"/>
      <c r="H230" s="320"/>
      <c r="I230" s="320"/>
      <c r="J230" s="319"/>
      <c r="K230" s="172" t="str">
        <f>IF(A14stdlife="n/a","n/a",IF(K$3&gt;(A14stdlife+$E230),(Input!$J$116*(1+rvanilla)^0.5)-SUM($J230:J230),(Input!$J$116*(1+rvanilla)^0.5)/A14stdlife))</f>
        <v>n/a</v>
      </c>
      <c r="L230" s="172" t="str">
        <f>IF(A14stdlife="n/a","n/a",IF(L$3&gt;(A14stdlife+$E230),(Input!$J$116*(1+rvanilla)^0.5)-SUM($J230:K230),(Input!$J$116*(1+rvanilla)^0.5)/A14stdlife))</f>
        <v>n/a</v>
      </c>
      <c r="M230" s="172" t="str">
        <f>IF(A14stdlife="n/a","n/a",IF(M$3&gt;(A14stdlife+$E230),(Input!$J$116*(1+rvanilla)^0.5)-SUM($J230:L230),(Input!$J$116*(1+rvanilla)^0.5)/A14stdlife))</f>
        <v>n/a</v>
      </c>
      <c r="N230" s="172" t="str">
        <f>IF(A14stdlife="n/a","n/a",IF(N$3&gt;(A14stdlife+$E230),(Input!$J$116*(1+rvanilla)^0.5)-SUM($J230:M230),(Input!$J$116*(1+rvanilla)^0.5)/A14stdlife))</f>
        <v>n/a</v>
      </c>
      <c r="O230" s="172" t="str">
        <f>IF(A14stdlife="n/a","n/a",IF(O$3&gt;(A14stdlife+$E230),(Input!$J$116*(1+rvanilla)^0.5)-SUM($J230:N230),(Input!$J$116*(1+rvanilla)^0.5)/A14stdlife))</f>
        <v>n/a</v>
      </c>
      <c r="P230" s="172" t="str">
        <f>IF(A14stdlife="n/a","n/a",IF(P$3&gt;(A14stdlife+$E230),(Input!$J$116*(1+rvanilla)^0.5)-SUM($J230:O230),(Input!$J$116*(1+rvanilla)^0.5)/A14stdlife))</f>
        <v>n/a</v>
      </c>
      <c r="Q230" s="172" t="str">
        <f>IF(A14stdlife="n/a","n/a",IF(Q$3&gt;(A14stdlife+$E230),(Input!$J$116*(1+rvanilla)^0.5)-SUM($J230:P230),(Input!$J$116*(1+rvanilla)^0.5)/A14stdlife))</f>
        <v>n/a</v>
      </c>
      <c r="R230" s="172" t="str">
        <f>IF(A14stdlife="n/a","n/a",IF(R$3&gt;(A14stdlife+$E230),(Input!$J$116*(1+rvanilla)^0.5)-SUM($J230:Q230),(Input!$J$116*(1+rvanilla)^0.5)/A14stdlife))</f>
        <v>n/a</v>
      </c>
      <c r="S230" s="172" t="str">
        <f>IF(A14stdlife="n/a","n/a",IF(S$3&gt;(A14stdlife+$E230),(Input!$J$116*(1+rvanilla)^0.5)-SUM($J230:R230),(Input!$J$116*(1+rvanilla)^0.5)/A14stdlife))</f>
        <v>n/a</v>
      </c>
      <c r="T230" s="172" t="str">
        <f>IF(A14stdlife="n/a","n/a",IF(T$3&gt;(A14stdlife+$E230),(Input!$J$116*(1+rvanilla)^0.5)-SUM($J230:S230),(Input!$J$116*(1+rvanilla)^0.5)/A14stdlife))</f>
        <v>n/a</v>
      </c>
      <c r="U230" s="172" t="str">
        <f>IF(A14stdlife="n/a","n/a",IF(U$3&gt;(A14stdlife+$E230),(Input!$J$116*(1+rvanilla)^0.5)-SUM($J230:T230),(Input!$J$116*(1+rvanilla)^0.5)/A14stdlife))</f>
        <v>n/a</v>
      </c>
      <c r="V230" s="172" t="str">
        <f>IF(A14stdlife="n/a","n/a",IF(V$3&gt;(A14stdlife+$E230),(Input!$J$116*(1+rvanilla)^0.5)-SUM($J230:U230),(Input!$J$116*(1+rvanilla)^0.5)/A14stdlife))</f>
        <v>n/a</v>
      </c>
      <c r="W230" s="172" t="str">
        <f>IF(A14stdlife="n/a","n/a",IF(W$3&gt;(A14stdlife+$E230),(Input!$J$116*(1+rvanilla)^0.5)-SUM($J230:V230),(Input!$J$116*(1+rvanilla)^0.5)/A14stdlife))</f>
        <v>n/a</v>
      </c>
      <c r="X230" s="172" t="str">
        <f>IF(A14stdlife="n/a","n/a",IF(X$3&gt;(A14stdlife+$E230),(Input!$J$116*(1+rvanilla)^0.5)-SUM($J230:W230),(Input!$J$116*(1+rvanilla)^0.5)/A14stdlife))</f>
        <v>n/a</v>
      </c>
      <c r="Y230" s="172" t="str">
        <f>IF(A14stdlife="n/a","n/a",IF(Y$3&gt;(A14stdlife+$E230),(Input!$J$116*(1+rvanilla)^0.5)-SUM($J230:X230),(Input!$J$116*(1+rvanilla)^0.5)/A14stdlife))</f>
        <v>n/a</v>
      </c>
      <c r="Z230" s="172" t="str">
        <f>IF(A14stdlife="n/a","n/a",IF(Z$3&gt;(A14stdlife+$E230),(Input!$J$116*(1+rvanilla)^0.5)-SUM($J230:Y230),(Input!$J$116*(1+rvanilla)^0.5)/A14stdlife))</f>
        <v>n/a</v>
      </c>
      <c r="AA230" s="172" t="str">
        <f>IF(A14stdlife="n/a","n/a",IF(AA$3&gt;(A14stdlife+$E230),(Input!$J$116*(1+rvanilla)^0.5)-SUM($J230:Z230),(Input!$J$116*(1+rvanilla)^0.5)/A14stdlife))</f>
        <v>n/a</v>
      </c>
      <c r="AB230" s="172" t="str">
        <f>IF(A14stdlife="n/a","n/a",IF(AB$3&gt;(A14stdlife+$E230),(Input!$J$116*(1+rvanilla)^0.5)-SUM($J230:AA230),(Input!$J$116*(1+rvanilla)^0.5)/A14stdlife))</f>
        <v>n/a</v>
      </c>
      <c r="AC230" s="172" t="str">
        <f>IF(A14stdlife="n/a","n/a",IF(AC$3&gt;(A14stdlife+$E230),(Input!$J$116*(1+rvanilla)^0.5)-SUM($J230:AB230),(Input!$J$116*(1+rvanilla)^0.5)/A14stdlife))</f>
        <v>n/a</v>
      </c>
      <c r="AD230" s="172" t="str">
        <f>IF(A14stdlife="n/a","n/a",IF(AD$3&gt;(A14stdlife+$E230),(Input!$J$116*(1+rvanilla)^0.5)-SUM($J230:AC230),(Input!$J$116*(1+rvanilla)^0.5)/A14stdlife))</f>
        <v>n/a</v>
      </c>
      <c r="AE230" s="172" t="str">
        <f>IF(A14stdlife="n/a","n/a",IF(AE$3&gt;(A14stdlife+$E230),(Input!$J$116*(1+rvanilla)^0.5)-SUM($J230:AD230),(Input!$J$116*(1+rvanilla)^0.5)/A14stdlife))</f>
        <v>n/a</v>
      </c>
      <c r="AF230" s="172" t="str">
        <f>IF(A14stdlife="n/a","n/a",IF(AF$3&gt;(A14stdlife+$E230),(Input!$J$116*(1+rvanilla)^0.5)-SUM($J230:AE230),(Input!$J$116*(1+rvanilla)^0.5)/A14stdlife))</f>
        <v>n/a</v>
      </c>
      <c r="AG230" s="172" t="str">
        <f>IF(A14stdlife="n/a","n/a",IF(AG$3&gt;(A14stdlife+$E230),(Input!$J$116*(1+rvanilla)^0.5)-SUM($J230:AF230),(Input!$J$116*(1+rvanilla)^0.5)/A14stdlife))</f>
        <v>n/a</v>
      </c>
      <c r="AH230" s="172" t="str">
        <f>IF(A14stdlife="n/a","n/a",IF(AH$3&gt;(A14stdlife+$E230),(Input!$J$116*(1+rvanilla)^0.5)-SUM($J230:AG230),(Input!$J$116*(1+rvanilla)^0.5)/A14stdlife))</f>
        <v>n/a</v>
      </c>
      <c r="AI230" s="172" t="str">
        <f>IF(A14stdlife="n/a","n/a",IF(AI$3&gt;(A14stdlife+$E230),(Input!$J$116*(1+rvanilla)^0.5)-SUM($J230:AH230),(Input!$J$116*(1+rvanilla)^0.5)/A14stdlife))</f>
        <v>n/a</v>
      </c>
      <c r="AJ230" s="172" t="str">
        <f>IF(A14stdlife="n/a","n/a",IF(AJ$3&gt;(A14stdlife+$E230),(Input!$J$116*(1+rvanilla)^0.5)-SUM($J230:AI230),(Input!$J$116*(1+rvanilla)^0.5)/A14stdlife))</f>
        <v>n/a</v>
      </c>
      <c r="AK230" s="172" t="str">
        <f>IF(A14stdlife="n/a","n/a",IF(AK$3&gt;(A14stdlife+$E230),(Input!$J$116*(1+rvanilla)^0.5)-SUM($J230:AJ230),(Input!$J$116*(1+rvanilla)^0.5)/A14stdlife))</f>
        <v>n/a</v>
      </c>
      <c r="AL230" s="172" t="str">
        <f>IF(A14stdlife="n/a","n/a",IF(AL$3&gt;(A14stdlife+$E230),(Input!$J$116*(1+rvanilla)^0.5)-SUM($J230:AK230),(Input!$J$116*(1+rvanilla)^0.5)/A14stdlife))</f>
        <v>n/a</v>
      </c>
      <c r="AM230" s="172" t="str">
        <f>IF(A14stdlife="n/a","n/a",IF(AM$3&gt;(A14stdlife+$E230),(Input!$J$116*(1+rvanilla)^0.5)-SUM($J230:AL230),(Input!$J$116*(1+rvanilla)^0.5)/A14stdlife))</f>
        <v>n/a</v>
      </c>
      <c r="AN230" s="172" t="str">
        <f>IF(A14stdlife="n/a","n/a",IF(AN$3&gt;(A14stdlife+$E230),(Input!$J$116*(1+rvanilla)^0.5)-SUM($J230:AM230),(Input!$J$116*(1+rvanilla)^0.5)/A14stdlife))</f>
        <v>n/a</v>
      </c>
      <c r="AO230" s="172" t="str">
        <f>IF(A14stdlife="n/a","n/a",IF(AO$3&gt;(A14stdlife+$E230),(Input!$J$116*(1+rvanilla)^0.5)-SUM($J230:AN230),(Input!$J$116*(1+rvanilla)^0.5)/A14stdlife))</f>
        <v>n/a</v>
      </c>
      <c r="AP230" s="172" t="str">
        <f>IF(A14stdlife="n/a","n/a",IF(AP$3&gt;(A14stdlife+$E230),(Input!$J$116*(1+rvanilla)^0.5)-SUM($J230:AO230),(Input!$J$116*(1+rvanilla)^0.5)/A14stdlife))</f>
        <v>n/a</v>
      </c>
      <c r="AQ230" s="172" t="str">
        <f>IF(A14stdlife="n/a","n/a",IF(AQ$3&gt;(A14stdlife+$E230),(Input!$J$116*(1+rvanilla)^0.5)-SUM($J230:AP230),(Input!$J$116*(1+rvanilla)^0.5)/A14stdlife))</f>
        <v>n/a</v>
      </c>
      <c r="AR230" s="172" t="str">
        <f>IF(A14stdlife="n/a","n/a",IF(AR$3&gt;(A14stdlife+$E230),(Input!$J$116*(1+rvanilla)^0.5)-SUM($J230:AQ230),(Input!$J$116*(1+rvanilla)^0.5)/A14stdlife))</f>
        <v>n/a</v>
      </c>
      <c r="AS230" s="172" t="str">
        <f>IF(A14stdlife="n/a","n/a",IF(AS$3&gt;(A14stdlife+$E230),(Input!$J$116*(1+rvanilla)^0.5)-SUM($J230:AR230),(Input!$J$116*(1+rvanilla)^0.5)/A14stdlife))</f>
        <v>n/a</v>
      </c>
      <c r="AT230" s="172" t="str">
        <f>IF(A14stdlife="n/a","n/a",IF(AT$3&gt;(A14stdlife+$E230),(Input!$J$116*(1+rvanilla)^0.5)-SUM($J230:AS230),(Input!$J$116*(1+rvanilla)^0.5)/A14stdlife))</f>
        <v>n/a</v>
      </c>
      <c r="AU230" s="172" t="str">
        <f>IF(A14stdlife="n/a","n/a",IF(AU$3&gt;(A14stdlife+$E230),(Input!$J$116*(1+rvanilla)^0.5)-SUM($J230:AT230),(Input!$J$116*(1+rvanilla)^0.5)/A14stdlife))</f>
        <v>n/a</v>
      </c>
      <c r="AV230" s="172" t="str">
        <f>IF(A14stdlife="n/a","n/a",IF(AV$3&gt;(A14stdlife+$E230),(Input!$J$116*(1+rvanilla)^0.5)-SUM($J230:AU230),(Input!$J$116*(1+rvanilla)^0.5)/A14stdlife))</f>
        <v>n/a</v>
      </c>
      <c r="AW230" s="172" t="str">
        <f>IF(A14stdlife="n/a","n/a",IF(AW$3&gt;(A14stdlife+$E230),(Input!$J$116*(1+rvanilla)^0.5)-SUM($J230:AV230),(Input!$J$116*(1+rvanilla)^0.5)/A14stdlife))</f>
        <v>n/a</v>
      </c>
      <c r="AX230" s="172" t="str">
        <f>IF(A14stdlife="n/a","n/a",IF(AX$3&gt;(A14stdlife+$E230),(Input!$J$116*(1+rvanilla)^0.5)-SUM($J230:AW230),(Input!$J$116*(1+rvanilla)^0.5)/A14stdlife))</f>
        <v>n/a</v>
      </c>
      <c r="AY230" s="172" t="str">
        <f>IF(A14stdlife="n/a","n/a",IF(AY$3&gt;(A14stdlife+$E230),(Input!$J$116*(1+rvanilla)^0.5)-SUM($J230:AX230),(Input!$J$116*(1+rvanilla)^0.5)/A14stdlife))</f>
        <v>n/a</v>
      </c>
      <c r="AZ230" s="172" t="str">
        <f>IF(A14stdlife="n/a","n/a",IF(AZ$3&gt;(A14stdlife+$E230),(Input!$J$116*(1+rvanilla)^0.5)-SUM($J230:AY230),(Input!$J$116*(1+rvanilla)^0.5)/A14stdlife))</f>
        <v>n/a</v>
      </c>
      <c r="BA230" s="172" t="str">
        <f>IF(A14stdlife="n/a","n/a",IF(BA$3&gt;(A14stdlife+$E230),(Input!$J$116*(1+rvanilla)^0.5)-SUM($J230:AZ230),(Input!$J$116*(1+rvanilla)^0.5)/A14stdlife))</f>
        <v>n/a</v>
      </c>
      <c r="BB230" s="172" t="str">
        <f>IF(A14stdlife="n/a","n/a",IF(BB$3&gt;(A14stdlife+$E230),(Input!$J$116*(1+rvanilla)^0.5)-SUM($J230:BA230),(Input!$J$116*(1+rvanilla)^0.5)/A14stdlife))</f>
        <v>n/a</v>
      </c>
      <c r="BC230" s="172" t="str">
        <f>IF(A14stdlife="n/a","n/a",IF(BC$3&gt;(A14stdlife+$E230),(Input!$J$116*(1+rvanilla)^0.5)-SUM($J230:BB230),(Input!$J$116*(1+rvanilla)^0.5)/A14stdlife))</f>
        <v>n/a</v>
      </c>
      <c r="BD230" s="172" t="str">
        <f>IF(A14stdlife="n/a","n/a",IF(BD$3&gt;(A14stdlife+$E230),(Input!$J$116*(1+rvanilla)^0.5)-SUM($J230:BC230),(Input!$J$116*(1+rvanilla)^0.5)/A14stdlife))</f>
        <v>n/a</v>
      </c>
      <c r="BE230" s="172" t="str">
        <f>IF(A14stdlife="n/a","n/a",IF(BE$3&gt;(A14stdlife+$E230),(Input!$J$116*(1+rvanilla)^0.5)-SUM($J230:BD230),(Input!$J$116*(1+rvanilla)^0.5)/A14stdlife))</f>
        <v>n/a</v>
      </c>
      <c r="BF230" s="172" t="str">
        <f>IF(A14stdlife="n/a","n/a",IF(BF$3&gt;(A14stdlife+$E230),(Input!$J$116*(1+rvanilla)^0.5)-SUM($J230:BE230),(Input!$J$116*(1+rvanilla)^0.5)/A14stdlife))</f>
        <v>n/a</v>
      </c>
      <c r="BG230" s="172" t="str">
        <f>IF(A14stdlife="n/a","n/a",IF(BG$3&gt;(A14stdlife+$E230),(Input!$J$116*(1+rvanilla)^0.5)-SUM($J230:BF230),(Input!$J$116*(1+rvanilla)^0.5)/A14stdlife))</f>
        <v>n/a</v>
      </c>
      <c r="BH230" s="172" t="str">
        <f>IF(A14stdlife="n/a","n/a",IF(BH$3&gt;(A14stdlife+$E230),(Input!$J$116*(1+rvanilla)^0.5)-SUM($J230:BG230),(Input!$J$116*(1+rvanilla)^0.5)/A14stdlife))</f>
        <v>n/a</v>
      </c>
      <c r="BI230" s="172" t="str">
        <f>IF(A14stdlife="n/a","n/a",IF(BI$3&gt;(A14stdlife+$E230),(Input!$J$116*(1+rvanilla)^0.5)-SUM($J230:BH230),(Input!$J$116*(1+rvanilla)^0.5)/A14stdlife))</f>
        <v>n/a</v>
      </c>
      <c r="BJ230" s="16"/>
      <c r="BK230" s="16"/>
      <c r="BL230" s="325"/>
      <c r="BM230" s="325"/>
      <c r="BN230" s="325"/>
      <c r="BO230" s="325"/>
      <c r="BP230" s="325"/>
      <c r="BQ230" s="325"/>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2" customFormat="1" hidden="1" outlineLevel="2">
      <c r="A231" s="16"/>
      <c r="B231" s="16"/>
      <c r="C231" s="35"/>
      <c r="D231" s="546"/>
      <c r="E231" s="293">
        <v>5</v>
      </c>
      <c r="F231" s="37"/>
      <c r="G231" s="318"/>
      <c r="H231" s="320"/>
      <c r="I231" s="320"/>
      <c r="J231" s="320"/>
      <c r="K231" s="319"/>
      <c r="L231" s="172" t="str">
        <f>IF(A14stdlife="n/a","n/a",IF(L$3&gt;(A14stdlife+$E231),(Input!$K$116*(1+rvanilla)^0.5)-SUM($K231:K231),(Input!$K$116*(1+rvanilla)^0.5)/A14stdlife))</f>
        <v>n/a</v>
      </c>
      <c r="M231" s="172" t="str">
        <f>IF(A14stdlife="n/a","n/a",IF(M$3&gt;(A14stdlife+$E231),(Input!$K$116*(1+rvanilla)^0.5)-SUM($K231:L231),(Input!$K$116*(1+rvanilla)^0.5)/A14stdlife))</f>
        <v>n/a</v>
      </c>
      <c r="N231" s="172" t="str">
        <f>IF(A14stdlife="n/a","n/a",IF(N$3&gt;(A14stdlife+$E231),(Input!$K$116*(1+rvanilla)^0.5)-SUM($K231:M231),(Input!$K$116*(1+rvanilla)^0.5)/A14stdlife))</f>
        <v>n/a</v>
      </c>
      <c r="O231" s="172" t="str">
        <f>IF(A14stdlife="n/a","n/a",IF(O$3&gt;(A14stdlife+$E231),(Input!$K$116*(1+rvanilla)^0.5)-SUM($K231:N231),(Input!$K$116*(1+rvanilla)^0.5)/A14stdlife))</f>
        <v>n/a</v>
      </c>
      <c r="P231" s="172" t="str">
        <f>IF(A14stdlife="n/a","n/a",IF(P$3&gt;(A14stdlife+$E231),(Input!$K$116*(1+rvanilla)^0.5)-SUM($K231:O231),(Input!$K$116*(1+rvanilla)^0.5)/A14stdlife))</f>
        <v>n/a</v>
      </c>
      <c r="Q231" s="172" t="str">
        <f>IF(A14stdlife="n/a","n/a",IF(Q$3&gt;(A14stdlife+$E231),(Input!$K$116*(1+rvanilla)^0.5)-SUM($K231:P231),(Input!$K$116*(1+rvanilla)^0.5)/A14stdlife))</f>
        <v>n/a</v>
      </c>
      <c r="R231" s="172" t="str">
        <f>IF(A14stdlife="n/a","n/a",IF(R$3&gt;(A14stdlife+$E231),(Input!$K$116*(1+rvanilla)^0.5)-SUM($K231:Q231),(Input!$K$116*(1+rvanilla)^0.5)/A14stdlife))</f>
        <v>n/a</v>
      </c>
      <c r="S231" s="172" t="str">
        <f>IF(A14stdlife="n/a","n/a",IF(S$3&gt;(A14stdlife+$E231),(Input!$K$116*(1+rvanilla)^0.5)-SUM($K231:R231),(Input!$K$116*(1+rvanilla)^0.5)/A14stdlife))</f>
        <v>n/a</v>
      </c>
      <c r="T231" s="172" t="str">
        <f>IF(A14stdlife="n/a","n/a",IF(T$3&gt;(A14stdlife+$E231),(Input!$K$116*(1+rvanilla)^0.5)-SUM($K231:S231),(Input!$K$116*(1+rvanilla)^0.5)/A14stdlife))</f>
        <v>n/a</v>
      </c>
      <c r="U231" s="172" t="str">
        <f>IF(A14stdlife="n/a","n/a",IF(U$3&gt;(A14stdlife+$E231),(Input!$K$116*(1+rvanilla)^0.5)-SUM($K231:T231),(Input!$K$116*(1+rvanilla)^0.5)/A14stdlife))</f>
        <v>n/a</v>
      </c>
      <c r="V231" s="172" t="str">
        <f>IF(A14stdlife="n/a","n/a",IF(V$3&gt;(A14stdlife+$E231),(Input!$K$116*(1+rvanilla)^0.5)-SUM($K231:U231),(Input!$K$116*(1+rvanilla)^0.5)/A14stdlife))</f>
        <v>n/a</v>
      </c>
      <c r="W231" s="172" t="str">
        <f>IF(A14stdlife="n/a","n/a",IF(W$3&gt;(A14stdlife+$E231),(Input!$K$116*(1+rvanilla)^0.5)-SUM($K231:V231),(Input!$K$116*(1+rvanilla)^0.5)/A14stdlife))</f>
        <v>n/a</v>
      </c>
      <c r="X231" s="172" t="str">
        <f>IF(A14stdlife="n/a","n/a",IF(X$3&gt;(A14stdlife+$E231),(Input!$K$116*(1+rvanilla)^0.5)-SUM($K231:W231),(Input!$K$116*(1+rvanilla)^0.5)/A14stdlife))</f>
        <v>n/a</v>
      </c>
      <c r="Y231" s="172" t="str">
        <f>IF(A14stdlife="n/a","n/a",IF(Y$3&gt;(A14stdlife+$E231),(Input!$K$116*(1+rvanilla)^0.5)-SUM($K231:X231),(Input!$K$116*(1+rvanilla)^0.5)/A14stdlife))</f>
        <v>n/a</v>
      </c>
      <c r="Z231" s="172" t="str">
        <f>IF(A14stdlife="n/a","n/a",IF(Z$3&gt;(A14stdlife+$E231),(Input!$K$116*(1+rvanilla)^0.5)-SUM($K231:Y231),(Input!$K$116*(1+rvanilla)^0.5)/A14stdlife))</f>
        <v>n/a</v>
      </c>
      <c r="AA231" s="172" t="str">
        <f>IF(A14stdlife="n/a","n/a",IF(AA$3&gt;(A14stdlife+$E231),(Input!$K$116*(1+rvanilla)^0.5)-SUM($K231:Z231),(Input!$K$116*(1+rvanilla)^0.5)/A14stdlife))</f>
        <v>n/a</v>
      </c>
      <c r="AB231" s="172" t="str">
        <f>IF(A14stdlife="n/a","n/a",IF(AB$3&gt;(A14stdlife+$E231),(Input!$K$116*(1+rvanilla)^0.5)-SUM($K231:AA231),(Input!$K$116*(1+rvanilla)^0.5)/A14stdlife))</f>
        <v>n/a</v>
      </c>
      <c r="AC231" s="172" t="str">
        <f>IF(A14stdlife="n/a","n/a",IF(AC$3&gt;(A14stdlife+$E231),(Input!$K$116*(1+rvanilla)^0.5)-SUM($K231:AB231),(Input!$K$116*(1+rvanilla)^0.5)/A14stdlife))</f>
        <v>n/a</v>
      </c>
      <c r="AD231" s="172" t="str">
        <f>IF(A14stdlife="n/a","n/a",IF(AD$3&gt;(A14stdlife+$E231),(Input!$K$116*(1+rvanilla)^0.5)-SUM($K231:AC231),(Input!$K$116*(1+rvanilla)^0.5)/A14stdlife))</f>
        <v>n/a</v>
      </c>
      <c r="AE231" s="172" t="str">
        <f>IF(A14stdlife="n/a","n/a",IF(AE$3&gt;(A14stdlife+$E231),(Input!$K$116*(1+rvanilla)^0.5)-SUM($K231:AD231),(Input!$K$116*(1+rvanilla)^0.5)/A14stdlife))</f>
        <v>n/a</v>
      </c>
      <c r="AF231" s="172" t="str">
        <f>IF(A14stdlife="n/a","n/a",IF(AF$3&gt;(A14stdlife+$E231),(Input!$K$116*(1+rvanilla)^0.5)-SUM($K231:AE231),(Input!$K$116*(1+rvanilla)^0.5)/A14stdlife))</f>
        <v>n/a</v>
      </c>
      <c r="AG231" s="172" t="str">
        <f>IF(A14stdlife="n/a","n/a",IF(AG$3&gt;(A14stdlife+$E231),(Input!$K$116*(1+rvanilla)^0.5)-SUM($K231:AF231),(Input!$K$116*(1+rvanilla)^0.5)/A14stdlife))</f>
        <v>n/a</v>
      </c>
      <c r="AH231" s="172" t="str">
        <f>IF(A14stdlife="n/a","n/a",IF(AH$3&gt;(A14stdlife+$E231),(Input!$K$116*(1+rvanilla)^0.5)-SUM($K231:AG231),(Input!$K$116*(1+rvanilla)^0.5)/A14stdlife))</f>
        <v>n/a</v>
      </c>
      <c r="AI231" s="172" t="str">
        <f>IF(A14stdlife="n/a","n/a",IF(AI$3&gt;(A14stdlife+$E231),(Input!$K$116*(1+rvanilla)^0.5)-SUM($K231:AH231),(Input!$K$116*(1+rvanilla)^0.5)/A14stdlife))</f>
        <v>n/a</v>
      </c>
      <c r="AJ231" s="172" t="str">
        <f>IF(A14stdlife="n/a","n/a",IF(AJ$3&gt;(A14stdlife+$E231),(Input!$K$116*(1+rvanilla)^0.5)-SUM($K231:AI231),(Input!$K$116*(1+rvanilla)^0.5)/A14stdlife))</f>
        <v>n/a</v>
      </c>
      <c r="AK231" s="172" t="str">
        <f>IF(A14stdlife="n/a","n/a",IF(AK$3&gt;(A14stdlife+$E231),(Input!$K$116*(1+rvanilla)^0.5)-SUM($K231:AJ231),(Input!$K$116*(1+rvanilla)^0.5)/A14stdlife))</f>
        <v>n/a</v>
      </c>
      <c r="AL231" s="172" t="str">
        <f>IF(A14stdlife="n/a","n/a",IF(AL$3&gt;(A14stdlife+$E231),(Input!$K$116*(1+rvanilla)^0.5)-SUM($K231:AK231),(Input!$K$116*(1+rvanilla)^0.5)/A14stdlife))</f>
        <v>n/a</v>
      </c>
      <c r="AM231" s="172" t="str">
        <f>IF(A14stdlife="n/a","n/a",IF(AM$3&gt;(A14stdlife+$E231),(Input!$K$116*(1+rvanilla)^0.5)-SUM($K231:AL231),(Input!$K$116*(1+rvanilla)^0.5)/A14stdlife))</f>
        <v>n/a</v>
      </c>
      <c r="AN231" s="172" t="str">
        <f>IF(A14stdlife="n/a","n/a",IF(AN$3&gt;(A14stdlife+$E231),(Input!$K$116*(1+rvanilla)^0.5)-SUM($K231:AM231),(Input!$K$116*(1+rvanilla)^0.5)/A14stdlife))</f>
        <v>n/a</v>
      </c>
      <c r="AO231" s="172" t="str">
        <f>IF(A14stdlife="n/a","n/a",IF(AO$3&gt;(A14stdlife+$E231),(Input!$K$116*(1+rvanilla)^0.5)-SUM($K231:AN231),(Input!$K$116*(1+rvanilla)^0.5)/A14stdlife))</f>
        <v>n/a</v>
      </c>
      <c r="AP231" s="172" t="str">
        <f>IF(A14stdlife="n/a","n/a",IF(AP$3&gt;(A14stdlife+$E231),(Input!$K$116*(1+rvanilla)^0.5)-SUM($K231:AO231),(Input!$K$116*(1+rvanilla)^0.5)/A14stdlife))</f>
        <v>n/a</v>
      </c>
      <c r="AQ231" s="172" t="str">
        <f>IF(A14stdlife="n/a","n/a",IF(AQ$3&gt;(A14stdlife+$E231),(Input!$K$116*(1+rvanilla)^0.5)-SUM($K231:AP231),(Input!$K$116*(1+rvanilla)^0.5)/A14stdlife))</f>
        <v>n/a</v>
      </c>
      <c r="AR231" s="172" t="str">
        <f>IF(A14stdlife="n/a","n/a",IF(AR$3&gt;(A14stdlife+$E231),(Input!$K$116*(1+rvanilla)^0.5)-SUM($K231:AQ231),(Input!$K$116*(1+rvanilla)^0.5)/A14stdlife))</f>
        <v>n/a</v>
      </c>
      <c r="AS231" s="172" t="str">
        <f>IF(A14stdlife="n/a","n/a",IF(AS$3&gt;(A14stdlife+$E231),(Input!$K$116*(1+rvanilla)^0.5)-SUM($K231:AR231),(Input!$K$116*(1+rvanilla)^0.5)/A14stdlife))</f>
        <v>n/a</v>
      </c>
      <c r="AT231" s="172" t="str">
        <f>IF(A14stdlife="n/a","n/a",IF(AT$3&gt;(A14stdlife+$E231),(Input!$K$116*(1+rvanilla)^0.5)-SUM($K231:AS231),(Input!$K$116*(1+rvanilla)^0.5)/A14stdlife))</f>
        <v>n/a</v>
      </c>
      <c r="AU231" s="172" t="str">
        <f>IF(A14stdlife="n/a","n/a",IF(AU$3&gt;(A14stdlife+$E231),(Input!$K$116*(1+rvanilla)^0.5)-SUM($K231:AT231),(Input!$K$116*(1+rvanilla)^0.5)/A14stdlife))</f>
        <v>n/a</v>
      </c>
      <c r="AV231" s="172" t="str">
        <f>IF(A14stdlife="n/a","n/a",IF(AV$3&gt;(A14stdlife+$E231),(Input!$K$116*(1+rvanilla)^0.5)-SUM($K231:AU231),(Input!$K$116*(1+rvanilla)^0.5)/A14stdlife))</f>
        <v>n/a</v>
      </c>
      <c r="AW231" s="172" t="str">
        <f>IF(A14stdlife="n/a","n/a",IF(AW$3&gt;(A14stdlife+$E231),(Input!$K$116*(1+rvanilla)^0.5)-SUM($K231:AV231),(Input!$K$116*(1+rvanilla)^0.5)/A14stdlife))</f>
        <v>n/a</v>
      </c>
      <c r="AX231" s="172" t="str">
        <f>IF(A14stdlife="n/a","n/a",IF(AX$3&gt;(A14stdlife+$E231),(Input!$K$116*(1+rvanilla)^0.5)-SUM($K231:AW231),(Input!$K$116*(1+rvanilla)^0.5)/A14stdlife))</f>
        <v>n/a</v>
      </c>
      <c r="AY231" s="172" t="str">
        <f>IF(A14stdlife="n/a","n/a",IF(AY$3&gt;(A14stdlife+$E231),(Input!$K$116*(1+rvanilla)^0.5)-SUM($K231:AX231),(Input!$K$116*(1+rvanilla)^0.5)/A14stdlife))</f>
        <v>n/a</v>
      </c>
      <c r="AZ231" s="172" t="str">
        <f>IF(A14stdlife="n/a","n/a",IF(AZ$3&gt;(A14stdlife+$E231),(Input!$K$116*(1+rvanilla)^0.5)-SUM($K231:AY231),(Input!$K$116*(1+rvanilla)^0.5)/A14stdlife))</f>
        <v>n/a</v>
      </c>
      <c r="BA231" s="172" t="str">
        <f>IF(A14stdlife="n/a","n/a",IF(BA$3&gt;(A14stdlife+$E231),(Input!$K$116*(1+rvanilla)^0.5)-SUM($K231:AZ231),(Input!$K$116*(1+rvanilla)^0.5)/A14stdlife))</f>
        <v>n/a</v>
      </c>
      <c r="BB231" s="172" t="str">
        <f>IF(A14stdlife="n/a","n/a",IF(BB$3&gt;(A14stdlife+$E231),(Input!$K$116*(1+rvanilla)^0.5)-SUM($K231:BA231),(Input!$K$116*(1+rvanilla)^0.5)/A14stdlife))</f>
        <v>n/a</v>
      </c>
      <c r="BC231" s="172" t="str">
        <f>IF(A14stdlife="n/a","n/a",IF(BC$3&gt;(A14stdlife+$E231),(Input!$K$116*(1+rvanilla)^0.5)-SUM($K231:BB231),(Input!$K$116*(1+rvanilla)^0.5)/A14stdlife))</f>
        <v>n/a</v>
      </c>
      <c r="BD231" s="172" t="str">
        <f>IF(A14stdlife="n/a","n/a",IF(BD$3&gt;(A14stdlife+$E231),(Input!$K$116*(1+rvanilla)^0.5)-SUM($K231:BC231),(Input!$K$116*(1+rvanilla)^0.5)/A14stdlife))</f>
        <v>n/a</v>
      </c>
      <c r="BE231" s="172" t="str">
        <f>IF(A14stdlife="n/a","n/a",IF(BE$3&gt;(A14stdlife+$E231),(Input!$K$116*(1+rvanilla)^0.5)-SUM($K231:BD231),(Input!$K$116*(1+rvanilla)^0.5)/A14stdlife))</f>
        <v>n/a</v>
      </c>
      <c r="BF231" s="172" t="str">
        <f>IF(A14stdlife="n/a","n/a",IF(BF$3&gt;(A14stdlife+$E231),(Input!$K$116*(1+rvanilla)^0.5)-SUM($K231:BE231),(Input!$K$116*(1+rvanilla)^0.5)/A14stdlife))</f>
        <v>n/a</v>
      </c>
      <c r="BG231" s="172" t="str">
        <f>IF(A14stdlife="n/a","n/a",IF(BG$3&gt;(A14stdlife+$E231),(Input!$K$116*(1+rvanilla)^0.5)-SUM($K231:BF231),(Input!$K$116*(1+rvanilla)^0.5)/A14stdlife))</f>
        <v>n/a</v>
      </c>
      <c r="BH231" s="172" t="str">
        <f>IF(A14stdlife="n/a","n/a",IF(BH$3&gt;(A14stdlife+$E231),(Input!$K$116*(1+rvanilla)^0.5)-SUM($K231:BG231),(Input!$K$116*(1+rvanilla)^0.5)/A14stdlife))</f>
        <v>n/a</v>
      </c>
      <c r="BI231" s="172" t="str">
        <f>IF(A14stdlife="n/a","n/a",IF(BI$3&gt;(A14stdlife+$E231),(Input!$K$116*(1+rvanilla)^0.5)-SUM($K231:BH231),(Input!$K$116*(1+rvanilla)^0.5)/A14stdlife))</f>
        <v>n/a</v>
      </c>
      <c r="BJ231" s="16"/>
      <c r="BK231" s="16"/>
      <c r="BL231" s="325"/>
      <c r="BM231" s="325"/>
      <c r="BN231" s="325"/>
      <c r="BO231" s="325"/>
      <c r="BP231" s="325"/>
      <c r="BQ231" s="325"/>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2" customFormat="1" hidden="1" outlineLevel="2">
      <c r="A232" s="16"/>
      <c r="B232" s="16"/>
      <c r="C232" s="35"/>
      <c r="D232" s="546"/>
      <c r="E232" s="293">
        <v>6</v>
      </c>
      <c r="F232" s="37"/>
      <c r="G232" s="318"/>
      <c r="H232" s="320"/>
      <c r="I232" s="320"/>
      <c r="J232" s="320"/>
      <c r="K232" s="320"/>
      <c r="L232" s="319"/>
      <c r="M232" s="172" t="str">
        <f>IF(A14stdlife="n/a","n/a",IF(M$3&gt;(A14stdlife+$E232),(Input!$L$116*(1+rvanilla)^0.5)-SUM($L232:L232),(Input!$L$116*(1+rvanilla)^0.5)/A14stdlife))</f>
        <v>n/a</v>
      </c>
      <c r="N232" s="172" t="str">
        <f>IF(A14stdlife="n/a","n/a",IF(N$3&gt;(A14stdlife+$E232),(Input!$L$116*(1+rvanilla)^0.5)-SUM($L232:M232),(Input!$L$116*(1+rvanilla)^0.5)/A14stdlife))</f>
        <v>n/a</v>
      </c>
      <c r="O232" s="172" t="str">
        <f>IF(A14stdlife="n/a","n/a",IF(O$3&gt;(A14stdlife+$E232),(Input!$L$116*(1+rvanilla)^0.5)-SUM($L232:N232),(Input!$L$116*(1+rvanilla)^0.5)/A14stdlife))</f>
        <v>n/a</v>
      </c>
      <c r="P232" s="172" t="str">
        <f>IF(A14stdlife="n/a","n/a",IF(P$3&gt;(A14stdlife+$E232),(Input!$L$116*(1+rvanilla)^0.5)-SUM($L232:O232),(Input!$L$116*(1+rvanilla)^0.5)/A14stdlife))</f>
        <v>n/a</v>
      </c>
      <c r="Q232" s="172" t="str">
        <f>IF(A14stdlife="n/a","n/a",IF(Q$3&gt;(A14stdlife+$E232),(Input!$L$116*(1+rvanilla)^0.5)-SUM($L232:P232),(Input!$L$116*(1+rvanilla)^0.5)/A14stdlife))</f>
        <v>n/a</v>
      </c>
      <c r="R232" s="172" t="str">
        <f>IF(A14stdlife="n/a","n/a",IF(R$3&gt;(A14stdlife+$E232),(Input!$L$116*(1+rvanilla)^0.5)-SUM($L232:Q232),(Input!$L$116*(1+rvanilla)^0.5)/A14stdlife))</f>
        <v>n/a</v>
      </c>
      <c r="S232" s="172" t="str">
        <f>IF(A14stdlife="n/a","n/a",IF(S$3&gt;(A14stdlife+$E232),(Input!$L$116*(1+rvanilla)^0.5)-SUM($L232:R232),(Input!$L$116*(1+rvanilla)^0.5)/A14stdlife))</f>
        <v>n/a</v>
      </c>
      <c r="T232" s="172" t="str">
        <f>IF(A14stdlife="n/a","n/a",IF(T$3&gt;(A14stdlife+$E232),(Input!$L$116*(1+rvanilla)^0.5)-SUM($L232:S232),(Input!$L$116*(1+rvanilla)^0.5)/A14stdlife))</f>
        <v>n/a</v>
      </c>
      <c r="U232" s="172" t="str">
        <f>IF(A14stdlife="n/a","n/a",IF(U$3&gt;(A14stdlife+$E232),(Input!$L$116*(1+rvanilla)^0.5)-SUM($L232:T232),(Input!$L$116*(1+rvanilla)^0.5)/A14stdlife))</f>
        <v>n/a</v>
      </c>
      <c r="V232" s="172" t="str">
        <f>IF(A14stdlife="n/a","n/a",IF(V$3&gt;(A14stdlife+$E232),(Input!$L$116*(1+rvanilla)^0.5)-SUM($L232:U232),(Input!$L$116*(1+rvanilla)^0.5)/A14stdlife))</f>
        <v>n/a</v>
      </c>
      <c r="W232" s="172" t="str">
        <f>IF(A14stdlife="n/a","n/a",IF(W$3&gt;(A14stdlife+$E232),(Input!$L$116*(1+rvanilla)^0.5)-SUM($L232:V232),(Input!$L$116*(1+rvanilla)^0.5)/A14stdlife))</f>
        <v>n/a</v>
      </c>
      <c r="X232" s="172" t="str">
        <f>IF(A14stdlife="n/a","n/a",IF(X$3&gt;(A14stdlife+$E232),(Input!$L$116*(1+rvanilla)^0.5)-SUM($L232:W232),(Input!$L$116*(1+rvanilla)^0.5)/A14stdlife))</f>
        <v>n/a</v>
      </c>
      <c r="Y232" s="172" t="str">
        <f>IF(A14stdlife="n/a","n/a",IF(Y$3&gt;(A14stdlife+$E232),(Input!$L$116*(1+rvanilla)^0.5)-SUM($L232:X232),(Input!$L$116*(1+rvanilla)^0.5)/A14stdlife))</f>
        <v>n/a</v>
      </c>
      <c r="Z232" s="172" t="str">
        <f>IF(A14stdlife="n/a","n/a",IF(Z$3&gt;(A14stdlife+$E232),(Input!$L$116*(1+rvanilla)^0.5)-SUM($L232:Y232),(Input!$L$116*(1+rvanilla)^0.5)/A14stdlife))</f>
        <v>n/a</v>
      </c>
      <c r="AA232" s="172" t="str">
        <f>IF(A14stdlife="n/a","n/a",IF(AA$3&gt;(A14stdlife+$E232),(Input!$L$116*(1+rvanilla)^0.5)-SUM($L232:Z232),(Input!$L$116*(1+rvanilla)^0.5)/A14stdlife))</f>
        <v>n/a</v>
      </c>
      <c r="AB232" s="172" t="str">
        <f>IF(A14stdlife="n/a","n/a",IF(AB$3&gt;(A14stdlife+$E232),(Input!$L$116*(1+rvanilla)^0.5)-SUM($L232:AA232),(Input!$L$116*(1+rvanilla)^0.5)/A14stdlife))</f>
        <v>n/a</v>
      </c>
      <c r="AC232" s="172" t="str">
        <f>IF(A14stdlife="n/a","n/a",IF(AC$3&gt;(A14stdlife+$E232),(Input!$L$116*(1+rvanilla)^0.5)-SUM($L232:AB232),(Input!$L$116*(1+rvanilla)^0.5)/A14stdlife))</f>
        <v>n/a</v>
      </c>
      <c r="AD232" s="172" t="str">
        <f>IF(A14stdlife="n/a","n/a",IF(AD$3&gt;(A14stdlife+$E232),(Input!$L$116*(1+rvanilla)^0.5)-SUM($L232:AC232),(Input!$L$116*(1+rvanilla)^0.5)/A14stdlife))</f>
        <v>n/a</v>
      </c>
      <c r="AE232" s="172" t="str">
        <f>IF(A14stdlife="n/a","n/a",IF(AE$3&gt;(A14stdlife+$E232),(Input!$L$116*(1+rvanilla)^0.5)-SUM($L232:AD232),(Input!$L$116*(1+rvanilla)^0.5)/A14stdlife))</f>
        <v>n/a</v>
      </c>
      <c r="AF232" s="172" t="str">
        <f>IF(A14stdlife="n/a","n/a",IF(AF$3&gt;(A14stdlife+$E232),(Input!$L$116*(1+rvanilla)^0.5)-SUM($L232:AE232),(Input!$L$116*(1+rvanilla)^0.5)/A14stdlife))</f>
        <v>n/a</v>
      </c>
      <c r="AG232" s="172" t="str">
        <f>IF(A14stdlife="n/a","n/a",IF(AG$3&gt;(A14stdlife+$E232),(Input!$L$116*(1+rvanilla)^0.5)-SUM($L232:AF232),(Input!$L$116*(1+rvanilla)^0.5)/A14stdlife))</f>
        <v>n/a</v>
      </c>
      <c r="AH232" s="172" t="str">
        <f>IF(A14stdlife="n/a","n/a",IF(AH$3&gt;(A14stdlife+$E232),(Input!$L$116*(1+rvanilla)^0.5)-SUM($L232:AG232),(Input!$L$116*(1+rvanilla)^0.5)/A14stdlife))</f>
        <v>n/a</v>
      </c>
      <c r="AI232" s="172" t="str">
        <f>IF(A14stdlife="n/a","n/a",IF(AI$3&gt;(A14stdlife+$E232),(Input!$L$116*(1+rvanilla)^0.5)-SUM($L232:AH232),(Input!$L$116*(1+rvanilla)^0.5)/A14stdlife))</f>
        <v>n/a</v>
      </c>
      <c r="AJ232" s="172" t="str">
        <f>IF(A14stdlife="n/a","n/a",IF(AJ$3&gt;(A14stdlife+$E232),(Input!$L$116*(1+rvanilla)^0.5)-SUM($L232:AI232),(Input!$L$116*(1+rvanilla)^0.5)/A14stdlife))</f>
        <v>n/a</v>
      </c>
      <c r="AK232" s="172" t="str">
        <f>IF(A14stdlife="n/a","n/a",IF(AK$3&gt;(A14stdlife+$E232),(Input!$L$116*(1+rvanilla)^0.5)-SUM($L232:AJ232),(Input!$L$116*(1+rvanilla)^0.5)/A14stdlife))</f>
        <v>n/a</v>
      </c>
      <c r="AL232" s="172" t="str">
        <f>IF(A14stdlife="n/a","n/a",IF(AL$3&gt;(A14stdlife+$E232),(Input!$L$116*(1+rvanilla)^0.5)-SUM($L232:AK232),(Input!$L$116*(1+rvanilla)^0.5)/A14stdlife))</f>
        <v>n/a</v>
      </c>
      <c r="AM232" s="172" t="str">
        <f>IF(A14stdlife="n/a","n/a",IF(AM$3&gt;(A14stdlife+$E232),(Input!$L$116*(1+rvanilla)^0.5)-SUM($L232:AL232),(Input!$L$116*(1+rvanilla)^0.5)/A14stdlife))</f>
        <v>n/a</v>
      </c>
      <c r="AN232" s="172" t="str">
        <f>IF(A14stdlife="n/a","n/a",IF(AN$3&gt;(A14stdlife+$E232),(Input!$L$116*(1+rvanilla)^0.5)-SUM($L232:AM232),(Input!$L$116*(1+rvanilla)^0.5)/A14stdlife))</f>
        <v>n/a</v>
      </c>
      <c r="AO232" s="172" t="str">
        <f>IF(A14stdlife="n/a","n/a",IF(AO$3&gt;(A14stdlife+$E232),(Input!$L$116*(1+rvanilla)^0.5)-SUM($L232:AN232),(Input!$L$116*(1+rvanilla)^0.5)/A14stdlife))</f>
        <v>n/a</v>
      </c>
      <c r="AP232" s="172" t="str">
        <f>IF(A14stdlife="n/a","n/a",IF(AP$3&gt;(A14stdlife+$E232),(Input!$L$116*(1+rvanilla)^0.5)-SUM($L232:AO232),(Input!$L$116*(1+rvanilla)^0.5)/A14stdlife))</f>
        <v>n/a</v>
      </c>
      <c r="AQ232" s="172" t="str">
        <f>IF(A14stdlife="n/a","n/a",IF(AQ$3&gt;(A14stdlife+$E232),(Input!$L$116*(1+rvanilla)^0.5)-SUM($L232:AP232),(Input!$L$116*(1+rvanilla)^0.5)/A14stdlife))</f>
        <v>n/a</v>
      </c>
      <c r="AR232" s="172" t="str">
        <f>IF(A14stdlife="n/a","n/a",IF(AR$3&gt;(A14stdlife+$E232),(Input!$L$116*(1+rvanilla)^0.5)-SUM($L232:AQ232),(Input!$L$116*(1+rvanilla)^0.5)/A14stdlife))</f>
        <v>n/a</v>
      </c>
      <c r="AS232" s="172" t="str">
        <f>IF(A14stdlife="n/a","n/a",IF(AS$3&gt;(A14stdlife+$E232),(Input!$L$116*(1+rvanilla)^0.5)-SUM($L232:AR232),(Input!$L$116*(1+rvanilla)^0.5)/A14stdlife))</f>
        <v>n/a</v>
      </c>
      <c r="AT232" s="172" t="str">
        <f>IF(A14stdlife="n/a","n/a",IF(AT$3&gt;(A14stdlife+$E232),(Input!$L$116*(1+rvanilla)^0.5)-SUM($L232:AS232),(Input!$L$116*(1+rvanilla)^0.5)/A14stdlife))</f>
        <v>n/a</v>
      </c>
      <c r="AU232" s="172" t="str">
        <f>IF(A14stdlife="n/a","n/a",IF(AU$3&gt;(A14stdlife+$E232),(Input!$L$116*(1+rvanilla)^0.5)-SUM($L232:AT232),(Input!$L$116*(1+rvanilla)^0.5)/A14stdlife))</f>
        <v>n/a</v>
      </c>
      <c r="AV232" s="172" t="str">
        <f>IF(A14stdlife="n/a","n/a",IF(AV$3&gt;(A14stdlife+$E232),(Input!$L$116*(1+rvanilla)^0.5)-SUM($L232:AU232),(Input!$L$116*(1+rvanilla)^0.5)/A14stdlife))</f>
        <v>n/a</v>
      </c>
      <c r="AW232" s="172" t="str">
        <f>IF(A14stdlife="n/a","n/a",IF(AW$3&gt;(A14stdlife+$E232),(Input!$L$116*(1+rvanilla)^0.5)-SUM($L232:AV232),(Input!$L$116*(1+rvanilla)^0.5)/A14stdlife))</f>
        <v>n/a</v>
      </c>
      <c r="AX232" s="172" t="str">
        <f>IF(A14stdlife="n/a","n/a",IF(AX$3&gt;(A14stdlife+$E232),(Input!$L$116*(1+rvanilla)^0.5)-SUM($L232:AW232),(Input!$L$116*(1+rvanilla)^0.5)/A14stdlife))</f>
        <v>n/a</v>
      </c>
      <c r="AY232" s="172" t="str">
        <f>IF(A14stdlife="n/a","n/a",IF(AY$3&gt;(A14stdlife+$E232),(Input!$L$116*(1+rvanilla)^0.5)-SUM($L232:AX232),(Input!$L$116*(1+rvanilla)^0.5)/A14stdlife))</f>
        <v>n/a</v>
      </c>
      <c r="AZ232" s="172" t="str">
        <f>IF(A14stdlife="n/a","n/a",IF(AZ$3&gt;(A14stdlife+$E232),(Input!$L$116*(1+rvanilla)^0.5)-SUM($L232:AY232),(Input!$L$116*(1+rvanilla)^0.5)/A14stdlife))</f>
        <v>n/a</v>
      </c>
      <c r="BA232" s="172" t="str">
        <f>IF(A14stdlife="n/a","n/a",IF(BA$3&gt;(A14stdlife+$E232),(Input!$L$116*(1+rvanilla)^0.5)-SUM($L232:AZ232),(Input!$L$116*(1+rvanilla)^0.5)/A14stdlife))</f>
        <v>n/a</v>
      </c>
      <c r="BB232" s="172" t="str">
        <f>IF(A14stdlife="n/a","n/a",IF(BB$3&gt;(A14stdlife+$E232),(Input!$L$116*(1+rvanilla)^0.5)-SUM($L232:BA232),(Input!$L$116*(1+rvanilla)^0.5)/A14stdlife))</f>
        <v>n/a</v>
      </c>
      <c r="BC232" s="172" t="str">
        <f>IF(A14stdlife="n/a","n/a",IF(BC$3&gt;(A14stdlife+$E232),(Input!$L$116*(1+rvanilla)^0.5)-SUM($L232:BB232),(Input!$L$116*(1+rvanilla)^0.5)/A14stdlife))</f>
        <v>n/a</v>
      </c>
      <c r="BD232" s="172" t="str">
        <f>IF(A14stdlife="n/a","n/a",IF(BD$3&gt;(A14stdlife+$E232),(Input!$L$116*(1+rvanilla)^0.5)-SUM($L232:BC232),(Input!$L$116*(1+rvanilla)^0.5)/A14stdlife))</f>
        <v>n/a</v>
      </c>
      <c r="BE232" s="172" t="str">
        <f>IF(A14stdlife="n/a","n/a",IF(BE$3&gt;(A14stdlife+$E232),(Input!$L$116*(1+rvanilla)^0.5)-SUM($L232:BD232),(Input!$L$116*(1+rvanilla)^0.5)/A14stdlife))</f>
        <v>n/a</v>
      </c>
      <c r="BF232" s="172" t="str">
        <f>IF(A14stdlife="n/a","n/a",IF(BF$3&gt;(A14stdlife+$E232),(Input!$L$116*(1+rvanilla)^0.5)-SUM($L232:BE232),(Input!$L$116*(1+rvanilla)^0.5)/A14stdlife))</f>
        <v>n/a</v>
      </c>
      <c r="BG232" s="172" t="str">
        <f>IF(A14stdlife="n/a","n/a",IF(BG$3&gt;(A14stdlife+$E232),(Input!$L$116*(1+rvanilla)^0.5)-SUM($L232:BF232),(Input!$L$116*(1+rvanilla)^0.5)/A14stdlife))</f>
        <v>n/a</v>
      </c>
      <c r="BH232" s="172" t="str">
        <f>IF(A14stdlife="n/a","n/a",IF(BH$3&gt;(A14stdlife+$E232),(Input!$L$116*(1+rvanilla)^0.5)-SUM($L232:BG232),(Input!$L$116*(1+rvanilla)^0.5)/A14stdlife))</f>
        <v>n/a</v>
      </c>
      <c r="BI232" s="172" t="str">
        <f>IF(A14stdlife="n/a","n/a",IF(BI$3&gt;(A14stdlife+$E232),(Input!$L$116*(1+rvanilla)^0.5)-SUM($L232:BH232),(Input!$L$116*(1+rvanilla)^0.5)/A14stdlife))</f>
        <v>n/a</v>
      </c>
      <c r="BJ232" s="16"/>
      <c r="BK232" s="16"/>
      <c r="BL232" s="325"/>
      <c r="BM232" s="325"/>
      <c r="BN232" s="325"/>
      <c r="BO232" s="325"/>
      <c r="BP232" s="325"/>
      <c r="BQ232" s="325"/>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2" customFormat="1" hidden="1" outlineLevel="2">
      <c r="A233" s="16"/>
      <c r="B233" s="16"/>
      <c r="C233" s="35"/>
      <c r="D233" s="546"/>
      <c r="E233" s="293">
        <v>7</v>
      </c>
      <c r="F233" s="37"/>
      <c r="G233" s="318"/>
      <c r="H233" s="320"/>
      <c r="I233" s="320"/>
      <c r="J233" s="320"/>
      <c r="K233" s="320"/>
      <c r="L233" s="320"/>
      <c r="M233" s="319"/>
      <c r="N233" s="172" t="str">
        <f>IF(A14stdlife="n/a","n/a",IF(N$3&gt;(A14stdlife+$E233),(Input!$M$116*(1+rvanilla)^0.5)-SUM($M233:M233),(Input!$M$116*(1+rvanilla)^0.5)/A14stdlife))</f>
        <v>n/a</v>
      </c>
      <c r="O233" s="172" t="str">
        <f>IF(A14stdlife="n/a","n/a",IF(O$3&gt;(A14stdlife+$E233),(Input!$M$116*(1+rvanilla)^0.5)-SUM($M233:N233),(Input!$M$116*(1+rvanilla)^0.5)/A14stdlife))</f>
        <v>n/a</v>
      </c>
      <c r="P233" s="172" t="str">
        <f>IF(A14stdlife="n/a","n/a",IF(P$3&gt;(A14stdlife+$E233),(Input!$M$116*(1+rvanilla)^0.5)-SUM($M233:O233),(Input!$M$116*(1+rvanilla)^0.5)/A14stdlife))</f>
        <v>n/a</v>
      </c>
      <c r="Q233" s="172" t="str">
        <f>IF(A14stdlife="n/a","n/a",IF(Q$3&gt;(A14stdlife+$E233),(Input!$M$116*(1+rvanilla)^0.5)-SUM($M233:P233),(Input!$M$116*(1+rvanilla)^0.5)/A14stdlife))</f>
        <v>n/a</v>
      </c>
      <c r="R233" s="172" t="str">
        <f>IF(A14stdlife="n/a","n/a",IF(R$3&gt;(A14stdlife+$E233),(Input!$M$116*(1+rvanilla)^0.5)-SUM($M233:Q233),(Input!$M$116*(1+rvanilla)^0.5)/A14stdlife))</f>
        <v>n/a</v>
      </c>
      <c r="S233" s="172" t="str">
        <f>IF(A14stdlife="n/a","n/a",IF(S$3&gt;(A14stdlife+$E233),(Input!$M$116*(1+rvanilla)^0.5)-SUM($M233:R233),(Input!$M$116*(1+rvanilla)^0.5)/A14stdlife))</f>
        <v>n/a</v>
      </c>
      <c r="T233" s="172" t="str">
        <f>IF(A14stdlife="n/a","n/a",IF(T$3&gt;(A14stdlife+$E233),(Input!$M$116*(1+rvanilla)^0.5)-SUM($M233:S233),(Input!$M$116*(1+rvanilla)^0.5)/A14stdlife))</f>
        <v>n/a</v>
      </c>
      <c r="U233" s="172" t="str">
        <f>IF(A14stdlife="n/a","n/a",IF(U$3&gt;(A14stdlife+$E233),(Input!$M$116*(1+rvanilla)^0.5)-SUM($M233:T233),(Input!$M$116*(1+rvanilla)^0.5)/A14stdlife))</f>
        <v>n/a</v>
      </c>
      <c r="V233" s="172" t="str">
        <f>IF(A14stdlife="n/a","n/a",IF(V$3&gt;(A14stdlife+$E233),(Input!$M$116*(1+rvanilla)^0.5)-SUM($M233:U233),(Input!$M$116*(1+rvanilla)^0.5)/A14stdlife))</f>
        <v>n/a</v>
      </c>
      <c r="W233" s="172" t="str">
        <f>IF(A14stdlife="n/a","n/a",IF(W$3&gt;(A14stdlife+$E233),(Input!$M$116*(1+rvanilla)^0.5)-SUM($M233:V233),(Input!$M$116*(1+rvanilla)^0.5)/A14stdlife))</f>
        <v>n/a</v>
      </c>
      <c r="X233" s="172" t="str">
        <f>IF(A14stdlife="n/a","n/a",IF(X$3&gt;(A14stdlife+$E233),(Input!$M$116*(1+rvanilla)^0.5)-SUM($M233:W233),(Input!$M$116*(1+rvanilla)^0.5)/A14stdlife))</f>
        <v>n/a</v>
      </c>
      <c r="Y233" s="172" t="str">
        <f>IF(A14stdlife="n/a","n/a",IF(Y$3&gt;(A14stdlife+$E233),(Input!$M$116*(1+rvanilla)^0.5)-SUM($M233:X233),(Input!$M$116*(1+rvanilla)^0.5)/A14stdlife))</f>
        <v>n/a</v>
      </c>
      <c r="Z233" s="172" t="str">
        <f>IF(A14stdlife="n/a","n/a",IF(Z$3&gt;(A14stdlife+$E233),(Input!$M$116*(1+rvanilla)^0.5)-SUM($M233:Y233),(Input!$M$116*(1+rvanilla)^0.5)/A14stdlife))</f>
        <v>n/a</v>
      </c>
      <c r="AA233" s="172" t="str">
        <f>IF(A14stdlife="n/a","n/a",IF(AA$3&gt;(A14stdlife+$E233),(Input!$M$116*(1+rvanilla)^0.5)-SUM($M233:Z233),(Input!$M$116*(1+rvanilla)^0.5)/A14stdlife))</f>
        <v>n/a</v>
      </c>
      <c r="AB233" s="172" t="str">
        <f>IF(A14stdlife="n/a","n/a",IF(AB$3&gt;(A14stdlife+$E233),(Input!$M$116*(1+rvanilla)^0.5)-SUM($M233:AA233),(Input!$M$116*(1+rvanilla)^0.5)/A14stdlife))</f>
        <v>n/a</v>
      </c>
      <c r="AC233" s="172" t="str">
        <f>IF(A14stdlife="n/a","n/a",IF(AC$3&gt;(A14stdlife+$E233),(Input!$M$116*(1+rvanilla)^0.5)-SUM($M233:AB233),(Input!$M$116*(1+rvanilla)^0.5)/A14stdlife))</f>
        <v>n/a</v>
      </c>
      <c r="AD233" s="172" t="str">
        <f>IF(A14stdlife="n/a","n/a",IF(AD$3&gt;(A14stdlife+$E233),(Input!$M$116*(1+rvanilla)^0.5)-SUM($M233:AC233),(Input!$M$116*(1+rvanilla)^0.5)/A14stdlife))</f>
        <v>n/a</v>
      </c>
      <c r="AE233" s="172" t="str">
        <f>IF(A14stdlife="n/a","n/a",IF(AE$3&gt;(A14stdlife+$E233),(Input!$M$116*(1+rvanilla)^0.5)-SUM($M233:AD233),(Input!$M$116*(1+rvanilla)^0.5)/A14stdlife))</f>
        <v>n/a</v>
      </c>
      <c r="AF233" s="172" t="str">
        <f>IF(A14stdlife="n/a","n/a",IF(AF$3&gt;(A14stdlife+$E233),(Input!$M$116*(1+rvanilla)^0.5)-SUM($M233:AE233),(Input!$M$116*(1+rvanilla)^0.5)/A14stdlife))</f>
        <v>n/a</v>
      </c>
      <c r="AG233" s="172" t="str">
        <f>IF(A14stdlife="n/a","n/a",IF(AG$3&gt;(A14stdlife+$E233),(Input!$M$116*(1+rvanilla)^0.5)-SUM($M233:AF233),(Input!$M$116*(1+rvanilla)^0.5)/A14stdlife))</f>
        <v>n/a</v>
      </c>
      <c r="AH233" s="172" t="str">
        <f>IF(A14stdlife="n/a","n/a",IF(AH$3&gt;(A14stdlife+$E233),(Input!$M$116*(1+rvanilla)^0.5)-SUM($M233:AG233),(Input!$M$116*(1+rvanilla)^0.5)/A14stdlife))</f>
        <v>n/a</v>
      </c>
      <c r="AI233" s="172" t="str">
        <f>IF(A14stdlife="n/a","n/a",IF(AI$3&gt;(A14stdlife+$E233),(Input!$M$116*(1+rvanilla)^0.5)-SUM($M233:AH233),(Input!$M$116*(1+rvanilla)^0.5)/A14stdlife))</f>
        <v>n/a</v>
      </c>
      <c r="AJ233" s="172" t="str">
        <f>IF(A14stdlife="n/a","n/a",IF(AJ$3&gt;(A14stdlife+$E233),(Input!$M$116*(1+rvanilla)^0.5)-SUM($M233:AI233),(Input!$M$116*(1+rvanilla)^0.5)/A14stdlife))</f>
        <v>n/a</v>
      </c>
      <c r="AK233" s="172" t="str">
        <f>IF(A14stdlife="n/a","n/a",IF(AK$3&gt;(A14stdlife+$E233),(Input!$M$116*(1+rvanilla)^0.5)-SUM($M233:AJ233),(Input!$M$116*(1+rvanilla)^0.5)/A14stdlife))</f>
        <v>n/a</v>
      </c>
      <c r="AL233" s="172" t="str">
        <f>IF(A14stdlife="n/a","n/a",IF(AL$3&gt;(A14stdlife+$E233),(Input!$M$116*(1+rvanilla)^0.5)-SUM($M233:AK233),(Input!$M$116*(1+rvanilla)^0.5)/A14stdlife))</f>
        <v>n/a</v>
      </c>
      <c r="AM233" s="172" t="str">
        <f>IF(A14stdlife="n/a","n/a",IF(AM$3&gt;(A14stdlife+$E233),(Input!$M$116*(1+rvanilla)^0.5)-SUM($M233:AL233),(Input!$M$116*(1+rvanilla)^0.5)/A14stdlife))</f>
        <v>n/a</v>
      </c>
      <c r="AN233" s="172" t="str">
        <f>IF(A14stdlife="n/a","n/a",IF(AN$3&gt;(A14stdlife+$E233),(Input!$M$116*(1+rvanilla)^0.5)-SUM($M233:AM233),(Input!$M$116*(1+rvanilla)^0.5)/A14stdlife))</f>
        <v>n/a</v>
      </c>
      <c r="AO233" s="172" t="str">
        <f>IF(A14stdlife="n/a","n/a",IF(AO$3&gt;(A14stdlife+$E233),(Input!$M$116*(1+rvanilla)^0.5)-SUM($M233:AN233),(Input!$M$116*(1+rvanilla)^0.5)/A14stdlife))</f>
        <v>n/a</v>
      </c>
      <c r="AP233" s="172" t="str">
        <f>IF(A14stdlife="n/a","n/a",IF(AP$3&gt;(A14stdlife+$E233),(Input!$M$116*(1+rvanilla)^0.5)-SUM($M233:AO233),(Input!$M$116*(1+rvanilla)^0.5)/A14stdlife))</f>
        <v>n/a</v>
      </c>
      <c r="AQ233" s="172" t="str">
        <f>IF(A14stdlife="n/a","n/a",IF(AQ$3&gt;(A14stdlife+$E233),(Input!$M$116*(1+rvanilla)^0.5)-SUM($M233:AP233),(Input!$M$116*(1+rvanilla)^0.5)/A14stdlife))</f>
        <v>n/a</v>
      </c>
      <c r="AR233" s="172" t="str">
        <f>IF(A14stdlife="n/a","n/a",IF(AR$3&gt;(A14stdlife+$E233),(Input!$M$116*(1+rvanilla)^0.5)-SUM($M233:AQ233),(Input!$M$116*(1+rvanilla)^0.5)/A14stdlife))</f>
        <v>n/a</v>
      </c>
      <c r="AS233" s="172" t="str">
        <f>IF(A14stdlife="n/a","n/a",IF(AS$3&gt;(A14stdlife+$E233),(Input!$M$116*(1+rvanilla)^0.5)-SUM($M233:AR233),(Input!$M$116*(1+rvanilla)^0.5)/A14stdlife))</f>
        <v>n/a</v>
      </c>
      <c r="AT233" s="172" t="str">
        <f>IF(A14stdlife="n/a","n/a",IF(AT$3&gt;(A14stdlife+$E233),(Input!$M$116*(1+rvanilla)^0.5)-SUM($M233:AS233),(Input!$M$116*(1+rvanilla)^0.5)/A14stdlife))</f>
        <v>n/a</v>
      </c>
      <c r="AU233" s="172" t="str">
        <f>IF(A14stdlife="n/a","n/a",IF(AU$3&gt;(A14stdlife+$E233),(Input!$M$116*(1+rvanilla)^0.5)-SUM($M233:AT233),(Input!$M$116*(1+rvanilla)^0.5)/A14stdlife))</f>
        <v>n/a</v>
      </c>
      <c r="AV233" s="172" t="str">
        <f>IF(A14stdlife="n/a","n/a",IF(AV$3&gt;(A14stdlife+$E233),(Input!$M$116*(1+rvanilla)^0.5)-SUM($M233:AU233),(Input!$M$116*(1+rvanilla)^0.5)/A14stdlife))</f>
        <v>n/a</v>
      </c>
      <c r="AW233" s="172" t="str">
        <f>IF(A14stdlife="n/a","n/a",IF(AW$3&gt;(A14stdlife+$E233),(Input!$M$116*(1+rvanilla)^0.5)-SUM($M233:AV233),(Input!$M$116*(1+rvanilla)^0.5)/A14stdlife))</f>
        <v>n/a</v>
      </c>
      <c r="AX233" s="172" t="str">
        <f>IF(A14stdlife="n/a","n/a",IF(AX$3&gt;(A14stdlife+$E233),(Input!$M$116*(1+rvanilla)^0.5)-SUM($M233:AW233),(Input!$M$116*(1+rvanilla)^0.5)/A14stdlife))</f>
        <v>n/a</v>
      </c>
      <c r="AY233" s="172" t="str">
        <f>IF(A14stdlife="n/a","n/a",IF(AY$3&gt;(A14stdlife+$E233),(Input!$M$116*(1+rvanilla)^0.5)-SUM($M233:AX233),(Input!$M$116*(1+rvanilla)^0.5)/A14stdlife))</f>
        <v>n/a</v>
      </c>
      <c r="AZ233" s="172" t="str">
        <f>IF(A14stdlife="n/a","n/a",IF(AZ$3&gt;(A14stdlife+$E233),(Input!$M$116*(1+rvanilla)^0.5)-SUM($M233:AY233),(Input!$M$116*(1+rvanilla)^0.5)/A14stdlife))</f>
        <v>n/a</v>
      </c>
      <c r="BA233" s="172" t="str">
        <f>IF(A14stdlife="n/a","n/a",IF(BA$3&gt;(A14stdlife+$E233),(Input!$M$116*(1+rvanilla)^0.5)-SUM($M233:AZ233),(Input!$M$116*(1+rvanilla)^0.5)/A14stdlife))</f>
        <v>n/a</v>
      </c>
      <c r="BB233" s="172" t="str">
        <f>IF(A14stdlife="n/a","n/a",IF(BB$3&gt;(A14stdlife+$E233),(Input!$M$116*(1+rvanilla)^0.5)-SUM($M233:BA233),(Input!$M$116*(1+rvanilla)^0.5)/A14stdlife))</f>
        <v>n/a</v>
      </c>
      <c r="BC233" s="172" t="str">
        <f>IF(A14stdlife="n/a","n/a",IF(BC$3&gt;(A14stdlife+$E233),(Input!$M$116*(1+rvanilla)^0.5)-SUM($M233:BB233),(Input!$M$116*(1+rvanilla)^0.5)/A14stdlife))</f>
        <v>n/a</v>
      </c>
      <c r="BD233" s="172" t="str">
        <f>IF(A14stdlife="n/a","n/a",IF(BD$3&gt;(A14stdlife+$E233),(Input!$M$116*(1+rvanilla)^0.5)-SUM($M233:BC233),(Input!$M$116*(1+rvanilla)^0.5)/A14stdlife))</f>
        <v>n/a</v>
      </c>
      <c r="BE233" s="172" t="str">
        <f>IF(A14stdlife="n/a","n/a",IF(BE$3&gt;(A14stdlife+$E233),(Input!$M$116*(1+rvanilla)^0.5)-SUM($M233:BD233),(Input!$M$116*(1+rvanilla)^0.5)/A14stdlife))</f>
        <v>n/a</v>
      </c>
      <c r="BF233" s="172" t="str">
        <f>IF(A14stdlife="n/a","n/a",IF(BF$3&gt;(A14stdlife+$E233),(Input!$M$116*(1+rvanilla)^0.5)-SUM($M233:BE233),(Input!$M$116*(1+rvanilla)^0.5)/A14stdlife))</f>
        <v>n/a</v>
      </c>
      <c r="BG233" s="172" t="str">
        <f>IF(A14stdlife="n/a","n/a",IF(BG$3&gt;(A14stdlife+$E233),(Input!$M$116*(1+rvanilla)^0.5)-SUM($M233:BF233),(Input!$M$116*(1+rvanilla)^0.5)/A14stdlife))</f>
        <v>n/a</v>
      </c>
      <c r="BH233" s="172" t="str">
        <f>IF(A14stdlife="n/a","n/a",IF(BH$3&gt;(A14stdlife+$E233),(Input!$M$116*(1+rvanilla)^0.5)-SUM($M233:BG233),(Input!$M$116*(1+rvanilla)^0.5)/A14stdlife))</f>
        <v>n/a</v>
      </c>
      <c r="BI233" s="172" t="str">
        <f>IF(A14stdlife="n/a","n/a",IF(BI$3&gt;(A14stdlife+$E233),(Input!$M$116*(1+rvanilla)^0.5)-SUM($M233:BH233),(Input!$M$116*(1+rvanilla)^0.5)/A14stdlife))</f>
        <v>n/a</v>
      </c>
      <c r="BJ233" s="16"/>
      <c r="BK233" s="16"/>
      <c r="BL233" s="325"/>
      <c r="BM233" s="325"/>
      <c r="BN233" s="325"/>
      <c r="BO233" s="325"/>
      <c r="BP233" s="325"/>
      <c r="BQ233" s="325"/>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2" customFormat="1" hidden="1" outlineLevel="2">
      <c r="A234" s="16"/>
      <c r="B234" s="16"/>
      <c r="C234" s="35"/>
      <c r="D234" s="546"/>
      <c r="E234" s="293">
        <v>8</v>
      </c>
      <c r="F234" s="37"/>
      <c r="G234" s="318"/>
      <c r="H234" s="320"/>
      <c r="I234" s="320"/>
      <c r="J234" s="320"/>
      <c r="K234" s="320"/>
      <c r="L234" s="320"/>
      <c r="M234" s="320"/>
      <c r="N234" s="319"/>
      <c r="O234" s="172" t="str">
        <f>IF(A14stdlife="n/a","n/a",IF(O$3&gt;(A14stdlife+$E234),(Input!$N$116*(1+rvanilla)^0.5)-SUM($N234:N234),(Input!$N$116*(1+rvanilla)^0.5)/A14stdlife))</f>
        <v>n/a</v>
      </c>
      <c r="P234" s="172" t="str">
        <f>IF(A14stdlife="n/a","n/a",IF(P$3&gt;(A14stdlife+$E234),(Input!$N$116*(1+rvanilla)^0.5)-SUM($N234:O234),(Input!$N$116*(1+rvanilla)^0.5)/A14stdlife))</f>
        <v>n/a</v>
      </c>
      <c r="Q234" s="172" t="str">
        <f>IF(A14stdlife="n/a","n/a",IF(Q$3&gt;(A14stdlife+$E234),(Input!$N$116*(1+rvanilla)^0.5)-SUM($N234:P234),(Input!$N$116*(1+rvanilla)^0.5)/A14stdlife))</f>
        <v>n/a</v>
      </c>
      <c r="R234" s="172" t="str">
        <f>IF(A14stdlife="n/a","n/a",IF(R$3&gt;(A14stdlife+$E234),(Input!$N$116*(1+rvanilla)^0.5)-SUM($N234:Q234),(Input!$N$116*(1+rvanilla)^0.5)/A14stdlife))</f>
        <v>n/a</v>
      </c>
      <c r="S234" s="172" t="str">
        <f>IF(A14stdlife="n/a","n/a",IF(S$3&gt;(A14stdlife+$E234),(Input!$N$116*(1+rvanilla)^0.5)-SUM($N234:R234),(Input!$N$116*(1+rvanilla)^0.5)/A14stdlife))</f>
        <v>n/a</v>
      </c>
      <c r="T234" s="172" t="str">
        <f>IF(A14stdlife="n/a","n/a",IF(T$3&gt;(A14stdlife+$E234),(Input!$N$116*(1+rvanilla)^0.5)-SUM($N234:S234),(Input!$N$116*(1+rvanilla)^0.5)/A14stdlife))</f>
        <v>n/a</v>
      </c>
      <c r="U234" s="172" t="str">
        <f>IF(A14stdlife="n/a","n/a",IF(U$3&gt;(A14stdlife+$E234),(Input!$N$116*(1+rvanilla)^0.5)-SUM($N234:T234),(Input!$N$116*(1+rvanilla)^0.5)/A14stdlife))</f>
        <v>n/a</v>
      </c>
      <c r="V234" s="172" t="str">
        <f>IF(A14stdlife="n/a","n/a",IF(V$3&gt;(A14stdlife+$E234),(Input!$N$116*(1+rvanilla)^0.5)-SUM($N234:U234),(Input!$N$116*(1+rvanilla)^0.5)/A14stdlife))</f>
        <v>n/a</v>
      </c>
      <c r="W234" s="172" t="str">
        <f>IF(A14stdlife="n/a","n/a",IF(W$3&gt;(A14stdlife+$E234),(Input!$N$116*(1+rvanilla)^0.5)-SUM($N234:V234),(Input!$N$116*(1+rvanilla)^0.5)/A14stdlife))</f>
        <v>n/a</v>
      </c>
      <c r="X234" s="172" t="str">
        <f>IF(A14stdlife="n/a","n/a",IF(X$3&gt;(A14stdlife+$E234),(Input!$N$116*(1+rvanilla)^0.5)-SUM($N234:W234),(Input!$N$116*(1+rvanilla)^0.5)/A14stdlife))</f>
        <v>n/a</v>
      </c>
      <c r="Y234" s="172" t="str">
        <f>IF(A14stdlife="n/a","n/a",IF(Y$3&gt;(A14stdlife+$E234),(Input!$N$116*(1+rvanilla)^0.5)-SUM($N234:X234),(Input!$N$116*(1+rvanilla)^0.5)/A14stdlife))</f>
        <v>n/a</v>
      </c>
      <c r="Z234" s="172" t="str">
        <f>IF(A14stdlife="n/a","n/a",IF(Z$3&gt;(A14stdlife+$E234),(Input!$N$116*(1+rvanilla)^0.5)-SUM($N234:Y234),(Input!$N$116*(1+rvanilla)^0.5)/A14stdlife))</f>
        <v>n/a</v>
      </c>
      <c r="AA234" s="172" t="str">
        <f>IF(A14stdlife="n/a","n/a",IF(AA$3&gt;(A14stdlife+$E234),(Input!$N$116*(1+rvanilla)^0.5)-SUM($N234:Z234),(Input!$N$116*(1+rvanilla)^0.5)/A14stdlife))</f>
        <v>n/a</v>
      </c>
      <c r="AB234" s="172" t="str">
        <f>IF(A14stdlife="n/a","n/a",IF(AB$3&gt;(A14stdlife+$E234),(Input!$N$116*(1+rvanilla)^0.5)-SUM($N234:AA234),(Input!$N$116*(1+rvanilla)^0.5)/A14stdlife))</f>
        <v>n/a</v>
      </c>
      <c r="AC234" s="172" t="str">
        <f>IF(A14stdlife="n/a","n/a",IF(AC$3&gt;(A14stdlife+$E234),(Input!$N$116*(1+rvanilla)^0.5)-SUM($N234:AB234),(Input!$N$116*(1+rvanilla)^0.5)/A14stdlife))</f>
        <v>n/a</v>
      </c>
      <c r="AD234" s="172" t="str">
        <f>IF(A14stdlife="n/a","n/a",IF(AD$3&gt;(A14stdlife+$E234),(Input!$N$116*(1+rvanilla)^0.5)-SUM($N234:AC234),(Input!$N$116*(1+rvanilla)^0.5)/A14stdlife))</f>
        <v>n/a</v>
      </c>
      <c r="AE234" s="172" t="str">
        <f>IF(A14stdlife="n/a","n/a",IF(AE$3&gt;(A14stdlife+$E234),(Input!$N$116*(1+rvanilla)^0.5)-SUM($N234:AD234),(Input!$N$116*(1+rvanilla)^0.5)/A14stdlife))</f>
        <v>n/a</v>
      </c>
      <c r="AF234" s="172" t="str">
        <f>IF(A14stdlife="n/a","n/a",IF(AF$3&gt;(A14stdlife+$E234),(Input!$N$116*(1+rvanilla)^0.5)-SUM($N234:AE234),(Input!$N$116*(1+rvanilla)^0.5)/A14stdlife))</f>
        <v>n/a</v>
      </c>
      <c r="AG234" s="172" t="str">
        <f>IF(A14stdlife="n/a","n/a",IF(AG$3&gt;(A14stdlife+$E234),(Input!$N$116*(1+rvanilla)^0.5)-SUM($N234:AF234),(Input!$N$116*(1+rvanilla)^0.5)/A14stdlife))</f>
        <v>n/a</v>
      </c>
      <c r="AH234" s="172" t="str">
        <f>IF(A14stdlife="n/a","n/a",IF(AH$3&gt;(A14stdlife+$E234),(Input!$N$116*(1+rvanilla)^0.5)-SUM($N234:AG234),(Input!$N$116*(1+rvanilla)^0.5)/A14stdlife))</f>
        <v>n/a</v>
      </c>
      <c r="AI234" s="172" t="str">
        <f>IF(A14stdlife="n/a","n/a",IF(AI$3&gt;(A14stdlife+$E234),(Input!$N$116*(1+rvanilla)^0.5)-SUM($N234:AH234),(Input!$N$116*(1+rvanilla)^0.5)/A14stdlife))</f>
        <v>n/a</v>
      </c>
      <c r="AJ234" s="172" t="str">
        <f>IF(A14stdlife="n/a","n/a",IF(AJ$3&gt;(A14stdlife+$E234),(Input!$N$116*(1+rvanilla)^0.5)-SUM($N234:AI234),(Input!$N$116*(1+rvanilla)^0.5)/A14stdlife))</f>
        <v>n/a</v>
      </c>
      <c r="AK234" s="172" t="str">
        <f>IF(A14stdlife="n/a","n/a",IF(AK$3&gt;(A14stdlife+$E234),(Input!$N$116*(1+rvanilla)^0.5)-SUM($N234:AJ234),(Input!$N$116*(1+rvanilla)^0.5)/A14stdlife))</f>
        <v>n/a</v>
      </c>
      <c r="AL234" s="172" t="str">
        <f>IF(A14stdlife="n/a","n/a",IF(AL$3&gt;(A14stdlife+$E234),(Input!$N$116*(1+rvanilla)^0.5)-SUM($N234:AK234),(Input!$N$116*(1+rvanilla)^0.5)/A14stdlife))</f>
        <v>n/a</v>
      </c>
      <c r="AM234" s="172" t="str">
        <f>IF(A14stdlife="n/a","n/a",IF(AM$3&gt;(A14stdlife+$E234),(Input!$N$116*(1+rvanilla)^0.5)-SUM($N234:AL234),(Input!$N$116*(1+rvanilla)^0.5)/A14stdlife))</f>
        <v>n/a</v>
      </c>
      <c r="AN234" s="172" t="str">
        <f>IF(A14stdlife="n/a","n/a",IF(AN$3&gt;(A14stdlife+$E234),(Input!$N$116*(1+rvanilla)^0.5)-SUM($N234:AM234),(Input!$N$116*(1+rvanilla)^0.5)/A14stdlife))</f>
        <v>n/a</v>
      </c>
      <c r="AO234" s="172" t="str">
        <f>IF(A14stdlife="n/a","n/a",IF(AO$3&gt;(A14stdlife+$E234),(Input!$N$116*(1+rvanilla)^0.5)-SUM($N234:AN234),(Input!$N$116*(1+rvanilla)^0.5)/A14stdlife))</f>
        <v>n/a</v>
      </c>
      <c r="AP234" s="172" t="str">
        <f>IF(A14stdlife="n/a","n/a",IF(AP$3&gt;(A14stdlife+$E234),(Input!$N$116*(1+rvanilla)^0.5)-SUM($N234:AO234),(Input!$N$116*(1+rvanilla)^0.5)/A14stdlife))</f>
        <v>n/a</v>
      </c>
      <c r="AQ234" s="172" t="str">
        <f>IF(A14stdlife="n/a","n/a",IF(AQ$3&gt;(A14stdlife+$E234),(Input!$N$116*(1+rvanilla)^0.5)-SUM($N234:AP234),(Input!$N$116*(1+rvanilla)^0.5)/A14stdlife))</f>
        <v>n/a</v>
      </c>
      <c r="AR234" s="172" t="str">
        <f>IF(A14stdlife="n/a","n/a",IF(AR$3&gt;(A14stdlife+$E234),(Input!$N$116*(1+rvanilla)^0.5)-SUM($N234:AQ234),(Input!$N$116*(1+rvanilla)^0.5)/A14stdlife))</f>
        <v>n/a</v>
      </c>
      <c r="AS234" s="172" t="str">
        <f>IF(A14stdlife="n/a","n/a",IF(AS$3&gt;(A14stdlife+$E234),(Input!$N$116*(1+rvanilla)^0.5)-SUM($N234:AR234),(Input!$N$116*(1+rvanilla)^0.5)/A14stdlife))</f>
        <v>n/a</v>
      </c>
      <c r="AT234" s="172" t="str">
        <f>IF(A14stdlife="n/a","n/a",IF(AT$3&gt;(A14stdlife+$E234),(Input!$N$116*(1+rvanilla)^0.5)-SUM($N234:AS234),(Input!$N$116*(1+rvanilla)^0.5)/A14stdlife))</f>
        <v>n/a</v>
      </c>
      <c r="AU234" s="172" t="str">
        <f>IF(A14stdlife="n/a","n/a",IF(AU$3&gt;(A14stdlife+$E234),(Input!$N$116*(1+rvanilla)^0.5)-SUM($N234:AT234),(Input!$N$116*(1+rvanilla)^0.5)/A14stdlife))</f>
        <v>n/a</v>
      </c>
      <c r="AV234" s="172" t="str">
        <f>IF(A14stdlife="n/a","n/a",IF(AV$3&gt;(A14stdlife+$E234),(Input!$N$116*(1+rvanilla)^0.5)-SUM($N234:AU234),(Input!$N$116*(1+rvanilla)^0.5)/A14stdlife))</f>
        <v>n/a</v>
      </c>
      <c r="AW234" s="172" t="str">
        <f>IF(A14stdlife="n/a","n/a",IF(AW$3&gt;(A14stdlife+$E234),(Input!$N$116*(1+rvanilla)^0.5)-SUM($N234:AV234),(Input!$N$116*(1+rvanilla)^0.5)/A14stdlife))</f>
        <v>n/a</v>
      </c>
      <c r="AX234" s="172" t="str">
        <f>IF(A14stdlife="n/a","n/a",IF(AX$3&gt;(A14stdlife+$E234),(Input!$N$116*(1+rvanilla)^0.5)-SUM($N234:AW234),(Input!$N$116*(1+rvanilla)^0.5)/A14stdlife))</f>
        <v>n/a</v>
      </c>
      <c r="AY234" s="172" t="str">
        <f>IF(A14stdlife="n/a","n/a",IF(AY$3&gt;(A14stdlife+$E234),(Input!$N$116*(1+rvanilla)^0.5)-SUM($N234:AX234),(Input!$N$116*(1+rvanilla)^0.5)/A14stdlife))</f>
        <v>n/a</v>
      </c>
      <c r="AZ234" s="172" t="str">
        <f>IF(A14stdlife="n/a","n/a",IF(AZ$3&gt;(A14stdlife+$E234),(Input!$N$116*(1+rvanilla)^0.5)-SUM($N234:AY234),(Input!$N$116*(1+rvanilla)^0.5)/A14stdlife))</f>
        <v>n/a</v>
      </c>
      <c r="BA234" s="172" t="str">
        <f>IF(A14stdlife="n/a","n/a",IF(BA$3&gt;(A14stdlife+$E234),(Input!$N$116*(1+rvanilla)^0.5)-SUM($N234:AZ234),(Input!$N$116*(1+rvanilla)^0.5)/A14stdlife))</f>
        <v>n/a</v>
      </c>
      <c r="BB234" s="172" t="str">
        <f>IF(A14stdlife="n/a","n/a",IF(BB$3&gt;(A14stdlife+$E234),(Input!$N$116*(1+rvanilla)^0.5)-SUM($N234:BA234),(Input!$N$116*(1+rvanilla)^0.5)/A14stdlife))</f>
        <v>n/a</v>
      </c>
      <c r="BC234" s="172" t="str">
        <f>IF(A14stdlife="n/a","n/a",IF(BC$3&gt;(A14stdlife+$E234),(Input!$N$116*(1+rvanilla)^0.5)-SUM($N234:BB234),(Input!$N$116*(1+rvanilla)^0.5)/A14stdlife))</f>
        <v>n/a</v>
      </c>
      <c r="BD234" s="172" t="str">
        <f>IF(A14stdlife="n/a","n/a",IF(BD$3&gt;(A14stdlife+$E234),(Input!$N$116*(1+rvanilla)^0.5)-SUM($N234:BC234),(Input!$N$116*(1+rvanilla)^0.5)/A14stdlife))</f>
        <v>n/a</v>
      </c>
      <c r="BE234" s="172" t="str">
        <f>IF(A14stdlife="n/a","n/a",IF(BE$3&gt;(A14stdlife+$E234),(Input!$N$116*(1+rvanilla)^0.5)-SUM($N234:BD234),(Input!$N$116*(1+rvanilla)^0.5)/A14stdlife))</f>
        <v>n/a</v>
      </c>
      <c r="BF234" s="172" t="str">
        <f>IF(A14stdlife="n/a","n/a",IF(BF$3&gt;(A14stdlife+$E234),(Input!$N$116*(1+rvanilla)^0.5)-SUM($N234:BE234),(Input!$N$116*(1+rvanilla)^0.5)/A14stdlife))</f>
        <v>n/a</v>
      </c>
      <c r="BG234" s="172" t="str">
        <f>IF(A14stdlife="n/a","n/a",IF(BG$3&gt;(A14stdlife+$E234),(Input!$N$116*(1+rvanilla)^0.5)-SUM($N234:BF234),(Input!$N$116*(1+rvanilla)^0.5)/A14stdlife))</f>
        <v>n/a</v>
      </c>
      <c r="BH234" s="172" t="str">
        <f>IF(A14stdlife="n/a","n/a",IF(BH$3&gt;(A14stdlife+$E234),(Input!$N$116*(1+rvanilla)^0.5)-SUM($N234:BG234),(Input!$N$116*(1+rvanilla)^0.5)/A14stdlife))</f>
        <v>n/a</v>
      </c>
      <c r="BI234" s="172" t="str">
        <f>IF(A14stdlife="n/a","n/a",IF(BI$3&gt;(A14stdlife+$E234),(Input!$N$116*(1+rvanilla)^0.5)-SUM($N234:BH234),(Input!$N$116*(1+rvanilla)^0.5)/A14stdlife))</f>
        <v>n/a</v>
      </c>
      <c r="BJ234" s="16"/>
      <c r="BK234" s="16"/>
      <c r="BL234" s="325"/>
      <c r="BM234" s="325"/>
      <c r="BN234" s="325"/>
      <c r="BO234" s="325"/>
      <c r="BP234" s="325"/>
      <c r="BQ234" s="325"/>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2" customFormat="1" hidden="1" outlineLevel="2">
      <c r="A235" s="16"/>
      <c r="B235" s="16"/>
      <c r="C235" s="35"/>
      <c r="D235" s="546"/>
      <c r="E235" s="293">
        <v>9</v>
      </c>
      <c r="F235" s="37"/>
      <c r="G235" s="318"/>
      <c r="H235" s="320"/>
      <c r="I235" s="320"/>
      <c r="J235" s="320"/>
      <c r="K235" s="320"/>
      <c r="L235" s="320"/>
      <c r="M235" s="320"/>
      <c r="N235" s="320"/>
      <c r="O235" s="319"/>
      <c r="P235" s="172" t="str">
        <f>IF(A14stdlife="n/a","n/a",IF(P$3&gt;(A14stdlife+$E235),(Input!$O$116*(1+rvanilla)^0.5)-SUM($O235:O235),(Input!$O$116*(1+rvanilla)^0.5)/A14stdlife))</f>
        <v>n/a</v>
      </c>
      <c r="Q235" s="172" t="str">
        <f>IF(A14stdlife="n/a","n/a",IF(Q$3&gt;(A14stdlife+$E235),(Input!$O$116*(1+rvanilla)^0.5)-SUM($O235:P235),(Input!$O$116*(1+rvanilla)^0.5)/A14stdlife))</f>
        <v>n/a</v>
      </c>
      <c r="R235" s="172" t="str">
        <f>IF(A14stdlife="n/a","n/a",IF(R$3&gt;(A14stdlife+$E235),(Input!$O$116*(1+rvanilla)^0.5)-SUM($O235:Q235),(Input!$O$116*(1+rvanilla)^0.5)/A14stdlife))</f>
        <v>n/a</v>
      </c>
      <c r="S235" s="172" t="str">
        <f>IF(A14stdlife="n/a","n/a",IF(S$3&gt;(A14stdlife+$E235),(Input!$O$116*(1+rvanilla)^0.5)-SUM($O235:R235),(Input!$O$116*(1+rvanilla)^0.5)/A14stdlife))</f>
        <v>n/a</v>
      </c>
      <c r="T235" s="172" t="str">
        <f>IF(A14stdlife="n/a","n/a",IF(T$3&gt;(A14stdlife+$E235),(Input!$O$116*(1+rvanilla)^0.5)-SUM($O235:S235),(Input!$O$116*(1+rvanilla)^0.5)/A14stdlife))</f>
        <v>n/a</v>
      </c>
      <c r="U235" s="172" t="str">
        <f>IF(A14stdlife="n/a","n/a",IF(U$3&gt;(A14stdlife+$E235),(Input!$O$116*(1+rvanilla)^0.5)-SUM($O235:T235),(Input!$O$116*(1+rvanilla)^0.5)/A14stdlife))</f>
        <v>n/a</v>
      </c>
      <c r="V235" s="172" t="str">
        <f>IF(A14stdlife="n/a","n/a",IF(V$3&gt;(A14stdlife+$E235),(Input!$O$116*(1+rvanilla)^0.5)-SUM($O235:U235),(Input!$O$116*(1+rvanilla)^0.5)/A14stdlife))</f>
        <v>n/a</v>
      </c>
      <c r="W235" s="172" t="str">
        <f>IF(A14stdlife="n/a","n/a",IF(W$3&gt;(A14stdlife+$E235),(Input!$O$116*(1+rvanilla)^0.5)-SUM($O235:V235),(Input!$O$116*(1+rvanilla)^0.5)/A14stdlife))</f>
        <v>n/a</v>
      </c>
      <c r="X235" s="172" t="str">
        <f>IF(A14stdlife="n/a","n/a",IF(X$3&gt;(A14stdlife+$E235),(Input!$O$116*(1+rvanilla)^0.5)-SUM($O235:W235),(Input!$O$116*(1+rvanilla)^0.5)/A14stdlife))</f>
        <v>n/a</v>
      </c>
      <c r="Y235" s="172" t="str">
        <f>IF(A14stdlife="n/a","n/a",IF(Y$3&gt;(A14stdlife+$E235),(Input!$O$116*(1+rvanilla)^0.5)-SUM($O235:X235),(Input!$O$116*(1+rvanilla)^0.5)/A14stdlife))</f>
        <v>n/a</v>
      </c>
      <c r="Z235" s="172" t="str">
        <f>IF(A14stdlife="n/a","n/a",IF(Z$3&gt;(A14stdlife+$E235),(Input!$O$116*(1+rvanilla)^0.5)-SUM($O235:Y235),(Input!$O$116*(1+rvanilla)^0.5)/A14stdlife))</f>
        <v>n/a</v>
      </c>
      <c r="AA235" s="172" t="str">
        <f>IF(A14stdlife="n/a","n/a",IF(AA$3&gt;(A14stdlife+$E235),(Input!$O$116*(1+rvanilla)^0.5)-SUM($O235:Z235),(Input!$O$116*(1+rvanilla)^0.5)/A14stdlife))</f>
        <v>n/a</v>
      </c>
      <c r="AB235" s="172" t="str">
        <f>IF(A14stdlife="n/a","n/a",IF(AB$3&gt;(A14stdlife+$E235),(Input!$O$116*(1+rvanilla)^0.5)-SUM($O235:AA235),(Input!$O$116*(1+rvanilla)^0.5)/A14stdlife))</f>
        <v>n/a</v>
      </c>
      <c r="AC235" s="172" t="str">
        <f>IF(A14stdlife="n/a","n/a",IF(AC$3&gt;(A14stdlife+$E235),(Input!$O$116*(1+rvanilla)^0.5)-SUM($O235:AB235),(Input!$O$116*(1+rvanilla)^0.5)/A14stdlife))</f>
        <v>n/a</v>
      </c>
      <c r="AD235" s="172" t="str">
        <f>IF(A14stdlife="n/a","n/a",IF(AD$3&gt;(A14stdlife+$E235),(Input!$O$116*(1+rvanilla)^0.5)-SUM($O235:AC235),(Input!$O$116*(1+rvanilla)^0.5)/A14stdlife))</f>
        <v>n/a</v>
      </c>
      <c r="AE235" s="172" t="str">
        <f>IF(A14stdlife="n/a","n/a",IF(AE$3&gt;(A14stdlife+$E235),(Input!$O$116*(1+rvanilla)^0.5)-SUM($O235:AD235),(Input!$O$116*(1+rvanilla)^0.5)/A14stdlife))</f>
        <v>n/a</v>
      </c>
      <c r="AF235" s="172" t="str">
        <f>IF(A14stdlife="n/a","n/a",IF(AF$3&gt;(A14stdlife+$E235),(Input!$O$116*(1+rvanilla)^0.5)-SUM($O235:AE235),(Input!$O$116*(1+rvanilla)^0.5)/A14stdlife))</f>
        <v>n/a</v>
      </c>
      <c r="AG235" s="172" t="str">
        <f>IF(A14stdlife="n/a","n/a",IF(AG$3&gt;(A14stdlife+$E235),(Input!$O$116*(1+rvanilla)^0.5)-SUM($O235:AF235),(Input!$O$116*(1+rvanilla)^0.5)/A14stdlife))</f>
        <v>n/a</v>
      </c>
      <c r="AH235" s="172" t="str">
        <f>IF(A14stdlife="n/a","n/a",IF(AH$3&gt;(A14stdlife+$E235),(Input!$O$116*(1+rvanilla)^0.5)-SUM($O235:AG235),(Input!$O$116*(1+rvanilla)^0.5)/A14stdlife))</f>
        <v>n/a</v>
      </c>
      <c r="AI235" s="172" t="str">
        <f>IF(A14stdlife="n/a","n/a",IF(AI$3&gt;(A14stdlife+$E235),(Input!$O$116*(1+rvanilla)^0.5)-SUM($O235:AH235),(Input!$O$116*(1+rvanilla)^0.5)/A14stdlife))</f>
        <v>n/a</v>
      </c>
      <c r="AJ235" s="172" t="str">
        <f>IF(A14stdlife="n/a","n/a",IF(AJ$3&gt;(A14stdlife+$E235),(Input!$O$116*(1+rvanilla)^0.5)-SUM($O235:AI235),(Input!$O$116*(1+rvanilla)^0.5)/A14stdlife))</f>
        <v>n/a</v>
      </c>
      <c r="AK235" s="172" t="str">
        <f>IF(A14stdlife="n/a","n/a",IF(AK$3&gt;(A14stdlife+$E235),(Input!$O$116*(1+rvanilla)^0.5)-SUM($O235:AJ235),(Input!$O$116*(1+rvanilla)^0.5)/A14stdlife))</f>
        <v>n/a</v>
      </c>
      <c r="AL235" s="172" t="str">
        <f>IF(A14stdlife="n/a","n/a",IF(AL$3&gt;(A14stdlife+$E235),(Input!$O$116*(1+rvanilla)^0.5)-SUM($O235:AK235),(Input!$O$116*(1+rvanilla)^0.5)/A14stdlife))</f>
        <v>n/a</v>
      </c>
      <c r="AM235" s="172" t="str">
        <f>IF(A14stdlife="n/a","n/a",IF(AM$3&gt;(A14stdlife+$E235),(Input!$O$116*(1+rvanilla)^0.5)-SUM($O235:AL235),(Input!$O$116*(1+rvanilla)^0.5)/A14stdlife))</f>
        <v>n/a</v>
      </c>
      <c r="AN235" s="172" t="str">
        <f>IF(A14stdlife="n/a","n/a",IF(AN$3&gt;(A14stdlife+$E235),(Input!$O$116*(1+rvanilla)^0.5)-SUM($O235:AM235),(Input!$O$116*(1+rvanilla)^0.5)/A14stdlife))</f>
        <v>n/a</v>
      </c>
      <c r="AO235" s="172" t="str">
        <f>IF(A14stdlife="n/a","n/a",IF(AO$3&gt;(A14stdlife+$E235),(Input!$O$116*(1+rvanilla)^0.5)-SUM($O235:AN235),(Input!$O$116*(1+rvanilla)^0.5)/A14stdlife))</f>
        <v>n/a</v>
      </c>
      <c r="AP235" s="172" t="str">
        <f>IF(A14stdlife="n/a","n/a",IF(AP$3&gt;(A14stdlife+$E235),(Input!$O$116*(1+rvanilla)^0.5)-SUM($O235:AO235),(Input!$O$116*(1+rvanilla)^0.5)/A14stdlife))</f>
        <v>n/a</v>
      </c>
      <c r="AQ235" s="172" t="str">
        <f>IF(A14stdlife="n/a","n/a",IF(AQ$3&gt;(A14stdlife+$E235),(Input!$O$116*(1+rvanilla)^0.5)-SUM($O235:AP235),(Input!$O$116*(1+rvanilla)^0.5)/A14stdlife))</f>
        <v>n/a</v>
      </c>
      <c r="AR235" s="172" t="str">
        <f>IF(A14stdlife="n/a","n/a",IF(AR$3&gt;(A14stdlife+$E235),(Input!$O$116*(1+rvanilla)^0.5)-SUM($O235:AQ235),(Input!$O$116*(1+rvanilla)^0.5)/A14stdlife))</f>
        <v>n/a</v>
      </c>
      <c r="AS235" s="172" t="str">
        <f>IF(A14stdlife="n/a","n/a",IF(AS$3&gt;(A14stdlife+$E235),(Input!$O$116*(1+rvanilla)^0.5)-SUM($O235:AR235),(Input!$O$116*(1+rvanilla)^0.5)/A14stdlife))</f>
        <v>n/a</v>
      </c>
      <c r="AT235" s="172" t="str">
        <f>IF(A14stdlife="n/a","n/a",IF(AT$3&gt;(A14stdlife+$E235),(Input!$O$116*(1+rvanilla)^0.5)-SUM($O235:AS235),(Input!$O$116*(1+rvanilla)^0.5)/A14stdlife))</f>
        <v>n/a</v>
      </c>
      <c r="AU235" s="172" t="str">
        <f>IF(A14stdlife="n/a","n/a",IF(AU$3&gt;(A14stdlife+$E235),(Input!$O$116*(1+rvanilla)^0.5)-SUM($O235:AT235),(Input!$O$116*(1+rvanilla)^0.5)/A14stdlife))</f>
        <v>n/a</v>
      </c>
      <c r="AV235" s="172" t="str">
        <f>IF(A14stdlife="n/a","n/a",IF(AV$3&gt;(A14stdlife+$E235),(Input!$O$116*(1+rvanilla)^0.5)-SUM($O235:AU235),(Input!$O$116*(1+rvanilla)^0.5)/A14stdlife))</f>
        <v>n/a</v>
      </c>
      <c r="AW235" s="172" t="str">
        <f>IF(A14stdlife="n/a","n/a",IF(AW$3&gt;(A14stdlife+$E235),(Input!$O$116*(1+rvanilla)^0.5)-SUM($O235:AV235),(Input!$O$116*(1+rvanilla)^0.5)/A14stdlife))</f>
        <v>n/a</v>
      </c>
      <c r="AX235" s="172" t="str">
        <f>IF(A14stdlife="n/a","n/a",IF(AX$3&gt;(A14stdlife+$E235),(Input!$O$116*(1+rvanilla)^0.5)-SUM($O235:AW235),(Input!$O$116*(1+rvanilla)^0.5)/A14stdlife))</f>
        <v>n/a</v>
      </c>
      <c r="AY235" s="172" t="str">
        <f>IF(A14stdlife="n/a","n/a",IF(AY$3&gt;(A14stdlife+$E235),(Input!$O$116*(1+rvanilla)^0.5)-SUM($O235:AX235),(Input!$O$116*(1+rvanilla)^0.5)/A14stdlife))</f>
        <v>n/a</v>
      </c>
      <c r="AZ235" s="172" t="str">
        <f>IF(A14stdlife="n/a","n/a",IF(AZ$3&gt;(A14stdlife+$E235),(Input!$O$116*(1+rvanilla)^0.5)-SUM($O235:AY235),(Input!$O$116*(1+rvanilla)^0.5)/A14stdlife))</f>
        <v>n/a</v>
      </c>
      <c r="BA235" s="172" t="str">
        <f>IF(A14stdlife="n/a","n/a",IF(BA$3&gt;(A14stdlife+$E235),(Input!$O$116*(1+rvanilla)^0.5)-SUM($O235:AZ235),(Input!$O$116*(1+rvanilla)^0.5)/A14stdlife))</f>
        <v>n/a</v>
      </c>
      <c r="BB235" s="172" t="str">
        <f>IF(A14stdlife="n/a","n/a",IF(BB$3&gt;(A14stdlife+$E235),(Input!$O$116*(1+rvanilla)^0.5)-SUM($O235:BA235),(Input!$O$116*(1+rvanilla)^0.5)/A14stdlife))</f>
        <v>n/a</v>
      </c>
      <c r="BC235" s="172" t="str">
        <f>IF(A14stdlife="n/a","n/a",IF(BC$3&gt;(A14stdlife+$E235),(Input!$O$116*(1+rvanilla)^0.5)-SUM($O235:BB235),(Input!$O$116*(1+rvanilla)^0.5)/A14stdlife))</f>
        <v>n/a</v>
      </c>
      <c r="BD235" s="172" t="str">
        <f>IF(A14stdlife="n/a","n/a",IF(BD$3&gt;(A14stdlife+$E235),(Input!$O$116*(1+rvanilla)^0.5)-SUM($O235:BC235),(Input!$O$116*(1+rvanilla)^0.5)/A14stdlife))</f>
        <v>n/a</v>
      </c>
      <c r="BE235" s="172" t="str">
        <f>IF(A14stdlife="n/a","n/a",IF(BE$3&gt;(A14stdlife+$E235),(Input!$O$116*(1+rvanilla)^0.5)-SUM($O235:BD235),(Input!$O$116*(1+rvanilla)^0.5)/A14stdlife))</f>
        <v>n/a</v>
      </c>
      <c r="BF235" s="172" t="str">
        <f>IF(A14stdlife="n/a","n/a",IF(BF$3&gt;(A14stdlife+$E235),(Input!$O$116*(1+rvanilla)^0.5)-SUM($O235:BE235),(Input!$O$116*(1+rvanilla)^0.5)/A14stdlife))</f>
        <v>n/a</v>
      </c>
      <c r="BG235" s="172" t="str">
        <f>IF(A14stdlife="n/a","n/a",IF(BG$3&gt;(A14stdlife+$E235),(Input!$O$116*(1+rvanilla)^0.5)-SUM($O235:BF235),(Input!$O$116*(1+rvanilla)^0.5)/A14stdlife))</f>
        <v>n/a</v>
      </c>
      <c r="BH235" s="172" t="str">
        <f>IF(A14stdlife="n/a","n/a",IF(BH$3&gt;(A14stdlife+$E235),(Input!$O$116*(1+rvanilla)^0.5)-SUM($O235:BG235),(Input!$O$116*(1+rvanilla)^0.5)/A14stdlife))</f>
        <v>n/a</v>
      </c>
      <c r="BI235" s="172" t="str">
        <f>IF(A14stdlife="n/a","n/a",IF(BI$3&gt;(A14stdlife+$E235),(Input!$O$116*(1+rvanilla)^0.5)-SUM($O235:BH235),(Input!$O$116*(1+rvanilla)^0.5)/A14stdlife))</f>
        <v>n/a</v>
      </c>
      <c r="BJ235" s="16"/>
      <c r="BK235" s="16"/>
      <c r="BL235" s="325"/>
      <c r="BM235" s="325"/>
      <c r="BN235" s="325"/>
      <c r="BO235" s="325"/>
      <c r="BP235" s="325"/>
      <c r="BQ235" s="32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2" customFormat="1" hidden="1" outlineLevel="2">
      <c r="A236" s="16"/>
      <c r="B236" s="16"/>
      <c r="C236" s="35"/>
      <c r="D236" s="546"/>
      <c r="E236" s="294">
        <v>10</v>
      </c>
      <c r="F236" s="37"/>
      <c r="G236" s="318"/>
      <c r="H236" s="320"/>
      <c r="I236" s="320"/>
      <c r="J236" s="320"/>
      <c r="K236" s="320"/>
      <c r="L236" s="320"/>
      <c r="M236" s="320"/>
      <c r="N236" s="320"/>
      <c r="O236" s="320"/>
      <c r="P236" s="319"/>
      <c r="Q236" s="172" t="str">
        <f>IF(A14stdlife="n/a","n/a",IF(Q$3&gt;(A14stdlife+$E236),(Input!$P$116*(1+rvanilla)^0.5)-SUM($P236:P236),(Input!$P$116*(1+rvanilla)^0.5)/A14stdlife))</f>
        <v>n/a</v>
      </c>
      <c r="R236" s="172" t="str">
        <f>IF(A14stdlife="n/a","n/a",IF(R$3&gt;(A14stdlife+$E236),(Input!$P$116*(1+rvanilla)^0.5)-SUM($P236:Q236),(Input!$P$116*(1+rvanilla)^0.5)/A14stdlife))</f>
        <v>n/a</v>
      </c>
      <c r="S236" s="172" t="str">
        <f>IF(A14stdlife="n/a","n/a",IF(S$3&gt;(A14stdlife+$E236),(Input!$P$116*(1+rvanilla)^0.5)-SUM($P236:R236),(Input!$P$116*(1+rvanilla)^0.5)/A14stdlife))</f>
        <v>n/a</v>
      </c>
      <c r="T236" s="172" t="str">
        <f>IF(A14stdlife="n/a","n/a",IF(T$3&gt;(A14stdlife+$E236),(Input!$P$116*(1+rvanilla)^0.5)-SUM($P236:S236),(Input!$P$116*(1+rvanilla)^0.5)/A14stdlife))</f>
        <v>n/a</v>
      </c>
      <c r="U236" s="172" t="str">
        <f>IF(A14stdlife="n/a","n/a",IF(U$3&gt;(A14stdlife+$E236),(Input!$P$116*(1+rvanilla)^0.5)-SUM($P236:T236),(Input!$P$116*(1+rvanilla)^0.5)/A14stdlife))</f>
        <v>n/a</v>
      </c>
      <c r="V236" s="172" t="str">
        <f>IF(A14stdlife="n/a","n/a",IF(V$3&gt;(A14stdlife+$E236),(Input!$P$116*(1+rvanilla)^0.5)-SUM($P236:U236),(Input!$P$116*(1+rvanilla)^0.5)/A14stdlife))</f>
        <v>n/a</v>
      </c>
      <c r="W236" s="172" t="str">
        <f>IF(A14stdlife="n/a","n/a",IF(W$3&gt;(A14stdlife+$E236),(Input!$P$116*(1+rvanilla)^0.5)-SUM($P236:V236),(Input!$P$116*(1+rvanilla)^0.5)/A14stdlife))</f>
        <v>n/a</v>
      </c>
      <c r="X236" s="172" t="str">
        <f>IF(A14stdlife="n/a","n/a",IF(X$3&gt;(A14stdlife+$E236),(Input!$P$116*(1+rvanilla)^0.5)-SUM($P236:W236),(Input!$P$116*(1+rvanilla)^0.5)/A14stdlife))</f>
        <v>n/a</v>
      </c>
      <c r="Y236" s="172" t="str">
        <f>IF(A14stdlife="n/a","n/a",IF(Y$3&gt;(A14stdlife+$E236),(Input!$P$116*(1+rvanilla)^0.5)-SUM($P236:X236),(Input!$P$116*(1+rvanilla)^0.5)/A14stdlife))</f>
        <v>n/a</v>
      </c>
      <c r="Z236" s="172" t="str">
        <f>IF(A14stdlife="n/a","n/a",IF(Z$3&gt;(A14stdlife+$E236),(Input!$P$116*(1+rvanilla)^0.5)-SUM($P236:Y236),(Input!$P$116*(1+rvanilla)^0.5)/A14stdlife))</f>
        <v>n/a</v>
      </c>
      <c r="AA236" s="172" t="str">
        <f>IF(A14stdlife="n/a","n/a",IF(AA$3&gt;(A14stdlife+$E236),(Input!$P$116*(1+rvanilla)^0.5)-SUM($P236:Z236),(Input!$P$116*(1+rvanilla)^0.5)/A14stdlife))</f>
        <v>n/a</v>
      </c>
      <c r="AB236" s="172" t="str">
        <f>IF(A14stdlife="n/a","n/a",IF(AB$3&gt;(A14stdlife+$E236),(Input!$P$116*(1+rvanilla)^0.5)-SUM($P236:AA236),(Input!$P$116*(1+rvanilla)^0.5)/A14stdlife))</f>
        <v>n/a</v>
      </c>
      <c r="AC236" s="172" t="str">
        <f>IF(A14stdlife="n/a","n/a",IF(AC$3&gt;(A14stdlife+$E236),(Input!$P$116*(1+rvanilla)^0.5)-SUM($P236:AB236),(Input!$P$116*(1+rvanilla)^0.5)/A14stdlife))</f>
        <v>n/a</v>
      </c>
      <c r="AD236" s="172" t="str">
        <f>IF(A14stdlife="n/a","n/a",IF(AD$3&gt;(A14stdlife+$E236),(Input!$P$116*(1+rvanilla)^0.5)-SUM($P236:AC236),(Input!$P$116*(1+rvanilla)^0.5)/A14stdlife))</f>
        <v>n/a</v>
      </c>
      <c r="AE236" s="172" t="str">
        <f>IF(A14stdlife="n/a","n/a",IF(AE$3&gt;(A14stdlife+$E236),(Input!$P$116*(1+rvanilla)^0.5)-SUM($P236:AD236),(Input!$P$116*(1+rvanilla)^0.5)/A14stdlife))</f>
        <v>n/a</v>
      </c>
      <c r="AF236" s="172" t="str">
        <f>IF(A14stdlife="n/a","n/a",IF(AF$3&gt;(A14stdlife+$E236),(Input!$P$116*(1+rvanilla)^0.5)-SUM($P236:AE236),(Input!$P$116*(1+rvanilla)^0.5)/A14stdlife))</f>
        <v>n/a</v>
      </c>
      <c r="AG236" s="172" t="str">
        <f>IF(A14stdlife="n/a","n/a",IF(AG$3&gt;(A14stdlife+$E236),(Input!$P$116*(1+rvanilla)^0.5)-SUM($P236:AF236),(Input!$P$116*(1+rvanilla)^0.5)/A14stdlife))</f>
        <v>n/a</v>
      </c>
      <c r="AH236" s="172" t="str">
        <f>IF(A14stdlife="n/a","n/a",IF(AH$3&gt;(A14stdlife+$E236),(Input!$P$116*(1+rvanilla)^0.5)-SUM($P236:AG236),(Input!$P$116*(1+rvanilla)^0.5)/A14stdlife))</f>
        <v>n/a</v>
      </c>
      <c r="AI236" s="172" t="str">
        <f>IF(A14stdlife="n/a","n/a",IF(AI$3&gt;(A14stdlife+$E236),(Input!$P$116*(1+rvanilla)^0.5)-SUM($P236:AH236),(Input!$P$116*(1+rvanilla)^0.5)/A14stdlife))</f>
        <v>n/a</v>
      </c>
      <c r="AJ236" s="172" t="str">
        <f>IF(A14stdlife="n/a","n/a",IF(AJ$3&gt;(A14stdlife+$E236),(Input!$P$116*(1+rvanilla)^0.5)-SUM($P236:AI236),(Input!$P$116*(1+rvanilla)^0.5)/A14stdlife))</f>
        <v>n/a</v>
      </c>
      <c r="AK236" s="172" t="str">
        <f>IF(A14stdlife="n/a","n/a",IF(AK$3&gt;(A14stdlife+$E236),(Input!$P$116*(1+rvanilla)^0.5)-SUM($P236:AJ236),(Input!$P$116*(1+rvanilla)^0.5)/A14stdlife))</f>
        <v>n/a</v>
      </c>
      <c r="AL236" s="172" t="str">
        <f>IF(A14stdlife="n/a","n/a",IF(AL$3&gt;(A14stdlife+$E236),(Input!$P$116*(1+rvanilla)^0.5)-SUM($P236:AK236),(Input!$P$116*(1+rvanilla)^0.5)/A14stdlife))</f>
        <v>n/a</v>
      </c>
      <c r="AM236" s="172" t="str">
        <f>IF(A14stdlife="n/a","n/a",IF(AM$3&gt;(A14stdlife+$E236),(Input!$P$116*(1+rvanilla)^0.5)-SUM($P236:AL236),(Input!$P$116*(1+rvanilla)^0.5)/A14stdlife))</f>
        <v>n/a</v>
      </c>
      <c r="AN236" s="172" t="str">
        <f>IF(A14stdlife="n/a","n/a",IF(AN$3&gt;(A14stdlife+$E236),(Input!$P$116*(1+rvanilla)^0.5)-SUM($P236:AM236),(Input!$P$116*(1+rvanilla)^0.5)/A14stdlife))</f>
        <v>n/a</v>
      </c>
      <c r="AO236" s="172" t="str">
        <f>IF(A14stdlife="n/a","n/a",IF(AO$3&gt;(A14stdlife+$E236),(Input!$P$116*(1+rvanilla)^0.5)-SUM($P236:AN236),(Input!$P$116*(1+rvanilla)^0.5)/A14stdlife))</f>
        <v>n/a</v>
      </c>
      <c r="AP236" s="172" t="str">
        <f>IF(A14stdlife="n/a","n/a",IF(AP$3&gt;(A14stdlife+$E236),(Input!$P$116*(1+rvanilla)^0.5)-SUM($P236:AO236),(Input!$P$116*(1+rvanilla)^0.5)/A14stdlife))</f>
        <v>n/a</v>
      </c>
      <c r="AQ236" s="172" t="str">
        <f>IF(A14stdlife="n/a","n/a",IF(AQ$3&gt;(A14stdlife+$E236),(Input!$P$116*(1+rvanilla)^0.5)-SUM($P236:AP236),(Input!$P$116*(1+rvanilla)^0.5)/A14stdlife))</f>
        <v>n/a</v>
      </c>
      <c r="AR236" s="172" t="str">
        <f>IF(A14stdlife="n/a","n/a",IF(AR$3&gt;(A14stdlife+$E236),(Input!$P$116*(1+rvanilla)^0.5)-SUM($P236:AQ236),(Input!$P$116*(1+rvanilla)^0.5)/A14stdlife))</f>
        <v>n/a</v>
      </c>
      <c r="AS236" s="172" t="str">
        <f>IF(A14stdlife="n/a","n/a",IF(AS$3&gt;(A14stdlife+$E236),(Input!$P$116*(1+rvanilla)^0.5)-SUM($P236:AR236),(Input!$P$116*(1+rvanilla)^0.5)/A14stdlife))</f>
        <v>n/a</v>
      </c>
      <c r="AT236" s="172" t="str">
        <f>IF(A14stdlife="n/a","n/a",IF(AT$3&gt;(A14stdlife+$E236),(Input!$P$116*(1+rvanilla)^0.5)-SUM($P236:AS236),(Input!$P$116*(1+rvanilla)^0.5)/A14stdlife))</f>
        <v>n/a</v>
      </c>
      <c r="AU236" s="172" t="str">
        <f>IF(A14stdlife="n/a","n/a",IF(AU$3&gt;(A14stdlife+$E236),(Input!$P$116*(1+rvanilla)^0.5)-SUM($P236:AT236),(Input!$P$116*(1+rvanilla)^0.5)/A14stdlife))</f>
        <v>n/a</v>
      </c>
      <c r="AV236" s="172" t="str">
        <f>IF(A14stdlife="n/a","n/a",IF(AV$3&gt;(A14stdlife+$E236),(Input!$P$116*(1+rvanilla)^0.5)-SUM($P236:AU236),(Input!$P$116*(1+rvanilla)^0.5)/A14stdlife))</f>
        <v>n/a</v>
      </c>
      <c r="AW236" s="172" t="str">
        <f>IF(A14stdlife="n/a","n/a",IF(AW$3&gt;(A14stdlife+$E236),(Input!$P$116*(1+rvanilla)^0.5)-SUM($P236:AV236),(Input!$P$116*(1+rvanilla)^0.5)/A14stdlife))</f>
        <v>n/a</v>
      </c>
      <c r="AX236" s="172" t="str">
        <f>IF(A14stdlife="n/a","n/a",IF(AX$3&gt;(A14stdlife+$E236),(Input!$P$116*(1+rvanilla)^0.5)-SUM($P236:AW236),(Input!$P$116*(1+rvanilla)^0.5)/A14stdlife))</f>
        <v>n/a</v>
      </c>
      <c r="AY236" s="172" t="str">
        <f>IF(A14stdlife="n/a","n/a",IF(AY$3&gt;(A14stdlife+$E236),(Input!$P$116*(1+rvanilla)^0.5)-SUM($P236:AX236),(Input!$P$116*(1+rvanilla)^0.5)/A14stdlife))</f>
        <v>n/a</v>
      </c>
      <c r="AZ236" s="172" t="str">
        <f>IF(A14stdlife="n/a","n/a",IF(AZ$3&gt;(A14stdlife+$E236),(Input!$P$116*(1+rvanilla)^0.5)-SUM($P236:AY236),(Input!$P$116*(1+rvanilla)^0.5)/A14stdlife))</f>
        <v>n/a</v>
      </c>
      <c r="BA236" s="172" t="str">
        <f>IF(A14stdlife="n/a","n/a",IF(BA$3&gt;(A14stdlife+$E236),(Input!$P$116*(1+rvanilla)^0.5)-SUM($P236:AZ236),(Input!$P$116*(1+rvanilla)^0.5)/A14stdlife))</f>
        <v>n/a</v>
      </c>
      <c r="BB236" s="172" t="str">
        <f>IF(A14stdlife="n/a","n/a",IF(BB$3&gt;(A14stdlife+$E236),(Input!$P$116*(1+rvanilla)^0.5)-SUM($P236:BA236),(Input!$P$116*(1+rvanilla)^0.5)/A14stdlife))</f>
        <v>n/a</v>
      </c>
      <c r="BC236" s="172" t="str">
        <f>IF(A14stdlife="n/a","n/a",IF(BC$3&gt;(A14stdlife+$E236),(Input!$P$116*(1+rvanilla)^0.5)-SUM($P236:BB236),(Input!$P$116*(1+rvanilla)^0.5)/A14stdlife))</f>
        <v>n/a</v>
      </c>
      <c r="BD236" s="172" t="str">
        <f>IF(A14stdlife="n/a","n/a",IF(BD$3&gt;(A14stdlife+$E236),(Input!$P$116*(1+rvanilla)^0.5)-SUM($P236:BC236),(Input!$P$116*(1+rvanilla)^0.5)/A14stdlife))</f>
        <v>n/a</v>
      </c>
      <c r="BE236" s="172" t="str">
        <f>IF(A14stdlife="n/a","n/a",IF(BE$3&gt;(A14stdlife+$E236),(Input!$P$116*(1+rvanilla)^0.5)-SUM($P236:BD236),(Input!$P$116*(1+rvanilla)^0.5)/A14stdlife))</f>
        <v>n/a</v>
      </c>
      <c r="BF236" s="172" t="str">
        <f>IF(A14stdlife="n/a","n/a",IF(BF$3&gt;(A14stdlife+$E236),(Input!$P$116*(1+rvanilla)^0.5)-SUM($P236:BE236),(Input!$P$116*(1+rvanilla)^0.5)/A14stdlife))</f>
        <v>n/a</v>
      </c>
      <c r="BG236" s="172" t="str">
        <f>IF(A14stdlife="n/a","n/a",IF(BG$3&gt;(A14stdlife+$E236),(Input!$P$116*(1+rvanilla)^0.5)-SUM($P236:BF236),(Input!$P$116*(1+rvanilla)^0.5)/A14stdlife))</f>
        <v>n/a</v>
      </c>
      <c r="BH236" s="172" t="str">
        <f>IF(A14stdlife="n/a","n/a",IF(BH$3&gt;(A14stdlife+$E236),(Input!$P$116*(1+rvanilla)^0.5)-SUM($P236:BG236),(Input!$P$116*(1+rvanilla)^0.5)/A14stdlife))</f>
        <v>n/a</v>
      </c>
      <c r="BI236" s="172" t="str">
        <f>IF(A14stdlife="n/a","n/a",IF(BI$3&gt;(A14stdlife+$E236),(Input!$P$116*(1+rvanilla)^0.5)-SUM($P236:BH236),(Input!$P$116*(1+rvanilla)^0.5)/A14stdlife))</f>
        <v>n/a</v>
      </c>
      <c r="BJ236" s="16"/>
      <c r="BK236" s="16"/>
      <c r="BL236" s="325"/>
      <c r="BM236" s="325"/>
      <c r="BN236" s="325"/>
      <c r="BO236" s="325"/>
      <c r="BP236" s="325"/>
      <c r="BQ236" s="325"/>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2" customFormat="1" hidden="1" outlineLevel="1">
      <c r="A237" s="16"/>
      <c r="B237" s="16"/>
      <c r="C237" s="35" t="str">
        <f>Asset14</f>
        <v>Land</v>
      </c>
      <c r="D237" s="16"/>
      <c r="E237" s="16"/>
      <c r="F237" s="32"/>
      <c r="G237" s="169">
        <f>SUM(G225:G236)</f>
        <v>0</v>
      </c>
      <c r="H237" s="169">
        <f t="shared" ref="H237:AL237" si="35">SUM(H225:H236)</f>
        <v>0</v>
      </c>
      <c r="I237" s="169">
        <f t="shared" si="35"/>
        <v>0</v>
      </c>
      <c r="J237" s="169">
        <f t="shared" si="35"/>
        <v>0</v>
      </c>
      <c r="K237" s="169">
        <f t="shared" si="35"/>
        <v>0</v>
      </c>
      <c r="L237" s="169">
        <f t="shared" si="35"/>
        <v>0</v>
      </c>
      <c r="M237" s="169">
        <f t="shared" si="35"/>
        <v>0</v>
      </c>
      <c r="N237" s="169">
        <f t="shared" si="35"/>
        <v>0</v>
      </c>
      <c r="O237" s="169">
        <f t="shared" si="35"/>
        <v>0</v>
      </c>
      <c r="P237" s="169">
        <f t="shared" si="35"/>
        <v>0</v>
      </c>
      <c r="Q237" s="169">
        <f t="shared" si="35"/>
        <v>0</v>
      </c>
      <c r="R237" s="169">
        <f t="shared" si="35"/>
        <v>0</v>
      </c>
      <c r="S237" s="169">
        <f t="shared" si="35"/>
        <v>0</v>
      </c>
      <c r="T237" s="169">
        <f t="shared" si="35"/>
        <v>0</v>
      </c>
      <c r="U237" s="169">
        <f t="shared" si="35"/>
        <v>0</v>
      </c>
      <c r="V237" s="169">
        <f t="shared" si="35"/>
        <v>0</v>
      </c>
      <c r="W237" s="169">
        <f t="shared" si="35"/>
        <v>0</v>
      </c>
      <c r="X237" s="169">
        <f t="shared" si="35"/>
        <v>0</v>
      </c>
      <c r="Y237" s="169">
        <f t="shared" si="35"/>
        <v>0</v>
      </c>
      <c r="Z237" s="169">
        <f t="shared" si="35"/>
        <v>0</v>
      </c>
      <c r="AA237" s="169">
        <f t="shared" si="35"/>
        <v>0</v>
      </c>
      <c r="AB237" s="169">
        <f t="shared" si="35"/>
        <v>0</v>
      </c>
      <c r="AC237" s="169">
        <f t="shared" si="35"/>
        <v>0</v>
      </c>
      <c r="AD237" s="169">
        <f t="shared" si="35"/>
        <v>0</v>
      </c>
      <c r="AE237" s="169">
        <f t="shared" si="35"/>
        <v>0</v>
      </c>
      <c r="AF237" s="169">
        <f t="shared" si="35"/>
        <v>0</v>
      </c>
      <c r="AG237" s="169">
        <f t="shared" si="35"/>
        <v>0</v>
      </c>
      <c r="AH237" s="169">
        <f t="shared" si="35"/>
        <v>0</v>
      </c>
      <c r="AI237" s="169">
        <f t="shared" si="35"/>
        <v>0</v>
      </c>
      <c r="AJ237" s="169">
        <f t="shared" si="35"/>
        <v>0</v>
      </c>
      <c r="AK237" s="169">
        <f t="shared" si="35"/>
        <v>0</v>
      </c>
      <c r="AL237" s="169">
        <f t="shared" si="35"/>
        <v>0</v>
      </c>
      <c r="AM237" s="169">
        <f t="shared" ref="AM237:BI237" si="36">SUM(AM225:AM236)</f>
        <v>0</v>
      </c>
      <c r="AN237" s="169">
        <f t="shared" si="36"/>
        <v>0</v>
      </c>
      <c r="AO237" s="169">
        <f t="shared" si="36"/>
        <v>0</v>
      </c>
      <c r="AP237" s="169">
        <f t="shared" si="36"/>
        <v>0</v>
      </c>
      <c r="AQ237" s="169">
        <f t="shared" si="36"/>
        <v>0</v>
      </c>
      <c r="AR237" s="169">
        <f t="shared" si="36"/>
        <v>0</v>
      </c>
      <c r="AS237" s="169">
        <f t="shared" si="36"/>
        <v>0</v>
      </c>
      <c r="AT237" s="169">
        <f t="shared" si="36"/>
        <v>0</v>
      </c>
      <c r="AU237" s="169">
        <f t="shared" si="36"/>
        <v>0</v>
      </c>
      <c r="AV237" s="169">
        <f t="shared" si="36"/>
        <v>0</v>
      </c>
      <c r="AW237" s="169">
        <f t="shared" si="36"/>
        <v>0</v>
      </c>
      <c r="AX237" s="169">
        <f t="shared" si="36"/>
        <v>0</v>
      </c>
      <c r="AY237" s="169">
        <f t="shared" si="36"/>
        <v>0</v>
      </c>
      <c r="AZ237" s="169">
        <f t="shared" si="36"/>
        <v>0</v>
      </c>
      <c r="BA237" s="169">
        <f t="shared" si="36"/>
        <v>0</v>
      </c>
      <c r="BB237" s="169">
        <f t="shared" si="36"/>
        <v>0</v>
      </c>
      <c r="BC237" s="169">
        <f t="shared" si="36"/>
        <v>0</v>
      </c>
      <c r="BD237" s="169">
        <f t="shared" si="36"/>
        <v>0</v>
      </c>
      <c r="BE237" s="169">
        <f t="shared" si="36"/>
        <v>0</v>
      </c>
      <c r="BF237" s="169">
        <f t="shared" si="36"/>
        <v>0</v>
      </c>
      <c r="BG237" s="169">
        <f t="shared" si="36"/>
        <v>0</v>
      </c>
      <c r="BH237" s="169">
        <f t="shared" si="36"/>
        <v>0</v>
      </c>
      <c r="BI237" s="169">
        <f t="shared" si="36"/>
        <v>0</v>
      </c>
      <c r="BJ237" s="16"/>
      <c r="BK237" s="16"/>
      <c r="BL237" s="325"/>
      <c r="BM237" s="325"/>
      <c r="BN237" s="325"/>
      <c r="BO237" s="325"/>
      <c r="BP237" s="325"/>
      <c r="BQ237" s="325"/>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2" customFormat="1" hidden="1" outlineLevel="2">
      <c r="A238" s="16"/>
      <c r="B238" s="42" t="str">
        <f>C250</f>
        <v>Buildings</v>
      </c>
      <c r="C238" s="43"/>
      <c r="D238" s="44" t="s">
        <v>72</v>
      </c>
      <c r="E238" s="43"/>
      <c r="F238" s="45"/>
      <c r="G238" s="171" t="str">
        <f>IF(G$3&gt;A15remlife,A15value-SUM($F238:F238),IF(A15remlife="N/A","n/a",A15value/A15remlife))</f>
        <v>n/a</v>
      </c>
      <c r="H238" s="171" t="str">
        <f>IF(H$3&gt;A15remlife,A15value-SUM($F238:G238),IF(A15remlife="N/A","n/a",A15value/A15remlife))</f>
        <v>n/a</v>
      </c>
      <c r="I238" s="171" t="str">
        <f>IF(I$3&gt;A15remlife,A15value-SUM($F238:H238),IF(A15remlife="N/A","n/a",A15value/A15remlife))</f>
        <v>n/a</v>
      </c>
      <c r="J238" s="171" t="str">
        <f>IF(J$3&gt;A15remlife,A15value-SUM($F238:I238),IF(A15remlife="N/A","n/a",A15value/A15remlife))</f>
        <v>n/a</v>
      </c>
      <c r="K238" s="171" t="str">
        <f>IF(K$3&gt;A15remlife,A15value-SUM($F238:J238),IF(A15remlife="N/A","n/a",A15value/A15remlife))</f>
        <v>n/a</v>
      </c>
      <c r="L238" s="171" t="str">
        <f>IF(L$3&gt;A15remlife,A15value-SUM($F238:K238),IF(A15remlife="N/A","n/a",A15value/A15remlife))</f>
        <v>n/a</v>
      </c>
      <c r="M238" s="171" t="str">
        <f>IF(M$3&gt;A15remlife,A15value-SUM($F238:L238),IF(A15remlife="N/A","n/a",A15value/A15remlife))</f>
        <v>n/a</v>
      </c>
      <c r="N238" s="171" t="str">
        <f>IF(N$3&gt;A15remlife,A15value-SUM($F238:M238),IF(A15remlife="N/A","n/a",A15value/A15remlife))</f>
        <v>n/a</v>
      </c>
      <c r="O238" s="171" t="str">
        <f>IF(O$3&gt;A15remlife,A15value-SUM($F238:N238),IF(A15remlife="N/A","n/a",A15value/A15remlife))</f>
        <v>n/a</v>
      </c>
      <c r="P238" s="171" t="str">
        <f>IF(P$3&gt;A15remlife,A15value-SUM($F238:O238),IF(A15remlife="N/A","n/a",A15value/A15remlife))</f>
        <v>n/a</v>
      </c>
      <c r="Q238" s="171" t="str">
        <f>IF(Q$3&gt;A15remlife,A15value-SUM($F238:P238),IF(A15remlife="N/A","n/a",A15value/A15remlife))</f>
        <v>n/a</v>
      </c>
      <c r="R238" s="171" t="str">
        <f>IF(R$3&gt;A15remlife,A15value-SUM($F238:Q238),IF(A15remlife="N/A","n/a",A15value/A15remlife))</f>
        <v>n/a</v>
      </c>
      <c r="S238" s="171" t="str">
        <f>IF(S$3&gt;A15remlife,A15value-SUM($F238:R238),IF(A15remlife="N/A","n/a",A15value/A15remlife))</f>
        <v>n/a</v>
      </c>
      <c r="T238" s="171" t="str">
        <f>IF(T$3&gt;A15remlife,A15value-SUM($F238:S238),IF(A15remlife="N/A","n/a",A15value/A15remlife))</f>
        <v>n/a</v>
      </c>
      <c r="U238" s="171" t="str">
        <f>IF(U$3&gt;A15remlife,A15value-SUM($F238:T238),IF(A15remlife="N/A","n/a",A15value/A15remlife))</f>
        <v>n/a</v>
      </c>
      <c r="V238" s="171" t="str">
        <f>IF(V$3&gt;A15remlife,A15value-SUM($F238:U238),IF(A15remlife="N/A","n/a",A15value/A15remlife))</f>
        <v>n/a</v>
      </c>
      <c r="W238" s="171" t="str">
        <f>IF(W$3&gt;A15remlife,A15value-SUM($F238:V238),IF(A15remlife="N/A","n/a",A15value/A15remlife))</f>
        <v>n/a</v>
      </c>
      <c r="X238" s="171" t="str">
        <f>IF(X$3&gt;A15remlife,A15value-SUM($F238:W238),IF(A15remlife="N/A","n/a",A15value/A15remlife))</f>
        <v>n/a</v>
      </c>
      <c r="Y238" s="171" t="str">
        <f>IF(Y$3&gt;A15remlife,A15value-SUM($F238:X238),IF(A15remlife="N/A","n/a",A15value/A15remlife))</f>
        <v>n/a</v>
      </c>
      <c r="Z238" s="171" t="str">
        <f>IF(Z$3&gt;A15remlife,A15value-SUM($F238:Y238),IF(A15remlife="N/A","n/a",A15value/A15remlife))</f>
        <v>n/a</v>
      </c>
      <c r="AA238" s="171" t="str">
        <f>IF(AA$3&gt;A15remlife,A15value-SUM($F238:Z238),IF(A15remlife="N/A","n/a",A15value/A15remlife))</f>
        <v>n/a</v>
      </c>
      <c r="AB238" s="171" t="str">
        <f>IF(AB$3&gt;A15remlife,A15value-SUM($F238:AA238),IF(A15remlife="N/A","n/a",A15value/A15remlife))</f>
        <v>n/a</v>
      </c>
      <c r="AC238" s="171" t="str">
        <f>IF(AC$3&gt;A15remlife,A15value-SUM($F238:AB238),IF(A15remlife="N/A","n/a",A15value/A15remlife))</f>
        <v>n/a</v>
      </c>
      <c r="AD238" s="171" t="str">
        <f>IF(AD$3&gt;A15remlife,A15value-SUM($F238:AC238),IF(A15remlife="N/A","n/a",A15value/A15remlife))</f>
        <v>n/a</v>
      </c>
      <c r="AE238" s="171" t="str">
        <f>IF(AE$3&gt;A15remlife,A15value-SUM($F238:AD238),IF(A15remlife="N/A","n/a",A15value/A15remlife))</f>
        <v>n/a</v>
      </c>
      <c r="AF238" s="171" t="str">
        <f>IF(AF$3&gt;A15remlife,A15value-SUM($F238:AE238),IF(A15remlife="N/A","n/a",A15value/A15remlife))</f>
        <v>n/a</v>
      </c>
      <c r="AG238" s="171" t="str">
        <f>IF(AG$3&gt;A15remlife,A15value-SUM($F238:AF238),IF(A15remlife="N/A","n/a",A15value/A15remlife))</f>
        <v>n/a</v>
      </c>
      <c r="AH238" s="171" t="str">
        <f>IF(AH$3&gt;A15remlife,A15value-SUM($F238:AG238),IF(A15remlife="N/A","n/a",A15value/A15remlife))</f>
        <v>n/a</v>
      </c>
      <c r="AI238" s="171" t="str">
        <f>IF(AI$3&gt;A15remlife,A15value-SUM($F238:AH238),IF(A15remlife="N/A","n/a",A15value/A15remlife))</f>
        <v>n/a</v>
      </c>
      <c r="AJ238" s="171" t="str">
        <f>IF(AJ$3&gt;A15remlife,A15value-SUM($F238:AI238),IF(A15remlife="N/A","n/a",A15value/A15remlife))</f>
        <v>n/a</v>
      </c>
      <c r="AK238" s="171" t="str">
        <f>IF(AK$3&gt;A15remlife,A15value-SUM($F238:AJ238),IF(A15remlife="N/A","n/a",A15value/A15remlife))</f>
        <v>n/a</v>
      </c>
      <c r="AL238" s="171" t="str">
        <f>IF(AL$3&gt;A15remlife,A15value-SUM($F238:AK238),IF(A15remlife="N/A","n/a",A15value/A15remlife))</f>
        <v>n/a</v>
      </c>
      <c r="AM238" s="171" t="str">
        <f>IF(AM$3&gt;A15remlife,A15value-SUM($F238:AL238),IF(A15remlife="N/A","n/a",A15value/A15remlife))</f>
        <v>n/a</v>
      </c>
      <c r="AN238" s="171" t="str">
        <f>IF(AN$3&gt;A15remlife,A15value-SUM($F238:AM238),IF(A15remlife="N/A","n/a",A15value/A15remlife))</f>
        <v>n/a</v>
      </c>
      <c r="AO238" s="171" t="str">
        <f>IF(AO$3&gt;A15remlife,A15value-SUM($F238:AN238),IF(A15remlife="N/A","n/a",A15value/A15remlife))</f>
        <v>n/a</v>
      </c>
      <c r="AP238" s="171" t="str">
        <f>IF(AP$3&gt;A15remlife,A15value-SUM($F238:AO238),IF(A15remlife="N/A","n/a",A15value/A15remlife))</f>
        <v>n/a</v>
      </c>
      <c r="AQ238" s="171" t="str">
        <f>IF(AQ$3&gt;A15remlife,A15value-SUM($F238:AP238),IF(A15remlife="N/A","n/a",A15value/A15remlife))</f>
        <v>n/a</v>
      </c>
      <c r="AR238" s="171" t="str">
        <f>IF(AR$3&gt;A15remlife,A15value-SUM($F238:AQ238),IF(A15remlife="N/A","n/a",A15value/A15remlife))</f>
        <v>n/a</v>
      </c>
      <c r="AS238" s="171" t="str">
        <f>IF(AS$3&gt;A15remlife,A15value-SUM($F238:AR238),IF(A15remlife="N/A","n/a",A15value/A15remlife))</f>
        <v>n/a</v>
      </c>
      <c r="AT238" s="171" t="str">
        <f>IF(AT$3&gt;A15remlife,A15value-SUM($F238:AS238),IF(A15remlife="N/A","n/a",A15value/A15remlife))</f>
        <v>n/a</v>
      </c>
      <c r="AU238" s="171" t="str">
        <f>IF(AU$3&gt;A15remlife,A15value-SUM($F238:AT238),IF(A15remlife="N/A","n/a",A15value/A15remlife))</f>
        <v>n/a</v>
      </c>
      <c r="AV238" s="171" t="str">
        <f>IF(AV$3&gt;A15remlife,A15value-SUM($F238:AU238),IF(A15remlife="N/A","n/a",A15value/A15remlife))</f>
        <v>n/a</v>
      </c>
      <c r="AW238" s="171" t="str">
        <f>IF(AW$3&gt;A15remlife,A15value-SUM($F238:AV238),IF(A15remlife="N/A","n/a",A15value/A15remlife))</f>
        <v>n/a</v>
      </c>
      <c r="AX238" s="171" t="str">
        <f>IF(AX$3&gt;A15remlife,A15value-SUM($F238:AW238),IF(A15remlife="N/A","n/a",A15value/A15remlife))</f>
        <v>n/a</v>
      </c>
      <c r="AY238" s="171" t="str">
        <f>IF(AY$3&gt;A15remlife,A15value-SUM($F238:AX238),IF(A15remlife="N/A","n/a",A15value/A15remlife))</f>
        <v>n/a</v>
      </c>
      <c r="AZ238" s="171" t="str">
        <f>IF(AZ$3&gt;A15remlife,A15value-SUM($F238:AY238),IF(A15remlife="N/A","n/a",A15value/A15remlife))</f>
        <v>n/a</v>
      </c>
      <c r="BA238" s="171" t="str">
        <f>IF(BA$3&gt;A15remlife,A15value-SUM($F238:AZ238),IF(A15remlife="N/A","n/a",A15value/A15remlife))</f>
        <v>n/a</v>
      </c>
      <c r="BB238" s="171" t="str">
        <f>IF(BB$3&gt;A15remlife,A15value-SUM($F238:BA238),IF(A15remlife="N/A","n/a",A15value/A15remlife))</f>
        <v>n/a</v>
      </c>
      <c r="BC238" s="171" t="str">
        <f>IF(BC$3&gt;A15remlife,A15value-SUM($F238:BB238),IF(A15remlife="N/A","n/a",A15value/A15remlife))</f>
        <v>n/a</v>
      </c>
      <c r="BD238" s="171" t="str">
        <f>IF(BD$3&gt;A15remlife,A15value-SUM($F238:BC238),IF(A15remlife="N/A","n/a",A15value/A15remlife))</f>
        <v>n/a</v>
      </c>
      <c r="BE238" s="171" t="str">
        <f>IF(BE$3&gt;A15remlife,A15value-SUM($F238:BD238),IF(A15remlife="N/A","n/a",A15value/A15remlife))</f>
        <v>n/a</v>
      </c>
      <c r="BF238" s="171" t="str">
        <f>IF(BF$3&gt;A15remlife,A15value-SUM($F238:BE238),IF(A15remlife="N/A","n/a",A15value/A15remlife))</f>
        <v>n/a</v>
      </c>
      <c r="BG238" s="171" t="str">
        <f>IF(BG$3&gt;A15remlife,A15value-SUM($F238:BF238),IF(A15remlife="N/A","n/a",A15value/A15remlife))</f>
        <v>n/a</v>
      </c>
      <c r="BH238" s="171" t="str">
        <f>IF(BH$3&gt;A15remlife,A15value-SUM($F238:BG238),IF(A15remlife="N/A","n/a",A15value/A15remlife))</f>
        <v>n/a</v>
      </c>
      <c r="BI238" s="171" t="str">
        <f>IF(BI$3&gt;A15remlife,A15value-SUM($F238:BH238),IF(A15remlife="N/A","n/a",A15value/A15remlife))</f>
        <v>n/a</v>
      </c>
      <c r="BJ238" s="16"/>
      <c r="BK238" s="16"/>
      <c r="BL238" s="325"/>
      <c r="BM238" s="325"/>
      <c r="BN238" s="325"/>
      <c r="BO238" s="325"/>
      <c r="BP238" s="325"/>
      <c r="BQ238" s="325"/>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2" customFormat="1" hidden="1" outlineLevel="2">
      <c r="A239" s="16"/>
      <c r="B239" s="16"/>
      <c r="C239" s="35"/>
      <c r="D239" s="546" t="s">
        <v>71</v>
      </c>
      <c r="E239" s="293">
        <v>0</v>
      </c>
      <c r="F239" s="37"/>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6"/>
      <c r="BK239" s="16"/>
      <c r="BL239" s="325"/>
      <c r="BM239" s="325"/>
      <c r="BN239" s="325"/>
      <c r="BO239" s="325"/>
      <c r="BP239" s="325"/>
      <c r="BQ239" s="325"/>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2" customFormat="1" hidden="1" outlineLevel="2">
      <c r="A240" s="16"/>
      <c r="B240" s="16"/>
      <c r="C240" s="35"/>
      <c r="D240" s="546"/>
      <c r="E240" s="293">
        <v>1</v>
      </c>
      <c r="F240" s="37"/>
      <c r="G240" s="317"/>
      <c r="H240" s="172">
        <f>IF(A15stdlife="n/a","n/a",IF(H$3&gt;(A15stdlife+$E240),(Input!$G$117*(1+rvanilla)^0.5)-SUM($G240:G240),(Input!$G$117*(1+rvanilla)^0.5)/A15stdlife))</f>
        <v>9.9033678556258484E-2</v>
      </c>
      <c r="I240" s="172">
        <f>IF(A15stdlife="n/a","n/a",IF(I$3&gt;(A15stdlife+$E240),(Input!$G$117*(1+rvanilla)^0.5)-SUM($G240:H240),(Input!$G$117*(1+rvanilla)^0.5)/A15stdlife))</f>
        <v>9.9033678556258484E-2</v>
      </c>
      <c r="J240" s="172">
        <f>IF(A15stdlife="n/a","n/a",IF(J$3&gt;(A15stdlife+$E240),(Input!$G$117*(1+rvanilla)^0.5)-SUM($G240:I240),(Input!$G$117*(1+rvanilla)^0.5)/A15stdlife))</f>
        <v>9.9033678556258484E-2</v>
      </c>
      <c r="K240" s="172">
        <f>IF(A15stdlife="n/a","n/a",IF(K$3&gt;(A15stdlife+$E240),(Input!$G$117*(1+rvanilla)^0.5)-SUM($G240:J240),(Input!$G$117*(1+rvanilla)^0.5)/A15stdlife))</f>
        <v>9.9033678556258484E-2</v>
      </c>
      <c r="L240" s="172">
        <f>IF(A15stdlife="n/a","n/a",IF(L$3&gt;(A15stdlife+$E240),(Input!$G$117*(1+rvanilla)^0.5)-SUM($G240:K240),(Input!$G$117*(1+rvanilla)^0.5)/A15stdlife))</f>
        <v>9.9033678556258484E-2</v>
      </c>
      <c r="M240" s="172">
        <f>IF(A15stdlife="n/a","n/a",IF(M$3&gt;(A15stdlife+$E240),(Input!$G$117*(1+rvanilla)^0.5)-SUM($G240:L240),(Input!$G$117*(1+rvanilla)^0.5)/A15stdlife))</f>
        <v>9.9033678556258484E-2</v>
      </c>
      <c r="N240" s="172">
        <f>IF(A15stdlife="n/a","n/a",IF(N$3&gt;(A15stdlife+$E240),(Input!$G$117*(1+rvanilla)^0.5)-SUM($G240:M240),(Input!$G$117*(1+rvanilla)^0.5)/A15stdlife))</f>
        <v>9.9033678556258484E-2</v>
      </c>
      <c r="O240" s="172">
        <f>IF(A15stdlife="n/a","n/a",IF(O$3&gt;(A15stdlife+$E240),(Input!$G$117*(1+rvanilla)^0.5)-SUM($G240:N240),(Input!$G$117*(1+rvanilla)^0.5)/A15stdlife))</f>
        <v>9.9033678556258484E-2</v>
      </c>
      <c r="P240" s="172">
        <f>IF(A15stdlife="n/a","n/a",IF(P$3&gt;(A15stdlife+$E240),(Input!$G$117*(1+rvanilla)^0.5)-SUM($G240:O240),(Input!$G$117*(1+rvanilla)^0.5)/A15stdlife))</f>
        <v>9.9033678556258484E-2</v>
      </c>
      <c r="Q240" s="172">
        <f>IF(A15stdlife="n/a","n/a",IF(Q$3&gt;(A15stdlife+$E240),(Input!$G$117*(1+rvanilla)^0.5)-SUM($G240:P240),(Input!$G$117*(1+rvanilla)^0.5)/A15stdlife))</f>
        <v>9.9033678556258484E-2</v>
      </c>
      <c r="R240" s="172">
        <f>IF(A15stdlife="n/a","n/a",IF(R$3&gt;(A15stdlife+$E240),(Input!$G$117*(1+rvanilla)^0.5)-SUM($G240:Q240),(Input!$G$117*(1+rvanilla)^0.5)/A15stdlife))</f>
        <v>9.9033678556258484E-2</v>
      </c>
      <c r="S240" s="172">
        <f>IF(A15stdlife="n/a","n/a",IF(S$3&gt;(A15stdlife+$E240),(Input!$G$117*(1+rvanilla)^0.5)-SUM($G240:R240),(Input!$G$117*(1+rvanilla)^0.5)/A15stdlife))</f>
        <v>9.9033678556258484E-2</v>
      </c>
      <c r="T240" s="172">
        <f>IF(A15stdlife="n/a","n/a",IF(T$3&gt;(A15stdlife+$E240),(Input!$G$117*(1+rvanilla)^0.5)-SUM($G240:S240),(Input!$G$117*(1+rvanilla)^0.5)/A15stdlife))</f>
        <v>9.9033678556258484E-2</v>
      </c>
      <c r="U240" s="172">
        <f>IF(A15stdlife="n/a","n/a",IF(U$3&gt;(A15stdlife+$E240),(Input!$G$117*(1+rvanilla)^0.5)-SUM($G240:T240),(Input!$G$117*(1+rvanilla)^0.5)/A15stdlife))</f>
        <v>9.9033678556258484E-2</v>
      </c>
      <c r="V240" s="172">
        <f>IF(A15stdlife="n/a","n/a",IF(V$3&gt;(A15stdlife+$E240),(Input!$G$117*(1+rvanilla)^0.5)-SUM($G240:U240),(Input!$G$117*(1+rvanilla)^0.5)/A15stdlife))</f>
        <v>9.9033678556258484E-2</v>
      </c>
      <c r="W240" s="172">
        <f>IF(A15stdlife="n/a","n/a",IF(W$3&gt;(A15stdlife+$E240),(Input!$G$117*(1+rvanilla)^0.5)-SUM($G240:V240),(Input!$G$117*(1+rvanilla)^0.5)/A15stdlife))</f>
        <v>9.9033678556258484E-2</v>
      </c>
      <c r="X240" s="172">
        <f>IF(A15stdlife="n/a","n/a",IF(X$3&gt;(A15stdlife+$E240),(Input!$G$117*(1+rvanilla)^0.5)-SUM($G240:W240),(Input!$G$117*(1+rvanilla)^0.5)/A15stdlife))</f>
        <v>9.9033678556258484E-2</v>
      </c>
      <c r="Y240" s="172">
        <f>IF(A15stdlife="n/a","n/a",IF(Y$3&gt;(A15stdlife+$E240),(Input!$G$117*(1+rvanilla)^0.5)-SUM($G240:X240),(Input!$G$117*(1+rvanilla)^0.5)/A15stdlife))</f>
        <v>9.9033678556258484E-2</v>
      </c>
      <c r="Z240" s="172">
        <f>IF(A15stdlife="n/a","n/a",IF(Z$3&gt;(A15stdlife+$E240),(Input!$G$117*(1+rvanilla)^0.5)-SUM($G240:Y240),(Input!$G$117*(1+rvanilla)^0.5)/A15stdlife))</f>
        <v>9.9033678556258484E-2</v>
      </c>
      <c r="AA240" s="172">
        <f>IF(A15stdlife="n/a","n/a",IF(AA$3&gt;(A15stdlife+$E240),(Input!$G$117*(1+rvanilla)^0.5)-SUM($G240:Z240),(Input!$G$117*(1+rvanilla)^0.5)/A15stdlife))</f>
        <v>9.9033678556258484E-2</v>
      </c>
      <c r="AB240" s="172">
        <f>IF(A15stdlife="n/a","n/a",IF(AB$3&gt;(A15stdlife+$E240),(Input!$G$117*(1+rvanilla)^0.5)-SUM($G240:AA240),(Input!$G$117*(1+rvanilla)^0.5)/A15stdlife))</f>
        <v>9.9033678556258484E-2</v>
      </c>
      <c r="AC240" s="172">
        <f>IF(A15stdlife="n/a","n/a",IF(AC$3&gt;(A15stdlife+$E240),(Input!$G$117*(1+rvanilla)^0.5)-SUM($G240:AB240),(Input!$G$117*(1+rvanilla)^0.5)/A15stdlife))</f>
        <v>9.9033678556258484E-2</v>
      </c>
      <c r="AD240" s="172">
        <f>IF(A15stdlife="n/a","n/a",IF(AD$3&gt;(A15stdlife+$E240),(Input!$G$117*(1+rvanilla)^0.5)-SUM($G240:AC240),(Input!$G$117*(1+rvanilla)^0.5)/A15stdlife))</f>
        <v>9.9033678556258484E-2</v>
      </c>
      <c r="AE240" s="172">
        <f>IF(A15stdlife="n/a","n/a",IF(AE$3&gt;(A15stdlife+$E240),(Input!$G$117*(1+rvanilla)^0.5)-SUM($G240:AD240),(Input!$G$117*(1+rvanilla)^0.5)/A15stdlife))</f>
        <v>9.9033678556258484E-2</v>
      </c>
      <c r="AF240" s="172">
        <f>IF(A15stdlife="n/a","n/a",IF(AF$3&gt;(A15stdlife+$E240),(Input!$G$117*(1+rvanilla)^0.5)-SUM($G240:AE240),(Input!$G$117*(1+rvanilla)^0.5)/A15stdlife))</f>
        <v>9.9033678556258484E-2</v>
      </c>
      <c r="AG240" s="172">
        <f>IF(A15stdlife="n/a","n/a",IF(AG$3&gt;(A15stdlife+$E240),(Input!$G$117*(1+rvanilla)^0.5)-SUM($G240:AF240),(Input!$G$117*(1+rvanilla)^0.5)/A15stdlife))</f>
        <v>9.9033678556258484E-2</v>
      </c>
      <c r="AH240" s="172">
        <f>IF(A15stdlife="n/a","n/a",IF(AH$3&gt;(A15stdlife+$E240),(Input!$G$117*(1+rvanilla)^0.5)-SUM($G240:AG240),(Input!$G$117*(1+rvanilla)^0.5)/A15stdlife))</f>
        <v>9.9033678556258484E-2</v>
      </c>
      <c r="AI240" s="172">
        <f>IF(A15stdlife="n/a","n/a",IF(AI$3&gt;(A15stdlife+$E240),(Input!$G$117*(1+rvanilla)^0.5)-SUM($G240:AH240),(Input!$G$117*(1+rvanilla)^0.5)/A15stdlife))</f>
        <v>9.9033678556258484E-2</v>
      </c>
      <c r="AJ240" s="172">
        <f>IF(A15stdlife="n/a","n/a",IF(AJ$3&gt;(A15stdlife+$E240),(Input!$G$117*(1+rvanilla)^0.5)-SUM($G240:AI240),(Input!$G$117*(1+rvanilla)^0.5)/A15stdlife))</f>
        <v>9.9033678556258484E-2</v>
      </c>
      <c r="AK240" s="172">
        <f>IF(A15stdlife="n/a","n/a",IF(AK$3&gt;(A15stdlife+$E240),(Input!$G$117*(1+rvanilla)^0.5)-SUM($G240:AJ240),(Input!$G$117*(1+rvanilla)^0.5)/A15stdlife))</f>
        <v>9.9033678556258484E-2</v>
      </c>
      <c r="AL240" s="172">
        <f>IF(A15stdlife="n/a","n/a",IF(AL$3&gt;(A15stdlife+$E240),(Input!$G$117*(1+rvanilla)^0.5)-SUM($G240:AK240),(Input!$G$117*(1+rvanilla)^0.5)/A15stdlife))</f>
        <v>9.9033678556258484E-2</v>
      </c>
      <c r="AM240" s="172">
        <f>IF(A15stdlife="n/a","n/a",IF(AM$3&gt;(A15stdlife+$E240),(Input!$G$117*(1+rvanilla)^0.5)-SUM($G240:AL240),(Input!$G$117*(1+rvanilla)^0.5)/A15stdlife))</f>
        <v>9.9033678556258484E-2</v>
      </c>
      <c r="AN240" s="172">
        <f>IF(A15stdlife="n/a","n/a",IF(AN$3&gt;(A15stdlife+$E240),(Input!$G$117*(1+rvanilla)^0.5)-SUM($G240:AM240),(Input!$G$117*(1+rvanilla)^0.5)/A15stdlife))</f>
        <v>9.9033678556258484E-2</v>
      </c>
      <c r="AO240" s="172">
        <f>IF(A15stdlife="n/a","n/a",IF(AO$3&gt;(A15stdlife+$E240),(Input!$G$117*(1+rvanilla)^0.5)-SUM($G240:AN240),(Input!$G$117*(1+rvanilla)^0.5)/A15stdlife))</f>
        <v>9.9033678556258484E-2</v>
      </c>
      <c r="AP240" s="172">
        <f>IF(A15stdlife="n/a","n/a",IF(AP$3&gt;(A15stdlife+$E240),(Input!$G$117*(1+rvanilla)^0.5)-SUM($G240:AO240),(Input!$G$117*(1+rvanilla)^0.5)/A15stdlife))</f>
        <v>9.9033678556258484E-2</v>
      </c>
      <c r="AQ240" s="172">
        <f>IF(A15stdlife="n/a","n/a",IF(AQ$3&gt;(A15stdlife+$E240),(Input!$G$117*(1+rvanilla)^0.5)-SUM($G240:AP240),(Input!$G$117*(1+rvanilla)^0.5)/A15stdlife))</f>
        <v>9.9033678556258484E-2</v>
      </c>
      <c r="AR240" s="172">
        <f>IF(A15stdlife="n/a","n/a",IF(AR$3&gt;(A15stdlife+$E240),(Input!$G$117*(1+rvanilla)^0.5)-SUM($G240:AQ240),(Input!$G$117*(1+rvanilla)^0.5)/A15stdlife))</f>
        <v>9.9033678556258484E-2</v>
      </c>
      <c r="AS240" s="172">
        <f>IF(A15stdlife="n/a","n/a",IF(AS$3&gt;(A15stdlife+$E240),(Input!$G$117*(1+rvanilla)^0.5)-SUM($G240:AR240),(Input!$G$117*(1+rvanilla)^0.5)/A15stdlife))</f>
        <v>9.9033678556258484E-2</v>
      </c>
      <c r="AT240" s="172">
        <f>IF(A15stdlife="n/a","n/a",IF(AT$3&gt;(A15stdlife+$E240),(Input!$G$117*(1+rvanilla)^0.5)-SUM($G240:AS240),(Input!$G$117*(1+rvanilla)^0.5)/A15stdlife))</f>
        <v>9.9033678556258484E-2</v>
      </c>
      <c r="AU240" s="172">
        <f>IF(A15stdlife="n/a","n/a",IF(AU$3&gt;(A15stdlife+$E240),(Input!$G$117*(1+rvanilla)^0.5)-SUM($G240:AT240),(Input!$G$117*(1+rvanilla)^0.5)/A15stdlife))</f>
        <v>9.9033678556258484E-2</v>
      </c>
      <c r="AV240" s="172">
        <f>IF(A15stdlife="n/a","n/a",IF(AV$3&gt;(A15stdlife+$E240),(Input!$G$117*(1+rvanilla)^0.5)-SUM($G240:AU240),(Input!$G$117*(1+rvanilla)^0.5)/A15stdlife))</f>
        <v>9.9033678556258484E-2</v>
      </c>
      <c r="AW240" s="172">
        <f>IF(A15stdlife="n/a","n/a",IF(AW$3&gt;(A15stdlife+$E240),(Input!$G$117*(1+rvanilla)^0.5)-SUM($G240:AV240),(Input!$G$117*(1+rvanilla)^0.5)/A15stdlife))</f>
        <v>9.9033678556258484E-2</v>
      </c>
      <c r="AX240" s="172">
        <f>IF(A15stdlife="n/a","n/a",IF(AX$3&gt;(A15stdlife+$E240),(Input!$G$117*(1+rvanilla)^0.5)-SUM($G240:AW240),(Input!$G$117*(1+rvanilla)^0.5)/A15stdlife))</f>
        <v>9.9033678556258484E-2</v>
      </c>
      <c r="AY240" s="172">
        <f>IF(A15stdlife="n/a","n/a",IF(AY$3&gt;(A15stdlife+$E240),(Input!$G$117*(1+rvanilla)^0.5)-SUM($G240:AX240),(Input!$G$117*(1+rvanilla)^0.5)/A15stdlife))</f>
        <v>9.9033678556258484E-2</v>
      </c>
      <c r="AZ240" s="172">
        <f>IF(A15stdlife="n/a","n/a",IF(AZ$3&gt;(A15stdlife+$E240),(Input!$G$117*(1+rvanilla)^0.5)-SUM($G240:AY240),(Input!$G$117*(1+rvanilla)^0.5)/A15stdlife))</f>
        <v>9.9033678556258484E-2</v>
      </c>
      <c r="BA240" s="172">
        <f>IF(A15stdlife="n/a","n/a",IF(BA$3&gt;(A15stdlife+$E240),(Input!$G$117*(1+rvanilla)^0.5)-SUM($G240:AZ240),(Input!$G$117*(1+rvanilla)^0.5)/A15stdlife))</f>
        <v>9.9033678556258484E-2</v>
      </c>
      <c r="BB240" s="172">
        <f>IF(A15stdlife="n/a","n/a",IF(BB$3&gt;(A15stdlife+$E240),(Input!$G$117*(1+rvanilla)^0.5)-SUM($G240:BA240),(Input!$G$117*(1+rvanilla)^0.5)/A15stdlife))</f>
        <v>9.9033678556258484E-2</v>
      </c>
      <c r="BC240" s="172">
        <f>IF(A15stdlife="n/a","n/a",IF(BC$3&gt;(A15stdlife+$E240),(Input!$G$117*(1+rvanilla)^0.5)-SUM($G240:BB240),(Input!$G$117*(1+rvanilla)^0.5)/A15stdlife))</f>
        <v>9.9033678556258484E-2</v>
      </c>
      <c r="BD240" s="172">
        <f>IF(A15stdlife="n/a","n/a",IF(BD$3&gt;(A15stdlife+$E240),(Input!$G$117*(1+rvanilla)^0.5)-SUM($G240:BC240),(Input!$G$117*(1+rvanilla)^0.5)/A15stdlife))</f>
        <v>9.9033678556258484E-2</v>
      </c>
      <c r="BE240" s="172">
        <f>IF(A15stdlife="n/a","n/a",IF(BE$3&gt;(A15stdlife+$E240),(Input!$G$117*(1+rvanilla)^0.5)-SUM($G240:BD240),(Input!$G$117*(1+rvanilla)^0.5)/A15stdlife))</f>
        <v>9.9033678556258484E-2</v>
      </c>
      <c r="BF240" s="172">
        <f>IF(A15stdlife="n/a","n/a",IF(BF$3&gt;(A15stdlife+$E240),(Input!$G$117*(1+rvanilla)^0.5)-SUM($G240:BE240),(Input!$G$117*(1+rvanilla)^0.5)/A15stdlife))</f>
        <v>9.9033678556258484E-2</v>
      </c>
      <c r="BG240" s="172">
        <f>IF(A15stdlife="n/a","n/a",IF(BG$3&gt;(A15stdlife+$E240),(Input!$G$117*(1+rvanilla)^0.5)-SUM($G240:BF240),(Input!$G$117*(1+rvanilla)^0.5)/A15stdlife))</f>
        <v>9.9033678556258484E-2</v>
      </c>
      <c r="BH240" s="172">
        <f>IF(A15stdlife="n/a","n/a",IF(BH$3&gt;(A15stdlife+$E240),(Input!$G$117*(1+rvanilla)^0.5)-SUM($G240:BG240),(Input!$G$117*(1+rvanilla)^0.5)/A15stdlife))</f>
        <v>9.9033678556258484E-2</v>
      </c>
      <c r="BI240" s="172">
        <f>IF(A15stdlife="n/a","n/a",IF(BI$3&gt;(A15stdlife+$E240),(Input!$G$117*(1+rvanilla)^0.5)-SUM($G240:BH240),(Input!$G$117*(1+rvanilla)^0.5)/A15stdlife))</f>
        <v>9.9033678556258484E-2</v>
      </c>
      <c r="BJ240" s="16"/>
      <c r="BK240" s="16"/>
      <c r="BL240" s="325"/>
      <c r="BM240" s="325"/>
      <c r="BN240" s="325"/>
      <c r="BO240" s="325"/>
      <c r="BP240" s="325"/>
      <c r="BQ240" s="325"/>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2" customFormat="1" hidden="1" outlineLevel="2">
      <c r="A241" s="16"/>
      <c r="B241" s="16"/>
      <c r="C241" s="35"/>
      <c r="D241" s="546"/>
      <c r="E241" s="293">
        <v>2</v>
      </c>
      <c r="F241" s="37"/>
      <c r="G241" s="318"/>
      <c r="H241" s="319"/>
      <c r="I241" s="172">
        <f>IF(A15stdlife="n/a","n/a",IF(I$3&gt;(A15stdlife+$E241),(Input!$H$117*(1+rvanilla)^0.5)-SUM($H241:H241),(Input!$H$117*(1+rvanilla)^0.5)/A15stdlife))</f>
        <v>2.1554158536135112E-2</v>
      </c>
      <c r="J241" s="172">
        <f>IF(A15stdlife="n/a","n/a",IF(J$3&gt;(A15stdlife+$E241),(Input!$H$117*(1+rvanilla)^0.5)-SUM($H241:I241),(Input!$H$117*(1+rvanilla)^0.5)/A15stdlife))</f>
        <v>2.1554158536135112E-2</v>
      </c>
      <c r="K241" s="172">
        <f>IF(A15stdlife="n/a","n/a",IF(K$3&gt;(A15stdlife+$E241),(Input!$H$117*(1+rvanilla)^0.5)-SUM($H241:J241),(Input!$H$117*(1+rvanilla)^0.5)/A15stdlife))</f>
        <v>2.1554158536135112E-2</v>
      </c>
      <c r="L241" s="172">
        <f>IF(A15stdlife="n/a","n/a",IF(L$3&gt;(A15stdlife+$E241),(Input!$H$117*(1+rvanilla)^0.5)-SUM($H241:K241),(Input!$H$117*(1+rvanilla)^0.5)/A15stdlife))</f>
        <v>2.1554158536135112E-2</v>
      </c>
      <c r="M241" s="172">
        <f>IF(A15stdlife="n/a","n/a",IF(M$3&gt;(A15stdlife+$E241),(Input!$H$117*(1+rvanilla)^0.5)-SUM($H241:L241),(Input!$H$117*(1+rvanilla)^0.5)/A15stdlife))</f>
        <v>2.1554158536135112E-2</v>
      </c>
      <c r="N241" s="172">
        <f>IF(A15stdlife="n/a","n/a",IF(N$3&gt;(A15stdlife+$E241),(Input!$H$117*(1+rvanilla)^0.5)-SUM($H241:M241),(Input!$H$117*(1+rvanilla)^0.5)/A15stdlife))</f>
        <v>2.1554158536135112E-2</v>
      </c>
      <c r="O241" s="172">
        <f>IF(A15stdlife="n/a","n/a",IF(O$3&gt;(A15stdlife+$E241),(Input!$H$117*(1+rvanilla)^0.5)-SUM($H241:N241),(Input!$H$117*(1+rvanilla)^0.5)/A15stdlife))</f>
        <v>2.1554158536135112E-2</v>
      </c>
      <c r="P241" s="172">
        <f>IF(A15stdlife="n/a","n/a",IF(P$3&gt;(A15stdlife+$E241),(Input!$H$117*(1+rvanilla)^0.5)-SUM($H241:O241),(Input!$H$117*(1+rvanilla)^0.5)/A15stdlife))</f>
        <v>2.1554158536135112E-2</v>
      </c>
      <c r="Q241" s="172">
        <f>IF(A15stdlife="n/a","n/a",IF(Q$3&gt;(A15stdlife+$E241),(Input!$H$117*(1+rvanilla)^0.5)-SUM($H241:P241),(Input!$H$117*(1+rvanilla)^0.5)/A15stdlife))</f>
        <v>2.1554158536135112E-2</v>
      </c>
      <c r="R241" s="172">
        <f>IF(A15stdlife="n/a","n/a",IF(R$3&gt;(A15stdlife+$E241),(Input!$H$117*(1+rvanilla)^0.5)-SUM($H241:Q241),(Input!$H$117*(1+rvanilla)^0.5)/A15stdlife))</f>
        <v>2.1554158536135112E-2</v>
      </c>
      <c r="S241" s="172">
        <f>IF(A15stdlife="n/a","n/a",IF(S$3&gt;(A15stdlife+$E241),(Input!$H$117*(1+rvanilla)^0.5)-SUM($H241:R241),(Input!$H$117*(1+rvanilla)^0.5)/A15stdlife))</f>
        <v>2.1554158536135112E-2</v>
      </c>
      <c r="T241" s="172">
        <f>IF(A15stdlife="n/a","n/a",IF(T$3&gt;(A15stdlife+$E241),(Input!$H$117*(1+rvanilla)^0.5)-SUM($H241:S241),(Input!$H$117*(1+rvanilla)^0.5)/A15stdlife))</f>
        <v>2.1554158536135112E-2</v>
      </c>
      <c r="U241" s="172">
        <f>IF(A15stdlife="n/a","n/a",IF(U$3&gt;(A15stdlife+$E241),(Input!$H$117*(1+rvanilla)^0.5)-SUM($H241:T241),(Input!$H$117*(1+rvanilla)^0.5)/A15stdlife))</f>
        <v>2.1554158536135112E-2</v>
      </c>
      <c r="V241" s="172">
        <f>IF(A15stdlife="n/a","n/a",IF(V$3&gt;(A15stdlife+$E241),(Input!$H$117*(1+rvanilla)^0.5)-SUM($H241:U241),(Input!$H$117*(1+rvanilla)^0.5)/A15stdlife))</f>
        <v>2.1554158536135112E-2</v>
      </c>
      <c r="W241" s="172">
        <f>IF(A15stdlife="n/a","n/a",IF(W$3&gt;(A15stdlife+$E241),(Input!$H$117*(1+rvanilla)^0.5)-SUM($H241:V241),(Input!$H$117*(1+rvanilla)^0.5)/A15stdlife))</f>
        <v>2.1554158536135112E-2</v>
      </c>
      <c r="X241" s="172">
        <f>IF(A15stdlife="n/a","n/a",IF(X$3&gt;(A15stdlife+$E241),(Input!$H$117*(1+rvanilla)^0.5)-SUM($H241:W241),(Input!$H$117*(1+rvanilla)^0.5)/A15stdlife))</f>
        <v>2.1554158536135112E-2</v>
      </c>
      <c r="Y241" s="172">
        <f>IF(A15stdlife="n/a","n/a",IF(Y$3&gt;(A15stdlife+$E241),(Input!$H$117*(1+rvanilla)^0.5)-SUM($H241:X241),(Input!$H$117*(1+rvanilla)^0.5)/A15stdlife))</f>
        <v>2.1554158536135112E-2</v>
      </c>
      <c r="Z241" s="172">
        <f>IF(A15stdlife="n/a","n/a",IF(Z$3&gt;(A15stdlife+$E241),(Input!$H$117*(1+rvanilla)^0.5)-SUM($H241:Y241),(Input!$H$117*(1+rvanilla)^0.5)/A15stdlife))</f>
        <v>2.1554158536135112E-2</v>
      </c>
      <c r="AA241" s="172">
        <f>IF(A15stdlife="n/a","n/a",IF(AA$3&gt;(A15stdlife+$E241),(Input!$H$117*(1+rvanilla)^0.5)-SUM($H241:Z241),(Input!$H$117*(1+rvanilla)^0.5)/A15stdlife))</f>
        <v>2.1554158536135112E-2</v>
      </c>
      <c r="AB241" s="172">
        <f>IF(A15stdlife="n/a","n/a",IF(AB$3&gt;(A15stdlife+$E241),(Input!$H$117*(1+rvanilla)^0.5)-SUM($H241:AA241),(Input!$H$117*(1+rvanilla)^0.5)/A15stdlife))</f>
        <v>2.1554158536135112E-2</v>
      </c>
      <c r="AC241" s="172">
        <f>IF(A15stdlife="n/a","n/a",IF(AC$3&gt;(A15stdlife+$E241),(Input!$H$117*(1+rvanilla)^0.5)-SUM($H241:AB241),(Input!$H$117*(1+rvanilla)^0.5)/A15stdlife))</f>
        <v>2.1554158536135112E-2</v>
      </c>
      <c r="AD241" s="172">
        <f>IF(A15stdlife="n/a","n/a",IF(AD$3&gt;(A15stdlife+$E241),(Input!$H$117*(1+rvanilla)^0.5)-SUM($H241:AC241),(Input!$H$117*(1+rvanilla)^0.5)/A15stdlife))</f>
        <v>2.1554158536135112E-2</v>
      </c>
      <c r="AE241" s="172">
        <f>IF(A15stdlife="n/a","n/a",IF(AE$3&gt;(A15stdlife+$E241),(Input!$H$117*(1+rvanilla)^0.5)-SUM($H241:AD241),(Input!$H$117*(1+rvanilla)^0.5)/A15stdlife))</f>
        <v>2.1554158536135112E-2</v>
      </c>
      <c r="AF241" s="172">
        <f>IF(A15stdlife="n/a","n/a",IF(AF$3&gt;(A15stdlife+$E241),(Input!$H$117*(1+rvanilla)^0.5)-SUM($H241:AE241),(Input!$H$117*(1+rvanilla)^0.5)/A15stdlife))</f>
        <v>2.1554158536135112E-2</v>
      </c>
      <c r="AG241" s="172">
        <f>IF(A15stdlife="n/a","n/a",IF(AG$3&gt;(A15stdlife+$E241),(Input!$H$117*(1+rvanilla)^0.5)-SUM($H241:AF241),(Input!$H$117*(1+rvanilla)^0.5)/A15stdlife))</f>
        <v>2.1554158536135112E-2</v>
      </c>
      <c r="AH241" s="172">
        <f>IF(A15stdlife="n/a","n/a",IF(AH$3&gt;(A15stdlife+$E241),(Input!$H$117*(1+rvanilla)^0.5)-SUM($H241:AG241),(Input!$H$117*(1+rvanilla)^0.5)/A15stdlife))</f>
        <v>2.1554158536135112E-2</v>
      </c>
      <c r="AI241" s="172">
        <f>IF(A15stdlife="n/a","n/a",IF(AI$3&gt;(A15stdlife+$E241),(Input!$H$117*(1+rvanilla)^0.5)-SUM($H241:AH241),(Input!$H$117*(1+rvanilla)^0.5)/A15stdlife))</f>
        <v>2.1554158536135112E-2</v>
      </c>
      <c r="AJ241" s="172">
        <f>IF(A15stdlife="n/a","n/a",IF(AJ$3&gt;(A15stdlife+$E241),(Input!$H$117*(1+rvanilla)^0.5)-SUM($H241:AI241),(Input!$H$117*(1+rvanilla)^0.5)/A15stdlife))</f>
        <v>2.1554158536135112E-2</v>
      </c>
      <c r="AK241" s="172">
        <f>IF(A15stdlife="n/a","n/a",IF(AK$3&gt;(A15stdlife+$E241),(Input!$H$117*(1+rvanilla)^0.5)-SUM($H241:AJ241),(Input!$H$117*(1+rvanilla)^0.5)/A15stdlife))</f>
        <v>2.1554158536135112E-2</v>
      </c>
      <c r="AL241" s="172">
        <f>IF(A15stdlife="n/a","n/a",IF(AL$3&gt;(A15stdlife+$E241),(Input!$H$117*(1+rvanilla)^0.5)-SUM($H241:AK241),(Input!$H$117*(1+rvanilla)^0.5)/A15stdlife))</f>
        <v>2.1554158536135112E-2</v>
      </c>
      <c r="AM241" s="172">
        <f>IF(A15stdlife="n/a","n/a",IF(AM$3&gt;(A15stdlife+$E241),(Input!$H$117*(1+rvanilla)^0.5)-SUM($H241:AL241),(Input!$H$117*(1+rvanilla)^0.5)/A15stdlife))</f>
        <v>2.1554158536135112E-2</v>
      </c>
      <c r="AN241" s="172">
        <f>IF(A15stdlife="n/a","n/a",IF(AN$3&gt;(A15stdlife+$E241),(Input!$H$117*(1+rvanilla)^0.5)-SUM($H241:AM241),(Input!$H$117*(1+rvanilla)^0.5)/A15stdlife))</f>
        <v>2.1554158536135112E-2</v>
      </c>
      <c r="AO241" s="172">
        <f>IF(A15stdlife="n/a","n/a",IF(AO$3&gt;(A15stdlife+$E241),(Input!$H$117*(1+rvanilla)^0.5)-SUM($H241:AN241),(Input!$H$117*(1+rvanilla)^0.5)/A15stdlife))</f>
        <v>2.1554158536135112E-2</v>
      </c>
      <c r="AP241" s="172">
        <f>IF(A15stdlife="n/a","n/a",IF(AP$3&gt;(A15stdlife+$E241),(Input!$H$117*(1+rvanilla)^0.5)-SUM($H241:AO241),(Input!$H$117*(1+rvanilla)^0.5)/A15stdlife))</f>
        <v>2.1554158536135112E-2</v>
      </c>
      <c r="AQ241" s="172">
        <f>IF(A15stdlife="n/a","n/a",IF(AQ$3&gt;(A15stdlife+$E241),(Input!$H$117*(1+rvanilla)^0.5)-SUM($H241:AP241),(Input!$H$117*(1+rvanilla)^0.5)/A15stdlife))</f>
        <v>2.1554158536135112E-2</v>
      </c>
      <c r="AR241" s="172">
        <f>IF(A15stdlife="n/a","n/a",IF(AR$3&gt;(A15stdlife+$E241),(Input!$H$117*(1+rvanilla)^0.5)-SUM($H241:AQ241),(Input!$H$117*(1+rvanilla)^0.5)/A15stdlife))</f>
        <v>2.1554158536135112E-2</v>
      </c>
      <c r="AS241" s="172">
        <f>IF(A15stdlife="n/a","n/a",IF(AS$3&gt;(A15stdlife+$E241),(Input!$H$117*(1+rvanilla)^0.5)-SUM($H241:AR241),(Input!$H$117*(1+rvanilla)^0.5)/A15stdlife))</f>
        <v>2.1554158536135112E-2</v>
      </c>
      <c r="AT241" s="172">
        <f>IF(A15stdlife="n/a","n/a",IF(AT$3&gt;(A15stdlife+$E241),(Input!$H$117*(1+rvanilla)^0.5)-SUM($H241:AS241),(Input!$H$117*(1+rvanilla)^0.5)/A15stdlife))</f>
        <v>2.1554158536135112E-2</v>
      </c>
      <c r="AU241" s="172">
        <f>IF(A15stdlife="n/a","n/a",IF(AU$3&gt;(A15stdlife+$E241),(Input!$H$117*(1+rvanilla)^0.5)-SUM($H241:AT241),(Input!$H$117*(1+rvanilla)^0.5)/A15stdlife))</f>
        <v>2.1554158536135112E-2</v>
      </c>
      <c r="AV241" s="172">
        <f>IF(A15stdlife="n/a","n/a",IF(AV$3&gt;(A15stdlife+$E241),(Input!$H$117*(1+rvanilla)^0.5)-SUM($H241:AU241),(Input!$H$117*(1+rvanilla)^0.5)/A15stdlife))</f>
        <v>2.1554158536135112E-2</v>
      </c>
      <c r="AW241" s="172">
        <f>IF(A15stdlife="n/a","n/a",IF(AW$3&gt;(A15stdlife+$E241),(Input!$H$117*(1+rvanilla)^0.5)-SUM($H241:AV241),(Input!$H$117*(1+rvanilla)^0.5)/A15stdlife))</f>
        <v>2.1554158536135112E-2</v>
      </c>
      <c r="AX241" s="172">
        <f>IF(A15stdlife="n/a","n/a",IF(AX$3&gt;(A15stdlife+$E241),(Input!$H$117*(1+rvanilla)^0.5)-SUM($H241:AW241),(Input!$H$117*(1+rvanilla)^0.5)/A15stdlife))</f>
        <v>2.1554158536135112E-2</v>
      </c>
      <c r="AY241" s="172">
        <f>IF(A15stdlife="n/a","n/a",IF(AY$3&gt;(A15stdlife+$E241),(Input!$H$117*(1+rvanilla)^0.5)-SUM($H241:AX241),(Input!$H$117*(1+rvanilla)^0.5)/A15stdlife))</f>
        <v>2.1554158536135112E-2</v>
      </c>
      <c r="AZ241" s="172">
        <f>IF(A15stdlife="n/a","n/a",IF(AZ$3&gt;(A15stdlife+$E241),(Input!$H$117*(1+rvanilla)^0.5)-SUM($H241:AY241),(Input!$H$117*(1+rvanilla)^0.5)/A15stdlife))</f>
        <v>2.1554158536135112E-2</v>
      </c>
      <c r="BA241" s="172">
        <f>IF(A15stdlife="n/a","n/a",IF(BA$3&gt;(A15stdlife+$E241),(Input!$H$117*(1+rvanilla)^0.5)-SUM($H241:AZ241),(Input!$H$117*(1+rvanilla)^0.5)/A15stdlife))</f>
        <v>2.1554158536135112E-2</v>
      </c>
      <c r="BB241" s="172">
        <f>IF(A15stdlife="n/a","n/a",IF(BB$3&gt;(A15stdlife+$E241),(Input!$H$117*(1+rvanilla)^0.5)-SUM($H241:BA241),(Input!$H$117*(1+rvanilla)^0.5)/A15stdlife))</f>
        <v>2.1554158536135112E-2</v>
      </c>
      <c r="BC241" s="172">
        <f>IF(A15stdlife="n/a","n/a",IF(BC$3&gt;(A15stdlife+$E241),(Input!$H$117*(1+rvanilla)^0.5)-SUM($H241:BB241),(Input!$H$117*(1+rvanilla)^0.5)/A15stdlife))</f>
        <v>2.1554158536135112E-2</v>
      </c>
      <c r="BD241" s="172">
        <f>IF(A15stdlife="n/a","n/a",IF(BD$3&gt;(A15stdlife+$E241),(Input!$H$117*(1+rvanilla)^0.5)-SUM($H241:BC241),(Input!$H$117*(1+rvanilla)^0.5)/A15stdlife))</f>
        <v>2.1554158536135112E-2</v>
      </c>
      <c r="BE241" s="172">
        <f>IF(A15stdlife="n/a","n/a",IF(BE$3&gt;(A15stdlife+$E241),(Input!$H$117*(1+rvanilla)^0.5)-SUM($H241:BD241),(Input!$H$117*(1+rvanilla)^0.5)/A15stdlife))</f>
        <v>2.1554158536135112E-2</v>
      </c>
      <c r="BF241" s="172">
        <f>IF(A15stdlife="n/a","n/a",IF(BF$3&gt;(A15stdlife+$E241),(Input!$H$117*(1+rvanilla)^0.5)-SUM($H241:BE241),(Input!$H$117*(1+rvanilla)^0.5)/A15stdlife))</f>
        <v>2.1554158536135112E-2</v>
      </c>
      <c r="BG241" s="172">
        <f>IF(A15stdlife="n/a","n/a",IF(BG$3&gt;(A15stdlife+$E241),(Input!$H$117*(1+rvanilla)^0.5)-SUM($H241:BF241),(Input!$H$117*(1+rvanilla)^0.5)/A15stdlife))</f>
        <v>2.1554158536135112E-2</v>
      </c>
      <c r="BH241" s="172">
        <f>IF(A15stdlife="n/a","n/a",IF(BH$3&gt;(A15stdlife+$E241),(Input!$H$117*(1+rvanilla)^0.5)-SUM($H241:BG241),(Input!$H$117*(1+rvanilla)^0.5)/A15stdlife))</f>
        <v>2.1554158536135112E-2</v>
      </c>
      <c r="BI241" s="172">
        <f>IF(A15stdlife="n/a","n/a",IF(BI$3&gt;(A15stdlife+$E241),(Input!$H$117*(1+rvanilla)^0.5)-SUM($H241:BH241),(Input!$H$117*(1+rvanilla)^0.5)/A15stdlife))</f>
        <v>2.1554158536135112E-2</v>
      </c>
      <c r="BJ241" s="16"/>
      <c r="BK241" s="16"/>
      <c r="BL241" s="325"/>
      <c r="BM241" s="325"/>
      <c r="BN241" s="325"/>
      <c r="BO241" s="325"/>
      <c r="BP241" s="325"/>
      <c r="BQ241" s="325"/>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2" customFormat="1" hidden="1" outlineLevel="2">
      <c r="A242" s="16"/>
      <c r="B242" s="16"/>
      <c r="C242" s="35"/>
      <c r="D242" s="546"/>
      <c r="E242" s="293">
        <v>3</v>
      </c>
      <c r="F242" s="37"/>
      <c r="G242" s="318"/>
      <c r="H242" s="320"/>
      <c r="I242" s="319"/>
      <c r="J242" s="172">
        <f>IF(A15stdlife="n/a","n/a",IF(J$3&gt;(A15stdlife+$E242),(Input!$I$117*(1+rvanilla)^0.5)-SUM($I242:I242),(Input!$I$117*(1+rvanilla)^0.5)/A15stdlife))</f>
        <v>2.0056307560415768E-2</v>
      </c>
      <c r="K242" s="172">
        <f>IF(A15stdlife="n/a","n/a",IF(K$3&gt;(A15stdlife+$E242),(Input!$I$117*(1+rvanilla)^0.5)-SUM($I242:J242),(Input!$I$117*(1+rvanilla)^0.5)/A15stdlife))</f>
        <v>2.0056307560415768E-2</v>
      </c>
      <c r="L242" s="172">
        <f>IF(A15stdlife="n/a","n/a",IF(L$3&gt;(A15stdlife+$E242),(Input!$I$117*(1+rvanilla)^0.5)-SUM($I242:K242),(Input!$I$117*(1+rvanilla)^0.5)/A15stdlife))</f>
        <v>2.0056307560415768E-2</v>
      </c>
      <c r="M242" s="172">
        <f>IF(A15stdlife="n/a","n/a",IF(M$3&gt;(A15stdlife+$E242),(Input!$I$117*(1+rvanilla)^0.5)-SUM($I242:L242),(Input!$I$117*(1+rvanilla)^0.5)/A15stdlife))</f>
        <v>2.0056307560415768E-2</v>
      </c>
      <c r="N242" s="172">
        <f>IF(A15stdlife="n/a","n/a",IF(N$3&gt;(A15stdlife+$E242),(Input!$I$117*(1+rvanilla)^0.5)-SUM($I242:M242),(Input!$I$117*(1+rvanilla)^0.5)/A15stdlife))</f>
        <v>2.0056307560415768E-2</v>
      </c>
      <c r="O242" s="172">
        <f>IF(A15stdlife="n/a","n/a",IF(O$3&gt;(A15stdlife+$E242),(Input!$I$117*(1+rvanilla)^0.5)-SUM($I242:N242),(Input!$I$117*(1+rvanilla)^0.5)/A15stdlife))</f>
        <v>2.0056307560415768E-2</v>
      </c>
      <c r="P242" s="172">
        <f>IF(A15stdlife="n/a","n/a",IF(P$3&gt;(A15stdlife+$E242),(Input!$I$117*(1+rvanilla)^0.5)-SUM($I242:O242),(Input!$I$117*(1+rvanilla)^0.5)/A15stdlife))</f>
        <v>2.0056307560415768E-2</v>
      </c>
      <c r="Q242" s="172">
        <f>IF(A15stdlife="n/a","n/a",IF(Q$3&gt;(A15stdlife+$E242),(Input!$I$117*(1+rvanilla)^0.5)-SUM($I242:P242),(Input!$I$117*(1+rvanilla)^0.5)/A15stdlife))</f>
        <v>2.0056307560415768E-2</v>
      </c>
      <c r="R242" s="172">
        <f>IF(A15stdlife="n/a","n/a",IF(R$3&gt;(A15stdlife+$E242),(Input!$I$117*(1+rvanilla)^0.5)-SUM($I242:Q242),(Input!$I$117*(1+rvanilla)^0.5)/A15stdlife))</f>
        <v>2.0056307560415768E-2</v>
      </c>
      <c r="S242" s="172">
        <f>IF(A15stdlife="n/a","n/a",IF(S$3&gt;(A15stdlife+$E242),(Input!$I$117*(1+rvanilla)^0.5)-SUM($I242:R242),(Input!$I$117*(1+rvanilla)^0.5)/A15stdlife))</f>
        <v>2.0056307560415768E-2</v>
      </c>
      <c r="T242" s="172">
        <f>IF(A15stdlife="n/a","n/a",IF(T$3&gt;(A15stdlife+$E242),(Input!$I$117*(1+rvanilla)^0.5)-SUM($I242:S242),(Input!$I$117*(1+rvanilla)^0.5)/A15stdlife))</f>
        <v>2.0056307560415768E-2</v>
      </c>
      <c r="U242" s="172">
        <f>IF(A15stdlife="n/a","n/a",IF(U$3&gt;(A15stdlife+$E242),(Input!$I$117*(1+rvanilla)^0.5)-SUM($I242:T242),(Input!$I$117*(1+rvanilla)^0.5)/A15stdlife))</f>
        <v>2.0056307560415768E-2</v>
      </c>
      <c r="V242" s="172">
        <f>IF(A15stdlife="n/a","n/a",IF(V$3&gt;(A15stdlife+$E242),(Input!$I$117*(1+rvanilla)^0.5)-SUM($I242:U242),(Input!$I$117*(1+rvanilla)^0.5)/A15stdlife))</f>
        <v>2.0056307560415768E-2</v>
      </c>
      <c r="W242" s="172">
        <f>IF(A15stdlife="n/a","n/a",IF(W$3&gt;(A15stdlife+$E242),(Input!$I$117*(1+rvanilla)^0.5)-SUM($I242:V242),(Input!$I$117*(1+rvanilla)^0.5)/A15stdlife))</f>
        <v>2.0056307560415768E-2</v>
      </c>
      <c r="X242" s="172">
        <f>IF(A15stdlife="n/a","n/a",IF(X$3&gt;(A15stdlife+$E242),(Input!$I$117*(1+rvanilla)^0.5)-SUM($I242:W242),(Input!$I$117*(1+rvanilla)^0.5)/A15stdlife))</f>
        <v>2.0056307560415768E-2</v>
      </c>
      <c r="Y242" s="172">
        <f>IF(A15stdlife="n/a","n/a",IF(Y$3&gt;(A15stdlife+$E242),(Input!$I$117*(1+rvanilla)^0.5)-SUM($I242:X242),(Input!$I$117*(1+rvanilla)^0.5)/A15stdlife))</f>
        <v>2.0056307560415768E-2</v>
      </c>
      <c r="Z242" s="172">
        <f>IF(A15stdlife="n/a","n/a",IF(Z$3&gt;(A15stdlife+$E242),(Input!$I$117*(1+rvanilla)^0.5)-SUM($I242:Y242),(Input!$I$117*(1+rvanilla)^0.5)/A15stdlife))</f>
        <v>2.0056307560415768E-2</v>
      </c>
      <c r="AA242" s="172">
        <f>IF(A15stdlife="n/a","n/a",IF(AA$3&gt;(A15stdlife+$E242),(Input!$I$117*(1+rvanilla)^0.5)-SUM($I242:Z242),(Input!$I$117*(1+rvanilla)^0.5)/A15stdlife))</f>
        <v>2.0056307560415768E-2</v>
      </c>
      <c r="AB242" s="172">
        <f>IF(A15stdlife="n/a","n/a",IF(AB$3&gt;(A15stdlife+$E242),(Input!$I$117*(1+rvanilla)^0.5)-SUM($I242:AA242),(Input!$I$117*(1+rvanilla)^0.5)/A15stdlife))</f>
        <v>2.0056307560415768E-2</v>
      </c>
      <c r="AC242" s="172">
        <f>IF(A15stdlife="n/a","n/a",IF(AC$3&gt;(A15stdlife+$E242),(Input!$I$117*(1+rvanilla)^0.5)-SUM($I242:AB242),(Input!$I$117*(1+rvanilla)^0.5)/A15stdlife))</f>
        <v>2.0056307560415768E-2</v>
      </c>
      <c r="AD242" s="172">
        <f>IF(A15stdlife="n/a","n/a",IF(AD$3&gt;(A15stdlife+$E242),(Input!$I$117*(1+rvanilla)^0.5)-SUM($I242:AC242),(Input!$I$117*(1+rvanilla)^0.5)/A15stdlife))</f>
        <v>2.0056307560415768E-2</v>
      </c>
      <c r="AE242" s="172">
        <f>IF(A15stdlife="n/a","n/a",IF(AE$3&gt;(A15stdlife+$E242),(Input!$I$117*(1+rvanilla)^0.5)-SUM($I242:AD242),(Input!$I$117*(1+rvanilla)^0.5)/A15stdlife))</f>
        <v>2.0056307560415768E-2</v>
      </c>
      <c r="AF242" s="172">
        <f>IF(A15stdlife="n/a","n/a",IF(AF$3&gt;(A15stdlife+$E242),(Input!$I$117*(1+rvanilla)^0.5)-SUM($I242:AE242),(Input!$I$117*(1+rvanilla)^0.5)/A15stdlife))</f>
        <v>2.0056307560415768E-2</v>
      </c>
      <c r="AG242" s="172">
        <f>IF(A15stdlife="n/a","n/a",IF(AG$3&gt;(A15stdlife+$E242),(Input!$I$117*(1+rvanilla)^0.5)-SUM($I242:AF242),(Input!$I$117*(1+rvanilla)^0.5)/A15stdlife))</f>
        <v>2.0056307560415768E-2</v>
      </c>
      <c r="AH242" s="172">
        <f>IF(A15stdlife="n/a","n/a",IF(AH$3&gt;(A15stdlife+$E242),(Input!$I$117*(1+rvanilla)^0.5)-SUM($I242:AG242),(Input!$I$117*(1+rvanilla)^0.5)/A15stdlife))</f>
        <v>2.0056307560415768E-2</v>
      </c>
      <c r="AI242" s="172">
        <f>IF(A15stdlife="n/a","n/a",IF(AI$3&gt;(A15stdlife+$E242),(Input!$I$117*(1+rvanilla)^0.5)-SUM($I242:AH242),(Input!$I$117*(1+rvanilla)^0.5)/A15stdlife))</f>
        <v>2.0056307560415768E-2</v>
      </c>
      <c r="AJ242" s="172">
        <f>IF(A15stdlife="n/a","n/a",IF(AJ$3&gt;(A15stdlife+$E242),(Input!$I$117*(1+rvanilla)^0.5)-SUM($I242:AI242),(Input!$I$117*(1+rvanilla)^0.5)/A15stdlife))</f>
        <v>2.0056307560415768E-2</v>
      </c>
      <c r="AK242" s="172">
        <f>IF(A15stdlife="n/a","n/a",IF(AK$3&gt;(A15stdlife+$E242),(Input!$I$117*(1+rvanilla)^0.5)-SUM($I242:AJ242),(Input!$I$117*(1+rvanilla)^0.5)/A15stdlife))</f>
        <v>2.0056307560415768E-2</v>
      </c>
      <c r="AL242" s="172">
        <f>IF(A15stdlife="n/a","n/a",IF(AL$3&gt;(A15stdlife+$E242),(Input!$I$117*(1+rvanilla)^0.5)-SUM($I242:AK242),(Input!$I$117*(1+rvanilla)^0.5)/A15stdlife))</f>
        <v>2.0056307560415768E-2</v>
      </c>
      <c r="AM242" s="172">
        <f>IF(A15stdlife="n/a","n/a",IF(AM$3&gt;(A15stdlife+$E242),(Input!$I$117*(1+rvanilla)^0.5)-SUM($I242:AL242),(Input!$I$117*(1+rvanilla)^0.5)/A15stdlife))</f>
        <v>2.0056307560415768E-2</v>
      </c>
      <c r="AN242" s="172">
        <f>IF(A15stdlife="n/a","n/a",IF(AN$3&gt;(A15stdlife+$E242),(Input!$I$117*(1+rvanilla)^0.5)-SUM($I242:AM242),(Input!$I$117*(1+rvanilla)^0.5)/A15stdlife))</f>
        <v>2.0056307560415768E-2</v>
      </c>
      <c r="AO242" s="172">
        <f>IF(A15stdlife="n/a","n/a",IF(AO$3&gt;(A15stdlife+$E242),(Input!$I$117*(1+rvanilla)^0.5)-SUM($I242:AN242),(Input!$I$117*(1+rvanilla)^0.5)/A15stdlife))</f>
        <v>2.0056307560415768E-2</v>
      </c>
      <c r="AP242" s="172">
        <f>IF(A15stdlife="n/a","n/a",IF(AP$3&gt;(A15stdlife+$E242),(Input!$I$117*(1+rvanilla)^0.5)-SUM($I242:AO242),(Input!$I$117*(1+rvanilla)^0.5)/A15stdlife))</f>
        <v>2.0056307560415768E-2</v>
      </c>
      <c r="AQ242" s="172">
        <f>IF(A15stdlife="n/a","n/a",IF(AQ$3&gt;(A15stdlife+$E242),(Input!$I$117*(1+rvanilla)^0.5)-SUM($I242:AP242),(Input!$I$117*(1+rvanilla)^0.5)/A15stdlife))</f>
        <v>2.0056307560415768E-2</v>
      </c>
      <c r="AR242" s="172">
        <f>IF(A15stdlife="n/a","n/a",IF(AR$3&gt;(A15stdlife+$E242),(Input!$I$117*(1+rvanilla)^0.5)-SUM($I242:AQ242),(Input!$I$117*(1+rvanilla)^0.5)/A15stdlife))</f>
        <v>2.0056307560415768E-2</v>
      </c>
      <c r="AS242" s="172">
        <f>IF(A15stdlife="n/a","n/a",IF(AS$3&gt;(A15stdlife+$E242),(Input!$I$117*(1+rvanilla)^0.5)-SUM($I242:AR242),(Input!$I$117*(1+rvanilla)^0.5)/A15stdlife))</f>
        <v>2.0056307560415768E-2</v>
      </c>
      <c r="AT242" s="172">
        <f>IF(A15stdlife="n/a","n/a",IF(AT$3&gt;(A15stdlife+$E242),(Input!$I$117*(1+rvanilla)^0.5)-SUM($I242:AS242),(Input!$I$117*(1+rvanilla)^0.5)/A15stdlife))</f>
        <v>2.0056307560415768E-2</v>
      </c>
      <c r="AU242" s="172">
        <f>IF(A15stdlife="n/a","n/a",IF(AU$3&gt;(A15stdlife+$E242),(Input!$I$117*(1+rvanilla)^0.5)-SUM($I242:AT242),(Input!$I$117*(1+rvanilla)^0.5)/A15stdlife))</f>
        <v>2.0056307560415768E-2</v>
      </c>
      <c r="AV242" s="172">
        <f>IF(A15stdlife="n/a","n/a",IF(AV$3&gt;(A15stdlife+$E242),(Input!$I$117*(1+rvanilla)^0.5)-SUM($I242:AU242),(Input!$I$117*(1+rvanilla)^0.5)/A15stdlife))</f>
        <v>2.0056307560415768E-2</v>
      </c>
      <c r="AW242" s="172">
        <f>IF(A15stdlife="n/a","n/a",IF(AW$3&gt;(A15stdlife+$E242),(Input!$I$117*(1+rvanilla)^0.5)-SUM($I242:AV242),(Input!$I$117*(1+rvanilla)^0.5)/A15stdlife))</f>
        <v>2.0056307560415768E-2</v>
      </c>
      <c r="AX242" s="172">
        <f>IF(A15stdlife="n/a","n/a",IF(AX$3&gt;(A15stdlife+$E242),(Input!$I$117*(1+rvanilla)^0.5)-SUM($I242:AW242),(Input!$I$117*(1+rvanilla)^0.5)/A15stdlife))</f>
        <v>2.0056307560415768E-2</v>
      </c>
      <c r="AY242" s="172">
        <f>IF(A15stdlife="n/a","n/a",IF(AY$3&gt;(A15stdlife+$E242),(Input!$I$117*(1+rvanilla)^0.5)-SUM($I242:AX242),(Input!$I$117*(1+rvanilla)^0.5)/A15stdlife))</f>
        <v>2.0056307560415768E-2</v>
      </c>
      <c r="AZ242" s="172">
        <f>IF(A15stdlife="n/a","n/a",IF(AZ$3&gt;(A15stdlife+$E242),(Input!$I$117*(1+rvanilla)^0.5)-SUM($I242:AY242),(Input!$I$117*(1+rvanilla)^0.5)/A15stdlife))</f>
        <v>2.0056307560415768E-2</v>
      </c>
      <c r="BA242" s="172">
        <f>IF(A15stdlife="n/a","n/a",IF(BA$3&gt;(A15stdlife+$E242),(Input!$I$117*(1+rvanilla)^0.5)-SUM($I242:AZ242),(Input!$I$117*(1+rvanilla)^0.5)/A15stdlife))</f>
        <v>2.0056307560415768E-2</v>
      </c>
      <c r="BB242" s="172">
        <f>IF(A15stdlife="n/a","n/a",IF(BB$3&gt;(A15stdlife+$E242),(Input!$I$117*(1+rvanilla)^0.5)-SUM($I242:BA242),(Input!$I$117*(1+rvanilla)^0.5)/A15stdlife))</f>
        <v>2.0056307560415768E-2</v>
      </c>
      <c r="BC242" s="172">
        <f>IF(A15stdlife="n/a","n/a",IF(BC$3&gt;(A15stdlife+$E242),(Input!$I$117*(1+rvanilla)^0.5)-SUM($I242:BB242),(Input!$I$117*(1+rvanilla)^0.5)/A15stdlife))</f>
        <v>2.0056307560415768E-2</v>
      </c>
      <c r="BD242" s="172">
        <f>IF(A15stdlife="n/a","n/a",IF(BD$3&gt;(A15stdlife+$E242),(Input!$I$117*(1+rvanilla)^0.5)-SUM($I242:BC242),(Input!$I$117*(1+rvanilla)^0.5)/A15stdlife))</f>
        <v>2.0056307560415768E-2</v>
      </c>
      <c r="BE242" s="172">
        <f>IF(A15stdlife="n/a","n/a",IF(BE$3&gt;(A15stdlife+$E242),(Input!$I$117*(1+rvanilla)^0.5)-SUM($I242:BD242),(Input!$I$117*(1+rvanilla)^0.5)/A15stdlife))</f>
        <v>2.0056307560415768E-2</v>
      </c>
      <c r="BF242" s="172">
        <f>IF(A15stdlife="n/a","n/a",IF(BF$3&gt;(A15stdlife+$E242),(Input!$I$117*(1+rvanilla)^0.5)-SUM($I242:BE242),(Input!$I$117*(1+rvanilla)^0.5)/A15stdlife))</f>
        <v>2.0056307560415768E-2</v>
      </c>
      <c r="BG242" s="172">
        <f>IF(A15stdlife="n/a","n/a",IF(BG$3&gt;(A15stdlife+$E242),(Input!$I$117*(1+rvanilla)^0.5)-SUM($I242:BF242),(Input!$I$117*(1+rvanilla)^0.5)/A15stdlife))</f>
        <v>2.0056307560415768E-2</v>
      </c>
      <c r="BH242" s="172">
        <f>IF(A15stdlife="n/a","n/a",IF(BH$3&gt;(A15stdlife+$E242),(Input!$I$117*(1+rvanilla)^0.5)-SUM($I242:BG242),(Input!$I$117*(1+rvanilla)^0.5)/A15stdlife))</f>
        <v>2.0056307560415768E-2</v>
      </c>
      <c r="BI242" s="172">
        <f>IF(A15stdlife="n/a","n/a",IF(BI$3&gt;(A15stdlife+$E242),(Input!$I$117*(1+rvanilla)^0.5)-SUM($I242:BH242),(Input!$I$117*(1+rvanilla)^0.5)/A15stdlife))</f>
        <v>2.0056307560415768E-2</v>
      </c>
      <c r="BJ242" s="16"/>
      <c r="BK242" s="16"/>
      <c r="BL242" s="325"/>
      <c r="BM242" s="325"/>
      <c r="BN242" s="325"/>
      <c r="BO242" s="325"/>
      <c r="BP242" s="325"/>
      <c r="BQ242" s="325"/>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2" customFormat="1" hidden="1" outlineLevel="2">
      <c r="A243" s="16"/>
      <c r="B243" s="16"/>
      <c r="C243" s="35"/>
      <c r="D243" s="546"/>
      <c r="E243" s="293">
        <v>4</v>
      </c>
      <c r="F243" s="37"/>
      <c r="G243" s="318"/>
      <c r="H243" s="320"/>
      <c r="I243" s="320"/>
      <c r="J243" s="319"/>
      <c r="K243" s="172">
        <f>IF(A15stdlife="n/a","n/a",IF(K$3&gt;(A15stdlife+$E243),(Input!$J$117*(1+rvanilla)^0.5)-SUM($J243:J243),(Input!$J$117*(1+rvanilla)^0.5)/A15stdlife))</f>
        <v>1.9290433510917748E-2</v>
      </c>
      <c r="L243" s="172">
        <f>IF(A15stdlife="n/a","n/a",IF(L$3&gt;(A15stdlife+$E243),(Input!$J$117*(1+rvanilla)^0.5)-SUM($J243:K243),(Input!$J$117*(1+rvanilla)^0.5)/A15stdlife))</f>
        <v>1.9290433510917748E-2</v>
      </c>
      <c r="M243" s="172">
        <f>IF(A15stdlife="n/a","n/a",IF(M$3&gt;(A15stdlife+$E243),(Input!$J$117*(1+rvanilla)^0.5)-SUM($J243:L243),(Input!$J$117*(1+rvanilla)^0.5)/A15stdlife))</f>
        <v>1.9290433510917748E-2</v>
      </c>
      <c r="N243" s="172">
        <f>IF(A15stdlife="n/a","n/a",IF(N$3&gt;(A15stdlife+$E243),(Input!$J$117*(1+rvanilla)^0.5)-SUM($J243:M243),(Input!$J$117*(1+rvanilla)^0.5)/A15stdlife))</f>
        <v>1.9290433510917748E-2</v>
      </c>
      <c r="O243" s="172">
        <f>IF(A15stdlife="n/a","n/a",IF(O$3&gt;(A15stdlife+$E243),(Input!$J$117*(1+rvanilla)^0.5)-SUM($J243:N243),(Input!$J$117*(1+rvanilla)^0.5)/A15stdlife))</f>
        <v>1.9290433510917748E-2</v>
      </c>
      <c r="P243" s="172">
        <f>IF(A15stdlife="n/a","n/a",IF(P$3&gt;(A15stdlife+$E243),(Input!$J$117*(1+rvanilla)^0.5)-SUM($J243:O243),(Input!$J$117*(1+rvanilla)^0.5)/A15stdlife))</f>
        <v>1.9290433510917748E-2</v>
      </c>
      <c r="Q243" s="172">
        <f>IF(A15stdlife="n/a","n/a",IF(Q$3&gt;(A15stdlife+$E243),(Input!$J$117*(1+rvanilla)^0.5)-SUM($J243:P243),(Input!$J$117*(1+rvanilla)^0.5)/A15stdlife))</f>
        <v>1.9290433510917748E-2</v>
      </c>
      <c r="R243" s="172">
        <f>IF(A15stdlife="n/a","n/a",IF(R$3&gt;(A15stdlife+$E243),(Input!$J$117*(1+rvanilla)^0.5)-SUM($J243:Q243),(Input!$J$117*(1+rvanilla)^0.5)/A15stdlife))</f>
        <v>1.9290433510917748E-2</v>
      </c>
      <c r="S243" s="172">
        <f>IF(A15stdlife="n/a","n/a",IF(S$3&gt;(A15stdlife+$E243),(Input!$J$117*(1+rvanilla)^0.5)-SUM($J243:R243),(Input!$J$117*(1+rvanilla)^0.5)/A15stdlife))</f>
        <v>1.9290433510917748E-2</v>
      </c>
      <c r="T243" s="172">
        <f>IF(A15stdlife="n/a","n/a",IF(T$3&gt;(A15stdlife+$E243),(Input!$J$117*(1+rvanilla)^0.5)-SUM($J243:S243),(Input!$J$117*(1+rvanilla)^0.5)/A15stdlife))</f>
        <v>1.9290433510917748E-2</v>
      </c>
      <c r="U243" s="172">
        <f>IF(A15stdlife="n/a","n/a",IF(U$3&gt;(A15stdlife+$E243),(Input!$J$117*(1+rvanilla)^0.5)-SUM($J243:T243),(Input!$J$117*(1+rvanilla)^0.5)/A15stdlife))</f>
        <v>1.9290433510917748E-2</v>
      </c>
      <c r="V243" s="172">
        <f>IF(A15stdlife="n/a","n/a",IF(V$3&gt;(A15stdlife+$E243),(Input!$J$117*(1+rvanilla)^0.5)-SUM($J243:U243),(Input!$J$117*(1+rvanilla)^0.5)/A15stdlife))</f>
        <v>1.9290433510917748E-2</v>
      </c>
      <c r="W243" s="172">
        <f>IF(A15stdlife="n/a","n/a",IF(W$3&gt;(A15stdlife+$E243),(Input!$J$117*(1+rvanilla)^0.5)-SUM($J243:V243),(Input!$J$117*(1+rvanilla)^0.5)/A15stdlife))</f>
        <v>1.9290433510917748E-2</v>
      </c>
      <c r="X243" s="172">
        <f>IF(A15stdlife="n/a","n/a",IF(X$3&gt;(A15stdlife+$E243),(Input!$J$117*(1+rvanilla)^0.5)-SUM($J243:W243),(Input!$J$117*(1+rvanilla)^0.5)/A15stdlife))</f>
        <v>1.9290433510917748E-2</v>
      </c>
      <c r="Y243" s="172">
        <f>IF(A15stdlife="n/a","n/a",IF(Y$3&gt;(A15stdlife+$E243),(Input!$J$117*(1+rvanilla)^0.5)-SUM($J243:X243),(Input!$J$117*(1+rvanilla)^0.5)/A15stdlife))</f>
        <v>1.9290433510917748E-2</v>
      </c>
      <c r="Z243" s="172">
        <f>IF(A15stdlife="n/a","n/a",IF(Z$3&gt;(A15stdlife+$E243),(Input!$J$117*(1+rvanilla)^0.5)-SUM($J243:Y243),(Input!$J$117*(1+rvanilla)^0.5)/A15stdlife))</f>
        <v>1.9290433510917748E-2</v>
      </c>
      <c r="AA243" s="172">
        <f>IF(A15stdlife="n/a","n/a",IF(AA$3&gt;(A15stdlife+$E243),(Input!$J$117*(1+rvanilla)^0.5)-SUM($J243:Z243),(Input!$J$117*(1+rvanilla)^0.5)/A15stdlife))</f>
        <v>1.9290433510917748E-2</v>
      </c>
      <c r="AB243" s="172">
        <f>IF(A15stdlife="n/a","n/a",IF(AB$3&gt;(A15stdlife+$E243),(Input!$J$117*(1+rvanilla)^0.5)-SUM($J243:AA243),(Input!$J$117*(1+rvanilla)^0.5)/A15stdlife))</f>
        <v>1.9290433510917748E-2</v>
      </c>
      <c r="AC243" s="172">
        <f>IF(A15stdlife="n/a","n/a",IF(AC$3&gt;(A15stdlife+$E243),(Input!$J$117*(1+rvanilla)^0.5)-SUM($J243:AB243),(Input!$J$117*(1+rvanilla)^0.5)/A15stdlife))</f>
        <v>1.9290433510917748E-2</v>
      </c>
      <c r="AD243" s="172">
        <f>IF(A15stdlife="n/a","n/a",IF(AD$3&gt;(A15stdlife+$E243),(Input!$J$117*(1+rvanilla)^0.5)-SUM($J243:AC243),(Input!$J$117*(1+rvanilla)^0.5)/A15stdlife))</f>
        <v>1.9290433510917748E-2</v>
      </c>
      <c r="AE243" s="172">
        <f>IF(A15stdlife="n/a","n/a",IF(AE$3&gt;(A15stdlife+$E243),(Input!$J$117*(1+rvanilla)^0.5)-SUM($J243:AD243),(Input!$J$117*(1+rvanilla)^0.5)/A15stdlife))</f>
        <v>1.9290433510917748E-2</v>
      </c>
      <c r="AF243" s="172">
        <f>IF(A15stdlife="n/a","n/a",IF(AF$3&gt;(A15stdlife+$E243),(Input!$J$117*(1+rvanilla)^0.5)-SUM($J243:AE243),(Input!$J$117*(1+rvanilla)^0.5)/A15stdlife))</f>
        <v>1.9290433510917748E-2</v>
      </c>
      <c r="AG243" s="172">
        <f>IF(A15stdlife="n/a","n/a",IF(AG$3&gt;(A15stdlife+$E243),(Input!$J$117*(1+rvanilla)^0.5)-SUM($J243:AF243),(Input!$J$117*(1+rvanilla)^0.5)/A15stdlife))</f>
        <v>1.9290433510917748E-2</v>
      </c>
      <c r="AH243" s="172">
        <f>IF(A15stdlife="n/a","n/a",IF(AH$3&gt;(A15stdlife+$E243),(Input!$J$117*(1+rvanilla)^0.5)-SUM($J243:AG243),(Input!$J$117*(1+rvanilla)^0.5)/A15stdlife))</f>
        <v>1.9290433510917748E-2</v>
      </c>
      <c r="AI243" s="172">
        <f>IF(A15stdlife="n/a","n/a",IF(AI$3&gt;(A15stdlife+$E243),(Input!$J$117*(1+rvanilla)^0.5)-SUM($J243:AH243),(Input!$J$117*(1+rvanilla)^0.5)/A15stdlife))</f>
        <v>1.9290433510917748E-2</v>
      </c>
      <c r="AJ243" s="172">
        <f>IF(A15stdlife="n/a","n/a",IF(AJ$3&gt;(A15stdlife+$E243),(Input!$J$117*(1+rvanilla)^0.5)-SUM($J243:AI243),(Input!$J$117*(1+rvanilla)^0.5)/A15stdlife))</f>
        <v>1.9290433510917748E-2</v>
      </c>
      <c r="AK243" s="172">
        <f>IF(A15stdlife="n/a","n/a",IF(AK$3&gt;(A15stdlife+$E243),(Input!$J$117*(1+rvanilla)^0.5)-SUM($J243:AJ243),(Input!$J$117*(1+rvanilla)^0.5)/A15stdlife))</f>
        <v>1.9290433510917748E-2</v>
      </c>
      <c r="AL243" s="172">
        <f>IF(A15stdlife="n/a","n/a",IF(AL$3&gt;(A15stdlife+$E243),(Input!$J$117*(1+rvanilla)^0.5)-SUM($J243:AK243),(Input!$J$117*(1+rvanilla)^0.5)/A15stdlife))</f>
        <v>1.9290433510917748E-2</v>
      </c>
      <c r="AM243" s="172">
        <f>IF(A15stdlife="n/a","n/a",IF(AM$3&gt;(A15stdlife+$E243),(Input!$J$117*(1+rvanilla)^0.5)-SUM($J243:AL243),(Input!$J$117*(1+rvanilla)^0.5)/A15stdlife))</f>
        <v>1.9290433510917748E-2</v>
      </c>
      <c r="AN243" s="172">
        <f>IF(A15stdlife="n/a","n/a",IF(AN$3&gt;(A15stdlife+$E243),(Input!$J$117*(1+rvanilla)^0.5)-SUM($J243:AM243),(Input!$J$117*(1+rvanilla)^0.5)/A15stdlife))</f>
        <v>1.9290433510917748E-2</v>
      </c>
      <c r="AO243" s="172">
        <f>IF(A15stdlife="n/a","n/a",IF(AO$3&gt;(A15stdlife+$E243),(Input!$J$117*(1+rvanilla)^0.5)-SUM($J243:AN243),(Input!$J$117*(1+rvanilla)^0.5)/A15stdlife))</f>
        <v>1.9290433510917748E-2</v>
      </c>
      <c r="AP243" s="172">
        <f>IF(A15stdlife="n/a","n/a",IF(AP$3&gt;(A15stdlife+$E243),(Input!$J$117*(1+rvanilla)^0.5)-SUM($J243:AO243),(Input!$J$117*(1+rvanilla)^0.5)/A15stdlife))</f>
        <v>1.9290433510917748E-2</v>
      </c>
      <c r="AQ243" s="172">
        <f>IF(A15stdlife="n/a","n/a",IF(AQ$3&gt;(A15stdlife+$E243),(Input!$J$117*(1+rvanilla)^0.5)-SUM($J243:AP243),(Input!$J$117*(1+rvanilla)^0.5)/A15stdlife))</f>
        <v>1.9290433510917748E-2</v>
      </c>
      <c r="AR243" s="172">
        <f>IF(A15stdlife="n/a","n/a",IF(AR$3&gt;(A15stdlife+$E243),(Input!$J$117*(1+rvanilla)^0.5)-SUM($J243:AQ243),(Input!$J$117*(1+rvanilla)^0.5)/A15stdlife))</f>
        <v>1.9290433510917748E-2</v>
      </c>
      <c r="AS243" s="172">
        <f>IF(A15stdlife="n/a","n/a",IF(AS$3&gt;(A15stdlife+$E243),(Input!$J$117*(1+rvanilla)^0.5)-SUM($J243:AR243),(Input!$J$117*(1+rvanilla)^0.5)/A15stdlife))</f>
        <v>1.9290433510917748E-2</v>
      </c>
      <c r="AT243" s="172">
        <f>IF(A15stdlife="n/a","n/a",IF(AT$3&gt;(A15stdlife+$E243),(Input!$J$117*(1+rvanilla)^0.5)-SUM($J243:AS243),(Input!$J$117*(1+rvanilla)^0.5)/A15stdlife))</f>
        <v>1.9290433510917748E-2</v>
      </c>
      <c r="AU243" s="172">
        <f>IF(A15stdlife="n/a","n/a",IF(AU$3&gt;(A15stdlife+$E243),(Input!$J$117*(1+rvanilla)^0.5)-SUM($J243:AT243),(Input!$J$117*(1+rvanilla)^0.5)/A15stdlife))</f>
        <v>1.9290433510917748E-2</v>
      </c>
      <c r="AV243" s="172">
        <f>IF(A15stdlife="n/a","n/a",IF(AV$3&gt;(A15stdlife+$E243),(Input!$J$117*(1+rvanilla)^0.5)-SUM($J243:AU243),(Input!$J$117*(1+rvanilla)^0.5)/A15stdlife))</f>
        <v>1.9290433510917748E-2</v>
      </c>
      <c r="AW243" s="172">
        <f>IF(A15stdlife="n/a","n/a",IF(AW$3&gt;(A15stdlife+$E243),(Input!$J$117*(1+rvanilla)^0.5)-SUM($J243:AV243),(Input!$J$117*(1+rvanilla)^0.5)/A15stdlife))</f>
        <v>1.9290433510917748E-2</v>
      </c>
      <c r="AX243" s="172">
        <f>IF(A15stdlife="n/a","n/a",IF(AX$3&gt;(A15stdlife+$E243),(Input!$J$117*(1+rvanilla)^0.5)-SUM($J243:AW243),(Input!$J$117*(1+rvanilla)^0.5)/A15stdlife))</f>
        <v>1.9290433510917748E-2</v>
      </c>
      <c r="AY243" s="172">
        <f>IF(A15stdlife="n/a","n/a",IF(AY$3&gt;(A15stdlife+$E243),(Input!$J$117*(1+rvanilla)^0.5)-SUM($J243:AX243),(Input!$J$117*(1+rvanilla)^0.5)/A15stdlife))</f>
        <v>1.9290433510917748E-2</v>
      </c>
      <c r="AZ243" s="172">
        <f>IF(A15stdlife="n/a","n/a",IF(AZ$3&gt;(A15stdlife+$E243),(Input!$J$117*(1+rvanilla)^0.5)-SUM($J243:AY243),(Input!$J$117*(1+rvanilla)^0.5)/A15stdlife))</f>
        <v>1.9290433510917748E-2</v>
      </c>
      <c r="BA243" s="172">
        <f>IF(A15stdlife="n/a","n/a",IF(BA$3&gt;(A15stdlife+$E243),(Input!$J$117*(1+rvanilla)^0.5)-SUM($J243:AZ243),(Input!$J$117*(1+rvanilla)^0.5)/A15stdlife))</f>
        <v>1.9290433510917748E-2</v>
      </c>
      <c r="BB243" s="172">
        <f>IF(A15stdlife="n/a","n/a",IF(BB$3&gt;(A15stdlife+$E243),(Input!$J$117*(1+rvanilla)^0.5)-SUM($J243:BA243),(Input!$J$117*(1+rvanilla)^0.5)/A15stdlife))</f>
        <v>1.9290433510917748E-2</v>
      </c>
      <c r="BC243" s="172">
        <f>IF(A15stdlife="n/a","n/a",IF(BC$3&gt;(A15stdlife+$E243),(Input!$J$117*(1+rvanilla)^0.5)-SUM($J243:BB243),(Input!$J$117*(1+rvanilla)^0.5)/A15stdlife))</f>
        <v>1.9290433510917748E-2</v>
      </c>
      <c r="BD243" s="172">
        <f>IF(A15stdlife="n/a","n/a",IF(BD$3&gt;(A15stdlife+$E243),(Input!$J$117*(1+rvanilla)^0.5)-SUM($J243:BC243),(Input!$J$117*(1+rvanilla)^0.5)/A15stdlife))</f>
        <v>1.9290433510917748E-2</v>
      </c>
      <c r="BE243" s="172">
        <f>IF(A15stdlife="n/a","n/a",IF(BE$3&gt;(A15stdlife+$E243),(Input!$J$117*(1+rvanilla)^0.5)-SUM($J243:BD243),(Input!$J$117*(1+rvanilla)^0.5)/A15stdlife))</f>
        <v>1.9290433510917748E-2</v>
      </c>
      <c r="BF243" s="172">
        <f>IF(A15stdlife="n/a","n/a",IF(BF$3&gt;(A15stdlife+$E243),(Input!$J$117*(1+rvanilla)^0.5)-SUM($J243:BE243),(Input!$J$117*(1+rvanilla)^0.5)/A15stdlife))</f>
        <v>1.9290433510917748E-2</v>
      </c>
      <c r="BG243" s="172">
        <f>IF(A15stdlife="n/a","n/a",IF(BG$3&gt;(A15stdlife+$E243),(Input!$J$117*(1+rvanilla)^0.5)-SUM($J243:BF243),(Input!$J$117*(1+rvanilla)^0.5)/A15stdlife))</f>
        <v>1.9290433510917748E-2</v>
      </c>
      <c r="BH243" s="172">
        <f>IF(A15stdlife="n/a","n/a",IF(BH$3&gt;(A15stdlife+$E243),(Input!$J$117*(1+rvanilla)^0.5)-SUM($J243:BG243),(Input!$J$117*(1+rvanilla)^0.5)/A15stdlife))</f>
        <v>1.9290433510917748E-2</v>
      </c>
      <c r="BI243" s="172">
        <f>IF(A15stdlife="n/a","n/a",IF(BI$3&gt;(A15stdlife+$E243),(Input!$J$117*(1+rvanilla)^0.5)-SUM($J243:BH243),(Input!$J$117*(1+rvanilla)^0.5)/A15stdlife))</f>
        <v>1.9290433510917748E-2</v>
      </c>
      <c r="BJ243" s="16"/>
      <c r="BK243" s="16"/>
      <c r="BL243" s="325"/>
      <c r="BM243" s="325"/>
      <c r="BN243" s="325"/>
      <c r="BO243" s="325"/>
      <c r="BP243" s="325"/>
      <c r="BQ243" s="325"/>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2" customFormat="1" hidden="1" outlineLevel="2">
      <c r="A244" s="16"/>
      <c r="B244" s="16"/>
      <c r="C244" s="35"/>
      <c r="D244" s="546"/>
      <c r="E244" s="293">
        <v>5</v>
      </c>
      <c r="F244" s="37"/>
      <c r="G244" s="318"/>
      <c r="H244" s="320"/>
      <c r="I244" s="320"/>
      <c r="J244" s="320"/>
      <c r="K244" s="319"/>
      <c r="L244" s="172">
        <f>IF(A15stdlife="n/a","n/a",IF(L$3&gt;(A15stdlife+$E244),(Input!$K$117*(1+rvanilla)^0.5)-SUM($K244:K244),(Input!$K$117*(1+rvanilla)^0.5)/A15stdlife))</f>
        <v>2.0555591218988884E-2</v>
      </c>
      <c r="M244" s="172">
        <f>IF(A15stdlife="n/a","n/a",IF(M$3&gt;(A15stdlife+$E244),(Input!$K$117*(1+rvanilla)^0.5)-SUM($K244:L244),(Input!$K$117*(1+rvanilla)^0.5)/A15stdlife))</f>
        <v>2.0555591218988884E-2</v>
      </c>
      <c r="N244" s="172">
        <f>IF(A15stdlife="n/a","n/a",IF(N$3&gt;(A15stdlife+$E244),(Input!$K$117*(1+rvanilla)^0.5)-SUM($K244:M244),(Input!$K$117*(1+rvanilla)^0.5)/A15stdlife))</f>
        <v>2.0555591218988884E-2</v>
      </c>
      <c r="O244" s="172">
        <f>IF(A15stdlife="n/a","n/a",IF(O$3&gt;(A15stdlife+$E244),(Input!$K$117*(1+rvanilla)^0.5)-SUM($K244:N244),(Input!$K$117*(1+rvanilla)^0.5)/A15stdlife))</f>
        <v>2.0555591218988884E-2</v>
      </c>
      <c r="P244" s="172">
        <f>IF(A15stdlife="n/a","n/a",IF(P$3&gt;(A15stdlife+$E244),(Input!$K$117*(1+rvanilla)^0.5)-SUM($K244:O244),(Input!$K$117*(1+rvanilla)^0.5)/A15stdlife))</f>
        <v>2.0555591218988884E-2</v>
      </c>
      <c r="Q244" s="172">
        <f>IF(A15stdlife="n/a","n/a",IF(Q$3&gt;(A15stdlife+$E244),(Input!$K$117*(1+rvanilla)^0.5)-SUM($K244:P244),(Input!$K$117*(1+rvanilla)^0.5)/A15stdlife))</f>
        <v>2.0555591218988884E-2</v>
      </c>
      <c r="R244" s="172">
        <f>IF(A15stdlife="n/a","n/a",IF(R$3&gt;(A15stdlife+$E244),(Input!$K$117*(1+rvanilla)^0.5)-SUM($K244:Q244),(Input!$K$117*(1+rvanilla)^0.5)/A15stdlife))</f>
        <v>2.0555591218988884E-2</v>
      </c>
      <c r="S244" s="172">
        <f>IF(A15stdlife="n/a","n/a",IF(S$3&gt;(A15stdlife+$E244),(Input!$K$117*(1+rvanilla)^0.5)-SUM($K244:R244),(Input!$K$117*(1+rvanilla)^0.5)/A15stdlife))</f>
        <v>2.0555591218988884E-2</v>
      </c>
      <c r="T244" s="172">
        <f>IF(A15stdlife="n/a","n/a",IF(T$3&gt;(A15stdlife+$E244),(Input!$K$117*(1+rvanilla)^0.5)-SUM($K244:S244),(Input!$K$117*(1+rvanilla)^0.5)/A15stdlife))</f>
        <v>2.0555591218988884E-2</v>
      </c>
      <c r="U244" s="172">
        <f>IF(A15stdlife="n/a","n/a",IF(U$3&gt;(A15stdlife+$E244),(Input!$K$117*(1+rvanilla)^0.5)-SUM($K244:T244),(Input!$K$117*(1+rvanilla)^0.5)/A15stdlife))</f>
        <v>2.0555591218988884E-2</v>
      </c>
      <c r="V244" s="172">
        <f>IF(A15stdlife="n/a","n/a",IF(V$3&gt;(A15stdlife+$E244),(Input!$K$117*(1+rvanilla)^0.5)-SUM($K244:U244),(Input!$K$117*(1+rvanilla)^0.5)/A15stdlife))</f>
        <v>2.0555591218988884E-2</v>
      </c>
      <c r="W244" s="172">
        <f>IF(A15stdlife="n/a","n/a",IF(W$3&gt;(A15stdlife+$E244),(Input!$K$117*(1+rvanilla)^0.5)-SUM($K244:V244),(Input!$K$117*(1+rvanilla)^0.5)/A15stdlife))</f>
        <v>2.0555591218988884E-2</v>
      </c>
      <c r="X244" s="172">
        <f>IF(A15stdlife="n/a","n/a",IF(X$3&gt;(A15stdlife+$E244),(Input!$K$117*(1+rvanilla)^0.5)-SUM($K244:W244),(Input!$K$117*(1+rvanilla)^0.5)/A15stdlife))</f>
        <v>2.0555591218988884E-2</v>
      </c>
      <c r="Y244" s="172">
        <f>IF(A15stdlife="n/a","n/a",IF(Y$3&gt;(A15stdlife+$E244),(Input!$K$117*(1+rvanilla)^0.5)-SUM($K244:X244),(Input!$K$117*(1+rvanilla)^0.5)/A15stdlife))</f>
        <v>2.0555591218988884E-2</v>
      </c>
      <c r="Z244" s="172">
        <f>IF(A15stdlife="n/a","n/a",IF(Z$3&gt;(A15stdlife+$E244),(Input!$K$117*(1+rvanilla)^0.5)-SUM($K244:Y244),(Input!$K$117*(1+rvanilla)^0.5)/A15stdlife))</f>
        <v>2.0555591218988884E-2</v>
      </c>
      <c r="AA244" s="172">
        <f>IF(A15stdlife="n/a","n/a",IF(AA$3&gt;(A15stdlife+$E244),(Input!$K$117*(1+rvanilla)^0.5)-SUM($K244:Z244),(Input!$K$117*(1+rvanilla)^0.5)/A15stdlife))</f>
        <v>2.0555591218988884E-2</v>
      </c>
      <c r="AB244" s="172">
        <f>IF(A15stdlife="n/a","n/a",IF(AB$3&gt;(A15stdlife+$E244),(Input!$K$117*(1+rvanilla)^0.5)-SUM($K244:AA244),(Input!$K$117*(1+rvanilla)^0.5)/A15stdlife))</f>
        <v>2.0555591218988884E-2</v>
      </c>
      <c r="AC244" s="172">
        <f>IF(A15stdlife="n/a","n/a",IF(AC$3&gt;(A15stdlife+$E244),(Input!$K$117*(1+rvanilla)^0.5)-SUM($K244:AB244),(Input!$K$117*(1+rvanilla)^0.5)/A15stdlife))</f>
        <v>2.0555591218988884E-2</v>
      </c>
      <c r="AD244" s="172">
        <f>IF(A15stdlife="n/a","n/a",IF(AD$3&gt;(A15stdlife+$E244),(Input!$K$117*(1+rvanilla)^0.5)-SUM($K244:AC244),(Input!$K$117*(1+rvanilla)^0.5)/A15stdlife))</f>
        <v>2.0555591218988884E-2</v>
      </c>
      <c r="AE244" s="172">
        <f>IF(A15stdlife="n/a","n/a",IF(AE$3&gt;(A15stdlife+$E244),(Input!$K$117*(1+rvanilla)^0.5)-SUM($K244:AD244),(Input!$K$117*(1+rvanilla)^0.5)/A15stdlife))</f>
        <v>2.0555591218988884E-2</v>
      </c>
      <c r="AF244" s="172">
        <f>IF(A15stdlife="n/a","n/a",IF(AF$3&gt;(A15stdlife+$E244),(Input!$K$117*(1+rvanilla)^0.5)-SUM($K244:AE244),(Input!$K$117*(1+rvanilla)^0.5)/A15stdlife))</f>
        <v>2.0555591218988884E-2</v>
      </c>
      <c r="AG244" s="172">
        <f>IF(A15stdlife="n/a","n/a",IF(AG$3&gt;(A15stdlife+$E244),(Input!$K$117*(1+rvanilla)^0.5)-SUM($K244:AF244),(Input!$K$117*(1+rvanilla)^0.5)/A15stdlife))</f>
        <v>2.0555591218988884E-2</v>
      </c>
      <c r="AH244" s="172">
        <f>IF(A15stdlife="n/a","n/a",IF(AH$3&gt;(A15stdlife+$E244),(Input!$K$117*(1+rvanilla)^0.5)-SUM($K244:AG244),(Input!$K$117*(1+rvanilla)^0.5)/A15stdlife))</f>
        <v>2.0555591218988884E-2</v>
      </c>
      <c r="AI244" s="172">
        <f>IF(A15stdlife="n/a","n/a",IF(AI$3&gt;(A15stdlife+$E244),(Input!$K$117*(1+rvanilla)^0.5)-SUM($K244:AH244),(Input!$K$117*(1+rvanilla)^0.5)/A15stdlife))</f>
        <v>2.0555591218988884E-2</v>
      </c>
      <c r="AJ244" s="172">
        <f>IF(A15stdlife="n/a","n/a",IF(AJ$3&gt;(A15stdlife+$E244),(Input!$K$117*(1+rvanilla)^0.5)-SUM($K244:AI244),(Input!$K$117*(1+rvanilla)^0.5)/A15stdlife))</f>
        <v>2.0555591218988884E-2</v>
      </c>
      <c r="AK244" s="172">
        <f>IF(A15stdlife="n/a","n/a",IF(AK$3&gt;(A15stdlife+$E244),(Input!$K$117*(1+rvanilla)^0.5)-SUM($K244:AJ244),(Input!$K$117*(1+rvanilla)^0.5)/A15stdlife))</f>
        <v>2.0555591218988884E-2</v>
      </c>
      <c r="AL244" s="172">
        <f>IF(A15stdlife="n/a","n/a",IF(AL$3&gt;(A15stdlife+$E244),(Input!$K$117*(1+rvanilla)^0.5)-SUM($K244:AK244),(Input!$K$117*(1+rvanilla)^0.5)/A15stdlife))</f>
        <v>2.0555591218988884E-2</v>
      </c>
      <c r="AM244" s="172">
        <f>IF(A15stdlife="n/a","n/a",IF(AM$3&gt;(A15stdlife+$E244),(Input!$K$117*(1+rvanilla)^0.5)-SUM($K244:AL244),(Input!$K$117*(1+rvanilla)^0.5)/A15stdlife))</f>
        <v>2.0555591218988884E-2</v>
      </c>
      <c r="AN244" s="172">
        <f>IF(A15stdlife="n/a","n/a",IF(AN$3&gt;(A15stdlife+$E244),(Input!$K$117*(1+rvanilla)^0.5)-SUM($K244:AM244),(Input!$K$117*(1+rvanilla)^0.5)/A15stdlife))</f>
        <v>2.0555591218988884E-2</v>
      </c>
      <c r="AO244" s="172">
        <f>IF(A15stdlife="n/a","n/a",IF(AO$3&gt;(A15stdlife+$E244),(Input!$K$117*(1+rvanilla)^0.5)-SUM($K244:AN244),(Input!$K$117*(1+rvanilla)^0.5)/A15stdlife))</f>
        <v>2.0555591218988884E-2</v>
      </c>
      <c r="AP244" s="172">
        <f>IF(A15stdlife="n/a","n/a",IF(AP$3&gt;(A15stdlife+$E244),(Input!$K$117*(1+rvanilla)^0.5)-SUM($K244:AO244),(Input!$K$117*(1+rvanilla)^0.5)/A15stdlife))</f>
        <v>2.0555591218988884E-2</v>
      </c>
      <c r="AQ244" s="172">
        <f>IF(A15stdlife="n/a","n/a",IF(AQ$3&gt;(A15stdlife+$E244),(Input!$K$117*(1+rvanilla)^0.5)-SUM($K244:AP244),(Input!$K$117*(1+rvanilla)^0.5)/A15stdlife))</f>
        <v>2.0555591218988884E-2</v>
      </c>
      <c r="AR244" s="172">
        <f>IF(A15stdlife="n/a","n/a",IF(AR$3&gt;(A15stdlife+$E244),(Input!$K$117*(1+rvanilla)^0.5)-SUM($K244:AQ244),(Input!$K$117*(1+rvanilla)^0.5)/A15stdlife))</f>
        <v>2.0555591218988884E-2</v>
      </c>
      <c r="AS244" s="172">
        <f>IF(A15stdlife="n/a","n/a",IF(AS$3&gt;(A15stdlife+$E244),(Input!$K$117*(1+rvanilla)^0.5)-SUM($K244:AR244),(Input!$K$117*(1+rvanilla)^0.5)/A15stdlife))</f>
        <v>2.0555591218988884E-2</v>
      </c>
      <c r="AT244" s="172">
        <f>IF(A15stdlife="n/a","n/a",IF(AT$3&gt;(A15stdlife+$E244),(Input!$K$117*(1+rvanilla)^0.5)-SUM($K244:AS244),(Input!$K$117*(1+rvanilla)^0.5)/A15stdlife))</f>
        <v>2.0555591218988884E-2</v>
      </c>
      <c r="AU244" s="172">
        <f>IF(A15stdlife="n/a","n/a",IF(AU$3&gt;(A15stdlife+$E244),(Input!$K$117*(1+rvanilla)^0.5)-SUM($K244:AT244),(Input!$K$117*(1+rvanilla)^0.5)/A15stdlife))</f>
        <v>2.0555591218988884E-2</v>
      </c>
      <c r="AV244" s="172">
        <f>IF(A15stdlife="n/a","n/a",IF(AV$3&gt;(A15stdlife+$E244),(Input!$K$117*(1+rvanilla)^0.5)-SUM($K244:AU244),(Input!$K$117*(1+rvanilla)^0.5)/A15stdlife))</f>
        <v>2.0555591218988884E-2</v>
      </c>
      <c r="AW244" s="172">
        <f>IF(A15stdlife="n/a","n/a",IF(AW$3&gt;(A15stdlife+$E244),(Input!$K$117*(1+rvanilla)^0.5)-SUM($K244:AV244),(Input!$K$117*(1+rvanilla)^0.5)/A15stdlife))</f>
        <v>2.0555591218988884E-2</v>
      </c>
      <c r="AX244" s="172">
        <f>IF(A15stdlife="n/a","n/a",IF(AX$3&gt;(A15stdlife+$E244),(Input!$K$117*(1+rvanilla)^0.5)-SUM($K244:AW244),(Input!$K$117*(1+rvanilla)^0.5)/A15stdlife))</f>
        <v>2.0555591218988884E-2</v>
      </c>
      <c r="AY244" s="172">
        <f>IF(A15stdlife="n/a","n/a",IF(AY$3&gt;(A15stdlife+$E244),(Input!$K$117*(1+rvanilla)^0.5)-SUM($K244:AX244),(Input!$K$117*(1+rvanilla)^0.5)/A15stdlife))</f>
        <v>2.0555591218988884E-2</v>
      </c>
      <c r="AZ244" s="172">
        <f>IF(A15stdlife="n/a","n/a",IF(AZ$3&gt;(A15stdlife+$E244),(Input!$K$117*(1+rvanilla)^0.5)-SUM($K244:AY244),(Input!$K$117*(1+rvanilla)^0.5)/A15stdlife))</f>
        <v>2.0555591218988884E-2</v>
      </c>
      <c r="BA244" s="172">
        <f>IF(A15stdlife="n/a","n/a",IF(BA$3&gt;(A15stdlife+$E244),(Input!$K$117*(1+rvanilla)^0.5)-SUM($K244:AZ244),(Input!$K$117*(1+rvanilla)^0.5)/A15stdlife))</f>
        <v>2.0555591218988884E-2</v>
      </c>
      <c r="BB244" s="172">
        <f>IF(A15stdlife="n/a","n/a",IF(BB$3&gt;(A15stdlife+$E244),(Input!$K$117*(1+rvanilla)^0.5)-SUM($K244:BA244),(Input!$K$117*(1+rvanilla)^0.5)/A15stdlife))</f>
        <v>2.0555591218988884E-2</v>
      </c>
      <c r="BC244" s="172">
        <f>IF(A15stdlife="n/a","n/a",IF(BC$3&gt;(A15stdlife+$E244),(Input!$K$117*(1+rvanilla)^0.5)-SUM($K244:BB244),(Input!$K$117*(1+rvanilla)^0.5)/A15stdlife))</f>
        <v>2.0555591218988884E-2</v>
      </c>
      <c r="BD244" s="172">
        <f>IF(A15stdlife="n/a","n/a",IF(BD$3&gt;(A15stdlife+$E244),(Input!$K$117*(1+rvanilla)^0.5)-SUM($K244:BC244),(Input!$K$117*(1+rvanilla)^0.5)/A15stdlife))</f>
        <v>2.0555591218988884E-2</v>
      </c>
      <c r="BE244" s="172">
        <f>IF(A15stdlife="n/a","n/a",IF(BE$3&gt;(A15stdlife+$E244),(Input!$K$117*(1+rvanilla)^0.5)-SUM($K244:BD244),(Input!$K$117*(1+rvanilla)^0.5)/A15stdlife))</f>
        <v>2.0555591218988884E-2</v>
      </c>
      <c r="BF244" s="172">
        <f>IF(A15stdlife="n/a","n/a",IF(BF$3&gt;(A15stdlife+$E244),(Input!$K$117*(1+rvanilla)^0.5)-SUM($K244:BE244),(Input!$K$117*(1+rvanilla)^0.5)/A15stdlife))</f>
        <v>2.0555591218988884E-2</v>
      </c>
      <c r="BG244" s="172">
        <f>IF(A15stdlife="n/a","n/a",IF(BG$3&gt;(A15stdlife+$E244),(Input!$K$117*(1+rvanilla)^0.5)-SUM($K244:BF244),(Input!$K$117*(1+rvanilla)^0.5)/A15stdlife))</f>
        <v>2.0555591218988884E-2</v>
      </c>
      <c r="BH244" s="172">
        <f>IF(A15stdlife="n/a","n/a",IF(BH$3&gt;(A15stdlife+$E244),(Input!$K$117*(1+rvanilla)^0.5)-SUM($K244:BG244),(Input!$K$117*(1+rvanilla)^0.5)/A15stdlife))</f>
        <v>2.0555591218988884E-2</v>
      </c>
      <c r="BI244" s="172">
        <f>IF(A15stdlife="n/a","n/a",IF(BI$3&gt;(A15stdlife+$E244),(Input!$K$117*(1+rvanilla)^0.5)-SUM($K244:BH244),(Input!$K$117*(1+rvanilla)^0.5)/A15stdlife))</f>
        <v>2.0555591218988884E-2</v>
      </c>
      <c r="BJ244" s="16"/>
      <c r="BK244" s="16"/>
      <c r="BL244" s="325"/>
      <c r="BM244" s="325"/>
      <c r="BN244" s="325"/>
      <c r="BO244" s="325"/>
      <c r="BP244" s="325"/>
      <c r="BQ244" s="325"/>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2" customFormat="1" hidden="1" outlineLevel="2">
      <c r="A245" s="16"/>
      <c r="B245" s="16"/>
      <c r="C245" s="35"/>
      <c r="D245" s="546"/>
      <c r="E245" s="293">
        <v>6</v>
      </c>
      <c r="F245" s="37"/>
      <c r="G245" s="318"/>
      <c r="H245" s="320"/>
      <c r="I245" s="320"/>
      <c r="J245" s="320"/>
      <c r="K245" s="320"/>
      <c r="L245" s="319"/>
      <c r="M245" s="172">
        <f>IF(A15stdlife="n/a","n/a",IF(M$3&gt;(A15stdlife+$E245),(Input!$L$117*(1+rvanilla)^0.5)-SUM($L245:L245),(Input!$L$117*(1+rvanilla)^0.5)/A15stdlife))</f>
        <v>0</v>
      </c>
      <c r="N245" s="172">
        <f>IF(A15stdlife="n/a","n/a",IF(N$3&gt;(A15stdlife+$E245),(Input!$L$117*(1+rvanilla)^0.5)-SUM($L245:M245),(Input!$L$117*(1+rvanilla)^0.5)/A15stdlife))</f>
        <v>0</v>
      </c>
      <c r="O245" s="172">
        <f>IF(A15stdlife="n/a","n/a",IF(O$3&gt;(A15stdlife+$E245),(Input!$L$117*(1+rvanilla)^0.5)-SUM($L245:N245),(Input!$L$117*(1+rvanilla)^0.5)/A15stdlife))</f>
        <v>0</v>
      </c>
      <c r="P245" s="172">
        <f>IF(A15stdlife="n/a","n/a",IF(P$3&gt;(A15stdlife+$E245),(Input!$L$117*(1+rvanilla)^0.5)-SUM($L245:O245),(Input!$L$117*(1+rvanilla)^0.5)/A15stdlife))</f>
        <v>0</v>
      </c>
      <c r="Q245" s="172">
        <f>IF(A15stdlife="n/a","n/a",IF(Q$3&gt;(A15stdlife+$E245),(Input!$L$117*(1+rvanilla)^0.5)-SUM($L245:P245),(Input!$L$117*(1+rvanilla)^0.5)/A15stdlife))</f>
        <v>0</v>
      </c>
      <c r="R245" s="172">
        <f>IF(A15stdlife="n/a","n/a",IF(R$3&gt;(A15stdlife+$E245),(Input!$L$117*(1+rvanilla)^0.5)-SUM($L245:Q245),(Input!$L$117*(1+rvanilla)^0.5)/A15stdlife))</f>
        <v>0</v>
      </c>
      <c r="S245" s="172">
        <f>IF(A15stdlife="n/a","n/a",IF(S$3&gt;(A15stdlife+$E245),(Input!$L$117*(1+rvanilla)^0.5)-SUM($L245:R245),(Input!$L$117*(1+rvanilla)^0.5)/A15stdlife))</f>
        <v>0</v>
      </c>
      <c r="T245" s="172">
        <f>IF(A15stdlife="n/a","n/a",IF(T$3&gt;(A15stdlife+$E245),(Input!$L$117*(1+rvanilla)^0.5)-SUM($L245:S245),(Input!$L$117*(1+rvanilla)^0.5)/A15stdlife))</f>
        <v>0</v>
      </c>
      <c r="U245" s="172">
        <f>IF(A15stdlife="n/a","n/a",IF(U$3&gt;(A15stdlife+$E245),(Input!$L$117*(1+rvanilla)^0.5)-SUM($L245:T245),(Input!$L$117*(1+rvanilla)^0.5)/A15stdlife))</f>
        <v>0</v>
      </c>
      <c r="V245" s="172">
        <f>IF(A15stdlife="n/a","n/a",IF(V$3&gt;(A15stdlife+$E245),(Input!$L$117*(1+rvanilla)^0.5)-SUM($L245:U245),(Input!$L$117*(1+rvanilla)^0.5)/A15stdlife))</f>
        <v>0</v>
      </c>
      <c r="W245" s="172">
        <f>IF(A15stdlife="n/a","n/a",IF(W$3&gt;(A15stdlife+$E245),(Input!$L$117*(1+rvanilla)^0.5)-SUM($L245:V245),(Input!$L$117*(1+rvanilla)^0.5)/A15stdlife))</f>
        <v>0</v>
      </c>
      <c r="X245" s="172">
        <f>IF(A15stdlife="n/a","n/a",IF(X$3&gt;(A15stdlife+$E245),(Input!$L$117*(1+rvanilla)^0.5)-SUM($L245:W245),(Input!$L$117*(1+rvanilla)^0.5)/A15stdlife))</f>
        <v>0</v>
      </c>
      <c r="Y245" s="172">
        <f>IF(A15stdlife="n/a","n/a",IF(Y$3&gt;(A15stdlife+$E245),(Input!$L$117*(1+rvanilla)^0.5)-SUM($L245:X245),(Input!$L$117*(1+rvanilla)^0.5)/A15stdlife))</f>
        <v>0</v>
      </c>
      <c r="Z245" s="172">
        <f>IF(A15stdlife="n/a","n/a",IF(Z$3&gt;(A15stdlife+$E245),(Input!$L$117*(1+rvanilla)^0.5)-SUM($L245:Y245),(Input!$L$117*(1+rvanilla)^0.5)/A15stdlife))</f>
        <v>0</v>
      </c>
      <c r="AA245" s="172">
        <f>IF(A15stdlife="n/a","n/a",IF(AA$3&gt;(A15stdlife+$E245),(Input!$L$117*(1+rvanilla)^0.5)-SUM($L245:Z245),(Input!$L$117*(1+rvanilla)^0.5)/A15stdlife))</f>
        <v>0</v>
      </c>
      <c r="AB245" s="172">
        <f>IF(A15stdlife="n/a","n/a",IF(AB$3&gt;(A15stdlife+$E245),(Input!$L$117*(1+rvanilla)^0.5)-SUM($L245:AA245),(Input!$L$117*(1+rvanilla)^0.5)/A15stdlife))</f>
        <v>0</v>
      </c>
      <c r="AC245" s="172">
        <f>IF(A15stdlife="n/a","n/a",IF(AC$3&gt;(A15stdlife+$E245),(Input!$L$117*(1+rvanilla)^0.5)-SUM($L245:AB245),(Input!$L$117*(1+rvanilla)^0.5)/A15stdlife))</f>
        <v>0</v>
      </c>
      <c r="AD245" s="172">
        <f>IF(A15stdlife="n/a","n/a",IF(AD$3&gt;(A15stdlife+$E245),(Input!$L$117*(1+rvanilla)^0.5)-SUM($L245:AC245),(Input!$L$117*(1+rvanilla)^0.5)/A15stdlife))</f>
        <v>0</v>
      </c>
      <c r="AE245" s="172">
        <f>IF(A15stdlife="n/a","n/a",IF(AE$3&gt;(A15stdlife+$E245),(Input!$L$117*(1+rvanilla)^0.5)-SUM($L245:AD245),(Input!$L$117*(1+rvanilla)^0.5)/A15stdlife))</f>
        <v>0</v>
      </c>
      <c r="AF245" s="172">
        <f>IF(A15stdlife="n/a","n/a",IF(AF$3&gt;(A15stdlife+$E245),(Input!$L$117*(1+rvanilla)^0.5)-SUM($L245:AE245),(Input!$L$117*(1+rvanilla)^0.5)/A15stdlife))</f>
        <v>0</v>
      </c>
      <c r="AG245" s="172">
        <f>IF(A15stdlife="n/a","n/a",IF(AG$3&gt;(A15stdlife+$E245),(Input!$L$117*(1+rvanilla)^0.5)-SUM($L245:AF245),(Input!$L$117*(1+rvanilla)^0.5)/A15stdlife))</f>
        <v>0</v>
      </c>
      <c r="AH245" s="172">
        <f>IF(A15stdlife="n/a","n/a",IF(AH$3&gt;(A15stdlife+$E245),(Input!$L$117*(1+rvanilla)^0.5)-SUM($L245:AG245),(Input!$L$117*(1+rvanilla)^0.5)/A15stdlife))</f>
        <v>0</v>
      </c>
      <c r="AI245" s="172">
        <f>IF(A15stdlife="n/a","n/a",IF(AI$3&gt;(A15stdlife+$E245),(Input!$L$117*(1+rvanilla)^0.5)-SUM($L245:AH245),(Input!$L$117*(1+rvanilla)^0.5)/A15stdlife))</f>
        <v>0</v>
      </c>
      <c r="AJ245" s="172">
        <f>IF(A15stdlife="n/a","n/a",IF(AJ$3&gt;(A15stdlife+$E245),(Input!$L$117*(1+rvanilla)^0.5)-SUM($L245:AI245),(Input!$L$117*(1+rvanilla)^0.5)/A15stdlife))</f>
        <v>0</v>
      </c>
      <c r="AK245" s="172">
        <f>IF(A15stdlife="n/a","n/a",IF(AK$3&gt;(A15stdlife+$E245),(Input!$L$117*(1+rvanilla)^0.5)-SUM($L245:AJ245),(Input!$L$117*(1+rvanilla)^0.5)/A15stdlife))</f>
        <v>0</v>
      </c>
      <c r="AL245" s="172">
        <f>IF(A15stdlife="n/a","n/a",IF(AL$3&gt;(A15stdlife+$E245),(Input!$L$117*(1+rvanilla)^0.5)-SUM($L245:AK245),(Input!$L$117*(1+rvanilla)^0.5)/A15stdlife))</f>
        <v>0</v>
      </c>
      <c r="AM245" s="172">
        <f>IF(A15stdlife="n/a","n/a",IF(AM$3&gt;(A15stdlife+$E245),(Input!$L$117*(1+rvanilla)^0.5)-SUM($L245:AL245),(Input!$L$117*(1+rvanilla)^0.5)/A15stdlife))</f>
        <v>0</v>
      </c>
      <c r="AN245" s="172">
        <f>IF(A15stdlife="n/a","n/a",IF(AN$3&gt;(A15stdlife+$E245),(Input!$L$117*(1+rvanilla)^0.5)-SUM($L245:AM245),(Input!$L$117*(1+rvanilla)^0.5)/A15stdlife))</f>
        <v>0</v>
      </c>
      <c r="AO245" s="172">
        <f>IF(A15stdlife="n/a","n/a",IF(AO$3&gt;(A15stdlife+$E245),(Input!$L$117*(1+rvanilla)^0.5)-SUM($L245:AN245),(Input!$L$117*(1+rvanilla)^0.5)/A15stdlife))</f>
        <v>0</v>
      </c>
      <c r="AP245" s="172">
        <f>IF(A15stdlife="n/a","n/a",IF(AP$3&gt;(A15stdlife+$E245),(Input!$L$117*(1+rvanilla)^0.5)-SUM($L245:AO245),(Input!$L$117*(1+rvanilla)^0.5)/A15stdlife))</f>
        <v>0</v>
      </c>
      <c r="AQ245" s="172">
        <f>IF(A15stdlife="n/a","n/a",IF(AQ$3&gt;(A15stdlife+$E245),(Input!$L$117*(1+rvanilla)^0.5)-SUM($L245:AP245),(Input!$L$117*(1+rvanilla)^0.5)/A15stdlife))</f>
        <v>0</v>
      </c>
      <c r="AR245" s="172">
        <f>IF(A15stdlife="n/a","n/a",IF(AR$3&gt;(A15stdlife+$E245),(Input!$L$117*(1+rvanilla)^0.5)-SUM($L245:AQ245),(Input!$L$117*(1+rvanilla)^0.5)/A15stdlife))</f>
        <v>0</v>
      </c>
      <c r="AS245" s="172">
        <f>IF(A15stdlife="n/a","n/a",IF(AS$3&gt;(A15stdlife+$E245),(Input!$L$117*(1+rvanilla)^0.5)-SUM($L245:AR245),(Input!$L$117*(1+rvanilla)^0.5)/A15stdlife))</f>
        <v>0</v>
      </c>
      <c r="AT245" s="172">
        <f>IF(A15stdlife="n/a","n/a",IF(AT$3&gt;(A15stdlife+$E245),(Input!$L$117*(1+rvanilla)^0.5)-SUM($L245:AS245),(Input!$L$117*(1+rvanilla)^0.5)/A15stdlife))</f>
        <v>0</v>
      </c>
      <c r="AU245" s="172">
        <f>IF(A15stdlife="n/a","n/a",IF(AU$3&gt;(A15stdlife+$E245),(Input!$L$117*(1+rvanilla)^0.5)-SUM($L245:AT245),(Input!$L$117*(1+rvanilla)^0.5)/A15stdlife))</f>
        <v>0</v>
      </c>
      <c r="AV245" s="172">
        <f>IF(A15stdlife="n/a","n/a",IF(AV$3&gt;(A15stdlife+$E245),(Input!$L$117*(1+rvanilla)^0.5)-SUM($L245:AU245),(Input!$L$117*(1+rvanilla)^0.5)/A15stdlife))</f>
        <v>0</v>
      </c>
      <c r="AW245" s="172">
        <f>IF(A15stdlife="n/a","n/a",IF(AW$3&gt;(A15stdlife+$E245),(Input!$L$117*(1+rvanilla)^0.5)-SUM($L245:AV245),(Input!$L$117*(1+rvanilla)^0.5)/A15stdlife))</f>
        <v>0</v>
      </c>
      <c r="AX245" s="172">
        <f>IF(A15stdlife="n/a","n/a",IF(AX$3&gt;(A15stdlife+$E245),(Input!$L$117*(1+rvanilla)^0.5)-SUM($L245:AW245),(Input!$L$117*(1+rvanilla)^0.5)/A15stdlife))</f>
        <v>0</v>
      </c>
      <c r="AY245" s="172">
        <f>IF(A15stdlife="n/a","n/a",IF(AY$3&gt;(A15stdlife+$E245),(Input!$L$117*(1+rvanilla)^0.5)-SUM($L245:AX245),(Input!$L$117*(1+rvanilla)^0.5)/A15stdlife))</f>
        <v>0</v>
      </c>
      <c r="AZ245" s="172">
        <f>IF(A15stdlife="n/a","n/a",IF(AZ$3&gt;(A15stdlife+$E245),(Input!$L$117*(1+rvanilla)^0.5)-SUM($L245:AY245),(Input!$L$117*(1+rvanilla)^0.5)/A15stdlife))</f>
        <v>0</v>
      </c>
      <c r="BA245" s="172">
        <f>IF(A15stdlife="n/a","n/a",IF(BA$3&gt;(A15stdlife+$E245),(Input!$L$117*(1+rvanilla)^0.5)-SUM($L245:AZ245),(Input!$L$117*(1+rvanilla)^0.5)/A15stdlife))</f>
        <v>0</v>
      </c>
      <c r="BB245" s="172">
        <f>IF(A15stdlife="n/a","n/a",IF(BB$3&gt;(A15stdlife+$E245),(Input!$L$117*(1+rvanilla)^0.5)-SUM($L245:BA245),(Input!$L$117*(1+rvanilla)^0.5)/A15stdlife))</f>
        <v>0</v>
      </c>
      <c r="BC245" s="172">
        <f>IF(A15stdlife="n/a","n/a",IF(BC$3&gt;(A15stdlife+$E245),(Input!$L$117*(1+rvanilla)^0.5)-SUM($L245:BB245),(Input!$L$117*(1+rvanilla)^0.5)/A15stdlife))</f>
        <v>0</v>
      </c>
      <c r="BD245" s="172">
        <f>IF(A15stdlife="n/a","n/a",IF(BD$3&gt;(A15stdlife+$E245),(Input!$L$117*(1+rvanilla)^0.5)-SUM($L245:BC245),(Input!$L$117*(1+rvanilla)^0.5)/A15stdlife))</f>
        <v>0</v>
      </c>
      <c r="BE245" s="172">
        <f>IF(A15stdlife="n/a","n/a",IF(BE$3&gt;(A15stdlife+$E245),(Input!$L$117*(1+rvanilla)^0.5)-SUM($L245:BD245),(Input!$L$117*(1+rvanilla)^0.5)/A15stdlife))</f>
        <v>0</v>
      </c>
      <c r="BF245" s="172">
        <f>IF(A15stdlife="n/a","n/a",IF(BF$3&gt;(A15stdlife+$E245),(Input!$L$117*(1+rvanilla)^0.5)-SUM($L245:BE245),(Input!$L$117*(1+rvanilla)^0.5)/A15stdlife))</f>
        <v>0</v>
      </c>
      <c r="BG245" s="172">
        <f>IF(A15stdlife="n/a","n/a",IF(BG$3&gt;(A15stdlife+$E245),(Input!$L$117*(1+rvanilla)^0.5)-SUM($L245:BF245),(Input!$L$117*(1+rvanilla)^0.5)/A15stdlife))</f>
        <v>0</v>
      </c>
      <c r="BH245" s="172">
        <f>IF(A15stdlife="n/a","n/a",IF(BH$3&gt;(A15stdlife+$E245),(Input!$L$117*(1+rvanilla)^0.5)-SUM($L245:BG245),(Input!$L$117*(1+rvanilla)^0.5)/A15stdlife))</f>
        <v>0</v>
      </c>
      <c r="BI245" s="172">
        <f>IF(A15stdlife="n/a","n/a",IF(BI$3&gt;(A15stdlife+$E245),(Input!$L$117*(1+rvanilla)^0.5)-SUM($L245:BH245),(Input!$L$117*(1+rvanilla)^0.5)/A15stdlife))</f>
        <v>0</v>
      </c>
      <c r="BJ245" s="16"/>
      <c r="BK245" s="16"/>
      <c r="BL245" s="325"/>
      <c r="BM245" s="325"/>
      <c r="BN245" s="325"/>
      <c r="BO245" s="325"/>
      <c r="BP245" s="325"/>
      <c r="BQ245" s="32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2" customFormat="1" hidden="1" outlineLevel="2">
      <c r="A246" s="16"/>
      <c r="B246" s="16"/>
      <c r="C246" s="35"/>
      <c r="D246" s="546"/>
      <c r="E246" s="293">
        <v>7</v>
      </c>
      <c r="F246" s="37"/>
      <c r="G246" s="318"/>
      <c r="H246" s="320"/>
      <c r="I246" s="320"/>
      <c r="J246" s="320"/>
      <c r="K246" s="320"/>
      <c r="L246" s="320"/>
      <c r="M246" s="319"/>
      <c r="N246" s="172">
        <f>IF(A15stdlife="n/a","n/a",IF(N$3&gt;(A15stdlife+$E246),(Input!$M$117*(1+rvanilla)^0.5)-SUM($M246:M246),(Input!$M$117*(1+rvanilla)^0.5)/A15stdlife))</f>
        <v>0</v>
      </c>
      <c r="O246" s="172">
        <f>IF(A15stdlife="n/a","n/a",IF(O$3&gt;(A15stdlife+$E246),(Input!$M$117*(1+rvanilla)^0.5)-SUM($M246:N246),(Input!$M$117*(1+rvanilla)^0.5)/A15stdlife))</f>
        <v>0</v>
      </c>
      <c r="P246" s="172">
        <f>IF(A15stdlife="n/a","n/a",IF(P$3&gt;(A15stdlife+$E246),(Input!$M$117*(1+rvanilla)^0.5)-SUM($M246:O246),(Input!$M$117*(1+rvanilla)^0.5)/A15stdlife))</f>
        <v>0</v>
      </c>
      <c r="Q246" s="172">
        <f>IF(A15stdlife="n/a","n/a",IF(Q$3&gt;(A15stdlife+$E246),(Input!$M$117*(1+rvanilla)^0.5)-SUM($M246:P246),(Input!$M$117*(1+rvanilla)^0.5)/A15stdlife))</f>
        <v>0</v>
      </c>
      <c r="R246" s="172">
        <f>IF(A15stdlife="n/a","n/a",IF(R$3&gt;(A15stdlife+$E246),(Input!$M$117*(1+rvanilla)^0.5)-SUM($M246:Q246),(Input!$M$117*(1+rvanilla)^0.5)/A15stdlife))</f>
        <v>0</v>
      </c>
      <c r="S246" s="172">
        <f>IF(A15stdlife="n/a","n/a",IF(S$3&gt;(A15stdlife+$E246),(Input!$M$117*(1+rvanilla)^0.5)-SUM($M246:R246),(Input!$M$117*(1+rvanilla)^0.5)/A15stdlife))</f>
        <v>0</v>
      </c>
      <c r="T246" s="172">
        <f>IF(A15stdlife="n/a","n/a",IF(T$3&gt;(A15stdlife+$E246),(Input!$M$117*(1+rvanilla)^0.5)-SUM($M246:S246),(Input!$M$117*(1+rvanilla)^0.5)/A15stdlife))</f>
        <v>0</v>
      </c>
      <c r="U246" s="172">
        <f>IF(A15stdlife="n/a","n/a",IF(U$3&gt;(A15stdlife+$E246),(Input!$M$117*(1+rvanilla)^0.5)-SUM($M246:T246),(Input!$M$117*(1+rvanilla)^0.5)/A15stdlife))</f>
        <v>0</v>
      </c>
      <c r="V246" s="172">
        <f>IF(A15stdlife="n/a","n/a",IF(V$3&gt;(A15stdlife+$E246),(Input!$M$117*(1+rvanilla)^0.5)-SUM($M246:U246),(Input!$M$117*(1+rvanilla)^0.5)/A15stdlife))</f>
        <v>0</v>
      </c>
      <c r="W246" s="172">
        <f>IF(A15stdlife="n/a","n/a",IF(W$3&gt;(A15stdlife+$E246),(Input!$M$117*(1+rvanilla)^0.5)-SUM($M246:V246),(Input!$M$117*(1+rvanilla)^0.5)/A15stdlife))</f>
        <v>0</v>
      </c>
      <c r="X246" s="172">
        <f>IF(A15stdlife="n/a","n/a",IF(X$3&gt;(A15stdlife+$E246),(Input!$M$117*(1+rvanilla)^0.5)-SUM($M246:W246),(Input!$M$117*(1+rvanilla)^0.5)/A15stdlife))</f>
        <v>0</v>
      </c>
      <c r="Y246" s="172">
        <f>IF(A15stdlife="n/a","n/a",IF(Y$3&gt;(A15stdlife+$E246),(Input!$M$117*(1+rvanilla)^0.5)-SUM($M246:X246),(Input!$M$117*(1+rvanilla)^0.5)/A15stdlife))</f>
        <v>0</v>
      </c>
      <c r="Z246" s="172">
        <f>IF(A15stdlife="n/a","n/a",IF(Z$3&gt;(A15stdlife+$E246),(Input!$M$117*(1+rvanilla)^0.5)-SUM($M246:Y246),(Input!$M$117*(1+rvanilla)^0.5)/A15stdlife))</f>
        <v>0</v>
      </c>
      <c r="AA246" s="172">
        <f>IF(A15stdlife="n/a","n/a",IF(AA$3&gt;(A15stdlife+$E246),(Input!$M$117*(1+rvanilla)^0.5)-SUM($M246:Z246),(Input!$M$117*(1+rvanilla)^0.5)/A15stdlife))</f>
        <v>0</v>
      </c>
      <c r="AB246" s="172">
        <f>IF(A15stdlife="n/a","n/a",IF(AB$3&gt;(A15stdlife+$E246),(Input!$M$117*(1+rvanilla)^0.5)-SUM($M246:AA246),(Input!$M$117*(1+rvanilla)^0.5)/A15stdlife))</f>
        <v>0</v>
      </c>
      <c r="AC246" s="172">
        <f>IF(A15stdlife="n/a","n/a",IF(AC$3&gt;(A15stdlife+$E246),(Input!$M$117*(1+rvanilla)^0.5)-SUM($M246:AB246),(Input!$M$117*(1+rvanilla)^0.5)/A15stdlife))</f>
        <v>0</v>
      </c>
      <c r="AD246" s="172">
        <f>IF(A15stdlife="n/a","n/a",IF(AD$3&gt;(A15stdlife+$E246),(Input!$M$117*(1+rvanilla)^0.5)-SUM($M246:AC246),(Input!$M$117*(1+rvanilla)^0.5)/A15stdlife))</f>
        <v>0</v>
      </c>
      <c r="AE246" s="172">
        <f>IF(A15stdlife="n/a","n/a",IF(AE$3&gt;(A15stdlife+$E246),(Input!$M$117*(1+rvanilla)^0.5)-SUM($M246:AD246),(Input!$M$117*(1+rvanilla)^0.5)/A15stdlife))</f>
        <v>0</v>
      </c>
      <c r="AF246" s="172">
        <f>IF(A15stdlife="n/a","n/a",IF(AF$3&gt;(A15stdlife+$E246),(Input!$M$117*(1+rvanilla)^0.5)-SUM($M246:AE246),(Input!$M$117*(1+rvanilla)^0.5)/A15stdlife))</f>
        <v>0</v>
      </c>
      <c r="AG246" s="172">
        <f>IF(A15stdlife="n/a","n/a",IF(AG$3&gt;(A15stdlife+$E246),(Input!$M$117*(1+rvanilla)^0.5)-SUM($M246:AF246),(Input!$M$117*(1+rvanilla)^0.5)/A15stdlife))</f>
        <v>0</v>
      </c>
      <c r="AH246" s="172">
        <f>IF(A15stdlife="n/a","n/a",IF(AH$3&gt;(A15stdlife+$E246),(Input!$M$117*(1+rvanilla)^0.5)-SUM($M246:AG246),(Input!$M$117*(1+rvanilla)^0.5)/A15stdlife))</f>
        <v>0</v>
      </c>
      <c r="AI246" s="172">
        <f>IF(A15stdlife="n/a","n/a",IF(AI$3&gt;(A15stdlife+$E246),(Input!$M$117*(1+rvanilla)^0.5)-SUM($M246:AH246),(Input!$M$117*(1+rvanilla)^0.5)/A15stdlife))</f>
        <v>0</v>
      </c>
      <c r="AJ246" s="172">
        <f>IF(A15stdlife="n/a","n/a",IF(AJ$3&gt;(A15stdlife+$E246),(Input!$M$117*(1+rvanilla)^0.5)-SUM($M246:AI246),(Input!$M$117*(1+rvanilla)^0.5)/A15stdlife))</f>
        <v>0</v>
      </c>
      <c r="AK246" s="172">
        <f>IF(A15stdlife="n/a","n/a",IF(AK$3&gt;(A15stdlife+$E246),(Input!$M$117*(1+rvanilla)^0.5)-SUM($M246:AJ246),(Input!$M$117*(1+rvanilla)^0.5)/A15stdlife))</f>
        <v>0</v>
      </c>
      <c r="AL246" s="172">
        <f>IF(A15stdlife="n/a","n/a",IF(AL$3&gt;(A15stdlife+$E246),(Input!$M$117*(1+rvanilla)^0.5)-SUM($M246:AK246),(Input!$M$117*(1+rvanilla)^0.5)/A15stdlife))</f>
        <v>0</v>
      </c>
      <c r="AM246" s="172">
        <f>IF(A15stdlife="n/a","n/a",IF(AM$3&gt;(A15stdlife+$E246),(Input!$M$117*(1+rvanilla)^0.5)-SUM($M246:AL246),(Input!$M$117*(1+rvanilla)^0.5)/A15stdlife))</f>
        <v>0</v>
      </c>
      <c r="AN246" s="172">
        <f>IF(A15stdlife="n/a","n/a",IF(AN$3&gt;(A15stdlife+$E246),(Input!$M$117*(1+rvanilla)^0.5)-SUM($M246:AM246),(Input!$M$117*(1+rvanilla)^0.5)/A15stdlife))</f>
        <v>0</v>
      </c>
      <c r="AO246" s="172">
        <f>IF(A15stdlife="n/a","n/a",IF(AO$3&gt;(A15stdlife+$E246),(Input!$M$117*(1+rvanilla)^0.5)-SUM($M246:AN246),(Input!$M$117*(1+rvanilla)^0.5)/A15stdlife))</f>
        <v>0</v>
      </c>
      <c r="AP246" s="172">
        <f>IF(A15stdlife="n/a","n/a",IF(AP$3&gt;(A15stdlife+$E246),(Input!$M$117*(1+rvanilla)^0.5)-SUM($M246:AO246),(Input!$M$117*(1+rvanilla)^0.5)/A15stdlife))</f>
        <v>0</v>
      </c>
      <c r="AQ246" s="172">
        <f>IF(A15stdlife="n/a","n/a",IF(AQ$3&gt;(A15stdlife+$E246),(Input!$M$117*(1+rvanilla)^0.5)-SUM($M246:AP246),(Input!$M$117*(1+rvanilla)^0.5)/A15stdlife))</f>
        <v>0</v>
      </c>
      <c r="AR246" s="172">
        <f>IF(A15stdlife="n/a","n/a",IF(AR$3&gt;(A15stdlife+$E246),(Input!$M$117*(1+rvanilla)^0.5)-SUM($M246:AQ246),(Input!$M$117*(1+rvanilla)^0.5)/A15stdlife))</f>
        <v>0</v>
      </c>
      <c r="AS246" s="172">
        <f>IF(A15stdlife="n/a","n/a",IF(AS$3&gt;(A15stdlife+$E246),(Input!$M$117*(1+rvanilla)^0.5)-SUM($M246:AR246),(Input!$M$117*(1+rvanilla)^0.5)/A15stdlife))</f>
        <v>0</v>
      </c>
      <c r="AT246" s="172">
        <f>IF(A15stdlife="n/a","n/a",IF(AT$3&gt;(A15stdlife+$E246),(Input!$M$117*(1+rvanilla)^0.5)-SUM($M246:AS246),(Input!$M$117*(1+rvanilla)^0.5)/A15stdlife))</f>
        <v>0</v>
      </c>
      <c r="AU246" s="172">
        <f>IF(A15stdlife="n/a","n/a",IF(AU$3&gt;(A15stdlife+$E246),(Input!$M$117*(1+rvanilla)^0.5)-SUM($M246:AT246),(Input!$M$117*(1+rvanilla)^0.5)/A15stdlife))</f>
        <v>0</v>
      </c>
      <c r="AV246" s="172">
        <f>IF(A15stdlife="n/a","n/a",IF(AV$3&gt;(A15stdlife+$E246),(Input!$M$117*(1+rvanilla)^0.5)-SUM($M246:AU246),(Input!$M$117*(1+rvanilla)^0.5)/A15stdlife))</f>
        <v>0</v>
      </c>
      <c r="AW246" s="172">
        <f>IF(A15stdlife="n/a","n/a",IF(AW$3&gt;(A15stdlife+$E246),(Input!$M$117*(1+rvanilla)^0.5)-SUM($M246:AV246),(Input!$M$117*(1+rvanilla)^0.5)/A15stdlife))</f>
        <v>0</v>
      </c>
      <c r="AX246" s="172">
        <f>IF(A15stdlife="n/a","n/a",IF(AX$3&gt;(A15stdlife+$E246),(Input!$M$117*(1+rvanilla)^0.5)-SUM($M246:AW246),(Input!$M$117*(1+rvanilla)^0.5)/A15stdlife))</f>
        <v>0</v>
      </c>
      <c r="AY246" s="172">
        <f>IF(A15stdlife="n/a","n/a",IF(AY$3&gt;(A15stdlife+$E246),(Input!$M$117*(1+rvanilla)^0.5)-SUM($M246:AX246),(Input!$M$117*(1+rvanilla)^0.5)/A15stdlife))</f>
        <v>0</v>
      </c>
      <c r="AZ246" s="172">
        <f>IF(A15stdlife="n/a","n/a",IF(AZ$3&gt;(A15stdlife+$E246),(Input!$M$117*(1+rvanilla)^0.5)-SUM($M246:AY246),(Input!$M$117*(1+rvanilla)^0.5)/A15stdlife))</f>
        <v>0</v>
      </c>
      <c r="BA246" s="172">
        <f>IF(A15stdlife="n/a","n/a",IF(BA$3&gt;(A15stdlife+$E246),(Input!$M$117*(1+rvanilla)^0.5)-SUM($M246:AZ246),(Input!$M$117*(1+rvanilla)^0.5)/A15stdlife))</f>
        <v>0</v>
      </c>
      <c r="BB246" s="172">
        <f>IF(A15stdlife="n/a","n/a",IF(BB$3&gt;(A15stdlife+$E246),(Input!$M$117*(1+rvanilla)^0.5)-SUM($M246:BA246),(Input!$M$117*(1+rvanilla)^0.5)/A15stdlife))</f>
        <v>0</v>
      </c>
      <c r="BC246" s="172">
        <f>IF(A15stdlife="n/a","n/a",IF(BC$3&gt;(A15stdlife+$E246),(Input!$M$117*(1+rvanilla)^0.5)-SUM($M246:BB246),(Input!$M$117*(1+rvanilla)^0.5)/A15stdlife))</f>
        <v>0</v>
      </c>
      <c r="BD246" s="172">
        <f>IF(A15stdlife="n/a","n/a",IF(BD$3&gt;(A15stdlife+$E246),(Input!$M$117*(1+rvanilla)^0.5)-SUM($M246:BC246),(Input!$M$117*(1+rvanilla)^0.5)/A15stdlife))</f>
        <v>0</v>
      </c>
      <c r="BE246" s="172">
        <f>IF(A15stdlife="n/a","n/a",IF(BE$3&gt;(A15stdlife+$E246),(Input!$M$117*(1+rvanilla)^0.5)-SUM($M246:BD246),(Input!$M$117*(1+rvanilla)^0.5)/A15stdlife))</f>
        <v>0</v>
      </c>
      <c r="BF246" s="172">
        <f>IF(A15stdlife="n/a","n/a",IF(BF$3&gt;(A15stdlife+$E246),(Input!$M$117*(1+rvanilla)^0.5)-SUM($M246:BE246),(Input!$M$117*(1+rvanilla)^0.5)/A15stdlife))</f>
        <v>0</v>
      </c>
      <c r="BG246" s="172">
        <f>IF(A15stdlife="n/a","n/a",IF(BG$3&gt;(A15stdlife+$E246),(Input!$M$117*(1+rvanilla)^0.5)-SUM($M246:BF246),(Input!$M$117*(1+rvanilla)^0.5)/A15stdlife))</f>
        <v>0</v>
      </c>
      <c r="BH246" s="172">
        <f>IF(A15stdlife="n/a","n/a",IF(BH$3&gt;(A15stdlife+$E246),(Input!$M$117*(1+rvanilla)^0.5)-SUM($M246:BG246),(Input!$M$117*(1+rvanilla)^0.5)/A15stdlife))</f>
        <v>0</v>
      </c>
      <c r="BI246" s="172">
        <f>IF(A15stdlife="n/a","n/a",IF(BI$3&gt;(A15stdlife+$E246),(Input!$M$117*(1+rvanilla)^0.5)-SUM($M246:BH246),(Input!$M$117*(1+rvanilla)^0.5)/A15stdlife))</f>
        <v>0</v>
      </c>
      <c r="BJ246" s="16"/>
      <c r="BK246" s="16"/>
      <c r="BL246" s="325"/>
      <c r="BM246" s="325"/>
      <c r="BN246" s="325"/>
      <c r="BO246" s="325"/>
      <c r="BP246" s="325"/>
      <c r="BQ246" s="325"/>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2" customFormat="1" hidden="1" outlineLevel="2">
      <c r="A247" s="16"/>
      <c r="B247" s="16"/>
      <c r="C247" s="35"/>
      <c r="D247" s="546"/>
      <c r="E247" s="293">
        <v>8</v>
      </c>
      <c r="F247" s="37"/>
      <c r="G247" s="318"/>
      <c r="H247" s="320"/>
      <c r="I247" s="320"/>
      <c r="J247" s="320"/>
      <c r="K247" s="320"/>
      <c r="L247" s="320"/>
      <c r="M247" s="320"/>
      <c r="N247" s="319"/>
      <c r="O247" s="172">
        <f>IF(A15stdlife="n/a","n/a",IF(O$3&gt;(A15stdlife+$E247),(Input!$N$117*(1+rvanilla)^0.5)-SUM($N247:N247),(Input!$N$117*(1+rvanilla)^0.5)/A15stdlife))</f>
        <v>0</v>
      </c>
      <c r="P247" s="172">
        <f>IF(A15stdlife="n/a","n/a",IF(P$3&gt;(A15stdlife+$E247),(Input!$N$117*(1+rvanilla)^0.5)-SUM($N247:O247),(Input!$N$117*(1+rvanilla)^0.5)/A15stdlife))</f>
        <v>0</v>
      </c>
      <c r="Q247" s="172">
        <f>IF(A15stdlife="n/a","n/a",IF(Q$3&gt;(A15stdlife+$E247),(Input!$N$117*(1+rvanilla)^0.5)-SUM($N247:P247),(Input!$N$117*(1+rvanilla)^0.5)/A15stdlife))</f>
        <v>0</v>
      </c>
      <c r="R247" s="172">
        <f>IF(A15stdlife="n/a","n/a",IF(R$3&gt;(A15stdlife+$E247),(Input!$N$117*(1+rvanilla)^0.5)-SUM($N247:Q247),(Input!$N$117*(1+rvanilla)^0.5)/A15stdlife))</f>
        <v>0</v>
      </c>
      <c r="S247" s="172">
        <f>IF(A15stdlife="n/a","n/a",IF(S$3&gt;(A15stdlife+$E247),(Input!$N$117*(1+rvanilla)^0.5)-SUM($N247:R247),(Input!$N$117*(1+rvanilla)^0.5)/A15stdlife))</f>
        <v>0</v>
      </c>
      <c r="T247" s="172">
        <f>IF(A15stdlife="n/a","n/a",IF(T$3&gt;(A15stdlife+$E247),(Input!$N$117*(1+rvanilla)^0.5)-SUM($N247:S247),(Input!$N$117*(1+rvanilla)^0.5)/A15stdlife))</f>
        <v>0</v>
      </c>
      <c r="U247" s="172">
        <f>IF(A15stdlife="n/a","n/a",IF(U$3&gt;(A15stdlife+$E247),(Input!$N$117*(1+rvanilla)^0.5)-SUM($N247:T247),(Input!$N$117*(1+rvanilla)^0.5)/A15stdlife))</f>
        <v>0</v>
      </c>
      <c r="V247" s="172">
        <f>IF(A15stdlife="n/a","n/a",IF(V$3&gt;(A15stdlife+$E247),(Input!$N$117*(1+rvanilla)^0.5)-SUM($N247:U247),(Input!$N$117*(1+rvanilla)^0.5)/A15stdlife))</f>
        <v>0</v>
      </c>
      <c r="W247" s="172">
        <f>IF(A15stdlife="n/a","n/a",IF(W$3&gt;(A15stdlife+$E247),(Input!$N$117*(1+rvanilla)^0.5)-SUM($N247:V247),(Input!$N$117*(1+rvanilla)^0.5)/A15stdlife))</f>
        <v>0</v>
      </c>
      <c r="X247" s="172">
        <f>IF(A15stdlife="n/a","n/a",IF(X$3&gt;(A15stdlife+$E247),(Input!$N$117*(1+rvanilla)^0.5)-SUM($N247:W247),(Input!$N$117*(1+rvanilla)^0.5)/A15stdlife))</f>
        <v>0</v>
      </c>
      <c r="Y247" s="172">
        <f>IF(A15stdlife="n/a","n/a",IF(Y$3&gt;(A15stdlife+$E247),(Input!$N$117*(1+rvanilla)^0.5)-SUM($N247:X247),(Input!$N$117*(1+rvanilla)^0.5)/A15stdlife))</f>
        <v>0</v>
      </c>
      <c r="Z247" s="172">
        <f>IF(A15stdlife="n/a","n/a",IF(Z$3&gt;(A15stdlife+$E247),(Input!$N$117*(1+rvanilla)^0.5)-SUM($N247:Y247),(Input!$N$117*(1+rvanilla)^0.5)/A15stdlife))</f>
        <v>0</v>
      </c>
      <c r="AA247" s="172">
        <f>IF(A15stdlife="n/a","n/a",IF(AA$3&gt;(A15stdlife+$E247),(Input!$N$117*(1+rvanilla)^0.5)-SUM($N247:Z247),(Input!$N$117*(1+rvanilla)^0.5)/A15stdlife))</f>
        <v>0</v>
      </c>
      <c r="AB247" s="172">
        <f>IF(A15stdlife="n/a","n/a",IF(AB$3&gt;(A15stdlife+$E247),(Input!$N$117*(1+rvanilla)^0.5)-SUM($N247:AA247),(Input!$N$117*(1+rvanilla)^0.5)/A15stdlife))</f>
        <v>0</v>
      </c>
      <c r="AC247" s="172">
        <f>IF(A15stdlife="n/a","n/a",IF(AC$3&gt;(A15stdlife+$E247),(Input!$N$117*(1+rvanilla)^0.5)-SUM($N247:AB247),(Input!$N$117*(1+rvanilla)^0.5)/A15stdlife))</f>
        <v>0</v>
      </c>
      <c r="AD247" s="172">
        <f>IF(A15stdlife="n/a","n/a",IF(AD$3&gt;(A15stdlife+$E247),(Input!$N$117*(1+rvanilla)^0.5)-SUM($N247:AC247),(Input!$N$117*(1+rvanilla)^0.5)/A15stdlife))</f>
        <v>0</v>
      </c>
      <c r="AE247" s="172">
        <f>IF(A15stdlife="n/a","n/a",IF(AE$3&gt;(A15stdlife+$E247),(Input!$N$117*(1+rvanilla)^0.5)-SUM($N247:AD247),(Input!$N$117*(1+rvanilla)^0.5)/A15stdlife))</f>
        <v>0</v>
      </c>
      <c r="AF247" s="172">
        <f>IF(A15stdlife="n/a","n/a",IF(AF$3&gt;(A15stdlife+$E247),(Input!$N$117*(1+rvanilla)^0.5)-SUM($N247:AE247),(Input!$N$117*(1+rvanilla)^0.5)/A15stdlife))</f>
        <v>0</v>
      </c>
      <c r="AG247" s="172">
        <f>IF(A15stdlife="n/a","n/a",IF(AG$3&gt;(A15stdlife+$E247),(Input!$N$117*(1+rvanilla)^0.5)-SUM($N247:AF247),(Input!$N$117*(1+rvanilla)^0.5)/A15stdlife))</f>
        <v>0</v>
      </c>
      <c r="AH247" s="172">
        <f>IF(A15stdlife="n/a","n/a",IF(AH$3&gt;(A15stdlife+$E247),(Input!$N$117*(1+rvanilla)^0.5)-SUM($N247:AG247),(Input!$N$117*(1+rvanilla)^0.5)/A15stdlife))</f>
        <v>0</v>
      </c>
      <c r="AI247" s="172">
        <f>IF(A15stdlife="n/a","n/a",IF(AI$3&gt;(A15stdlife+$E247),(Input!$N$117*(1+rvanilla)^0.5)-SUM($N247:AH247),(Input!$N$117*(1+rvanilla)^0.5)/A15stdlife))</f>
        <v>0</v>
      </c>
      <c r="AJ247" s="172">
        <f>IF(A15stdlife="n/a","n/a",IF(AJ$3&gt;(A15stdlife+$E247),(Input!$N$117*(1+rvanilla)^0.5)-SUM($N247:AI247),(Input!$N$117*(1+rvanilla)^0.5)/A15stdlife))</f>
        <v>0</v>
      </c>
      <c r="AK247" s="172">
        <f>IF(A15stdlife="n/a","n/a",IF(AK$3&gt;(A15stdlife+$E247),(Input!$N$117*(1+rvanilla)^0.5)-SUM($N247:AJ247),(Input!$N$117*(1+rvanilla)^0.5)/A15stdlife))</f>
        <v>0</v>
      </c>
      <c r="AL247" s="172">
        <f>IF(A15stdlife="n/a","n/a",IF(AL$3&gt;(A15stdlife+$E247),(Input!$N$117*(1+rvanilla)^0.5)-SUM($N247:AK247),(Input!$N$117*(1+rvanilla)^0.5)/A15stdlife))</f>
        <v>0</v>
      </c>
      <c r="AM247" s="172">
        <f>IF(A15stdlife="n/a","n/a",IF(AM$3&gt;(A15stdlife+$E247),(Input!$N$117*(1+rvanilla)^0.5)-SUM($N247:AL247),(Input!$N$117*(1+rvanilla)^0.5)/A15stdlife))</f>
        <v>0</v>
      </c>
      <c r="AN247" s="172">
        <f>IF(A15stdlife="n/a","n/a",IF(AN$3&gt;(A15stdlife+$E247),(Input!$N$117*(1+rvanilla)^0.5)-SUM($N247:AM247),(Input!$N$117*(1+rvanilla)^0.5)/A15stdlife))</f>
        <v>0</v>
      </c>
      <c r="AO247" s="172">
        <f>IF(A15stdlife="n/a","n/a",IF(AO$3&gt;(A15stdlife+$E247),(Input!$N$117*(1+rvanilla)^0.5)-SUM($N247:AN247),(Input!$N$117*(1+rvanilla)^0.5)/A15stdlife))</f>
        <v>0</v>
      </c>
      <c r="AP247" s="172">
        <f>IF(A15stdlife="n/a","n/a",IF(AP$3&gt;(A15stdlife+$E247),(Input!$N$117*(1+rvanilla)^0.5)-SUM($N247:AO247),(Input!$N$117*(1+rvanilla)^0.5)/A15stdlife))</f>
        <v>0</v>
      </c>
      <c r="AQ247" s="172">
        <f>IF(A15stdlife="n/a","n/a",IF(AQ$3&gt;(A15stdlife+$E247),(Input!$N$117*(1+rvanilla)^0.5)-SUM($N247:AP247),(Input!$N$117*(1+rvanilla)^0.5)/A15stdlife))</f>
        <v>0</v>
      </c>
      <c r="AR247" s="172">
        <f>IF(A15stdlife="n/a","n/a",IF(AR$3&gt;(A15stdlife+$E247),(Input!$N$117*(1+rvanilla)^0.5)-SUM($N247:AQ247),(Input!$N$117*(1+rvanilla)^0.5)/A15stdlife))</f>
        <v>0</v>
      </c>
      <c r="AS247" s="172">
        <f>IF(A15stdlife="n/a","n/a",IF(AS$3&gt;(A15stdlife+$E247),(Input!$N$117*(1+rvanilla)^0.5)-SUM($N247:AR247),(Input!$N$117*(1+rvanilla)^0.5)/A15stdlife))</f>
        <v>0</v>
      </c>
      <c r="AT247" s="172">
        <f>IF(A15stdlife="n/a","n/a",IF(AT$3&gt;(A15stdlife+$E247),(Input!$N$117*(1+rvanilla)^0.5)-SUM($N247:AS247),(Input!$N$117*(1+rvanilla)^0.5)/A15stdlife))</f>
        <v>0</v>
      </c>
      <c r="AU247" s="172">
        <f>IF(A15stdlife="n/a","n/a",IF(AU$3&gt;(A15stdlife+$E247),(Input!$N$117*(1+rvanilla)^0.5)-SUM($N247:AT247),(Input!$N$117*(1+rvanilla)^0.5)/A15stdlife))</f>
        <v>0</v>
      </c>
      <c r="AV247" s="172">
        <f>IF(A15stdlife="n/a","n/a",IF(AV$3&gt;(A15stdlife+$E247),(Input!$N$117*(1+rvanilla)^0.5)-SUM($N247:AU247),(Input!$N$117*(1+rvanilla)^0.5)/A15stdlife))</f>
        <v>0</v>
      </c>
      <c r="AW247" s="172">
        <f>IF(A15stdlife="n/a","n/a",IF(AW$3&gt;(A15stdlife+$E247),(Input!$N$117*(1+rvanilla)^0.5)-SUM($N247:AV247),(Input!$N$117*(1+rvanilla)^0.5)/A15stdlife))</f>
        <v>0</v>
      </c>
      <c r="AX247" s="172">
        <f>IF(A15stdlife="n/a","n/a",IF(AX$3&gt;(A15stdlife+$E247),(Input!$N$117*(1+rvanilla)^0.5)-SUM($N247:AW247),(Input!$N$117*(1+rvanilla)^0.5)/A15stdlife))</f>
        <v>0</v>
      </c>
      <c r="AY247" s="172">
        <f>IF(A15stdlife="n/a","n/a",IF(AY$3&gt;(A15stdlife+$E247),(Input!$N$117*(1+rvanilla)^0.5)-SUM($N247:AX247),(Input!$N$117*(1+rvanilla)^0.5)/A15stdlife))</f>
        <v>0</v>
      </c>
      <c r="AZ247" s="172">
        <f>IF(A15stdlife="n/a","n/a",IF(AZ$3&gt;(A15stdlife+$E247),(Input!$N$117*(1+rvanilla)^0.5)-SUM($N247:AY247),(Input!$N$117*(1+rvanilla)^0.5)/A15stdlife))</f>
        <v>0</v>
      </c>
      <c r="BA247" s="172">
        <f>IF(A15stdlife="n/a","n/a",IF(BA$3&gt;(A15stdlife+$E247),(Input!$N$117*(1+rvanilla)^0.5)-SUM($N247:AZ247),(Input!$N$117*(1+rvanilla)^0.5)/A15stdlife))</f>
        <v>0</v>
      </c>
      <c r="BB247" s="172">
        <f>IF(A15stdlife="n/a","n/a",IF(BB$3&gt;(A15stdlife+$E247),(Input!$N$117*(1+rvanilla)^0.5)-SUM($N247:BA247),(Input!$N$117*(1+rvanilla)^0.5)/A15stdlife))</f>
        <v>0</v>
      </c>
      <c r="BC247" s="172">
        <f>IF(A15stdlife="n/a","n/a",IF(BC$3&gt;(A15stdlife+$E247),(Input!$N$117*(1+rvanilla)^0.5)-SUM($N247:BB247),(Input!$N$117*(1+rvanilla)^0.5)/A15stdlife))</f>
        <v>0</v>
      </c>
      <c r="BD247" s="172">
        <f>IF(A15stdlife="n/a","n/a",IF(BD$3&gt;(A15stdlife+$E247),(Input!$N$117*(1+rvanilla)^0.5)-SUM($N247:BC247),(Input!$N$117*(1+rvanilla)^0.5)/A15stdlife))</f>
        <v>0</v>
      </c>
      <c r="BE247" s="172">
        <f>IF(A15stdlife="n/a","n/a",IF(BE$3&gt;(A15stdlife+$E247),(Input!$N$117*(1+rvanilla)^0.5)-SUM($N247:BD247),(Input!$N$117*(1+rvanilla)^0.5)/A15stdlife))</f>
        <v>0</v>
      </c>
      <c r="BF247" s="172">
        <f>IF(A15stdlife="n/a","n/a",IF(BF$3&gt;(A15stdlife+$E247),(Input!$N$117*(1+rvanilla)^0.5)-SUM($N247:BE247),(Input!$N$117*(1+rvanilla)^0.5)/A15stdlife))</f>
        <v>0</v>
      </c>
      <c r="BG247" s="172">
        <f>IF(A15stdlife="n/a","n/a",IF(BG$3&gt;(A15stdlife+$E247),(Input!$N$117*(1+rvanilla)^0.5)-SUM($N247:BF247),(Input!$N$117*(1+rvanilla)^0.5)/A15stdlife))</f>
        <v>0</v>
      </c>
      <c r="BH247" s="172">
        <f>IF(A15stdlife="n/a","n/a",IF(BH$3&gt;(A15stdlife+$E247),(Input!$N$117*(1+rvanilla)^0.5)-SUM($N247:BG247),(Input!$N$117*(1+rvanilla)^0.5)/A15stdlife))</f>
        <v>0</v>
      </c>
      <c r="BI247" s="172">
        <f>IF(A15stdlife="n/a","n/a",IF(BI$3&gt;(A15stdlife+$E247),(Input!$N$117*(1+rvanilla)^0.5)-SUM($N247:BH247),(Input!$N$117*(1+rvanilla)^0.5)/A15stdlife))</f>
        <v>0</v>
      </c>
      <c r="BJ247" s="16"/>
      <c r="BK247" s="16"/>
      <c r="BL247" s="325"/>
      <c r="BM247" s="325"/>
      <c r="BN247" s="325"/>
      <c r="BO247" s="325"/>
      <c r="BP247" s="325"/>
      <c r="BQ247" s="325"/>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2" customFormat="1" hidden="1" outlineLevel="2">
      <c r="A248" s="16"/>
      <c r="B248" s="16"/>
      <c r="C248" s="35"/>
      <c r="D248" s="546"/>
      <c r="E248" s="293">
        <v>9</v>
      </c>
      <c r="F248" s="37"/>
      <c r="G248" s="318"/>
      <c r="H248" s="320"/>
      <c r="I248" s="320"/>
      <c r="J248" s="320"/>
      <c r="K248" s="320"/>
      <c r="L248" s="320"/>
      <c r="M248" s="320"/>
      <c r="N248" s="320"/>
      <c r="O248" s="319"/>
      <c r="P248" s="172">
        <f>IF(A15stdlife="n/a","n/a",IF(P$3&gt;(A15stdlife+$E248),(Input!$O$117*(1+rvanilla)^0.5)-SUM($O248:O248),(Input!$O$117*(1+rvanilla)^0.5)/A15stdlife))</f>
        <v>0</v>
      </c>
      <c r="Q248" s="172">
        <f>IF(A15stdlife="n/a","n/a",IF(Q$3&gt;(A15stdlife+$E248),(Input!$O$117*(1+rvanilla)^0.5)-SUM($O248:P248),(Input!$O$117*(1+rvanilla)^0.5)/A15stdlife))</f>
        <v>0</v>
      </c>
      <c r="R248" s="172">
        <f>IF(A15stdlife="n/a","n/a",IF(R$3&gt;(A15stdlife+$E248),(Input!$O$117*(1+rvanilla)^0.5)-SUM($O248:Q248),(Input!$O$117*(1+rvanilla)^0.5)/A15stdlife))</f>
        <v>0</v>
      </c>
      <c r="S248" s="172">
        <f>IF(A15stdlife="n/a","n/a",IF(S$3&gt;(A15stdlife+$E248),(Input!$O$117*(1+rvanilla)^0.5)-SUM($O248:R248),(Input!$O$117*(1+rvanilla)^0.5)/A15stdlife))</f>
        <v>0</v>
      </c>
      <c r="T248" s="172">
        <f>IF(A15stdlife="n/a","n/a",IF(T$3&gt;(A15stdlife+$E248),(Input!$O$117*(1+rvanilla)^0.5)-SUM($O248:S248),(Input!$O$117*(1+rvanilla)^0.5)/A15stdlife))</f>
        <v>0</v>
      </c>
      <c r="U248" s="172">
        <f>IF(A15stdlife="n/a","n/a",IF(U$3&gt;(A15stdlife+$E248),(Input!$O$117*(1+rvanilla)^0.5)-SUM($O248:T248),(Input!$O$117*(1+rvanilla)^0.5)/A15stdlife))</f>
        <v>0</v>
      </c>
      <c r="V248" s="172">
        <f>IF(A15stdlife="n/a","n/a",IF(V$3&gt;(A15stdlife+$E248),(Input!$O$117*(1+rvanilla)^0.5)-SUM($O248:U248),(Input!$O$117*(1+rvanilla)^0.5)/A15stdlife))</f>
        <v>0</v>
      </c>
      <c r="W248" s="172">
        <f>IF(A15stdlife="n/a","n/a",IF(W$3&gt;(A15stdlife+$E248),(Input!$O$117*(1+rvanilla)^0.5)-SUM($O248:V248),(Input!$O$117*(1+rvanilla)^0.5)/A15stdlife))</f>
        <v>0</v>
      </c>
      <c r="X248" s="172">
        <f>IF(A15stdlife="n/a","n/a",IF(X$3&gt;(A15stdlife+$E248),(Input!$O$117*(1+rvanilla)^0.5)-SUM($O248:W248),(Input!$O$117*(1+rvanilla)^0.5)/A15stdlife))</f>
        <v>0</v>
      </c>
      <c r="Y248" s="172">
        <f>IF(A15stdlife="n/a","n/a",IF(Y$3&gt;(A15stdlife+$E248),(Input!$O$117*(1+rvanilla)^0.5)-SUM($O248:X248),(Input!$O$117*(1+rvanilla)^0.5)/A15stdlife))</f>
        <v>0</v>
      </c>
      <c r="Z248" s="172">
        <f>IF(A15stdlife="n/a","n/a",IF(Z$3&gt;(A15stdlife+$E248),(Input!$O$117*(1+rvanilla)^0.5)-SUM($O248:Y248),(Input!$O$117*(1+rvanilla)^0.5)/A15stdlife))</f>
        <v>0</v>
      </c>
      <c r="AA248" s="172">
        <f>IF(A15stdlife="n/a","n/a",IF(AA$3&gt;(A15stdlife+$E248),(Input!$O$117*(1+rvanilla)^0.5)-SUM($O248:Z248),(Input!$O$117*(1+rvanilla)^0.5)/A15stdlife))</f>
        <v>0</v>
      </c>
      <c r="AB248" s="172">
        <f>IF(A15stdlife="n/a","n/a",IF(AB$3&gt;(A15stdlife+$E248),(Input!$O$117*(1+rvanilla)^0.5)-SUM($O248:AA248),(Input!$O$117*(1+rvanilla)^0.5)/A15stdlife))</f>
        <v>0</v>
      </c>
      <c r="AC248" s="172">
        <f>IF(A15stdlife="n/a","n/a",IF(AC$3&gt;(A15stdlife+$E248),(Input!$O$117*(1+rvanilla)^0.5)-SUM($O248:AB248),(Input!$O$117*(1+rvanilla)^0.5)/A15stdlife))</f>
        <v>0</v>
      </c>
      <c r="AD248" s="172">
        <f>IF(A15stdlife="n/a","n/a",IF(AD$3&gt;(A15stdlife+$E248),(Input!$O$117*(1+rvanilla)^0.5)-SUM($O248:AC248),(Input!$O$117*(1+rvanilla)^0.5)/A15stdlife))</f>
        <v>0</v>
      </c>
      <c r="AE248" s="172">
        <f>IF(A15stdlife="n/a","n/a",IF(AE$3&gt;(A15stdlife+$E248),(Input!$O$117*(1+rvanilla)^0.5)-SUM($O248:AD248),(Input!$O$117*(1+rvanilla)^0.5)/A15stdlife))</f>
        <v>0</v>
      </c>
      <c r="AF248" s="172">
        <f>IF(A15stdlife="n/a","n/a",IF(AF$3&gt;(A15stdlife+$E248),(Input!$O$117*(1+rvanilla)^0.5)-SUM($O248:AE248),(Input!$O$117*(1+rvanilla)^0.5)/A15stdlife))</f>
        <v>0</v>
      </c>
      <c r="AG248" s="172">
        <f>IF(A15stdlife="n/a","n/a",IF(AG$3&gt;(A15stdlife+$E248),(Input!$O$117*(1+rvanilla)^0.5)-SUM($O248:AF248),(Input!$O$117*(1+rvanilla)^0.5)/A15stdlife))</f>
        <v>0</v>
      </c>
      <c r="AH248" s="172">
        <f>IF(A15stdlife="n/a","n/a",IF(AH$3&gt;(A15stdlife+$E248),(Input!$O$117*(1+rvanilla)^0.5)-SUM($O248:AG248),(Input!$O$117*(1+rvanilla)^0.5)/A15stdlife))</f>
        <v>0</v>
      </c>
      <c r="AI248" s="172">
        <f>IF(A15stdlife="n/a","n/a",IF(AI$3&gt;(A15stdlife+$E248),(Input!$O$117*(1+rvanilla)^0.5)-SUM($O248:AH248),(Input!$O$117*(1+rvanilla)^0.5)/A15stdlife))</f>
        <v>0</v>
      </c>
      <c r="AJ248" s="172">
        <f>IF(A15stdlife="n/a","n/a",IF(AJ$3&gt;(A15stdlife+$E248),(Input!$O$117*(1+rvanilla)^0.5)-SUM($O248:AI248),(Input!$O$117*(1+rvanilla)^0.5)/A15stdlife))</f>
        <v>0</v>
      </c>
      <c r="AK248" s="172">
        <f>IF(A15stdlife="n/a","n/a",IF(AK$3&gt;(A15stdlife+$E248),(Input!$O$117*(1+rvanilla)^0.5)-SUM($O248:AJ248),(Input!$O$117*(1+rvanilla)^0.5)/A15stdlife))</f>
        <v>0</v>
      </c>
      <c r="AL248" s="172">
        <f>IF(A15stdlife="n/a","n/a",IF(AL$3&gt;(A15stdlife+$E248),(Input!$O$117*(1+rvanilla)^0.5)-SUM($O248:AK248),(Input!$O$117*(1+rvanilla)^0.5)/A15stdlife))</f>
        <v>0</v>
      </c>
      <c r="AM248" s="172">
        <f>IF(A15stdlife="n/a","n/a",IF(AM$3&gt;(A15stdlife+$E248),(Input!$O$117*(1+rvanilla)^0.5)-SUM($O248:AL248),(Input!$O$117*(1+rvanilla)^0.5)/A15stdlife))</f>
        <v>0</v>
      </c>
      <c r="AN248" s="172">
        <f>IF(A15stdlife="n/a","n/a",IF(AN$3&gt;(A15stdlife+$E248),(Input!$O$117*(1+rvanilla)^0.5)-SUM($O248:AM248),(Input!$O$117*(1+rvanilla)^0.5)/A15stdlife))</f>
        <v>0</v>
      </c>
      <c r="AO248" s="172">
        <f>IF(A15stdlife="n/a","n/a",IF(AO$3&gt;(A15stdlife+$E248),(Input!$O$117*(1+rvanilla)^0.5)-SUM($O248:AN248),(Input!$O$117*(1+rvanilla)^0.5)/A15stdlife))</f>
        <v>0</v>
      </c>
      <c r="AP248" s="172">
        <f>IF(A15stdlife="n/a","n/a",IF(AP$3&gt;(A15stdlife+$E248),(Input!$O$117*(1+rvanilla)^0.5)-SUM($O248:AO248),(Input!$O$117*(1+rvanilla)^0.5)/A15stdlife))</f>
        <v>0</v>
      </c>
      <c r="AQ248" s="172">
        <f>IF(A15stdlife="n/a","n/a",IF(AQ$3&gt;(A15stdlife+$E248),(Input!$O$117*(1+rvanilla)^0.5)-SUM($O248:AP248),(Input!$O$117*(1+rvanilla)^0.5)/A15stdlife))</f>
        <v>0</v>
      </c>
      <c r="AR248" s="172">
        <f>IF(A15stdlife="n/a","n/a",IF(AR$3&gt;(A15stdlife+$E248),(Input!$O$117*(1+rvanilla)^0.5)-SUM($O248:AQ248),(Input!$O$117*(1+rvanilla)^0.5)/A15stdlife))</f>
        <v>0</v>
      </c>
      <c r="AS248" s="172">
        <f>IF(A15stdlife="n/a","n/a",IF(AS$3&gt;(A15stdlife+$E248),(Input!$O$117*(1+rvanilla)^0.5)-SUM($O248:AR248),(Input!$O$117*(1+rvanilla)^0.5)/A15stdlife))</f>
        <v>0</v>
      </c>
      <c r="AT248" s="172">
        <f>IF(A15stdlife="n/a","n/a",IF(AT$3&gt;(A15stdlife+$E248),(Input!$O$117*(1+rvanilla)^0.5)-SUM($O248:AS248),(Input!$O$117*(1+rvanilla)^0.5)/A15stdlife))</f>
        <v>0</v>
      </c>
      <c r="AU248" s="172">
        <f>IF(A15stdlife="n/a","n/a",IF(AU$3&gt;(A15stdlife+$E248),(Input!$O$117*(1+rvanilla)^0.5)-SUM($O248:AT248),(Input!$O$117*(1+rvanilla)^0.5)/A15stdlife))</f>
        <v>0</v>
      </c>
      <c r="AV248" s="172">
        <f>IF(A15stdlife="n/a","n/a",IF(AV$3&gt;(A15stdlife+$E248),(Input!$O$117*(1+rvanilla)^0.5)-SUM($O248:AU248),(Input!$O$117*(1+rvanilla)^0.5)/A15stdlife))</f>
        <v>0</v>
      </c>
      <c r="AW248" s="172">
        <f>IF(A15stdlife="n/a","n/a",IF(AW$3&gt;(A15stdlife+$E248),(Input!$O$117*(1+rvanilla)^0.5)-SUM($O248:AV248),(Input!$O$117*(1+rvanilla)^0.5)/A15stdlife))</f>
        <v>0</v>
      </c>
      <c r="AX248" s="172">
        <f>IF(A15stdlife="n/a","n/a",IF(AX$3&gt;(A15stdlife+$E248),(Input!$O$117*(1+rvanilla)^0.5)-SUM($O248:AW248),(Input!$O$117*(1+rvanilla)^0.5)/A15stdlife))</f>
        <v>0</v>
      </c>
      <c r="AY248" s="172">
        <f>IF(A15stdlife="n/a","n/a",IF(AY$3&gt;(A15stdlife+$E248),(Input!$O$117*(1+rvanilla)^0.5)-SUM($O248:AX248),(Input!$O$117*(1+rvanilla)^0.5)/A15stdlife))</f>
        <v>0</v>
      </c>
      <c r="AZ248" s="172">
        <f>IF(A15stdlife="n/a","n/a",IF(AZ$3&gt;(A15stdlife+$E248),(Input!$O$117*(1+rvanilla)^0.5)-SUM($O248:AY248),(Input!$O$117*(1+rvanilla)^0.5)/A15stdlife))</f>
        <v>0</v>
      </c>
      <c r="BA248" s="172">
        <f>IF(A15stdlife="n/a","n/a",IF(BA$3&gt;(A15stdlife+$E248),(Input!$O$117*(1+rvanilla)^0.5)-SUM($O248:AZ248),(Input!$O$117*(1+rvanilla)^0.5)/A15stdlife))</f>
        <v>0</v>
      </c>
      <c r="BB248" s="172">
        <f>IF(A15stdlife="n/a","n/a",IF(BB$3&gt;(A15stdlife+$E248),(Input!$O$117*(1+rvanilla)^0.5)-SUM($O248:BA248),(Input!$O$117*(1+rvanilla)^0.5)/A15stdlife))</f>
        <v>0</v>
      </c>
      <c r="BC248" s="172">
        <f>IF(A15stdlife="n/a","n/a",IF(BC$3&gt;(A15stdlife+$E248),(Input!$O$117*(1+rvanilla)^0.5)-SUM($O248:BB248),(Input!$O$117*(1+rvanilla)^0.5)/A15stdlife))</f>
        <v>0</v>
      </c>
      <c r="BD248" s="172">
        <f>IF(A15stdlife="n/a","n/a",IF(BD$3&gt;(A15stdlife+$E248),(Input!$O$117*(1+rvanilla)^0.5)-SUM($O248:BC248),(Input!$O$117*(1+rvanilla)^0.5)/A15stdlife))</f>
        <v>0</v>
      </c>
      <c r="BE248" s="172">
        <f>IF(A15stdlife="n/a","n/a",IF(BE$3&gt;(A15stdlife+$E248),(Input!$O$117*(1+rvanilla)^0.5)-SUM($O248:BD248),(Input!$O$117*(1+rvanilla)^0.5)/A15stdlife))</f>
        <v>0</v>
      </c>
      <c r="BF248" s="172">
        <f>IF(A15stdlife="n/a","n/a",IF(BF$3&gt;(A15stdlife+$E248),(Input!$O$117*(1+rvanilla)^0.5)-SUM($O248:BE248),(Input!$O$117*(1+rvanilla)^0.5)/A15stdlife))</f>
        <v>0</v>
      </c>
      <c r="BG248" s="172">
        <f>IF(A15stdlife="n/a","n/a",IF(BG$3&gt;(A15stdlife+$E248),(Input!$O$117*(1+rvanilla)^0.5)-SUM($O248:BF248),(Input!$O$117*(1+rvanilla)^0.5)/A15stdlife))</f>
        <v>0</v>
      </c>
      <c r="BH248" s="172">
        <f>IF(A15stdlife="n/a","n/a",IF(BH$3&gt;(A15stdlife+$E248),(Input!$O$117*(1+rvanilla)^0.5)-SUM($O248:BG248),(Input!$O$117*(1+rvanilla)^0.5)/A15stdlife))</f>
        <v>0</v>
      </c>
      <c r="BI248" s="172">
        <f>IF(A15stdlife="n/a","n/a",IF(BI$3&gt;(A15stdlife+$E248),(Input!$O$117*(1+rvanilla)^0.5)-SUM($O248:BH248),(Input!$O$117*(1+rvanilla)^0.5)/A15stdlife))</f>
        <v>0</v>
      </c>
      <c r="BJ248" s="16"/>
      <c r="BK248" s="16"/>
      <c r="BL248" s="325"/>
      <c r="BM248" s="325"/>
      <c r="BN248" s="325"/>
      <c r="BO248" s="325"/>
      <c r="BP248" s="325"/>
      <c r="BQ248" s="325"/>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2" customFormat="1" hidden="1" outlineLevel="2">
      <c r="A249" s="16"/>
      <c r="B249" s="16"/>
      <c r="C249" s="35"/>
      <c r="D249" s="546"/>
      <c r="E249" s="294">
        <v>10</v>
      </c>
      <c r="F249" s="37"/>
      <c r="G249" s="318"/>
      <c r="H249" s="320"/>
      <c r="I249" s="320"/>
      <c r="J249" s="320"/>
      <c r="K249" s="320"/>
      <c r="L249" s="320"/>
      <c r="M249" s="320"/>
      <c r="N249" s="320"/>
      <c r="O249" s="320"/>
      <c r="P249" s="319"/>
      <c r="Q249" s="172">
        <f>IF(A15stdlife="n/a","n/a",IF(Q$3&gt;(A15stdlife+$E249),(Input!$P$117*(1+rvanilla)^0.5)-SUM($P249:P249),(Input!$P$117*(1+rvanilla)^0.5)/A15stdlife))</f>
        <v>0</v>
      </c>
      <c r="R249" s="172">
        <f>IF(A15stdlife="n/a","n/a",IF(R$3&gt;(A15stdlife+$E249),(Input!$P$117*(1+rvanilla)^0.5)-SUM($P249:Q249),(Input!$P$117*(1+rvanilla)^0.5)/A15stdlife))</f>
        <v>0</v>
      </c>
      <c r="S249" s="172">
        <f>IF(A15stdlife="n/a","n/a",IF(S$3&gt;(A15stdlife+$E249),(Input!$P$117*(1+rvanilla)^0.5)-SUM($P249:R249),(Input!$P$117*(1+rvanilla)^0.5)/A15stdlife))</f>
        <v>0</v>
      </c>
      <c r="T249" s="172">
        <f>IF(A15stdlife="n/a","n/a",IF(T$3&gt;(A15stdlife+$E249),(Input!$P$117*(1+rvanilla)^0.5)-SUM($P249:S249),(Input!$P$117*(1+rvanilla)^0.5)/A15stdlife))</f>
        <v>0</v>
      </c>
      <c r="U249" s="172">
        <f>IF(A15stdlife="n/a","n/a",IF(U$3&gt;(A15stdlife+$E249),(Input!$P$117*(1+rvanilla)^0.5)-SUM($P249:T249),(Input!$P$117*(1+rvanilla)^0.5)/A15stdlife))</f>
        <v>0</v>
      </c>
      <c r="V249" s="172">
        <f>IF(A15stdlife="n/a","n/a",IF(V$3&gt;(A15stdlife+$E249),(Input!$P$117*(1+rvanilla)^0.5)-SUM($P249:U249),(Input!$P$117*(1+rvanilla)^0.5)/A15stdlife))</f>
        <v>0</v>
      </c>
      <c r="W249" s="172">
        <f>IF(A15stdlife="n/a","n/a",IF(W$3&gt;(A15stdlife+$E249),(Input!$P$117*(1+rvanilla)^0.5)-SUM($P249:V249),(Input!$P$117*(1+rvanilla)^0.5)/A15stdlife))</f>
        <v>0</v>
      </c>
      <c r="X249" s="172">
        <f>IF(A15stdlife="n/a","n/a",IF(X$3&gt;(A15stdlife+$E249),(Input!$P$117*(1+rvanilla)^0.5)-SUM($P249:W249),(Input!$P$117*(1+rvanilla)^0.5)/A15stdlife))</f>
        <v>0</v>
      </c>
      <c r="Y249" s="172">
        <f>IF(A15stdlife="n/a","n/a",IF(Y$3&gt;(A15stdlife+$E249),(Input!$P$117*(1+rvanilla)^0.5)-SUM($P249:X249),(Input!$P$117*(1+rvanilla)^0.5)/A15stdlife))</f>
        <v>0</v>
      </c>
      <c r="Z249" s="172">
        <f>IF(A15stdlife="n/a","n/a",IF(Z$3&gt;(A15stdlife+$E249),(Input!$P$117*(1+rvanilla)^0.5)-SUM($P249:Y249),(Input!$P$117*(1+rvanilla)^0.5)/A15stdlife))</f>
        <v>0</v>
      </c>
      <c r="AA249" s="172">
        <f>IF(A15stdlife="n/a","n/a",IF(AA$3&gt;(A15stdlife+$E249),(Input!$P$117*(1+rvanilla)^0.5)-SUM($P249:Z249),(Input!$P$117*(1+rvanilla)^0.5)/A15stdlife))</f>
        <v>0</v>
      </c>
      <c r="AB249" s="172">
        <f>IF(A15stdlife="n/a","n/a",IF(AB$3&gt;(A15stdlife+$E249),(Input!$P$117*(1+rvanilla)^0.5)-SUM($P249:AA249),(Input!$P$117*(1+rvanilla)^0.5)/A15stdlife))</f>
        <v>0</v>
      </c>
      <c r="AC249" s="172">
        <f>IF(A15stdlife="n/a","n/a",IF(AC$3&gt;(A15stdlife+$E249),(Input!$P$117*(1+rvanilla)^0.5)-SUM($P249:AB249),(Input!$P$117*(1+rvanilla)^0.5)/A15stdlife))</f>
        <v>0</v>
      </c>
      <c r="AD249" s="172">
        <f>IF(A15stdlife="n/a","n/a",IF(AD$3&gt;(A15stdlife+$E249),(Input!$P$117*(1+rvanilla)^0.5)-SUM($P249:AC249),(Input!$P$117*(1+rvanilla)^0.5)/A15stdlife))</f>
        <v>0</v>
      </c>
      <c r="AE249" s="172">
        <f>IF(A15stdlife="n/a","n/a",IF(AE$3&gt;(A15stdlife+$E249),(Input!$P$117*(1+rvanilla)^0.5)-SUM($P249:AD249),(Input!$P$117*(1+rvanilla)^0.5)/A15stdlife))</f>
        <v>0</v>
      </c>
      <c r="AF249" s="172">
        <f>IF(A15stdlife="n/a","n/a",IF(AF$3&gt;(A15stdlife+$E249),(Input!$P$117*(1+rvanilla)^0.5)-SUM($P249:AE249),(Input!$P$117*(1+rvanilla)^0.5)/A15stdlife))</f>
        <v>0</v>
      </c>
      <c r="AG249" s="172">
        <f>IF(A15stdlife="n/a","n/a",IF(AG$3&gt;(A15stdlife+$E249),(Input!$P$117*(1+rvanilla)^0.5)-SUM($P249:AF249),(Input!$P$117*(1+rvanilla)^0.5)/A15stdlife))</f>
        <v>0</v>
      </c>
      <c r="AH249" s="172">
        <f>IF(A15stdlife="n/a","n/a",IF(AH$3&gt;(A15stdlife+$E249),(Input!$P$117*(1+rvanilla)^0.5)-SUM($P249:AG249),(Input!$P$117*(1+rvanilla)^0.5)/A15stdlife))</f>
        <v>0</v>
      </c>
      <c r="AI249" s="172">
        <f>IF(A15stdlife="n/a","n/a",IF(AI$3&gt;(A15stdlife+$E249),(Input!$P$117*(1+rvanilla)^0.5)-SUM($P249:AH249),(Input!$P$117*(1+rvanilla)^0.5)/A15stdlife))</f>
        <v>0</v>
      </c>
      <c r="AJ249" s="172">
        <f>IF(A15stdlife="n/a","n/a",IF(AJ$3&gt;(A15stdlife+$E249),(Input!$P$117*(1+rvanilla)^0.5)-SUM($P249:AI249),(Input!$P$117*(1+rvanilla)^0.5)/A15stdlife))</f>
        <v>0</v>
      </c>
      <c r="AK249" s="172">
        <f>IF(A15stdlife="n/a","n/a",IF(AK$3&gt;(A15stdlife+$E249),(Input!$P$117*(1+rvanilla)^0.5)-SUM($P249:AJ249),(Input!$P$117*(1+rvanilla)^0.5)/A15stdlife))</f>
        <v>0</v>
      </c>
      <c r="AL249" s="172">
        <f>IF(A15stdlife="n/a","n/a",IF(AL$3&gt;(A15stdlife+$E249),(Input!$P$117*(1+rvanilla)^0.5)-SUM($P249:AK249),(Input!$P$117*(1+rvanilla)^0.5)/A15stdlife))</f>
        <v>0</v>
      </c>
      <c r="AM249" s="172">
        <f>IF(A15stdlife="n/a","n/a",IF(AM$3&gt;(A15stdlife+$E249),(Input!$P$117*(1+rvanilla)^0.5)-SUM($P249:AL249),(Input!$P$117*(1+rvanilla)^0.5)/A15stdlife))</f>
        <v>0</v>
      </c>
      <c r="AN249" s="172">
        <f>IF(A15stdlife="n/a","n/a",IF(AN$3&gt;(A15stdlife+$E249),(Input!$P$117*(1+rvanilla)^0.5)-SUM($P249:AM249),(Input!$P$117*(1+rvanilla)^0.5)/A15stdlife))</f>
        <v>0</v>
      </c>
      <c r="AO249" s="172">
        <f>IF(A15stdlife="n/a","n/a",IF(AO$3&gt;(A15stdlife+$E249),(Input!$P$117*(1+rvanilla)^0.5)-SUM($P249:AN249),(Input!$P$117*(1+rvanilla)^0.5)/A15stdlife))</f>
        <v>0</v>
      </c>
      <c r="AP249" s="172">
        <f>IF(A15stdlife="n/a","n/a",IF(AP$3&gt;(A15stdlife+$E249),(Input!$P$117*(1+rvanilla)^0.5)-SUM($P249:AO249),(Input!$P$117*(1+rvanilla)^0.5)/A15stdlife))</f>
        <v>0</v>
      </c>
      <c r="AQ249" s="172">
        <f>IF(A15stdlife="n/a","n/a",IF(AQ$3&gt;(A15stdlife+$E249),(Input!$P$117*(1+rvanilla)^0.5)-SUM($P249:AP249),(Input!$P$117*(1+rvanilla)^0.5)/A15stdlife))</f>
        <v>0</v>
      </c>
      <c r="AR249" s="172">
        <f>IF(A15stdlife="n/a","n/a",IF(AR$3&gt;(A15stdlife+$E249),(Input!$P$117*(1+rvanilla)^0.5)-SUM($P249:AQ249),(Input!$P$117*(1+rvanilla)^0.5)/A15stdlife))</f>
        <v>0</v>
      </c>
      <c r="AS249" s="172">
        <f>IF(A15stdlife="n/a","n/a",IF(AS$3&gt;(A15stdlife+$E249),(Input!$P$117*(1+rvanilla)^0.5)-SUM($P249:AR249),(Input!$P$117*(1+rvanilla)^0.5)/A15stdlife))</f>
        <v>0</v>
      </c>
      <c r="AT249" s="172">
        <f>IF(A15stdlife="n/a","n/a",IF(AT$3&gt;(A15stdlife+$E249),(Input!$P$117*(1+rvanilla)^0.5)-SUM($P249:AS249),(Input!$P$117*(1+rvanilla)^0.5)/A15stdlife))</f>
        <v>0</v>
      </c>
      <c r="AU249" s="172">
        <f>IF(A15stdlife="n/a","n/a",IF(AU$3&gt;(A15stdlife+$E249),(Input!$P$117*(1+rvanilla)^0.5)-SUM($P249:AT249),(Input!$P$117*(1+rvanilla)^0.5)/A15stdlife))</f>
        <v>0</v>
      </c>
      <c r="AV249" s="172">
        <f>IF(A15stdlife="n/a","n/a",IF(AV$3&gt;(A15stdlife+$E249),(Input!$P$117*(1+rvanilla)^0.5)-SUM($P249:AU249),(Input!$P$117*(1+rvanilla)^0.5)/A15stdlife))</f>
        <v>0</v>
      </c>
      <c r="AW249" s="172">
        <f>IF(A15stdlife="n/a","n/a",IF(AW$3&gt;(A15stdlife+$E249),(Input!$P$117*(1+rvanilla)^0.5)-SUM($P249:AV249),(Input!$P$117*(1+rvanilla)^0.5)/A15stdlife))</f>
        <v>0</v>
      </c>
      <c r="AX249" s="172">
        <f>IF(A15stdlife="n/a","n/a",IF(AX$3&gt;(A15stdlife+$E249),(Input!$P$117*(1+rvanilla)^0.5)-SUM($P249:AW249),(Input!$P$117*(1+rvanilla)^0.5)/A15stdlife))</f>
        <v>0</v>
      </c>
      <c r="AY249" s="172">
        <f>IF(A15stdlife="n/a","n/a",IF(AY$3&gt;(A15stdlife+$E249),(Input!$P$117*(1+rvanilla)^0.5)-SUM($P249:AX249),(Input!$P$117*(1+rvanilla)^0.5)/A15stdlife))</f>
        <v>0</v>
      </c>
      <c r="AZ249" s="172">
        <f>IF(A15stdlife="n/a","n/a",IF(AZ$3&gt;(A15stdlife+$E249),(Input!$P$117*(1+rvanilla)^0.5)-SUM($P249:AY249),(Input!$P$117*(1+rvanilla)^0.5)/A15stdlife))</f>
        <v>0</v>
      </c>
      <c r="BA249" s="172">
        <f>IF(A15stdlife="n/a","n/a",IF(BA$3&gt;(A15stdlife+$E249),(Input!$P$117*(1+rvanilla)^0.5)-SUM($P249:AZ249),(Input!$P$117*(1+rvanilla)^0.5)/A15stdlife))</f>
        <v>0</v>
      </c>
      <c r="BB249" s="172">
        <f>IF(A15stdlife="n/a","n/a",IF(BB$3&gt;(A15stdlife+$E249),(Input!$P$117*(1+rvanilla)^0.5)-SUM($P249:BA249),(Input!$P$117*(1+rvanilla)^0.5)/A15stdlife))</f>
        <v>0</v>
      </c>
      <c r="BC249" s="172">
        <f>IF(A15stdlife="n/a","n/a",IF(BC$3&gt;(A15stdlife+$E249),(Input!$P$117*(1+rvanilla)^0.5)-SUM($P249:BB249),(Input!$P$117*(1+rvanilla)^0.5)/A15stdlife))</f>
        <v>0</v>
      </c>
      <c r="BD249" s="172">
        <f>IF(A15stdlife="n/a","n/a",IF(BD$3&gt;(A15stdlife+$E249),(Input!$P$117*(1+rvanilla)^0.5)-SUM($P249:BC249),(Input!$P$117*(1+rvanilla)^0.5)/A15stdlife))</f>
        <v>0</v>
      </c>
      <c r="BE249" s="172">
        <f>IF(A15stdlife="n/a","n/a",IF(BE$3&gt;(A15stdlife+$E249),(Input!$P$117*(1+rvanilla)^0.5)-SUM($P249:BD249),(Input!$P$117*(1+rvanilla)^0.5)/A15stdlife))</f>
        <v>0</v>
      </c>
      <c r="BF249" s="172">
        <f>IF(A15stdlife="n/a","n/a",IF(BF$3&gt;(A15stdlife+$E249),(Input!$P$117*(1+rvanilla)^0.5)-SUM($P249:BE249),(Input!$P$117*(1+rvanilla)^0.5)/A15stdlife))</f>
        <v>0</v>
      </c>
      <c r="BG249" s="172">
        <f>IF(A15stdlife="n/a","n/a",IF(BG$3&gt;(A15stdlife+$E249),(Input!$P$117*(1+rvanilla)^0.5)-SUM($P249:BF249),(Input!$P$117*(1+rvanilla)^0.5)/A15stdlife))</f>
        <v>0</v>
      </c>
      <c r="BH249" s="172">
        <f>IF(A15stdlife="n/a","n/a",IF(BH$3&gt;(A15stdlife+$E249),(Input!$P$117*(1+rvanilla)^0.5)-SUM($P249:BG249),(Input!$P$117*(1+rvanilla)^0.5)/A15stdlife))</f>
        <v>0</v>
      </c>
      <c r="BI249" s="172">
        <f>IF(A15stdlife="n/a","n/a",IF(BI$3&gt;(A15stdlife+$E249),(Input!$P$117*(1+rvanilla)^0.5)-SUM($P249:BH249),(Input!$P$117*(1+rvanilla)^0.5)/A15stdlife))</f>
        <v>0</v>
      </c>
      <c r="BJ249" s="172"/>
      <c r="BK249" s="16"/>
      <c r="BL249" s="325"/>
      <c r="BM249" s="325"/>
      <c r="BN249" s="325"/>
      <c r="BO249" s="325"/>
      <c r="BP249" s="325"/>
      <c r="BQ249" s="325"/>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2" customFormat="1" hidden="1" outlineLevel="1">
      <c r="A250" s="16"/>
      <c r="B250" s="16"/>
      <c r="C250" s="35" t="str">
        <f>Asset15</f>
        <v>Buildings</v>
      </c>
      <c r="D250" s="16"/>
      <c r="E250" s="16"/>
      <c r="F250" s="32"/>
      <c r="G250" s="169">
        <f t="shared" ref="G250:AL250" si="37">SUM(G238:G249)</f>
        <v>0</v>
      </c>
      <c r="H250" s="169">
        <f t="shared" si="37"/>
        <v>9.9033678556258484E-2</v>
      </c>
      <c r="I250" s="169">
        <f t="shared" si="37"/>
        <v>0.1205878370923936</v>
      </c>
      <c r="J250" s="169">
        <f t="shared" si="37"/>
        <v>0.14064414465280936</v>
      </c>
      <c r="K250" s="169">
        <f t="shared" si="37"/>
        <v>0.15993457816372711</v>
      </c>
      <c r="L250" s="169">
        <f t="shared" si="37"/>
        <v>0.180490169382716</v>
      </c>
      <c r="M250" s="169">
        <f t="shared" si="37"/>
        <v>0.180490169382716</v>
      </c>
      <c r="N250" s="169">
        <f t="shared" si="37"/>
        <v>0.180490169382716</v>
      </c>
      <c r="O250" s="169">
        <f t="shared" si="37"/>
        <v>0.180490169382716</v>
      </c>
      <c r="P250" s="169">
        <f t="shared" si="37"/>
        <v>0.180490169382716</v>
      </c>
      <c r="Q250" s="169">
        <f t="shared" si="37"/>
        <v>0.180490169382716</v>
      </c>
      <c r="R250" s="169">
        <f t="shared" si="37"/>
        <v>0.180490169382716</v>
      </c>
      <c r="S250" s="169">
        <f t="shared" si="37"/>
        <v>0.180490169382716</v>
      </c>
      <c r="T250" s="169">
        <f t="shared" si="37"/>
        <v>0.180490169382716</v>
      </c>
      <c r="U250" s="169">
        <f t="shared" si="37"/>
        <v>0.180490169382716</v>
      </c>
      <c r="V250" s="169">
        <f t="shared" si="37"/>
        <v>0.180490169382716</v>
      </c>
      <c r="W250" s="169">
        <f t="shared" si="37"/>
        <v>0.180490169382716</v>
      </c>
      <c r="X250" s="169">
        <f t="shared" si="37"/>
        <v>0.180490169382716</v>
      </c>
      <c r="Y250" s="169">
        <f t="shared" si="37"/>
        <v>0.180490169382716</v>
      </c>
      <c r="Z250" s="169">
        <f t="shared" si="37"/>
        <v>0.180490169382716</v>
      </c>
      <c r="AA250" s="169">
        <f t="shared" si="37"/>
        <v>0.180490169382716</v>
      </c>
      <c r="AB250" s="169">
        <f t="shared" si="37"/>
        <v>0.180490169382716</v>
      </c>
      <c r="AC250" s="169">
        <f t="shared" si="37"/>
        <v>0.180490169382716</v>
      </c>
      <c r="AD250" s="169">
        <f t="shared" si="37"/>
        <v>0.180490169382716</v>
      </c>
      <c r="AE250" s="169">
        <f t="shared" si="37"/>
        <v>0.180490169382716</v>
      </c>
      <c r="AF250" s="169">
        <f t="shared" si="37"/>
        <v>0.180490169382716</v>
      </c>
      <c r="AG250" s="169">
        <f t="shared" si="37"/>
        <v>0.180490169382716</v>
      </c>
      <c r="AH250" s="169">
        <f t="shared" si="37"/>
        <v>0.180490169382716</v>
      </c>
      <c r="AI250" s="169">
        <f t="shared" si="37"/>
        <v>0.180490169382716</v>
      </c>
      <c r="AJ250" s="169">
        <f t="shared" si="37"/>
        <v>0.180490169382716</v>
      </c>
      <c r="AK250" s="169">
        <f t="shared" si="37"/>
        <v>0.180490169382716</v>
      </c>
      <c r="AL250" s="169">
        <f t="shared" si="37"/>
        <v>0.180490169382716</v>
      </c>
      <c r="AM250" s="169">
        <f t="shared" ref="AM250:BI250" si="38">SUM(AM238:AM249)</f>
        <v>0.180490169382716</v>
      </c>
      <c r="AN250" s="169">
        <f t="shared" si="38"/>
        <v>0.180490169382716</v>
      </c>
      <c r="AO250" s="169">
        <f t="shared" si="38"/>
        <v>0.180490169382716</v>
      </c>
      <c r="AP250" s="169">
        <f t="shared" si="38"/>
        <v>0.180490169382716</v>
      </c>
      <c r="AQ250" s="169">
        <f t="shared" si="38"/>
        <v>0.180490169382716</v>
      </c>
      <c r="AR250" s="169">
        <f t="shared" si="38"/>
        <v>0.180490169382716</v>
      </c>
      <c r="AS250" s="169">
        <f t="shared" si="38"/>
        <v>0.180490169382716</v>
      </c>
      <c r="AT250" s="169">
        <f t="shared" si="38"/>
        <v>0.180490169382716</v>
      </c>
      <c r="AU250" s="169">
        <f t="shared" si="38"/>
        <v>0.180490169382716</v>
      </c>
      <c r="AV250" s="169">
        <f t="shared" si="38"/>
        <v>0.180490169382716</v>
      </c>
      <c r="AW250" s="169">
        <f t="shared" si="38"/>
        <v>0.180490169382716</v>
      </c>
      <c r="AX250" s="169">
        <f t="shared" si="38"/>
        <v>0.180490169382716</v>
      </c>
      <c r="AY250" s="169">
        <f t="shared" si="38"/>
        <v>0.180490169382716</v>
      </c>
      <c r="AZ250" s="169">
        <f t="shared" si="38"/>
        <v>0.180490169382716</v>
      </c>
      <c r="BA250" s="169">
        <f t="shared" si="38"/>
        <v>0.180490169382716</v>
      </c>
      <c r="BB250" s="169">
        <f t="shared" si="38"/>
        <v>0.180490169382716</v>
      </c>
      <c r="BC250" s="169">
        <f t="shared" si="38"/>
        <v>0.180490169382716</v>
      </c>
      <c r="BD250" s="169">
        <f t="shared" si="38"/>
        <v>0.180490169382716</v>
      </c>
      <c r="BE250" s="169">
        <f t="shared" si="38"/>
        <v>0.180490169382716</v>
      </c>
      <c r="BF250" s="169">
        <f t="shared" si="38"/>
        <v>0.180490169382716</v>
      </c>
      <c r="BG250" s="169">
        <f t="shared" si="38"/>
        <v>0.180490169382716</v>
      </c>
      <c r="BH250" s="169">
        <f t="shared" si="38"/>
        <v>0.180490169382716</v>
      </c>
      <c r="BI250" s="169">
        <f t="shared" si="38"/>
        <v>0.180490169382716</v>
      </c>
      <c r="BJ250" s="16"/>
      <c r="BK250" s="16"/>
      <c r="BL250" s="325"/>
      <c r="BM250" s="325"/>
      <c r="BN250" s="325"/>
      <c r="BO250" s="325"/>
      <c r="BP250" s="325"/>
      <c r="BQ250" s="325"/>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2" customFormat="1" hidden="1" outlineLevel="2">
      <c r="A251" s="16"/>
      <c r="B251" s="42" t="str">
        <f>C263</f>
        <v>Equity raising costs</v>
      </c>
      <c r="C251" s="43"/>
      <c r="D251" s="44" t="s">
        <v>72</v>
      </c>
      <c r="E251" s="43"/>
      <c r="F251" s="45"/>
      <c r="G251" s="171" t="str">
        <f>IF(G$3&gt;A16remlife,A16value-SUM($F251:F251),IF(A16remlife="N/A","n/a",A16value/A16remlife))</f>
        <v>n/a</v>
      </c>
      <c r="H251" s="171" t="str">
        <f>IF(H$3&gt;A16remlife,A16value-SUM($F251:G251),IF(A16remlife="N/A","n/a",A16value/A16remlife))</f>
        <v>n/a</v>
      </c>
      <c r="I251" s="171" t="str">
        <f>IF(I$3&gt;A16remlife,A16value-SUM($F251:H251),IF(A16remlife="N/A","n/a",A16value/A16remlife))</f>
        <v>n/a</v>
      </c>
      <c r="J251" s="171" t="str">
        <f>IF(J$3&gt;A16remlife,A16value-SUM($F251:I251),IF(A16remlife="N/A","n/a",A16value/A16remlife))</f>
        <v>n/a</v>
      </c>
      <c r="K251" s="171" t="str">
        <f>IF(K$3&gt;A16remlife,A16value-SUM($F251:J251),IF(A16remlife="N/A","n/a",A16value/A16remlife))</f>
        <v>n/a</v>
      </c>
      <c r="L251" s="171" t="str">
        <f>IF(L$3&gt;A16remlife,A16value-SUM($F251:K251),IF(A16remlife="N/A","n/a",A16value/A16remlife))</f>
        <v>n/a</v>
      </c>
      <c r="M251" s="171" t="str">
        <f>IF(M$3&gt;A16remlife,A16value-SUM($F251:L251),IF(A16remlife="N/A","n/a",A16value/A16remlife))</f>
        <v>n/a</v>
      </c>
      <c r="N251" s="171" t="str">
        <f>IF(N$3&gt;A16remlife,A16value-SUM($F251:M251),IF(A16remlife="N/A","n/a",A16value/A16remlife))</f>
        <v>n/a</v>
      </c>
      <c r="O251" s="171" t="str">
        <f>IF(O$3&gt;A16remlife,A16value-SUM($F251:N251),IF(A16remlife="N/A","n/a",A16value/A16remlife))</f>
        <v>n/a</v>
      </c>
      <c r="P251" s="171" t="str">
        <f>IF(P$3&gt;A16remlife,A16value-SUM($F251:O251),IF(A16remlife="N/A","n/a",A16value/A16remlife))</f>
        <v>n/a</v>
      </c>
      <c r="Q251" s="171" t="str">
        <f>IF(Q$3&gt;A16remlife,A16value-SUM($F251:P251),IF(A16remlife="N/A","n/a",A16value/A16remlife))</f>
        <v>n/a</v>
      </c>
      <c r="R251" s="171" t="str">
        <f>IF(R$3&gt;A16remlife,A16value-SUM($F251:Q251),IF(A16remlife="N/A","n/a",A16value/A16remlife))</f>
        <v>n/a</v>
      </c>
      <c r="S251" s="171" t="str">
        <f>IF(S$3&gt;A16remlife,A16value-SUM($F251:R251),IF(A16remlife="N/A","n/a",A16value/A16remlife))</f>
        <v>n/a</v>
      </c>
      <c r="T251" s="171" t="str">
        <f>IF(T$3&gt;A16remlife,A16value-SUM($F251:S251),IF(A16remlife="N/A","n/a",A16value/A16remlife))</f>
        <v>n/a</v>
      </c>
      <c r="U251" s="171" t="str">
        <f>IF(U$3&gt;A16remlife,A16value-SUM($F251:T251),IF(A16remlife="N/A","n/a",A16value/A16remlife))</f>
        <v>n/a</v>
      </c>
      <c r="V251" s="171" t="str">
        <f>IF(V$3&gt;A16remlife,A16value-SUM($F251:U251),IF(A16remlife="N/A","n/a",A16value/A16remlife))</f>
        <v>n/a</v>
      </c>
      <c r="W251" s="171" t="str">
        <f>IF(W$3&gt;A16remlife,A16value-SUM($F251:V251),IF(A16remlife="N/A","n/a",A16value/A16remlife))</f>
        <v>n/a</v>
      </c>
      <c r="X251" s="171" t="str">
        <f>IF(X$3&gt;A16remlife,A16value-SUM($F251:W251),IF(A16remlife="N/A","n/a",A16value/A16remlife))</f>
        <v>n/a</v>
      </c>
      <c r="Y251" s="171" t="str">
        <f>IF(Y$3&gt;A16remlife,A16value-SUM($F251:X251),IF(A16remlife="N/A","n/a",A16value/A16remlife))</f>
        <v>n/a</v>
      </c>
      <c r="Z251" s="171" t="str">
        <f>IF(Z$3&gt;A16remlife,A16value-SUM($F251:Y251),IF(A16remlife="N/A","n/a",A16value/A16remlife))</f>
        <v>n/a</v>
      </c>
      <c r="AA251" s="171" t="str">
        <f>IF(AA$3&gt;A16remlife,A16value-SUM($F251:Z251),IF(A16remlife="N/A","n/a",A16value/A16remlife))</f>
        <v>n/a</v>
      </c>
      <c r="AB251" s="171" t="str">
        <f>IF(AB$3&gt;A16remlife,A16value-SUM($F251:AA251),IF(A16remlife="N/A","n/a",A16value/A16remlife))</f>
        <v>n/a</v>
      </c>
      <c r="AC251" s="171" t="str">
        <f>IF(AC$3&gt;A16remlife,A16value-SUM($F251:AB251),IF(A16remlife="N/A","n/a",A16value/A16remlife))</f>
        <v>n/a</v>
      </c>
      <c r="AD251" s="171" t="str">
        <f>IF(AD$3&gt;A16remlife,A16value-SUM($F251:AC251),IF(A16remlife="N/A","n/a",A16value/A16remlife))</f>
        <v>n/a</v>
      </c>
      <c r="AE251" s="171" t="str">
        <f>IF(AE$3&gt;A16remlife,A16value-SUM($F251:AD251),IF(A16remlife="N/A","n/a",A16value/A16remlife))</f>
        <v>n/a</v>
      </c>
      <c r="AF251" s="171" t="str">
        <f>IF(AF$3&gt;A16remlife,A16value-SUM($F251:AE251),IF(A16remlife="N/A","n/a",A16value/A16remlife))</f>
        <v>n/a</v>
      </c>
      <c r="AG251" s="171" t="str">
        <f>IF(AG$3&gt;A16remlife,A16value-SUM($F251:AF251),IF(A16remlife="N/A","n/a",A16value/A16remlife))</f>
        <v>n/a</v>
      </c>
      <c r="AH251" s="171" t="str">
        <f>IF(AH$3&gt;A16remlife,A16value-SUM($F251:AG251),IF(A16remlife="N/A","n/a",A16value/A16remlife))</f>
        <v>n/a</v>
      </c>
      <c r="AI251" s="171" t="str">
        <f>IF(AI$3&gt;A16remlife,A16value-SUM($F251:AH251),IF(A16remlife="N/A","n/a",A16value/A16remlife))</f>
        <v>n/a</v>
      </c>
      <c r="AJ251" s="171" t="str">
        <f>IF(AJ$3&gt;A16remlife,A16value-SUM($F251:AI251),IF(A16remlife="N/A","n/a",A16value/A16remlife))</f>
        <v>n/a</v>
      </c>
      <c r="AK251" s="171" t="str">
        <f>IF(AK$3&gt;A16remlife,A16value-SUM($F251:AJ251),IF(A16remlife="N/A","n/a",A16value/A16remlife))</f>
        <v>n/a</v>
      </c>
      <c r="AL251" s="171" t="str">
        <f>IF(AL$3&gt;A16remlife,A16value-SUM($F251:AK251),IF(A16remlife="N/A","n/a",A16value/A16remlife))</f>
        <v>n/a</v>
      </c>
      <c r="AM251" s="171" t="str">
        <f>IF(AM$3&gt;A16remlife,A16value-SUM($F251:AL251),IF(A16remlife="N/A","n/a",A16value/A16remlife))</f>
        <v>n/a</v>
      </c>
      <c r="AN251" s="171" t="str">
        <f>IF(AN$3&gt;A16remlife,A16value-SUM($F251:AM251),IF(A16remlife="N/A","n/a",A16value/A16remlife))</f>
        <v>n/a</v>
      </c>
      <c r="AO251" s="171" t="str">
        <f>IF(AO$3&gt;A16remlife,A16value-SUM($F251:AN251),IF(A16remlife="N/A","n/a",A16value/A16remlife))</f>
        <v>n/a</v>
      </c>
      <c r="AP251" s="171" t="str">
        <f>IF(AP$3&gt;A16remlife,A16value-SUM($F251:AO251),IF(A16remlife="N/A","n/a",A16value/A16remlife))</f>
        <v>n/a</v>
      </c>
      <c r="AQ251" s="171" t="str">
        <f>IF(AQ$3&gt;A16remlife,A16value-SUM($F251:AP251),IF(A16remlife="N/A","n/a",A16value/A16remlife))</f>
        <v>n/a</v>
      </c>
      <c r="AR251" s="171" t="str">
        <f>IF(AR$3&gt;A16remlife,A16value-SUM($F251:AQ251),IF(A16remlife="N/A","n/a",A16value/A16remlife))</f>
        <v>n/a</v>
      </c>
      <c r="AS251" s="171" t="str">
        <f>IF(AS$3&gt;A16remlife,A16value-SUM($F251:AR251),IF(A16remlife="N/A","n/a",A16value/A16remlife))</f>
        <v>n/a</v>
      </c>
      <c r="AT251" s="171" t="str">
        <f>IF(AT$3&gt;A16remlife,A16value-SUM($F251:AS251),IF(A16remlife="N/A","n/a",A16value/A16remlife))</f>
        <v>n/a</v>
      </c>
      <c r="AU251" s="171" t="str">
        <f>IF(AU$3&gt;A16remlife,A16value-SUM($F251:AT251),IF(A16remlife="N/A","n/a",A16value/A16remlife))</f>
        <v>n/a</v>
      </c>
      <c r="AV251" s="171" t="str">
        <f>IF(AV$3&gt;A16remlife,A16value-SUM($F251:AU251),IF(A16remlife="N/A","n/a",A16value/A16remlife))</f>
        <v>n/a</v>
      </c>
      <c r="AW251" s="171" t="str">
        <f>IF(AW$3&gt;A16remlife,A16value-SUM($F251:AV251),IF(A16remlife="N/A","n/a",A16value/A16remlife))</f>
        <v>n/a</v>
      </c>
      <c r="AX251" s="171" t="str">
        <f>IF(AX$3&gt;A16remlife,A16value-SUM($F251:AW251),IF(A16remlife="N/A","n/a",A16value/A16remlife))</f>
        <v>n/a</v>
      </c>
      <c r="AY251" s="171" t="str">
        <f>IF(AY$3&gt;A16remlife,A16value-SUM($F251:AX251),IF(A16remlife="N/A","n/a",A16value/A16remlife))</f>
        <v>n/a</v>
      </c>
      <c r="AZ251" s="171" t="str">
        <f>IF(AZ$3&gt;A16remlife,A16value-SUM($F251:AY251),IF(A16remlife="N/A","n/a",A16value/A16remlife))</f>
        <v>n/a</v>
      </c>
      <c r="BA251" s="171" t="str">
        <f>IF(BA$3&gt;A16remlife,A16value-SUM($F251:AZ251),IF(A16remlife="N/A","n/a",A16value/A16remlife))</f>
        <v>n/a</v>
      </c>
      <c r="BB251" s="171" t="str">
        <f>IF(BB$3&gt;A16remlife,A16value-SUM($F251:BA251),IF(A16remlife="N/A","n/a",A16value/A16remlife))</f>
        <v>n/a</v>
      </c>
      <c r="BC251" s="171" t="str">
        <f>IF(BC$3&gt;A16remlife,A16value-SUM($F251:BB251),IF(A16remlife="N/A","n/a",A16value/A16remlife))</f>
        <v>n/a</v>
      </c>
      <c r="BD251" s="171" t="str">
        <f>IF(BD$3&gt;A16remlife,A16value-SUM($F251:BC251),IF(A16remlife="N/A","n/a",A16value/A16remlife))</f>
        <v>n/a</v>
      </c>
      <c r="BE251" s="171" t="str">
        <f>IF(BE$3&gt;A16remlife,A16value-SUM($F251:BD251),IF(A16remlife="N/A","n/a",A16value/A16remlife))</f>
        <v>n/a</v>
      </c>
      <c r="BF251" s="171" t="str">
        <f>IF(BF$3&gt;A16remlife,A16value-SUM($F251:BE251),IF(A16remlife="N/A","n/a",A16value/A16remlife))</f>
        <v>n/a</v>
      </c>
      <c r="BG251" s="171" t="str">
        <f>IF(BG$3&gt;A16remlife,A16value-SUM($F251:BF251),IF(A16remlife="N/A","n/a",A16value/A16remlife))</f>
        <v>n/a</v>
      </c>
      <c r="BH251" s="171" t="str">
        <f>IF(BH$3&gt;A16remlife,A16value-SUM($F251:BG251),IF(A16remlife="N/A","n/a",A16value/A16remlife))</f>
        <v>n/a</v>
      </c>
      <c r="BI251" s="171" t="str">
        <f>IF(BI$3&gt;A16remlife,A16value-SUM($F251:BH251),IF(A16remlife="N/A","n/a",A16value/A16remlife))</f>
        <v>n/a</v>
      </c>
      <c r="BJ251" s="16"/>
      <c r="BK251" s="16"/>
      <c r="BL251" s="325"/>
      <c r="BM251" s="325"/>
      <c r="BN251" s="325"/>
      <c r="BO251" s="325"/>
      <c r="BP251" s="325"/>
      <c r="BQ251" s="325"/>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2" customFormat="1" hidden="1" outlineLevel="2">
      <c r="A252" s="16"/>
      <c r="B252" s="16"/>
      <c r="C252" s="35"/>
      <c r="D252" s="546" t="s">
        <v>71</v>
      </c>
      <c r="E252" s="293">
        <v>0</v>
      </c>
      <c r="F252" s="37"/>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c r="BE252" s="172"/>
      <c r="BF252" s="172"/>
      <c r="BG252" s="172"/>
      <c r="BH252" s="172"/>
      <c r="BI252" s="172"/>
      <c r="BJ252" s="16"/>
      <c r="BK252" s="16"/>
      <c r="BL252" s="325"/>
      <c r="BM252" s="325"/>
      <c r="BN252" s="325"/>
      <c r="BO252" s="325"/>
      <c r="BP252" s="325"/>
      <c r="BQ252" s="325"/>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2" customFormat="1" hidden="1" outlineLevel="2">
      <c r="A253" s="16"/>
      <c r="B253" s="16"/>
      <c r="C253" s="35"/>
      <c r="D253" s="546"/>
      <c r="E253" s="293">
        <v>1</v>
      </c>
      <c r="F253" s="37"/>
      <c r="G253" s="317"/>
      <c r="H253" s="172">
        <f>IF(A16stdlife="n/a","n/a",IF(H$3&gt;(A16stdlife+$E253),(Input!$G$118*(1+rvanilla)^0.5)-SUM($G253:G253),(Input!$G$118*(1+rvanilla)^0.5)/A16stdlife))</f>
        <v>6.0674667870033493E-3</v>
      </c>
      <c r="I253" s="172">
        <f>IF(A16stdlife="n/a","n/a",IF(I$3&gt;(A16stdlife+$E253),(Input!$G$118*(1+rvanilla)^0.5)-SUM($G253:H253),(Input!$G$118*(1+rvanilla)^0.5)/A16stdlife))</f>
        <v>6.0674667870033493E-3</v>
      </c>
      <c r="J253" s="172">
        <f>IF(A16stdlife="n/a","n/a",IF(J$3&gt;(A16stdlife+$E253),(Input!$G$118*(1+rvanilla)^0.5)-SUM($G253:I253),(Input!$G$118*(1+rvanilla)^0.5)/A16stdlife))</f>
        <v>6.0674667870033493E-3</v>
      </c>
      <c r="K253" s="172">
        <f>IF(A16stdlife="n/a","n/a",IF(K$3&gt;(A16stdlife+$E253),(Input!$G$118*(1+rvanilla)^0.5)-SUM($G253:J253),(Input!$G$118*(1+rvanilla)^0.5)/A16stdlife))</f>
        <v>6.0674667870033493E-3</v>
      </c>
      <c r="L253" s="172">
        <f>IF(A16stdlife="n/a","n/a",IF(L$3&gt;(A16stdlife+$E253),(Input!$G$118*(1+rvanilla)^0.5)-SUM($G253:K253),(Input!$G$118*(1+rvanilla)^0.5)/A16stdlife))</f>
        <v>6.0674667870033493E-3</v>
      </c>
      <c r="M253" s="172">
        <f>IF(A16stdlife="n/a","n/a",IF(M$3&gt;(A16stdlife+$E253),(Input!$G$118*(1+rvanilla)^0.5)-SUM($G253:L253),(Input!$G$118*(1+rvanilla)^0.5)/A16stdlife))</f>
        <v>6.0674667870033493E-3</v>
      </c>
      <c r="N253" s="172">
        <f>IF(A16stdlife="n/a","n/a",IF(N$3&gt;(A16stdlife+$E253),(Input!$G$118*(1+rvanilla)^0.5)-SUM($G253:M253),(Input!$G$118*(1+rvanilla)^0.5)/A16stdlife))</f>
        <v>6.0674667870033493E-3</v>
      </c>
      <c r="O253" s="172">
        <f>IF(A16stdlife="n/a","n/a",IF(O$3&gt;(A16stdlife+$E253),(Input!$G$118*(1+rvanilla)^0.5)-SUM($G253:N253),(Input!$G$118*(1+rvanilla)^0.5)/A16stdlife))</f>
        <v>6.0674667870033493E-3</v>
      </c>
      <c r="P253" s="172">
        <f>IF(A16stdlife="n/a","n/a",IF(P$3&gt;(A16stdlife+$E253),(Input!$G$118*(1+rvanilla)^0.5)-SUM($G253:O253),(Input!$G$118*(1+rvanilla)^0.5)/A16stdlife))</f>
        <v>6.0674667870033493E-3</v>
      </c>
      <c r="Q253" s="172">
        <f>IF(A16stdlife="n/a","n/a",IF(Q$3&gt;(A16stdlife+$E253),(Input!$G$118*(1+rvanilla)^0.5)-SUM($G253:P253),(Input!$G$118*(1+rvanilla)^0.5)/A16stdlife))</f>
        <v>6.0674667870033493E-3</v>
      </c>
      <c r="R253" s="172">
        <f>IF(A16stdlife="n/a","n/a",IF(R$3&gt;(A16stdlife+$E253),(Input!$G$118*(1+rvanilla)^0.5)-SUM($G253:Q253),(Input!$G$118*(1+rvanilla)^0.5)/A16stdlife))</f>
        <v>6.0674667870033493E-3</v>
      </c>
      <c r="S253" s="172">
        <f>IF(A16stdlife="n/a","n/a",IF(S$3&gt;(A16stdlife+$E253),(Input!$G$118*(1+rvanilla)^0.5)-SUM($G253:R253),(Input!$G$118*(1+rvanilla)^0.5)/A16stdlife))</f>
        <v>6.0674667870033493E-3</v>
      </c>
      <c r="T253" s="172">
        <f>IF(A16stdlife="n/a","n/a",IF(T$3&gt;(A16stdlife+$E253),(Input!$G$118*(1+rvanilla)^0.5)-SUM($G253:S253),(Input!$G$118*(1+rvanilla)^0.5)/A16stdlife))</f>
        <v>6.0674667870033493E-3</v>
      </c>
      <c r="U253" s="172">
        <f>IF(A16stdlife="n/a","n/a",IF(U$3&gt;(A16stdlife+$E253),(Input!$G$118*(1+rvanilla)^0.5)-SUM($G253:T253),(Input!$G$118*(1+rvanilla)^0.5)/A16stdlife))</f>
        <v>6.0674667870033493E-3</v>
      </c>
      <c r="V253" s="172">
        <f>IF(A16stdlife="n/a","n/a",IF(V$3&gt;(A16stdlife+$E253),(Input!$G$118*(1+rvanilla)^0.5)-SUM($G253:U253),(Input!$G$118*(1+rvanilla)^0.5)/A16stdlife))</f>
        <v>6.0674667870033493E-3</v>
      </c>
      <c r="W253" s="172">
        <f>IF(A16stdlife="n/a","n/a",IF(W$3&gt;(A16stdlife+$E253),(Input!$G$118*(1+rvanilla)^0.5)-SUM($G253:V253),(Input!$G$118*(1+rvanilla)^0.5)/A16stdlife))</f>
        <v>6.0674667870033493E-3</v>
      </c>
      <c r="X253" s="172">
        <f>IF(A16stdlife="n/a","n/a",IF(X$3&gt;(A16stdlife+$E253),(Input!$G$118*(1+rvanilla)^0.5)-SUM($G253:W253),(Input!$G$118*(1+rvanilla)^0.5)/A16stdlife))</f>
        <v>6.0674667870033493E-3</v>
      </c>
      <c r="Y253" s="172">
        <f>IF(A16stdlife="n/a","n/a",IF(Y$3&gt;(A16stdlife+$E253),(Input!$G$118*(1+rvanilla)^0.5)-SUM($G253:X253),(Input!$G$118*(1+rvanilla)^0.5)/A16stdlife))</f>
        <v>6.0674667870033493E-3</v>
      </c>
      <c r="Z253" s="172">
        <f>IF(A16stdlife="n/a","n/a",IF(Z$3&gt;(A16stdlife+$E253),(Input!$G$118*(1+rvanilla)^0.5)-SUM($G253:Y253),(Input!$G$118*(1+rvanilla)^0.5)/A16stdlife))</f>
        <v>6.0674667870033493E-3</v>
      </c>
      <c r="AA253" s="172">
        <f>IF(A16stdlife="n/a","n/a",IF(AA$3&gt;(A16stdlife+$E253),(Input!$G$118*(1+rvanilla)^0.5)-SUM($G253:Z253),(Input!$G$118*(1+rvanilla)^0.5)/A16stdlife))</f>
        <v>6.0674667870033493E-3</v>
      </c>
      <c r="AB253" s="172">
        <f>IF(A16stdlife="n/a","n/a",IF(AB$3&gt;(A16stdlife+$E253),(Input!$G$118*(1+rvanilla)^0.5)-SUM($G253:AA253),(Input!$G$118*(1+rvanilla)^0.5)/A16stdlife))</f>
        <v>6.0674667870033493E-3</v>
      </c>
      <c r="AC253" s="172">
        <f>IF(A16stdlife="n/a","n/a",IF(AC$3&gt;(A16stdlife+$E253),(Input!$G$118*(1+rvanilla)^0.5)-SUM($G253:AB253),(Input!$G$118*(1+rvanilla)^0.5)/A16stdlife))</f>
        <v>6.0674667870033493E-3</v>
      </c>
      <c r="AD253" s="172">
        <f>IF(A16stdlife="n/a","n/a",IF(AD$3&gt;(A16stdlife+$E253),(Input!$G$118*(1+rvanilla)^0.5)-SUM($G253:AC253),(Input!$G$118*(1+rvanilla)^0.5)/A16stdlife))</f>
        <v>6.0674667870033493E-3</v>
      </c>
      <c r="AE253" s="172">
        <f>IF(A16stdlife="n/a","n/a",IF(AE$3&gt;(A16stdlife+$E253),(Input!$G$118*(1+rvanilla)^0.5)-SUM($G253:AD253),(Input!$G$118*(1+rvanilla)^0.5)/A16stdlife))</f>
        <v>6.0674667870033493E-3</v>
      </c>
      <c r="AF253" s="172">
        <f>IF(A16stdlife="n/a","n/a",IF(AF$3&gt;(A16stdlife+$E253),(Input!$G$118*(1+rvanilla)^0.5)-SUM($G253:AE253),(Input!$G$118*(1+rvanilla)^0.5)/A16stdlife))</f>
        <v>6.0674667870033493E-3</v>
      </c>
      <c r="AG253" s="172">
        <f>IF(A16stdlife="n/a","n/a",IF(AG$3&gt;(A16stdlife+$E253),(Input!$G$118*(1+rvanilla)^0.5)-SUM($G253:AF253),(Input!$G$118*(1+rvanilla)^0.5)/A16stdlife))</f>
        <v>6.0674667870033493E-3</v>
      </c>
      <c r="AH253" s="172">
        <f>IF(A16stdlife="n/a","n/a",IF(AH$3&gt;(A16stdlife+$E253),(Input!$G$118*(1+rvanilla)^0.5)-SUM($G253:AG253),(Input!$G$118*(1+rvanilla)^0.5)/A16stdlife))</f>
        <v>6.0674667870033493E-3</v>
      </c>
      <c r="AI253" s="172">
        <f>IF(A16stdlife="n/a","n/a",IF(AI$3&gt;(A16stdlife+$E253),(Input!$G$118*(1+rvanilla)^0.5)-SUM($G253:AH253),(Input!$G$118*(1+rvanilla)^0.5)/A16stdlife))</f>
        <v>6.0674667870033493E-3</v>
      </c>
      <c r="AJ253" s="172">
        <f>IF(A16stdlife="n/a","n/a",IF(AJ$3&gt;(A16stdlife+$E253),(Input!$G$118*(1+rvanilla)^0.5)-SUM($G253:AI253),(Input!$G$118*(1+rvanilla)^0.5)/A16stdlife))</f>
        <v>6.0674667870033493E-3</v>
      </c>
      <c r="AK253" s="172">
        <f>IF(A16stdlife="n/a","n/a",IF(AK$3&gt;(A16stdlife+$E253),(Input!$G$118*(1+rvanilla)^0.5)-SUM($G253:AJ253),(Input!$G$118*(1+rvanilla)^0.5)/A16stdlife))</f>
        <v>6.0674667870033493E-3</v>
      </c>
      <c r="AL253" s="172">
        <f>IF(A16stdlife="n/a","n/a",IF(AL$3&gt;(A16stdlife+$E253),(Input!$G$118*(1+rvanilla)^0.5)-SUM($G253:AK253),(Input!$G$118*(1+rvanilla)^0.5)/A16stdlife))</f>
        <v>6.0674667870033493E-3</v>
      </c>
      <c r="AM253" s="172">
        <f>IF(A16stdlife="n/a","n/a",IF(AM$3&gt;(A16stdlife+$E253),(Input!$G$118*(1+rvanilla)^0.5)-SUM($G253:AL253),(Input!$G$118*(1+rvanilla)^0.5)/A16stdlife))</f>
        <v>6.0674667870033493E-3</v>
      </c>
      <c r="AN253" s="172">
        <f>IF(A16stdlife="n/a","n/a",IF(AN$3&gt;(A16stdlife+$E253),(Input!$G$118*(1+rvanilla)^0.5)-SUM($G253:AM253),(Input!$G$118*(1+rvanilla)^0.5)/A16stdlife))</f>
        <v>6.0674667870033493E-3</v>
      </c>
      <c r="AO253" s="172">
        <f>IF(A16stdlife="n/a","n/a",IF(AO$3&gt;(A16stdlife+$E253),(Input!$G$118*(1+rvanilla)^0.5)-SUM($G253:AN253),(Input!$G$118*(1+rvanilla)^0.5)/A16stdlife))</f>
        <v>6.0674667870033493E-3</v>
      </c>
      <c r="AP253" s="172">
        <f>IF(A16stdlife="n/a","n/a",IF(AP$3&gt;(A16stdlife+$E253),(Input!$G$118*(1+rvanilla)^0.5)-SUM($G253:AO253),(Input!$G$118*(1+rvanilla)^0.5)/A16stdlife))</f>
        <v>6.0674667870033493E-3</v>
      </c>
      <c r="AQ253" s="172">
        <f>IF(A16stdlife="n/a","n/a",IF(AQ$3&gt;(A16stdlife+$E253),(Input!$G$118*(1+rvanilla)^0.5)-SUM($G253:AP253),(Input!$G$118*(1+rvanilla)^0.5)/A16stdlife))</f>
        <v>6.0674667870033493E-3</v>
      </c>
      <c r="AR253" s="172">
        <f>IF(A16stdlife="n/a","n/a",IF(AR$3&gt;(A16stdlife+$E253),(Input!$G$118*(1+rvanilla)^0.5)-SUM($G253:AQ253),(Input!$G$118*(1+rvanilla)^0.5)/A16stdlife))</f>
        <v>6.0674667870033493E-3</v>
      </c>
      <c r="AS253" s="172">
        <f>IF(A16stdlife="n/a","n/a",IF(AS$3&gt;(A16stdlife+$E253),(Input!$G$118*(1+rvanilla)^0.5)-SUM($G253:AR253),(Input!$G$118*(1+rvanilla)^0.5)/A16stdlife))</f>
        <v>6.0674667870033493E-3</v>
      </c>
      <c r="AT253" s="172">
        <f>IF(A16stdlife="n/a","n/a",IF(AT$3&gt;(A16stdlife+$E253),(Input!$G$118*(1+rvanilla)^0.5)-SUM($G253:AS253),(Input!$G$118*(1+rvanilla)^0.5)/A16stdlife))</f>
        <v>6.0674667870033493E-3</v>
      </c>
      <c r="AU253" s="172">
        <f>IF(A16stdlife="n/a","n/a",IF(AU$3&gt;(A16stdlife+$E253),(Input!$G$118*(1+rvanilla)^0.5)-SUM($G253:AT253),(Input!$G$118*(1+rvanilla)^0.5)/A16stdlife))</f>
        <v>6.0674667870033493E-3</v>
      </c>
      <c r="AV253" s="172">
        <f>IF(A16stdlife="n/a","n/a",IF(AV$3&gt;(A16stdlife+$E253),(Input!$G$118*(1+rvanilla)^0.5)-SUM($G253:AU253),(Input!$G$118*(1+rvanilla)^0.5)/A16stdlife))</f>
        <v>6.0674667870033493E-3</v>
      </c>
      <c r="AW253" s="172">
        <f>IF(A16stdlife="n/a","n/a",IF(AW$3&gt;(A16stdlife+$E253),(Input!$G$118*(1+rvanilla)^0.5)-SUM($G253:AV253),(Input!$G$118*(1+rvanilla)^0.5)/A16stdlife))</f>
        <v>6.0674667870033493E-3</v>
      </c>
      <c r="AX253" s="172">
        <f>IF(A16stdlife="n/a","n/a",IF(AX$3&gt;(A16stdlife+$E253),(Input!$G$118*(1+rvanilla)^0.5)-SUM($G253:AW253),(Input!$G$118*(1+rvanilla)^0.5)/A16stdlife))</f>
        <v>6.0674667870033493E-3</v>
      </c>
      <c r="AY253" s="172">
        <f>IF(A16stdlife="n/a","n/a",IF(AY$3&gt;(A16stdlife+$E253),(Input!$G$118*(1+rvanilla)^0.5)-SUM($G253:AX253),(Input!$G$118*(1+rvanilla)^0.5)/A16stdlife))</f>
        <v>6.0674667870033493E-3</v>
      </c>
      <c r="AZ253" s="172">
        <f>IF(A16stdlife="n/a","n/a",IF(AZ$3&gt;(A16stdlife+$E253),(Input!$G$118*(1+rvanilla)^0.5)-SUM($G253:AY253),(Input!$G$118*(1+rvanilla)^0.5)/A16stdlife))</f>
        <v>3.3329447267054779E-3</v>
      </c>
      <c r="BA253" s="172">
        <f>IF(A16stdlife="n/a","n/a",IF(BA$3&gt;(A16stdlife+$E253),(Input!$G$118*(1+rvanilla)^0.5)-SUM($G253:AZ253),(Input!$G$118*(1+rvanilla)^0.5)/A16stdlife))</f>
        <v>0</v>
      </c>
      <c r="BB253" s="172">
        <f>IF(A16stdlife="n/a","n/a",IF(BB$3&gt;(A16stdlife+$E253),(Input!$G$118*(1+rvanilla)^0.5)-SUM($G253:BA253),(Input!$G$118*(1+rvanilla)^0.5)/A16stdlife))</f>
        <v>0</v>
      </c>
      <c r="BC253" s="172">
        <f>IF(A16stdlife="n/a","n/a",IF(BC$3&gt;(A16stdlife+$E253),(Input!$G$118*(1+rvanilla)^0.5)-SUM($G253:BB253),(Input!$G$118*(1+rvanilla)^0.5)/A16stdlife))</f>
        <v>0</v>
      </c>
      <c r="BD253" s="172">
        <f>IF(A16stdlife="n/a","n/a",IF(BD$3&gt;(A16stdlife+$E253),(Input!$G$118*(1+rvanilla)^0.5)-SUM($G253:BC253),(Input!$G$118*(1+rvanilla)^0.5)/A16stdlife))</f>
        <v>0</v>
      </c>
      <c r="BE253" s="172">
        <f>IF(A16stdlife="n/a","n/a",IF(BE$3&gt;(A16stdlife+$E253),(Input!$G$118*(1+rvanilla)^0.5)-SUM($G253:BD253),(Input!$G$118*(1+rvanilla)^0.5)/A16stdlife))</f>
        <v>0</v>
      </c>
      <c r="BF253" s="172">
        <f>IF(A16stdlife="n/a","n/a",IF(BF$3&gt;(A16stdlife+$E253),(Input!$G$118*(1+rvanilla)^0.5)-SUM($G253:BE253),(Input!$G$118*(1+rvanilla)^0.5)/A16stdlife))</f>
        <v>0</v>
      </c>
      <c r="BG253" s="172">
        <f>IF(A16stdlife="n/a","n/a",IF(BG$3&gt;(A16stdlife+$E253),(Input!$G$118*(1+rvanilla)^0.5)-SUM($G253:BF253),(Input!$G$118*(1+rvanilla)^0.5)/A16stdlife))</f>
        <v>0</v>
      </c>
      <c r="BH253" s="172">
        <f>IF(A16stdlife="n/a","n/a",IF(BH$3&gt;(A16stdlife+$E253),(Input!$G$118*(1+rvanilla)^0.5)-SUM($G253:BG253),(Input!$G$118*(1+rvanilla)^0.5)/A16stdlife))</f>
        <v>0</v>
      </c>
      <c r="BI253" s="172">
        <f>IF(A16stdlife="n/a","n/a",IF(BI$3&gt;(A16stdlife+$E253),(Input!$G$118*(1+rvanilla)^0.5)-SUM($G253:BH253),(Input!$G$118*(1+rvanilla)^0.5)/A16stdlife))</f>
        <v>0</v>
      </c>
      <c r="BJ253" s="16"/>
      <c r="BK253" s="16"/>
      <c r="BL253" s="325"/>
      <c r="BM253" s="325"/>
      <c r="BN253" s="325"/>
      <c r="BO253" s="325"/>
      <c r="BP253" s="325"/>
      <c r="BQ253" s="325"/>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2" customFormat="1" hidden="1" outlineLevel="2">
      <c r="A254" s="16"/>
      <c r="B254" s="16"/>
      <c r="C254" s="35"/>
      <c r="D254" s="546"/>
      <c r="E254" s="293">
        <v>2</v>
      </c>
      <c r="F254" s="37"/>
      <c r="G254" s="318"/>
      <c r="H254" s="319"/>
      <c r="I254" s="172">
        <f>IF(A16stdlife="n/a","n/a",IF(I$3&gt;(A16stdlife+$E254),(Input!$H$118*(1+rvanilla)^0.5)-SUM($H254:H254),(Input!$H$118*(1+rvanilla)^0.5)/A16stdlife))</f>
        <v>0</v>
      </c>
      <c r="J254" s="172">
        <f>IF(A16stdlife="n/a","n/a",IF(J$3&gt;(A16stdlife+$E254),(Input!$H$118*(1+rvanilla)^0.5)-SUM($H254:I254),(Input!$H$118*(1+rvanilla)^0.5)/A16stdlife))</f>
        <v>0</v>
      </c>
      <c r="K254" s="172">
        <f>IF(A16stdlife="n/a","n/a",IF(K$3&gt;(A16stdlife+$E254),(Input!$H$118*(1+rvanilla)^0.5)-SUM($H254:J254),(Input!$H$118*(1+rvanilla)^0.5)/A16stdlife))</f>
        <v>0</v>
      </c>
      <c r="L254" s="172">
        <f>IF(A16stdlife="n/a","n/a",IF(L$3&gt;(A16stdlife+$E254),(Input!$H$118*(1+rvanilla)^0.5)-SUM($H254:K254),(Input!$H$118*(1+rvanilla)^0.5)/A16stdlife))</f>
        <v>0</v>
      </c>
      <c r="M254" s="172">
        <f>IF(A16stdlife="n/a","n/a",IF(M$3&gt;(A16stdlife+$E254),(Input!$H$118*(1+rvanilla)^0.5)-SUM($H254:L254),(Input!$H$118*(1+rvanilla)^0.5)/A16stdlife))</f>
        <v>0</v>
      </c>
      <c r="N254" s="172">
        <f>IF(A16stdlife="n/a","n/a",IF(N$3&gt;(A16stdlife+$E254),(Input!$H$118*(1+rvanilla)^0.5)-SUM($H254:M254),(Input!$H$118*(1+rvanilla)^0.5)/A16stdlife))</f>
        <v>0</v>
      </c>
      <c r="O254" s="172">
        <f>IF(A16stdlife="n/a","n/a",IF(O$3&gt;(A16stdlife+$E254),(Input!$H$118*(1+rvanilla)^0.5)-SUM($H254:N254),(Input!$H$118*(1+rvanilla)^0.5)/A16stdlife))</f>
        <v>0</v>
      </c>
      <c r="P254" s="172">
        <f>IF(A16stdlife="n/a","n/a",IF(P$3&gt;(A16stdlife+$E254),(Input!$H$118*(1+rvanilla)^0.5)-SUM($H254:O254),(Input!$H$118*(1+rvanilla)^0.5)/A16stdlife))</f>
        <v>0</v>
      </c>
      <c r="Q254" s="172">
        <f>IF(A16stdlife="n/a","n/a",IF(Q$3&gt;(A16stdlife+$E254),(Input!$H$118*(1+rvanilla)^0.5)-SUM($H254:P254),(Input!$H$118*(1+rvanilla)^0.5)/A16stdlife))</f>
        <v>0</v>
      </c>
      <c r="R254" s="172">
        <f>IF(A16stdlife="n/a","n/a",IF(R$3&gt;(A16stdlife+$E254),(Input!$H$118*(1+rvanilla)^0.5)-SUM($H254:Q254),(Input!$H$118*(1+rvanilla)^0.5)/A16stdlife))</f>
        <v>0</v>
      </c>
      <c r="S254" s="172">
        <f>IF(A16stdlife="n/a","n/a",IF(S$3&gt;(A16stdlife+$E254),(Input!$H$118*(1+rvanilla)^0.5)-SUM($H254:R254),(Input!$H$118*(1+rvanilla)^0.5)/A16stdlife))</f>
        <v>0</v>
      </c>
      <c r="T254" s="172">
        <f>IF(A16stdlife="n/a","n/a",IF(T$3&gt;(A16stdlife+$E254),(Input!$H$118*(1+rvanilla)^0.5)-SUM($H254:S254),(Input!$H$118*(1+rvanilla)^0.5)/A16stdlife))</f>
        <v>0</v>
      </c>
      <c r="U254" s="172">
        <f>IF(A16stdlife="n/a","n/a",IF(U$3&gt;(A16stdlife+$E254),(Input!$H$118*(1+rvanilla)^0.5)-SUM($H254:T254),(Input!$H$118*(1+rvanilla)^0.5)/A16stdlife))</f>
        <v>0</v>
      </c>
      <c r="V254" s="172">
        <f>IF(A16stdlife="n/a","n/a",IF(V$3&gt;(A16stdlife+$E254),(Input!$H$118*(1+rvanilla)^0.5)-SUM($H254:U254),(Input!$H$118*(1+rvanilla)^0.5)/A16stdlife))</f>
        <v>0</v>
      </c>
      <c r="W254" s="172">
        <f>IF(A16stdlife="n/a","n/a",IF(W$3&gt;(A16stdlife+$E254),(Input!$H$118*(1+rvanilla)^0.5)-SUM($H254:V254),(Input!$H$118*(1+rvanilla)^0.5)/A16stdlife))</f>
        <v>0</v>
      </c>
      <c r="X254" s="172">
        <f>IF(A16stdlife="n/a","n/a",IF(X$3&gt;(A16stdlife+$E254),(Input!$H$118*(1+rvanilla)^0.5)-SUM($H254:W254),(Input!$H$118*(1+rvanilla)^0.5)/A16stdlife))</f>
        <v>0</v>
      </c>
      <c r="Y254" s="172">
        <f>IF(A16stdlife="n/a","n/a",IF(Y$3&gt;(A16stdlife+$E254),(Input!$H$118*(1+rvanilla)^0.5)-SUM($H254:X254),(Input!$H$118*(1+rvanilla)^0.5)/A16stdlife))</f>
        <v>0</v>
      </c>
      <c r="Z254" s="172">
        <f>IF(A16stdlife="n/a","n/a",IF(Z$3&gt;(A16stdlife+$E254),(Input!$H$118*(1+rvanilla)^0.5)-SUM($H254:Y254),(Input!$H$118*(1+rvanilla)^0.5)/A16stdlife))</f>
        <v>0</v>
      </c>
      <c r="AA254" s="172">
        <f>IF(A16stdlife="n/a","n/a",IF(AA$3&gt;(A16stdlife+$E254),(Input!$H$118*(1+rvanilla)^0.5)-SUM($H254:Z254),(Input!$H$118*(1+rvanilla)^0.5)/A16stdlife))</f>
        <v>0</v>
      </c>
      <c r="AB254" s="172">
        <f>IF(A16stdlife="n/a","n/a",IF(AB$3&gt;(A16stdlife+$E254),(Input!$H$118*(1+rvanilla)^0.5)-SUM($H254:AA254),(Input!$H$118*(1+rvanilla)^0.5)/A16stdlife))</f>
        <v>0</v>
      </c>
      <c r="AC254" s="172">
        <f>IF(A16stdlife="n/a","n/a",IF(AC$3&gt;(A16stdlife+$E254),(Input!$H$118*(1+rvanilla)^0.5)-SUM($H254:AB254),(Input!$H$118*(1+rvanilla)^0.5)/A16stdlife))</f>
        <v>0</v>
      </c>
      <c r="AD254" s="172">
        <f>IF(A16stdlife="n/a","n/a",IF(AD$3&gt;(A16stdlife+$E254),(Input!$H$118*(1+rvanilla)^0.5)-SUM($H254:AC254),(Input!$H$118*(1+rvanilla)^0.5)/A16stdlife))</f>
        <v>0</v>
      </c>
      <c r="AE254" s="172">
        <f>IF(A16stdlife="n/a","n/a",IF(AE$3&gt;(A16stdlife+$E254),(Input!$H$118*(1+rvanilla)^0.5)-SUM($H254:AD254),(Input!$H$118*(1+rvanilla)^0.5)/A16stdlife))</f>
        <v>0</v>
      </c>
      <c r="AF254" s="172">
        <f>IF(A16stdlife="n/a","n/a",IF(AF$3&gt;(A16stdlife+$E254),(Input!$H$118*(1+rvanilla)^0.5)-SUM($H254:AE254),(Input!$H$118*(1+rvanilla)^0.5)/A16stdlife))</f>
        <v>0</v>
      </c>
      <c r="AG254" s="172">
        <f>IF(A16stdlife="n/a","n/a",IF(AG$3&gt;(A16stdlife+$E254),(Input!$H$118*(1+rvanilla)^0.5)-SUM($H254:AF254),(Input!$H$118*(1+rvanilla)^0.5)/A16stdlife))</f>
        <v>0</v>
      </c>
      <c r="AH254" s="172">
        <f>IF(A16stdlife="n/a","n/a",IF(AH$3&gt;(A16stdlife+$E254),(Input!$H$118*(1+rvanilla)^0.5)-SUM($H254:AG254),(Input!$H$118*(1+rvanilla)^0.5)/A16stdlife))</f>
        <v>0</v>
      </c>
      <c r="AI254" s="172">
        <f>IF(A16stdlife="n/a","n/a",IF(AI$3&gt;(A16stdlife+$E254),(Input!$H$118*(1+rvanilla)^0.5)-SUM($H254:AH254),(Input!$H$118*(1+rvanilla)^0.5)/A16stdlife))</f>
        <v>0</v>
      </c>
      <c r="AJ254" s="172">
        <f>IF(A16stdlife="n/a","n/a",IF(AJ$3&gt;(A16stdlife+$E254),(Input!$H$118*(1+rvanilla)^0.5)-SUM($H254:AI254),(Input!$H$118*(1+rvanilla)^0.5)/A16stdlife))</f>
        <v>0</v>
      </c>
      <c r="AK254" s="172">
        <f>IF(A16stdlife="n/a","n/a",IF(AK$3&gt;(A16stdlife+$E254),(Input!$H$118*(1+rvanilla)^0.5)-SUM($H254:AJ254),(Input!$H$118*(1+rvanilla)^0.5)/A16stdlife))</f>
        <v>0</v>
      </c>
      <c r="AL254" s="172">
        <f>IF(A16stdlife="n/a","n/a",IF(AL$3&gt;(A16stdlife+$E254),(Input!$H$118*(1+rvanilla)^0.5)-SUM($H254:AK254),(Input!$H$118*(1+rvanilla)^0.5)/A16stdlife))</f>
        <v>0</v>
      </c>
      <c r="AM254" s="172">
        <f>IF(A16stdlife="n/a","n/a",IF(AM$3&gt;(A16stdlife+$E254),(Input!$H$118*(1+rvanilla)^0.5)-SUM($H254:AL254),(Input!$H$118*(1+rvanilla)^0.5)/A16stdlife))</f>
        <v>0</v>
      </c>
      <c r="AN254" s="172">
        <f>IF(A16stdlife="n/a","n/a",IF(AN$3&gt;(A16stdlife+$E254),(Input!$H$118*(1+rvanilla)^0.5)-SUM($H254:AM254),(Input!$H$118*(1+rvanilla)^0.5)/A16stdlife))</f>
        <v>0</v>
      </c>
      <c r="AO254" s="172">
        <f>IF(A16stdlife="n/a","n/a",IF(AO$3&gt;(A16stdlife+$E254),(Input!$H$118*(1+rvanilla)^0.5)-SUM($H254:AN254),(Input!$H$118*(1+rvanilla)^0.5)/A16stdlife))</f>
        <v>0</v>
      </c>
      <c r="AP254" s="172">
        <f>IF(A16stdlife="n/a","n/a",IF(AP$3&gt;(A16stdlife+$E254),(Input!$H$118*(1+rvanilla)^0.5)-SUM($H254:AO254),(Input!$H$118*(1+rvanilla)^0.5)/A16stdlife))</f>
        <v>0</v>
      </c>
      <c r="AQ254" s="172">
        <f>IF(A16stdlife="n/a","n/a",IF(AQ$3&gt;(A16stdlife+$E254),(Input!$H$118*(1+rvanilla)^0.5)-SUM($H254:AP254),(Input!$H$118*(1+rvanilla)^0.5)/A16stdlife))</f>
        <v>0</v>
      </c>
      <c r="AR254" s="172">
        <f>IF(A16stdlife="n/a","n/a",IF(AR$3&gt;(A16stdlife+$E254),(Input!$H$118*(1+rvanilla)^0.5)-SUM($H254:AQ254),(Input!$H$118*(1+rvanilla)^0.5)/A16stdlife))</f>
        <v>0</v>
      </c>
      <c r="AS254" s="172">
        <f>IF(A16stdlife="n/a","n/a",IF(AS$3&gt;(A16stdlife+$E254),(Input!$H$118*(1+rvanilla)^0.5)-SUM($H254:AR254),(Input!$H$118*(1+rvanilla)^0.5)/A16stdlife))</f>
        <v>0</v>
      </c>
      <c r="AT254" s="172">
        <f>IF(A16stdlife="n/a","n/a",IF(AT$3&gt;(A16stdlife+$E254),(Input!$H$118*(1+rvanilla)^0.5)-SUM($H254:AS254),(Input!$H$118*(1+rvanilla)^0.5)/A16stdlife))</f>
        <v>0</v>
      </c>
      <c r="AU254" s="172">
        <f>IF(A16stdlife="n/a","n/a",IF(AU$3&gt;(A16stdlife+$E254),(Input!$H$118*(1+rvanilla)^0.5)-SUM($H254:AT254),(Input!$H$118*(1+rvanilla)^0.5)/A16stdlife))</f>
        <v>0</v>
      </c>
      <c r="AV254" s="172">
        <f>IF(A16stdlife="n/a","n/a",IF(AV$3&gt;(A16stdlife+$E254),(Input!$H$118*(1+rvanilla)^0.5)-SUM($H254:AU254),(Input!$H$118*(1+rvanilla)^0.5)/A16stdlife))</f>
        <v>0</v>
      </c>
      <c r="AW254" s="172">
        <f>IF(A16stdlife="n/a","n/a",IF(AW$3&gt;(A16stdlife+$E254),(Input!$H$118*(1+rvanilla)^0.5)-SUM($H254:AV254),(Input!$H$118*(1+rvanilla)^0.5)/A16stdlife))</f>
        <v>0</v>
      </c>
      <c r="AX254" s="172">
        <f>IF(A16stdlife="n/a","n/a",IF(AX$3&gt;(A16stdlife+$E254),(Input!$H$118*(1+rvanilla)^0.5)-SUM($H254:AW254),(Input!$H$118*(1+rvanilla)^0.5)/A16stdlife))</f>
        <v>0</v>
      </c>
      <c r="AY254" s="172">
        <f>IF(A16stdlife="n/a","n/a",IF(AY$3&gt;(A16stdlife+$E254),(Input!$H$118*(1+rvanilla)^0.5)-SUM($H254:AX254),(Input!$H$118*(1+rvanilla)^0.5)/A16stdlife))</f>
        <v>0</v>
      </c>
      <c r="AZ254" s="172">
        <f>IF(A16stdlife="n/a","n/a",IF(AZ$3&gt;(A16stdlife+$E254),(Input!$H$118*(1+rvanilla)^0.5)-SUM($H254:AY254),(Input!$H$118*(1+rvanilla)^0.5)/A16stdlife))</f>
        <v>0</v>
      </c>
      <c r="BA254" s="172">
        <f>IF(A16stdlife="n/a","n/a",IF(BA$3&gt;(A16stdlife+$E254),(Input!$H$118*(1+rvanilla)^0.5)-SUM($H254:AZ254),(Input!$H$118*(1+rvanilla)^0.5)/A16stdlife))</f>
        <v>0</v>
      </c>
      <c r="BB254" s="172">
        <f>IF(A16stdlife="n/a","n/a",IF(BB$3&gt;(A16stdlife+$E254),(Input!$H$118*(1+rvanilla)^0.5)-SUM($H254:BA254),(Input!$H$118*(1+rvanilla)^0.5)/A16stdlife))</f>
        <v>0</v>
      </c>
      <c r="BC254" s="172">
        <f>IF(A16stdlife="n/a","n/a",IF(BC$3&gt;(A16stdlife+$E254),(Input!$H$118*(1+rvanilla)^0.5)-SUM($H254:BB254),(Input!$H$118*(1+rvanilla)^0.5)/A16stdlife))</f>
        <v>0</v>
      </c>
      <c r="BD254" s="172">
        <f>IF(A16stdlife="n/a","n/a",IF(BD$3&gt;(A16stdlife+$E254),(Input!$H$118*(1+rvanilla)^0.5)-SUM($H254:BC254),(Input!$H$118*(1+rvanilla)^0.5)/A16stdlife))</f>
        <v>0</v>
      </c>
      <c r="BE254" s="172">
        <f>IF(A16stdlife="n/a","n/a",IF(BE$3&gt;(A16stdlife+$E254),(Input!$H$118*(1+rvanilla)^0.5)-SUM($H254:BD254),(Input!$H$118*(1+rvanilla)^0.5)/A16stdlife))</f>
        <v>0</v>
      </c>
      <c r="BF254" s="172">
        <f>IF(A16stdlife="n/a","n/a",IF(BF$3&gt;(A16stdlife+$E254),(Input!$H$118*(1+rvanilla)^0.5)-SUM($H254:BE254),(Input!$H$118*(1+rvanilla)^0.5)/A16stdlife))</f>
        <v>0</v>
      </c>
      <c r="BG254" s="172">
        <f>IF(A16stdlife="n/a","n/a",IF(BG$3&gt;(A16stdlife+$E254),(Input!$H$118*(1+rvanilla)^0.5)-SUM($H254:BF254),(Input!$H$118*(1+rvanilla)^0.5)/A16stdlife))</f>
        <v>0</v>
      </c>
      <c r="BH254" s="172">
        <f>IF(A16stdlife="n/a","n/a",IF(BH$3&gt;(A16stdlife+$E254),(Input!$H$118*(1+rvanilla)^0.5)-SUM($H254:BG254),(Input!$H$118*(1+rvanilla)^0.5)/A16stdlife))</f>
        <v>0</v>
      </c>
      <c r="BI254" s="172">
        <f>IF(A16stdlife="n/a","n/a",IF(BI$3&gt;(A16stdlife+$E254),(Input!$H$118*(1+rvanilla)^0.5)-SUM($H254:BH254),(Input!$H$118*(1+rvanilla)^0.5)/A16stdlife))</f>
        <v>0</v>
      </c>
      <c r="BJ254" s="16"/>
      <c r="BK254" s="16"/>
      <c r="BL254" s="325"/>
      <c r="BM254" s="325"/>
      <c r="BN254" s="325"/>
      <c r="BO254" s="325"/>
      <c r="BP254" s="325"/>
      <c r="BQ254" s="325"/>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2" customFormat="1" hidden="1" outlineLevel="2">
      <c r="A255" s="16"/>
      <c r="B255" s="16"/>
      <c r="C255" s="35"/>
      <c r="D255" s="546"/>
      <c r="E255" s="293">
        <v>3</v>
      </c>
      <c r="F255" s="37"/>
      <c r="G255" s="318"/>
      <c r="H255" s="320"/>
      <c r="I255" s="319"/>
      <c r="J255" s="172">
        <f>IF(A16stdlife="n/a","n/a",IF(J$3&gt;(A16stdlife+$E255),(Input!$I$118*(1+rvanilla)^0.5)-SUM($I255:I255),(Input!$I$118*(1+rvanilla)^0.5)/A16stdlife))</f>
        <v>0</v>
      </c>
      <c r="K255" s="172">
        <f>IF(A16stdlife="n/a","n/a",IF(K$3&gt;(A16stdlife+$E255),(Input!$I$118*(1+rvanilla)^0.5)-SUM($I255:J255),(Input!$I$118*(1+rvanilla)^0.5)/A16stdlife))</f>
        <v>0</v>
      </c>
      <c r="L255" s="172">
        <f>IF(A16stdlife="n/a","n/a",IF(L$3&gt;(A16stdlife+$E255),(Input!$I$118*(1+rvanilla)^0.5)-SUM($I255:K255),(Input!$I$118*(1+rvanilla)^0.5)/A16stdlife))</f>
        <v>0</v>
      </c>
      <c r="M255" s="172">
        <f>IF(A16stdlife="n/a","n/a",IF(M$3&gt;(A16stdlife+$E255),(Input!$I$118*(1+rvanilla)^0.5)-SUM($I255:L255),(Input!$I$118*(1+rvanilla)^0.5)/A16stdlife))</f>
        <v>0</v>
      </c>
      <c r="N255" s="172">
        <f>IF(A16stdlife="n/a","n/a",IF(N$3&gt;(A16stdlife+$E255),(Input!$I$118*(1+rvanilla)^0.5)-SUM($I255:M255),(Input!$I$118*(1+rvanilla)^0.5)/A16stdlife))</f>
        <v>0</v>
      </c>
      <c r="O255" s="172">
        <f>IF(A16stdlife="n/a","n/a",IF(O$3&gt;(A16stdlife+$E255),(Input!$I$118*(1+rvanilla)^0.5)-SUM($I255:N255),(Input!$I$118*(1+rvanilla)^0.5)/A16stdlife))</f>
        <v>0</v>
      </c>
      <c r="P255" s="172">
        <f>IF(A16stdlife="n/a","n/a",IF(P$3&gt;(A16stdlife+$E255),(Input!$I$118*(1+rvanilla)^0.5)-SUM($I255:O255),(Input!$I$118*(1+rvanilla)^0.5)/A16stdlife))</f>
        <v>0</v>
      </c>
      <c r="Q255" s="172">
        <f>IF(A16stdlife="n/a","n/a",IF(Q$3&gt;(A16stdlife+$E255),(Input!$I$118*(1+rvanilla)^0.5)-SUM($I255:P255),(Input!$I$118*(1+rvanilla)^0.5)/A16stdlife))</f>
        <v>0</v>
      </c>
      <c r="R255" s="172">
        <f>IF(A16stdlife="n/a","n/a",IF(R$3&gt;(A16stdlife+$E255),(Input!$I$118*(1+rvanilla)^0.5)-SUM($I255:Q255),(Input!$I$118*(1+rvanilla)^0.5)/A16stdlife))</f>
        <v>0</v>
      </c>
      <c r="S255" s="172">
        <f>IF(A16stdlife="n/a","n/a",IF(S$3&gt;(A16stdlife+$E255),(Input!$I$118*(1+rvanilla)^0.5)-SUM($I255:R255),(Input!$I$118*(1+rvanilla)^0.5)/A16stdlife))</f>
        <v>0</v>
      </c>
      <c r="T255" s="172">
        <f>IF(A16stdlife="n/a","n/a",IF(T$3&gt;(A16stdlife+$E255),(Input!$I$118*(1+rvanilla)^0.5)-SUM($I255:S255),(Input!$I$118*(1+rvanilla)^0.5)/A16stdlife))</f>
        <v>0</v>
      </c>
      <c r="U255" s="172">
        <f>IF(A16stdlife="n/a","n/a",IF(U$3&gt;(A16stdlife+$E255),(Input!$I$118*(1+rvanilla)^0.5)-SUM($I255:T255),(Input!$I$118*(1+rvanilla)^0.5)/A16stdlife))</f>
        <v>0</v>
      </c>
      <c r="V255" s="172">
        <f>IF(A16stdlife="n/a","n/a",IF(V$3&gt;(A16stdlife+$E255),(Input!$I$118*(1+rvanilla)^0.5)-SUM($I255:U255),(Input!$I$118*(1+rvanilla)^0.5)/A16stdlife))</f>
        <v>0</v>
      </c>
      <c r="W255" s="172">
        <f>IF(A16stdlife="n/a","n/a",IF(W$3&gt;(A16stdlife+$E255),(Input!$I$118*(1+rvanilla)^0.5)-SUM($I255:V255),(Input!$I$118*(1+rvanilla)^0.5)/A16stdlife))</f>
        <v>0</v>
      </c>
      <c r="X255" s="172">
        <f>IF(A16stdlife="n/a","n/a",IF(X$3&gt;(A16stdlife+$E255),(Input!$I$118*(1+rvanilla)^0.5)-SUM($I255:W255),(Input!$I$118*(1+rvanilla)^0.5)/A16stdlife))</f>
        <v>0</v>
      </c>
      <c r="Y255" s="172">
        <f>IF(A16stdlife="n/a","n/a",IF(Y$3&gt;(A16stdlife+$E255),(Input!$I$118*(1+rvanilla)^0.5)-SUM($I255:X255),(Input!$I$118*(1+rvanilla)^0.5)/A16stdlife))</f>
        <v>0</v>
      </c>
      <c r="Z255" s="172">
        <f>IF(A16stdlife="n/a","n/a",IF(Z$3&gt;(A16stdlife+$E255),(Input!$I$118*(1+rvanilla)^0.5)-SUM($I255:Y255),(Input!$I$118*(1+rvanilla)^0.5)/A16stdlife))</f>
        <v>0</v>
      </c>
      <c r="AA255" s="172">
        <f>IF(A16stdlife="n/a","n/a",IF(AA$3&gt;(A16stdlife+$E255),(Input!$I$118*(1+rvanilla)^0.5)-SUM($I255:Z255),(Input!$I$118*(1+rvanilla)^0.5)/A16stdlife))</f>
        <v>0</v>
      </c>
      <c r="AB255" s="172">
        <f>IF(A16stdlife="n/a","n/a",IF(AB$3&gt;(A16stdlife+$E255),(Input!$I$118*(1+rvanilla)^0.5)-SUM($I255:AA255),(Input!$I$118*(1+rvanilla)^0.5)/A16stdlife))</f>
        <v>0</v>
      </c>
      <c r="AC255" s="172">
        <f>IF(A16stdlife="n/a","n/a",IF(AC$3&gt;(A16stdlife+$E255),(Input!$I$118*(1+rvanilla)^0.5)-SUM($I255:AB255),(Input!$I$118*(1+rvanilla)^0.5)/A16stdlife))</f>
        <v>0</v>
      </c>
      <c r="AD255" s="172">
        <f>IF(A16stdlife="n/a","n/a",IF(AD$3&gt;(A16stdlife+$E255),(Input!$I$118*(1+rvanilla)^0.5)-SUM($I255:AC255),(Input!$I$118*(1+rvanilla)^0.5)/A16stdlife))</f>
        <v>0</v>
      </c>
      <c r="AE255" s="172">
        <f>IF(A16stdlife="n/a","n/a",IF(AE$3&gt;(A16stdlife+$E255),(Input!$I$118*(1+rvanilla)^0.5)-SUM($I255:AD255),(Input!$I$118*(1+rvanilla)^0.5)/A16stdlife))</f>
        <v>0</v>
      </c>
      <c r="AF255" s="172">
        <f>IF(A16stdlife="n/a","n/a",IF(AF$3&gt;(A16stdlife+$E255),(Input!$I$118*(1+rvanilla)^0.5)-SUM($I255:AE255),(Input!$I$118*(1+rvanilla)^0.5)/A16stdlife))</f>
        <v>0</v>
      </c>
      <c r="AG255" s="172">
        <f>IF(A16stdlife="n/a","n/a",IF(AG$3&gt;(A16stdlife+$E255),(Input!$I$118*(1+rvanilla)^0.5)-SUM($I255:AF255),(Input!$I$118*(1+rvanilla)^0.5)/A16stdlife))</f>
        <v>0</v>
      </c>
      <c r="AH255" s="172">
        <f>IF(A16stdlife="n/a","n/a",IF(AH$3&gt;(A16stdlife+$E255),(Input!$I$118*(1+rvanilla)^0.5)-SUM($I255:AG255),(Input!$I$118*(1+rvanilla)^0.5)/A16stdlife))</f>
        <v>0</v>
      </c>
      <c r="AI255" s="172">
        <f>IF(A16stdlife="n/a","n/a",IF(AI$3&gt;(A16stdlife+$E255),(Input!$I$118*(1+rvanilla)^0.5)-SUM($I255:AH255),(Input!$I$118*(1+rvanilla)^0.5)/A16stdlife))</f>
        <v>0</v>
      </c>
      <c r="AJ255" s="172">
        <f>IF(A16stdlife="n/a","n/a",IF(AJ$3&gt;(A16stdlife+$E255),(Input!$I$118*(1+rvanilla)^0.5)-SUM($I255:AI255),(Input!$I$118*(1+rvanilla)^0.5)/A16stdlife))</f>
        <v>0</v>
      </c>
      <c r="AK255" s="172">
        <f>IF(A16stdlife="n/a","n/a",IF(AK$3&gt;(A16stdlife+$E255),(Input!$I$118*(1+rvanilla)^0.5)-SUM($I255:AJ255),(Input!$I$118*(1+rvanilla)^0.5)/A16stdlife))</f>
        <v>0</v>
      </c>
      <c r="AL255" s="172">
        <f>IF(A16stdlife="n/a","n/a",IF(AL$3&gt;(A16stdlife+$E255),(Input!$I$118*(1+rvanilla)^0.5)-SUM($I255:AK255),(Input!$I$118*(1+rvanilla)^0.5)/A16stdlife))</f>
        <v>0</v>
      </c>
      <c r="AM255" s="172">
        <f>IF(A16stdlife="n/a","n/a",IF(AM$3&gt;(A16stdlife+$E255),(Input!$I$118*(1+rvanilla)^0.5)-SUM($I255:AL255),(Input!$I$118*(1+rvanilla)^0.5)/A16stdlife))</f>
        <v>0</v>
      </c>
      <c r="AN255" s="172">
        <f>IF(A16stdlife="n/a","n/a",IF(AN$3&gt;(A16stdlife+$E255),(Input!$I$118*(1+rvanilla)^0.5)-SUM($I255:AM255),(Input!$I$118*(1+rvanilla)^0.5)/A16stdlife))</f>
        <v>0</v>
      </c>
      <c r="AO255" s="172">
        <f>IF(A16stdlife="n/a","n/a",IF(AO$3&gt;(A16stdlife+$E255),(Input!$I$118*(1+rvanilla)^0.5)-SUM($I255:AN255),(Input!$I$118*(1+rvanilla)^0.5)/A16stdlife))</f>
        <v>0</v>
      </c>
      <c r="AP255" s="172">
        <f>IF(A16stdlife="n/a","n/a",IF(AP$3&gt;(A16stdlife+$E255),(Input!$I$118*(1+rvanilla)^0.5)-SUM($I255:AO255),(Input!$I$118*(1+rvanilla)^0.5)/A16stdlife))</f>
        <v>0</v>
      </c>
      <c r="AQ255" s="172">
        <f>IF(A16stdlife="n/a","n/a",IF(AQ$3&gt;(A16stdlife+$E255),(Input!$I$118*(1+rvanilla)^0.5)-SUM($I255:AP255),(Input!$I$118*(1+rvanilla)^0.5)/A16stdlife))</f>
        <v>0</v>
      </c>
      <c r="AR255" s="172">
        <f>IF(A16stdlife="n/a","n/a",IF(AR$3&gt;(A16stdlife+$E255),(Input!$I$118*(1+rvanilla)^0.5)-SUM($I255:AQ255),(Input!$I$118*(1+rvanilla)^0.5)/A16stdlife))</f>
        <v>0</v>
      </c>
      <c r="AS255" s="172">
        <f>IF(A16stdlife="n/a","n/a",IF(AS$3&gt;(A16stdlife+$E255),(Input!$I$118*(1+rvanilla)^0.5)-SUM($I255:AR255),(Input!$I$118*(1+rvanilla)^0.5)/A16stdlife))</f>
        <v>0</v>
      </c>
      <c r="AT255" s="172">
        <f>IF(A16stdlife="n/a","n/a",IF(AT$3&gt;(A16stdlife+$E255),(Input!$I$118*(1+rvanilla)^0.5)-SUM($I255:AS255),(Input!$I$118*(1+rvanilla)^0.5)/A16stdlife))</f>
        <v>0</v>
      </c>
      <c r="AU255" s="172">
        <f>IF(A16stdlife="n/a","n/a",IF(AU$3&gt;(A16stdlife+$E255),(Input!$I$118*(1+rvanilla)^0.5)-SUM($I255:AT255),(Input!$I$118*(1+rvanilla)^0.5)/A16stdlife))</f>
        <v>0</v>
      </c>
      <c r="AV255" s="172">
        <f>IF(A16stdlife="n/a","n/a",IF(AV$3&gt;(A16stdlife+$E255),(Input!$I$118*(1+rvanilla)^0.5)-SUM($I255:AU255),(Input!$I$118*(1+rvanilla)^0.5)/A16stdlife))</f>
        <v>0</v>
      </c>
      <c r="AW255" s="172">
        <f>IF(A16stdlife="n/a","n/a",IF(AW$3&gt;(A16stdlife+$E255),(Input!$I$118*(1+rvanilla)^0.5)-SUM($I255:AV255),(Input!$I$118*(1+rvanilla)^0.5)/A16stdlife))</f>
        <v>0</v>
      </c>
      <c r="AX255" s="172">
        <f>IF(A16stdlife="n/a","n/a",IF(AX$3&gt;(A16stdlife+$E255),(Input!$I$118*(1+rvanilla)^0.5)-SUM($I255:AW255),(Input!$I$118*(1+rvanilla)^0.5)/A16stdlife))</f>
        <v>0</v>
      </c>
      <c r="AY255" s="172">
        <f>IF(A16stdlife="n/a","n/a",IF(AY$3&gt;(A16stdlife+$E255),(Input!$I$118*(1+rvanilla)^0.5)-SUM($I255:AX255),(Input!$I$118*(1+rvanilla)^0.5)/A16stdlife))</f>
        <v>0</v>
      </c>
      <c r="AZ255" s="172">
        <f>IF(A16stdlife="n/a","n/a",IF(AZ$3&gt;(A16stdlife+$E255),(Input!$I$118*(1+rvanilla)^0.5)-SUM($I255:AY255),(Input!$I$118*(1+rvanilla)^0.5)/A16stdlife))</f>
        <v>0</v>
      </c>
      <c r="BA255" s="172">
        <f>IF(A16stdlife="n/a","n/a",IF(BA$3&gt;(A16stdlife+$E255),(Input!$I$118*(1+rvanilla)^0.5)-SUM($I255:AZ255),(Input!$I$118*(1+rvanilla)^0.5)/A16stdlife))</f>
        <v>0</v>
      </c>
      <c r="BB255" s="172">
        <f>IF(A16stdlife="n/a","n/a",IF(BB$3&gt;(A16stdlife+$E255),(Input!$I$118*(1+rvanilla)^0.5)-SUM($I255:BA255),(Input!$I$118*(1+rvanilla)^0.5)/A16stdlife))</f>
        <v>0</v>
      </c>
      <c r="BC255" s="172">
        <f>IF(A16stdlife="n/a","n/a",IF(BC$3&gt;(A16stdlife+$E255),(Input!$I$118*(1+rvanilla)^0.5)-SUM($I255:BB255),(Input!$I$118*(1+rvanilla)^0.5)/A16stdlife))</f>
        <v>0</v>
      </c>
      <c r="BD255" s="172">
        <f>IF(A16stdlife="n/a","n/a",IF(BD$3&gt;(A16stdlife+$E255),(Input!$I$118*(1+rvanilla)^0.5)-SUM($I255:BC255),(Input!$I$118*(1+rvanilla)^0.5)/A16stdlife))</f>
        <v>0</v>
      </c>
      <c r="BE255" s="172">
        <f>IF(A16stdlife="n/a","n/a",IF(BE$3&gt;(A16stdlife+$E255),(Input!$I$118*(1+rvanilla)^0.5)-SUM($I255:BD255),(Input!$I$118*(1+rvanilla)^0.5)/A16stdlife))</f>
        <v>0</v>
      </c>
      <c r="BF255" s="172">
        <f>IF(A16stdlife="n/a","n/a",IF(BF$3&gt;(A16stdlife+$E255),(Input!$I$118*(1+rvanilla)^0.5)-SUM($I255:BE255),(Input!$I$118*(1+rvanilla)^0.5)/A16stdlife))</f>
        <v>0</v>
      </c>
      <c r="BG255" s="172">
        <f>IF(A16stdlife="n/a","n/a",IF(BG$3&gt;(A16stdlife+$E255),(Input!$I$118*(1+rvanilla)^0.5)-SUM($I255:BF255),(Input!$I$118*(1+rvanilla)^0.5)/A16stdlife))</f>
        <v>0</v>
      </c>
      <c r="BH255" s="172">
        <f>IF(A16stdlife="n/a","n/a",IF(BH$3&gt;(A16stdlife+$E255),(Input!$I$118*(1+rvanilla)^0.5)-SUM($I255:BG255),(Input!$I$118*(1+rvanilla)^0.5)/A16stdlife))</f>
        <v>0</v>
      </c>
      <c r="BI255" s="172">
        <f>IF(A16stdlife="n/a","n/a",IF(BI$3&gt;(A16stdlife+$E255),(Input!$I$118*(1+rvanilla)^0.5)-SUM($I255:BH255),(Input!$I$118*(1+rvanilla)^0.5)/A16stdlife))</f>
        <v>0</v>
      </c>
      <c r="BJ255" s="16"/>
      <c r="BK255" s="16"/>
      <c r="BL255" s="325"/>
      <c r="BM255" s="325"/>
      <c r="BN255" s="325"/>
      <c r="BO255" s="325"/>
      <c r="BP255" s="325"/>
      <c r="BQ255" s="32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2" customFormat="1" hidden="1" outlineLevel="2">
      <c r="A256" s="16"/>
      <c r="B256" s="16"/>
      <c r="C256" s="35"/>
      <c r="D256" s="546"/>
      <c r="E256" s="293">
        <v>4</v>
      </c>
      <c r="F256" s="37"/>
      <c r="G256" s="318"/>
      <c r="H256" s="320"/>
      <c r="I256" s="320"/>
      <c r="J256" s="319"/>
      <c r="K256" s="172">
        <f>IF(A16stdlife="n/a","n/a",IF(K$3&gt;(A16stdlife+$E256),(Input!$J$118*(1+rvanilla)^0.5)-SUM($J256:J256),(Input!$J$118*(1+rvanilla)^0.5)/A16stdlife))</f>
        <v>0</v>
      </c>
      <c r="L256" s="172">
        <f>IF(A16stdlife="n/a","n/a",IF(L$3&gt;(A16stdlife+$E256),(Input!$J$118*(1+rvanilla)^0.5)-SUM($J256:K256),(Input!$J$118*(1+rvanilla)^0.5)/A16stdlife))</f>
        <v>0</v>
      </c>
      <c r="M256" s="172">
        <f>IF(A16stdlife="n/a","n/a",IF(M$3&gt;(A16stdlife+$E256),(Input!$J$118*(1+rvanilla)^0.5)-SUM($J256:L256),(Input!$J$118*(1+rvanilla)^0.5)/A16stdlife))</f>
        <v>0</v>
      </c>
      <c r="N256" s="172">
        <f>IF(A16stdlife="n/a","n/a",IF(N$3&gt;(A16stdlife+$E256),(Input!$J$118*(1+rvanilla)^0.5)-SUM($J256:M256),(Input!$J$118*(1+rvanilla)^0.5)/A16stdlife))</f>
        <v>0</v>
      </c>
      <c r="O256" s="172">
        <f>IF(A16stdlife="n/a","n/a",IF(O$3&gt;(A16stdlife+$E256),(Input!$J$118*(1+rvanilla)^0.5)-SUM($J256:N256),(Input!$J$118*(1+rvanilla)^0.5)/A16stdlife))</f>
        <v>0</v>
      </c>
      <c r="P256" s="172">
        <f>IF(A16stdlife="n/a","n/a",IF(P$3&gt;(A16stdlife+$E256),(Input!$J$118*(1+rvanilla)^0.5)-SUM($J256:O256),(Input!$J$118*(1+rvanilla)^0.5)/A16stdlife))</f>
        <v>0</v>
      </c>
      <c r="Q256" s="172">
        <f>IF(A16stdlife="n/a","n/a",IF(Q$3&gt;(A16stdlife+$E256),(Input!$J$118*(1+rvanilla)^0.5)-SUM($J256:P256),(Input!$J$118*(1+rvanilla)^0.5)/A16stdlife))</f>
        <v>0</v>
      </c>
      <c r="R256" s="172">
        <f>IF(A16stdlife="n/a","n/a",IF(R$3&gt;(A16stdlife+$E256),(Input!$J$118*(1+rvanilla)^0.5)-SUM($J256:Q256),(Input!$J$118*(1+rvanilla)^0.5)/A16stdlife))</f>
        <v>0</v>
      </c>
      <c r="S256" s="172">
        <f>IF(A16stdlife="n/a","n/a",IF(S$3&gt;(A16stdlife+$E256),(Input!$J$118*(1+rvanilla)^0.5)-SUM($J256:R256),(Input!$J$118*(1+rvanilla)^0.5)/A16stdlife))</f>
        <v>0</v>
      </c>
      <c r="T256" s="172">
        <f>IF(A16stdlife="n/a","n/a",IF(T$3&gt;(A16stdlife+$E256),(Input!$J$118*(1+rvanilla)^0.5)-SUM($J256:S256),(Input!$J$118*(1+rvanilla)^0.5)/A16stdlife))</f>
        <v>0</v>
      </c>
      <c r="U256" s="172">
        <f>IF(A16stdlife="n/a","n/a",IF(U$3&gt;(A16stdlife+$E256),(Input!$J$118*(1+rvanilla)^0.5)-SUM($J256:T256),(Input!$J$118*(1+rvanilla)^0.5)/A16stdlife))</f>
        <v>0</v>
      </c>
      <c r="V256" s="172">
        <f>IF(A16stdlife="n/a","n/a",IF(V$3&gt;(A16stdlife+$E256),(Input!$J$118*(1+rvanilla)^0.5)-SUM($J256:U256),(Input!$J$118*(1+rvanilla)^0.5)/A16stdlife))</f>
        <v>0</v>
      </c>
      <c r="W256" s="172">
        <f>IF(A16stdlife="n/a","n/a",IF(W$3&gt;(A16stdlife+$E256),(Input!$J$118*(1+rvanilla)^0.5)-SUM($J256:V256),(Input!$J$118*(1+rvanilla)^0.5)/A16stdlife))</f>
        <v>0</v>
      </c>
      <c r="X256" s="172">
        <f>IF(A16stdlife="n/a","n/a",IF(X$3&gt;(A16stdlife+$E256),(Input!$J$118*(1+rvanilla)^0.5)-SUM($J256:W256),(Input!$J$118*(1+rvanilla)^0.5)/A16stdlife))</f>
        <v>0</v>
      </c>
      <c r="Y256" s="172">
        <f>IF(A16stdlife="n/a","n/a",IF(Y$3&gt;(A16stdlife+$E256),(Input!$J$118*(1+rvanilla)^0.5)-SUM($J256:X256),(Input!$J$118*(1+rvanilla)^0.5)/A16stdlife))</f>
        <v>0</v>
      </c>
      <c r="Z256" s="172">
        <f>IF(A16stdlife="n/a","n/a",IF(Z$3&gt;(A16stdlife+$E256),(Input!$J$118*(1+rvanilla)^0.5)-SUM($J256:Y256),(Input!$J$118*(1+rvanilla)^0.5)/A16stdlife))</f>
        <v>0</v>
      </c>
      <c r="AA256" s="172">
        <f>IF(A16stdlife="n/a","n/a",IF(AA$3&gt;(A16stdlife+$E256),(Input!$J$118*(1+rvanilla)^0.5)-SUM($J256:Z256),(Input!$J$118*(1+rvanilla)^0.5)/A16stdlife))</f>
        <v>0</v>
      </c>
      <c r="AB256" s="172">
        <f>IF(A16stdlife="n/a","n/a",IF(AB$3&gt;(A16stdlife+$E256),(Input!$J$118*(1+rvanilla)^0.5)-SUM($J256:AA256),(Input!$J$118*(1+rvanilla)^0.5)/A16stdlife))</f>
        <v>0</v>
      </c>
      <c r="AC256" s="172">
        <f>IF(A16stdlife="n/a","n/a",IF(AC$3&gt;(A16stdlife+$E256),(Input!$J$118*(1+rvanilla)^0.5)-SUM($J256:AB256),(Input!$J$118*(1+rvanilla)^0.5)/A16stdlife))</f>
        <v>0</v>
      </c>
      <c r="AD256" s="172">
        <f>IF(A16stdlife="n/a","n/a",IF(AD$3&gt;(A16stdlife+$E256),(Input!$J$118*(1+rvanilla)^0.5)-SUM($J256:AC256),(Input!$J$118*(1+rvanilla)^0.5)/A16stdlife))</f>
        <v>0</v>
      </c>
      <c r="AE256" s="172">
        <f>IF(A16stdlife="n/a","n/a",IF(AE$3&gt;(A16stdlife+$E256),(Input!$J$118*(1+rvanilla)^0.5)-SUM($J256:AD256),(Input!$J$118*(1+rvanilla)^0.5)/A16stdlife))</f>
        <v>0</v>
      </c>
      <c r="AF256" s="172">
        <f>IF(A16stdlife="n/a","n/a",IF(AF$3&gt;(A16stdlife+$E256),(Input!$J$118*(1+rvanilla)^0.5)-SUM($J256:AE256),(Input!$J$118*(1+rvanilla)^0.5)/A16stdlife))</f>
        <v>0</v>
      </c>
      <c r="AG256" s="172">
        <f>IF(A16stdlife="n/a","n/a",IF(AG$3&gt;(A16stdlife+$E256),(Input!$J$118*(1+rvanilla)^0.5)-SUM($J256:AF256),(Input!$J$118*(1+rvanilla)^0.5)/A16stdlife))</f>
        <v>0</v>
      </c>
      <c r="AH256" s="172">
        <f>IF(A16stdlife="n/a","n/a",IF(AH$3&gt;(A16stdlife+$E256),(Input!$J$118*(1+rvanilla)^0.5)-SUM($J256:AG256),(Input!$J$118*(1+rvanilla)^0.5)/A16stdlife))</f>
        <v>0</v>
      </c>
      <c r="AI256" s="172">
        <f>IF(A16stdlife="n/a","n/a",IF(AI$3&gt;(A16stdlife+$E256),(Input!$J$118*(1+rvanilla)^0.5)-SUM($J256:AH256),(Input!$J$118*(1+rvanilla)^0.5)/A16stdlife))</f>
        <v>0</v>
      </c>
      <c r="AJ256" s="172">
        <f>IF(A16stdlife="n/a","n/a",IF(AJ$3&gt;(A16stdlife+$E256),(Input!$J$118*(1+rvanilla)^0.5)-SUM($J256:AI256),(Input!$J$118*(1+rvanilla)^0.5)/A16stdlife))</f>
        <v>0</v>
      </c>
      <c r="AK256" s="172">
        <f>IF(A16stdlife="n/a","n/a",IF(AK$3&gt;(A16stdlife+$E256),(Input!$J$118*(1+rvanilla)^0.5)-SUM($J256:AJ256),(Input!$J$118*(1+rvanilla)^0.5)/A16stdlife))</f>
        <v>0</v>
      </c>
      <c r="AL256" s="172">
        <f>IF(A16stdlife="n/a","n/a",IF(AL$3&gt;(A16stdlife+$E256),(Input!$J$118*(1+rvanilla)^0.5)-SUM($J256:AK256),(Input!$J$118*(1+rvanilla)^0.5)/A16stdlife))</f>
        <v>0</v>
      </c>
      <c r="AM256" s="172">
        <f>IF(A16stdlife="n/a","n/a",IF(AM$3&gt;(A16stdlife+$E256),(Input!$J$118*(1+rvanilla)^0.5)-SUM($J256:AL256),(Input!$J$118*(1+rvanilla)^0.5)/A16stdlife))</f>
        <v>0</v>
      </c>
      <c r="AN256" s="172">
        <f>IF(A16stdlife="n/a","n/a",IF(AN$3&gt;(A16stdlife+$E256),(Input!$J$118*(1+rvanilla)^0.5)-SUM($J256:AM256),(Input!$J$118*(1+rvanilla)^0.5)/A16stdlife))</f>
        <v>0</v>
      </c>
      <c r="AO256" s="172">
        <f>IF(A16stdlife="n/a","n/a",IF(AO$3&gt;(A16stdlife+$E256),(Input!$J$118*(1+rvanilla)^0.5)-SUM($J256:AN256),(Input!$J$118*(1+rvanilla)^0.5)/A16stdlife))</f>
        <v>0</v>
      </c>
      <c r="AP256" s="172">
        <f>IF(A16stdlife="n/a","n/a",IF(AP$3&gt;(A16stdlife+$E256),(Input!$J$118*(1+rvanilla)^0.5)-SUM($J256:AO256),(Input!$J$118*(1+rvanilla)^0.5)/A16stdlife))</f>
        <v>0</v>
      </c>
      <c r="AQ256" s="172">
        <f>IF(A16stdlife="n/a","n/a",IF(AQ$3&gt;(A16stdlife+$E256),(Input!$J$118*(1+rvanilla)^0.5)-SUM($J256:AP256),(Input!$J$118*(1+rvanilla)^0.5)/A16stdlife))</f>
        <v>0</v>
      </c>
      <c r="AR256" s="172">
        <f>IF(A16stdlife="n/a","n/a",IF(AR$3&gt;(A16stdlife+$E256),(Input!$J$118*(1+rvanilla)^0.5)-SUM($J256:AQ256),(Input!$J$118*(1+rvanilla)^0.5)/A16stdlife))</f>
        <v>0</v>
      </c>
      <c r="AS256" s="172">
        <f>IF(A16stdlife="n/a","n/a",IF(AS$3&gt;(A16stdlife+$E256),(Input!$J$118*(1+rvanilla)^0.5)-SUM($J256:AR256),(Input!$J$118*(1+rvanilla)^0.5)/A16stdlife))</f>
        <v>0</v>
      </c>
      <c r="AT256" s="172">
        <f>IF(A16stdlife="n/a","n/a",IF(AT$3&gt;(A16stdlife+$E256),(Input!$J$118*(1+rvanilla)^0.5)-SUM($J256:AS256),(Input!$J$118*(1+rvanilla)^0.5)/A16stdlife))</f>
        <v>0</v>
      </c>
      <c r="AU256" s="172">
        <f>IF(A16stdlife="n/a","n/a",IF(AU$3&gt;(A16stdlife+$E256),(Input!$J$118*(1+rvanilla)^0.5)-SUM($J256:AT256),(Input!$J$118*(1+rvanilla)^0.5)/A16stdlife))</f>
        <v>0</v>
      </c>
      <c r="AV256" s="172">
        <f>IF(A16stdlife="n/a","n/a",IF(AV$3&gt;(A16stdlife+$E256),(Input!$J$118*(1+rvanilla)^0.5)-SUM($J256:AU256),(Input!$J$118*(1+rvanilla)^0.5)/A16stdlife))</f>
        <v>0</v>
      </c>
      <c r="AW256" s="172">
        <f>IF(A16stdlife="n/a","n/a",IF(AW$3&gt;(A16stdlife+$E256),(Input!$J$118*(1+rvanilla)^0.5)-SUM($J256:AV256),(Input!$J$118*(1+rvanilla)^0.5)/A16stdlife))</f>
        <v>0</v>
      </c>
      <c r="AX256" s="172">
        <f>IF(A16stdlife="n/a","n/a",IF(AX$3&gt;(A16stdlife+$E256),(Input!$J$118*(1+rvanilla)^0.5)-SUM($J256:AW256),(Input!$J$118*(1+rvanilla)^0.5)/A16stdlife))</f>
        <v>0</v>
      </c>
      <c r="AY256" s="172">
        <f>IF(A16stdlife="n/a","n/a",IF(AY$3&gt;(A16stdlife+$E256),(Input!$J$118*(1+rvanilla)^0.5)-SUM($J256:AX256),(Input!$J$118*(1+rvanilla)^0.5)/A16stdlife))</f>
        <v>0</v>
      </c>
      <c r="AZ256" s="172">
        <f>IF(A16stdlife="n/a","n/a",IF(AZ$3&gt;(A16stdlife+$E256),(Input!$J$118*(1+rvanilla)^0.5)-SUM($J256:AY256),(Input!$J$118*(1+rvanilla)^0.5)/A16stdlife))</f>
        <v>0</v>
      </c>
      <c r="BA256" s="172">
        <f>IF(A16stdlife="n/a","n/a",IF(BA$3&gt;(A16stdlife+$E256),(Input!$J$118*(1+rvanilla)^0.5)-SUM($J256:AZ256),(Input!$J$118*(1+rvanilla)^0.5)/A16stdlife))</f>
        <v>0</v>
      </c>
      <c r="BB256" s="172">
        <f>IF(A16stdlife="n/a","n/a",IF(BB$3&gt;(A16stdlife+$E256),(Input!$J$118*(1+rvanilla)^0.5)-SUM($J256:BA256),(Input!$J$118*(1+rvanilla)^0.5)/A16stdlife))</f>
        <v>0</v>
      </c>
      <c r="BC256" s="172">
        <f>IF(A16stdlife="n/a","n/a",IF(BC$3&gt;(A16stdlife+$E256),(Input!$J$118*(1+rvanilla)^0.5)-SUM($J256:BB256),(Input!$J$118*(1+rvanilla)^0.5)/A16stdlife))</f>
        <v>0</v>
      </c>
      <c r="BD256" s="172">
        <f>IF(A16stdlife="n/a","n/a",IF(BD$3&gt;(A16stdlife+$E256),(Input!$J$118*(1+rvanilla)^0.5)-SUM($J256:BC256),(Input!$J$118*(1+rvanilla)^0.5)/A16stdlife))</f>
        <v>0</v>
      </c>
      <c r="BE256" s="172">
        <f>IF(A16stdlife="n/a","n/a",IF(BE$3&gt;(A16stdlife+$E256),(Input!$J$118*(1+rvanilla)^0.5)-SUM($J256:BD256),(Input!$J$118*(1+rvanilla)^0.5)/A16stdlife))</f>
        <v>0</v>
      </c>
      <c r="BF256" s="172">
        <f>IF(A16stdlife="n/a","n/a",IF(BF$3&gt;(A16stdlife+$E256),(Input!$J$118*(1+rvanilla)^0.5)-SUM($J256:BE256),(Input!$J$118*(1+rvanilla)^0.5)/A16stdlife))</f>
        <v>0</v>
      </c>
      <c r="BG256" s="172">
        <f>IF(A16stdlife="n/a","n/a",IF(BG$3&gt;(A16stdlife+$E256),(Input!$J$118*(1+rvanilla)^0.5)-SUM($J256:BF256),(Input!$J$118*(1+rvanilla)^0.5)/A16stdlife))</f>
        <v>0</v>
      </c>
      <c r="BH256" s="172">
        <f>IF(A16stdlife="n/a","n/a",IF(BH$3&gt;(A16stdlife+$E256),(Input!$J$118*(1+rvanilla)^0.5)-SUM($J256:BG256),(Input!$J$118*(1+rvanilla)^0.5)/A16stdlife))</f>
        <v>0</v>
      </c>
      <c r="BI256" s="172">
        <f>IF(A16stdlife="n/a","n/a",IF(BI$3&gt;(A16stdlife+$E256),(Input!$J$118*(1+rvanilla)^0.5)-SUM($J256:BH256),(Input!$J$118*(1+rvanilla)^0.5)/A16stdlife))</f>
        <v>0</v>
      </c>
      <c r="BJ256" s="16"/>
      <c r="BK256" s="16"/>
      <c r="BL256" s="325"/>
      <c r="BM256" s="325"/>
      <c r="BN256" s="325"/>
      <c r="BO256" s="325"/>
      <c r="BP256" s="325"/>
      <c r="BQ256" s="325"/>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2" customFormat="1" hidden="1" outlineLevel="2">
      <c r="A257" s="16"/>
      <c r="B257" s="16"/>
      <c r="C257" s="35"/>
      <c r="D257" s="546"/>
      <c r="E257" s="293">
        <v>5</v>
      </c>
      <c r="F257" s="37"/>
      <c r="G257" s="318"/>
      <c r="H257" s="320"/>
      <c r="I257" s="320"/>
      <c r="J257" s="320"/>
      <c r="K257" s="319"/>
      <c r="L257" s="172">
        <f>IF(A16stdlife="n/a","n/a",IF(L$3&gt;(A16stdlife+$E257),(Input!$K$118*(1+rvanilla)^0.5)-SUM($K257:K257),(Input!$K$118*(1+rvanilla)^0.5)/A16stdlife))</f>
        <v>0</v>
      </c>
      <c r="M257" s="172">
        <f>IF(A16stdlife="n/a","n/a",IF(M$3&gt;(A16stdlife+$E257),(Input!$K$118*(1+rvanilla)^0.5)-SUM($K257:L257),(Input!$K$118*(1+rvanilla)^0.5)/A16stdlife))</f>
        <v>0</v>
      </c>
      <c r="N257" s="172">
        <f>IF(A16stdlife="n/a","n/a",IF(N$3&gt;(A16stdlife+$E257),(Input!$K$118*(1+rvanilla)^0.5)-SUM($K257:M257),(Input!$K$118*(1+rvanilla)^0.5)/A16stdlife))</f>
        <v>0</v>
      </c>
      <c r="O257" s="172">
        <f>IF(A16stdlife="n/a","n/a",IF(O$3&gt;(A16stdlife+$E257),(Input!$K$118*(1+rvanilla)^0.5)-SUM($K257:N257),(Input!$K$118*(1+rvanilla)^0.5)/A16stdlife))</f>
        <v>0</v>
      </c>
      <c r="P257" s="172">
        <f>IF(A16stdlife="n/a","n/a",IF(P$3&gt;(A16stdlife+$E257),(Input!$K$118*(1+rvanilla)^0.5)-SUM($K257:O257),(Input!$K$118*(1+rvanilla)^0.5)/A16stdlife))</f>
        <v>0</v>
      </c>
      <c r="Q257" s="172">
        <f>IF(A16stdlife="n/a","n/a",IF(Q$3&gt;(A16stdlife+$E257),(Input!$K$118*(1+rvanilla)^0.5)-SUM($K257:P257),(Input!$K$118*(1+rvanilla)^0.5)/A16stdlife))</f>
        <v>0</v>
      </c>
      <c r="R257" s="172">
        <f>IF(A16stdlife="n/a","n/a",IF(R$3&gt;(A16stdlife+$E257),(Input!$K$118*(1+rvanilla)^0.5)-SUM($K257:Q257),(Input!$K$118*(1+rvanilla)^0.5)/A16stdlife))</f>
        <v>0</v>
      </c>
      <c r="S257" s="172">
        <f>IF(A16stdlife="n/a","n/a",IF(S$3&gt;(A16stdlife+$E257),(Input!$K$118*(1+rvanilla)^0.5)-SUM($K257:R257),(Input!$K$118*(1+rvanilla)^0.5)/A16stdlife))</f>
        <v>0</v>
      </c>
      <c r="T257" s="172">
        <f>IF(A16stdlife="n/a","n/a",IF(T$3&gt;(A16stdlife+$E257),(Input!$K$118*(1+rvanilla)^0.5)-SUM($K257:S257),(Input!$K$118*(1+rvanilla)^0.5)/A16stdlife))</f>
        <v>0</v>
      </c>
      <c r="U257" s="172">
        <f>IF(A16stdlife="n/a","n/a",IF(U$3&gt;(A16stdlife+$E257),(Input!$K$118*(1+rvanilla)^0.5)-SUM($K257:T257),(Input!$K$118*(1+rvanilla)^0.5)/A16stdlife))</f>
        <v>0</v>
      </c>
      <c r="V257" s="172">
        <f>IF(A16stdlife="n/a","n/a",IF(V$3&gt;(A16stdlife+$E257),(Input!$K$118*(1+rvanilla)^0.5)-SUM($K257:U257),(Input!$K$118*(1+rvanilla)^0.5)/A16stdlife))</f>
        <v>0</v>
      </c>
      <c r="W257" s="172">
        <f>IF(A16stdlife="n/a","n/a",IF(W$3&gt;(A16stdlife+$E257),(Input!$K$118*(1+rvanilla)^0.5)-SUM($K257:V257),(Input!$K$118*(1+rvanilla)^0.5)/A16stdlife))</f>
        <v>0</v>
      </c>
      <c r="X257" s="172">
        <f>IF(A16stdlife="n/a","n/a",IF(X$3&gt;(A16stdlife+$E257),(Input!$K$118*(1+rvanilla)^0.5)-SUM($K257:W257),(Input!$K$118*(1+rvanilla)^0.5)/A16stdlife))</f>
        <v>0</v>
      </c>
      <c r="Y257" s="172">
        <f>IF(A16stdlife="n/a","n/a",IF(Y$3&gt;(A16stdlife+$E257),(Input!$K$118*(1+rvanilla)^0.5)-SUM($K257:X257),(Input!$K$118*(1+rvanilla)^0.5)/A16stdlife))</f>
        <v>0</v>
      </c>
      <c r="Z257" s="172">
        <f>IF(A16stdlife="n/a","n/a",IF(Z$3&gt;(A16stdlife+$E257),(Input!$K$118*(1+rvanilla)^0.5)-SUM($K257:Y257),(Input!$K$118*(1+rvanilla)^0.5)/A16stdlife))</f>
        <v>0</v>
      </c>
      <c r="AA257" s="172">
        <f>IF(A16stdlife="n/a","n/a",IF(AA$3&gt;(A16stdlife+$E257),(Input!$K$118*(1+rvanilla)^0.5)-SUM($K257:Z257),(Input!$K$118*(1+rvanilla)^0.5)/A16stdlife))</f>
        <v>0</v>
      </c>
      <c r="AB257" s="172">
        <f>IF(A16stdlife="n/a","n/a",IF(AB$3&gt;(A16stdlife+$E257),(Input!$K$118*(1+rvanilla)^0.5)-SUM($K257:AA257),(Input!$K$118*(1+rvanilla)^0.5)/A16stdlife))</f>
        <v>0</v>
      </c>
      <c r="AC257" s="172">
        <f>IF(A16stdlife="n/a","n/a",IF(AC$3&gt;(A16stdlife+$E257),(Input!$K$118*(1+rvanilla)^0.5)-SUM($K257:AB257),(Input!$K$118*(1+rvanilla)^0.5)/A16stdlife))</f>
        <v>0</v>
      </c>
      <c r="AD257" s="172">
        <f>IF(A16stdlife="n/a","n/a",IF(AD$3&gt;(A16stdlife+$E257),(Input!$K$118*(1+rvanilla)^0.5)-SUM($K257:AC257),(Input!$K$118*(1+rvanilla)^0.5)/A16stdlife))</f>
        <v>0</v>
      </c>
      <c r="AE257" s="172">
        <f>IF(A16stdlife="n/a","n/a",IF(AE$3&gt;(A16stdlife+$E257),(Input!$K$118*(1+rvanilla)^0.5)-SUM($K257:AD257),(Input!$K$118*(1+rvanilla)^0.5)/A16stdlife))</f>
        <v>0</v>
      </c>
      <c r="AF257" s="172">
        <f>IF(A16stdlife="n/a","n/a",IF(AF$3&gt;(A16stdlife+$E257),(Input!$K$118*(1+rvanilla)^0.5)-SUM($K257:AE257),(Input!$K$118*(1+rvanilla)^0.5)/A16stdlife))</f>
        <v>0</v>
      </c>
      <c r="AG257" s="172">
        <f>IF(A16stdlife="n/a","n/a",IF(AG$3&gt;(A16stdlife+$E257),(Input!$K$118*(1+rvanilla)^0.5)-SUM($K257:AF257),(Input!$K$118*(1+rvanilla)^0.5)/A16stdlife))</f>
        <v>0</v>
      </c>
      <c r="AH257" s="172">
        <f>IF(A16stdlife="n/a","n/a",IF(AH$3&gt;(A16stdlife+$E257),(Input!$K$118*(1+rvanilla)^0.5)-SUM($K257:AG257),(Input!$K$118*(1+rvanilla)^0.5)/A16stdlife))</f>
        <v>0</v>
      </c>
      <c r="AI257" s="172">
        <f>IF(A16stdlife="n/a","n/a",IF(AI$3&gt;(A16stdlife+$E257),(Input!$K$118*(1+rvanilla)^0.5)-SUM($K257:AH257),(Input!$K$118*(1+rvanilla)^0.5)/A16stdlife))</f>
        <v>0</v>
      </c>
      <c r="AJ257" s="172">
        <f>IF(A16stdlife="n/a","n/a",IF(AJ$3&gt;(A16stdlife+$E257),(Input!$K$118*(1+rvanilla)^0.5)-SUM($K257:AI257),(Input!$K$118*(1+rvanilla)^0.5)/A16stdlife))</f>
        <v>0</v>
      </c>
      <c r="AK257" s="172">
        <f>IF(A16stdlife="n/a","n/a",IF(AK$3&gt;(A16stdlife+$E257),(Input!$K$118*(1+rvanilla)^0.5)-SUM($K257:AJ257),(Input!$K$118*(1+rvanilla)^0.5)/A16stdlife))</f>
        <v>0</v>
      </c>
      <c r="AL257" s="172">
        <f>IF(A16stdlife="n/a","n/a",IF(AL$3&gt;(A16stdlife+$E257),(Input!$K$118*(1+rvanilla)^0.5)-SUM($K257:AK257),(Input!$K$118*(1+rvanilla)^0.5)/A16stdlife))</f>
        <v>0</v>
      </c>
      <c r="AM257" s="172">
        <f>IF(A16stdlife="n/a","n/a",IF(AM$3&gt;(A16stdlife+$E257),(Input!$K$118*(1+rvanilla)^0.5)-SUM($K257:AL257),(Input!$K$118*(1+rvanilla)^0.5)/A16stdlife))</f>
        <v>0</v>
      </c>
      <c r="AN257" s="172">
        <f>IF(A16stdlife="n/a","n/a",IF(AN$3&gt;(A16stdlife+$E257),(Input!$K$118*(1+rvanilla)^0.5)-SUM($K257:AM257),(Input!$K$118*(1+rvanilla)^0.5)/A16stdlife))</f>
        <v>0</v>
      </c>
      <c r="AO257" s="172">
        <f>IF(A16stdlife="n/a","n/a",IF(AO$3&gt;(A16stdlife+$E257),(Input!$K$118*(1+rvanilla)^0.5)-SUM($K257:AN257),(Input!$K$118*(1+rvanilla)^0.5)/A16stdlife))</f>
        <v>0</v>
      </c>
      <c r="AP257" s="172">
        <f>IF(A16stdlife="n/a","n/a",IF(AP$3&gt;(A16stdlife+$E257),(Input!$K$118*(1+rvanilla)^0.5)-SUM($K257:AO257),(Input!$K$118*(1+rvanilla)^0.5)/A16stdlife))</f>
        <v>0</v>
      </c>
      <c r="AQ257" s="172">
        <f>IF(A16stdlife="n/a","n/a",IF(AQ$3&gt;(A16stdlife+$E257),(Input!$K$118*(1+rvanilla)^0.5)-SUM($K257:AP257),(Input!$K$118*(1+rvanilla)^0.5)/A16stdlife))</f>
        <v>0</v>
      </c>
      <c r="AR257" s="172">
        <f>IF(A16stdlife="n/a","n/a",IF(AR$3&gt;(A16stdlife+$E257),(Input!$K$118*(1+rvanilla)^0.5)-SUM($K257:AQ257),(Input!$K$118*(1+rvanilla)^0.5)/A16stdlife))</f>
        <v>0</v>
      </c>
      <c r="AS257" s="172">
        <f>IF(A16stdlife="n/a","n/a",IF(AS$3&gt;(A16stdlife+$E257),(Input!$K$118*(1+rvanilla)^0.5)-SUM($K257:AR257),(Input!$K$118*(1+rvanilla)^0.5)/A16stdlife))</f>
        <v>0</v>
      </c>
      <c r="AT257" s="172">
        <f>IF(A16stdlife="n/a","n/a",IF(AT$3&gt;(A16stdlife+$E257),(Input!$K$118*(1+rvanilla)^0.5)-SUM($K257:AS257),(Input!$K$118*(1+rvanilla)^0.5)/A16stdlife))</f>
        <v>0</v>
      </c>
      <c r="AU257" s="172">
        <f>IF(A16stdlife="n/a","n/a",IF(AU$3&gt;(A16stdlife+$E257),(Input!$K$118*(1+rvanilla)^0.5)-SUM($K257:AT257),(Input!$K$118*(1+rvanilla)^0.5)/A16stdlife))</f>
        <v>0</v>
      </c>
      <c r="AV257" s="172">
        <f>IF(A16stdlife="n/a","n/a",IF(AV$3&gt;(A16stdlife+$E257),(Input!$K$118*(1+rvanilla)^0.5)-SUM($K257:AU257),(Input!$K$118*(1+rvanilla)^0.5)/A16stdlife))</f>
        <v>0</v>
      </c>
      <c r="AW257" s="172">
        <f>IF(A16stdlife="n/a","n/a",IF(AW$3&gt;(A16stdlife+$E257),(Input!$K$118*(1+rvanilla)^0.5)-SUM($K257:AV257),(Input!$K$118*(1+rvanilla)^0.5)/A16stdlife))</f>
        <v>0</v>
      </c>
      <c r="AX257" s="172">
        <f>IF(A16stdlife="n/a","n/a",IF(AX$3&gt;(A16stdlife+$E257),(Input!$K$118*(1+rvanilla)^0.5)-SUM($K257:AW257),(Input!$K$118*(1+rvanilla)^0.5)/A16stdlife))</f>
        <v>0</v>
      </c>
      <c r="AY257" s="172">
        <f>IF(A16stdlife="n/a","n/a",IF(AY$3&gt;(A16stdlife+$E257),(Input!$K$118*(1+rvanilla)^0.5)-SUM($K257:AX257),(Input!$K$118*(1+rvanilla)^0.5)/A16stdlife))</f>
        <v>0</v>
      </c>
      <c r="AZ257" s="172">
        <f>IF(A16stdlife="n/a","n/a",IF(AZ$3&gt;(A16stdlife+$E257),(Input!$K$118*(1+rvanilla)^0.5)-SUM($K257:AY257),(Input!$K$118*(1+rvanilla)^0.5)/A16stdlife))</f>
        <v>0</v>
      </c>
      <c r="BA257" s="172">
        <f>IF(A16stdlife="n/a","n/a",IF(BA$3&gt;(A16stdlife+$E257),(Input!$K$118*(1+rvanilla)^0.5)-SUM($K257:AZ257),(Input!$K$118*(1+rvanilla)^0.5)/A16stdlife))</f>
        <v>0</v>
      </c>
      <c r="BB257" s="172">
        <f>IF(A16stdlife="n/a","n/a",IF(BB$3&gt;(A16stdlife+$E257),(Input!$K$118*(1+rvanilla)^0.5)-SUM($K257:BA257),(Input!$K$118*(1+rvanilla)^0.5)/A16stdlife))</f>
        <v>0</v>
      </c>
      <c r="BC257" s="172">
        <f>IF(A16stdlife="n/a","n/a",IF(BC$3&gt;(A16stdlife+$E257),(Input!$K$118*(1+rvanilla)^0.5)-SUM($K257:BB257),(Input!$K$118*(1+rvanilla)^0.5)/A16stdlife))</f>
        <v>0</v>
      </c>
      <c r="BD257" s="172">
        <f>IF(A16stdlife="n/a","n/a",IF(BD$3&gt;(A16stdlife+$E257),(Input!$K$118*(1+rvanilla)^0.5)-SUM($K257:BC257),(Input!$K$118*(1+rvanilla)^0.5)/A16stdlife))</f>
        <v>0</v>
      </c>
      <c r="BE257" s="172">
        <f>IF(A16stdlife="n/a","n/a",IF(BE$3&gt;(A16stdlife+$E257),(Input!$K$118*(1+rvanilla)^0.5)-SUM($K257:BD257),(Input!$K$118*(1+rvanilla)^0.5)/A16stdlife))</f>
        <v>0</v>
      </c>
      <c r="BF257" s="172">
        <f>IF(A16stdlife="n/a","n/a",IF(BF$3&gt;(A16stdlife+$E257),(Input!$K$118*(1+rvanilla)^0.5)-SUM($K257:BE257),(Input!$K$118*(1+rvanilla)^0.5)/A16stdlife))</f>
        <v>0</v>
      </c>
      <c r="BG257" s="172">
        <f>IF(A16stdlife="n/a","n/a",IF(BG$3&gt;(A16stdlife+$E257),(Input!$K$118*(1+rvanilla)^0.5)-SUM($K257:BF257),(Input!$K$118*(1+rvanilla)^0.5)/A16stdlife))</f>
        <v>0</v>
      </c>
      <c r="BH257" s="172">
        <f>IF(A16stdlife="n/a","n/a",IF(BH$3&gt;(A16stdlife+$E257),(Input!$K$118*(1+rvanilla)^0.5)-SUM($K257:BG257),(Input!$K$118*(1+rvanilla)^0.5)/A16stdlife))</f>
        <v>0</v>
      </c>
      <c r="BI257" s="172">
        <f>IF(A16stdlife="n/a","n/a",IF(BI$3&gt;(A16stdlife+$E257),(Input!$K$118*(1+rvanilla)^0.5)-SUM($K257:BH257),(Input!$K$118*(1+rvanilla)^0.5)/A16stdlife))</f>
        <v>0</v>
      </c>
      <c r="BJ257" s="16"/>
      <c r="BK257" s="16"/>
      <c r="BL257" s="325"/>
      <c r="BM257" s="325"/>
      <c r="BN257" s="325"/>
      <c r="BO257" s="325"/>
      <c r="BP257" s="325"/>
      <c r="BQ257" s="325"/>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2" customFormat="1" hidden="1" outlineLevel="2">
      <c r="A258" s="16"/>
      <c r="B258" s="16"/>
      <c r="C258" s="35"/>
      <c r="D258" s="546"/>
      <c r="E258" s="293">
        <v>6</v>
      </c>
      <c r="F258" s="37"/>
      <c r="G258" s="318"/>
      <c r="H258" s="320"/>
      <c r="I258" s="320"/>
      <c r="J258" s="320"/>
      <c r="K258" s="320"/>
      <c r="L258" s="319"/>
      <c r="M258" s="172">
        <f>IF(A16stdlife="n/a","n/a",IF(M$3&gt;(A16stdlife+$E258),(Input!$L$118*(1+rvanilla)^0.5)-SUM($L258:L258),(Input!$L$118*(1+rvanilla)^0.5)/A16stdlife))</f>
        <v>0</v>
      </c>
      <c r="N258" s="172">
        <f>IF(A16stdlife="n/a","n/a",IF(N$3&gt;(A16stdlife+$E258),(Input!$L$118*(1+rvanilla)^0.5)-SUM($L258:M258),(Input!$L$118*(1+rvanilla)^0.5)/A16stdlife))</f>
        <v>0</v>
      </c>
      <c r="O258" s="172">
        <f>IF(A16stdlife="n/a","n/a",IF(O$3&gt;(A16stdlife+$E258),(Input!$L$118*(1+rvanilla)^0.5)-SUM($L258:N258),(Input!$L$118*(1+rvanilla)^0.5)/A16stdlife))</f>
        <v>0</v>
      </c>
      <c r="P258" s="172">
        <f>IF(A16stdlife="n/a","n/a",IF(P$3&gt;(A16stdlife+$E258),(Input!$L$118*(1+rvanilla)^0.5)-SUM($L258:O258),(Input!$L$118*(1+rvanilla)^0.5)/A16stdlife))</f>
        <v>0</v>
      </c>
      <c r="Q258" s="172">
        <f>IF(A16stdlife="n/a","n/a",IF(Q$3&gt;(A16stdlife+$E258),(Input!$L$118*(1+rvanilla)^0.5)-SUM($L258:P258),(Input!$L$118*(1+rvanilla)^0.5)/A16stdlife))</f>
        <v>0</v>
      </c>
      <c r="R258" s="172">
        <f>IF(A16stdlife="n/a","n/a",IF(R$3&gt;(A16stdlife+$E258),(Input!$L$118*(1+rvanilla)^0.5)-SUM($L258:Q258),(Input!$L$118*(1+rvanilla)^0.5)/A16stdlife))</f>
        <v>0</v>
      </c>
      <c r="S258" s="172">
        <f>IF(A16stdlife="n/a","n/a",IF(S$3&gt;(A16stdlife+$E258),(Input!$L$118*(1+rvanilla)^0.5)-SUM($L258:R258),(Input!$L$118*(1+rvanilla)^0.5)/A16stdlife))</f>
        <v>0</v>
      </c>
      <c r="T258" s="172">
        <f>IF(A16stdlife="n/a","n/a",IF(T$3&gt;(A16stdlife+$E258),(Input!$L$118*(1+rvanilla)^0.5)-SUM($L258:S258),(Input!$L$118*(1+rvanilla)^0.5)/A16stdlife))</f>
        <v>0</v>
      </c>
      <c r="U258" s="172">
        <f>IF(A16stdlife="n/a","n/a",IF(U$3&gt;(A16stdlife+$E258),(Input!$L$118*(1+rvanilla)^0.5)-SUM($L258:T258),(Input!$L$118*(1+rvanilla)^0.5)/A16stdlife))</f>
        <v>0</v>
      </c>
      <c r="V258" s="172">
        <f>IF(A16stdlife="n/a","n/a",IF(V$3&gt;(A16stdlife+$E258),(Input!$L$118*(1+rvanilla)^0.5)-SUM($L258:U258),(Input!$L$118*(1+rvanilla)^0.5)/A16stdlife))</f>
        <v>0</v>
      </c>
      <c r="W258" s="172">
        <f>IF(A16stdlife="n/a","n/a",IF(W$3&gt;(A16stdlife+$E258),(Input!$L$118*(1+rvanilla)^0.5)-SUM($L258:V258),(Input!$L$118*(1+rvanilla)^0.5)/A16stdlife))</f>
        <v>0</v>
      </c>
      <c r="X258" s="172">
        <f>IF(A16stdlife="n/a","n/a",IF(X$3&gt;(A16stdlife+$E258),(Input!$L$118*(1+rvanilla)^0.5)-SUM($L258:W258),(Input!$L$118*(1+rvanilla)^0.5)/A16stdlife))</f>
        <v>0</v>
      </c>
      <c r="Y258" s="172">
        <f>IF(A16stdlife="n/a","n/a",IF(Y$3&gt;(A16stdlife+$E258),(Input!$L$118*(1+rvanilla)^0.5)-SUM($L258:X258),(Input!$L$118*(1+rvanilla)^0.5)/A16stdlife))</f>
        <v>0</v>
      </c>
      <c r="Z258" s="172">
        <f>IF(A16stdlife="n/a","n/a",IF(Z$3&gt;(A16stdlife+$E258),(Input!$L$118*(1+rvanilla)^0.5)-SUM($L258:Y258),(Input!$L$118*(1+rvanilla)^0.5)/A16stdlife))</f>
        <v>0</v>
      </c>
      <c r="AA258" s="172">
        <f>IF(A16stdlife="n/a","n/a",IF(AA$3&gt;(A16stdlife+$E258),(Input!$L$118*(1+rvanilla)^0.5)-SUM($L258:Z258),(Input!$L$118*(1+rvanilla)^0.5)/A16stdlife))</f>
        <v>0</v>
      </c>
      <c r="AB258" s="172">
        <f>IF(A16stdlife="n/a","n/a",IF(AB$3&gt;(A16stdlife+$E258),(Input!$L$118*(1+rvanilla)^0.5)-SUM($L258:AA258),(Input!$L$118*(1+rvanilla)^0.5)/A16stdlife))</f>
        <v>0</v>
      </c>
      <c r="AC258" s="172">
        <f>IF(A16stdlife="n/a","n/a",IF(AC$3&gt;(A16stdlife+$E258),(Input!$L$118*(1+rvanilla)^0.5)-SUM($L258:AB258),(Input!$L$118*(1+rvanilla)^0.5)/A16stdlife))</f>
        <v>0</v>
      </c>
      <c r="AD258" s="172">
        <f>IF(A16stdlife="n/a","n/a",IF(AD$3&gt;(A16stdlife+$E258),(Input!$L$118*(1+rvanilla)^0.5)-SUM($L258:AC258),(Input!$L$118*(1+rvanilla)^0.5)/A16stdlife))</f>
        <v>0</v>
      </c>
      <c r="AE258" s="172">
        <f>IF(A16stdlife="n/a","n/a",IF(AE$3&gt;(A16stdlife+$E258),(Input!$L$118*(1+rvanilla)^0.5)-SUM($L258:AD258),(Input!$L$118*(1+rvanilla)^0.5)/A16stdlife))</f>
        <v>0</v>
      </c>
      <c r="AF258" s="172">
        <f>IF(A16stdlife="n/a","n/a",IF(AF$3&gt;(A16stdlife+$E258),(Input!$L$118*(1+rvanilla)^0.5)-SUM($L258:AE258),(Input!$L$118*(1+rvanilla)^0.5)/A16stdlife))</f>
        <v>0</v>
      </c>
      <c r="AG258" s="172">
        <f>IF(A16stdlife="n/a","n/a",IF(AG$3&gt;(A16stdlife+$E258),(Input!$L$118*(1+rvanilla)^0.5)-SUM($L258:AF258),(Input!$L$118*(1+rvanilla)^0.5)/A16stdlife))</f>
        <v>0</v>
      </c>
      <c r="AH258" s="172">
        <f>IF(A16stdlife="n/a","n/a",IF(AH$3&gt;(A16stdlife+$E258),(Input!$L$118*(1+rvanilla)^0.5)-SUM($L258:AG258),(Input!$L$118*(1+rvanilla)^0.5)/A16stdlife))</f>
        <v>0</v>
      </c>
      <c r="AI258" s="172">
        <f>IF(A16stdlife="n/a","n/a",IF(AI$3&gt;(A16stdlife+$E258),(Input!$L$118*(1+rvanilla)^0.5)-SUM($L258:AH258),(Input!$L$118*(1+rvanilla)^0.5)/A16stdlife))</f>
        <v>0</v>
      </c>
      <c r="AJ258" s="172">
        <f>IF(A16stdlife="n/a","n/a",IF(AJ$3&gt;(A16stdlife+$E258),(Input!$L$118*(1+rvanilla)^0.5)-SUM($L258:AI258),(Input!$L$118*(1+rvanilla)^0.5)/A16stdlife))</f>
        <v>0</v>
      </c>
      <c r="AK258" s="172">
        <f>IF(A16stdlife="n/a","n/a",IF(AK$3&gt;(A16stdlife+$E258),(Input!$L$118*(1+rvanilla)^0.5)-SUM($L258:AJ258),(Input!$L$118*(1+rvanilla)^0.5)/A16stdlife))</f>
        <v>0</v>
      </c>
      <c r="AL258" s="172">
        <f>IF(A16stdlife="n/a","n/a",IF(AL$3&gt;(A16stdlife+$E258),(Input!$L$118*(1+rvanilla)^0.5)-SUM($L258:AK258),(Input!$L$118*(1+rvanilla)^0.5)/A16stdlife))</f>
        <v>0</v>
      </c>
      <c r="AM258" s="172">
        <f>IF(A16stdlife="n/a","n/a",IF(AM$3&gt;(A16stdlife+$E258),(Input!$L$118*(1+rvanilla)^0.5)-SUM($L258:AL258),(Input!$L$118*(1+rvanilla)^0.5)/A16stdlife))</f>
        <v>0</v>
      </c>
      <c r="AN258" s="172">
        <f>IF(A16stdlife="n/a","n/a",IF(AN$3&gt;(A16stdlife+$E258),(Input!$L$118*(1+rvanilla)^0.5)-SUM($L258:AM258),(Input!$L$118*(1+rvanilla)^0.5)/A16stdlife))</f>
        <v>0</v>
      </c>
      <c r="AO258" s="172">
        <f>IF(A16stdlife="n/a","n/a",IF(AO$3&gt;(A16stdlife+$E258),(Input!$L$118*(1+rvanilla)^0.5)-SUM($L258:AN258),(Input!$L$118*(1+rvanilla)^0.5)/A16stdlife))</f>
        <v>0</v>
      </c>
      <c r="AP258" s="172">
        <f>IF(A16stdlife="n/a","n/a",IF(AP$3&gt;(A16stdlife+$E258),(Input!$L$118*(1+rvanilla)^0.5)-SUM($L258:AO258),(Input!$L$118*(1+rvanilla)^0.5)/A16stdlife))</f>
        <v>0</v>
      </c>
      <c r="AQ258" s="172">
        <f>IF(A16stdlife="n/a","n/a",IF(AQ$3&gt;(A16stdlife+$E258),(Input!$L$118*(1+rvanilla)^0.5)-SUM($L258:AP258),(Input!$L$118*(1+rvanilla)^0.5)/A16stdlife))</f>
        <v>0</v>
      </c>
      <c r="AR258" s="172">
        <f>IF(A16stdlife="n/a","n/a",IF(AR$3&gt;(A16stdlife+$E258),(Input!$L$118*(1+rvanilla)^0.5)-SUM($L258:AQ258),(Input!$L$118*(1+rvanilla)^0.5)/A16stdlife))</f>
        <v>0</v>
      </c>
      <c r="AS258" s="172">
        <f>IF(A16stdlife="n/a","n/a",IF(AS$3&gt;(A16stdlife+$E258),(Input!$L$118*(1+rvanilla)^0.5)-SUM($L258:AR258),(Input!$L$118*(1+rvanilla)^0.5)/A16stdlife))</f>
        <v>0</v>
      </c>
      <c r="AT258" s="172">
        <f>IF(A16stdlife="n/a","n/a",IF(AT$3&gt;(A16stdlife+$E258),(Input!$L$118*(1+rvanilla)^0.5)-SUM($L258:AS258),(Input!$L$118*(1+rvanilla)^0.5)/A16stdlife))</f>
        <v>0</v>
      </c>
      <c r="AU258" s="172">
        <f>IF(A16stdlife="n/a","n/a",IF(AU$3&gt;(A16stdlife+$E258),(Input!$L$118*(1+rvanilla)^0.5)-SUM($L258:AT258),(Input!$L$118*(1+rvanilla)^0.5)/A16stdlife))</f>
        <v>0</v>
      </c>
      <c r="AV258" s="172">
        <f>IF(A16stdlife="n/a","n/a",IF(AV$3&gt;(A16stdlife+$E258),(Input!$L$118*(1+rvanilla)^0.5)-SUM($L258:AU258),(Input!$L$118*(1+rvanilla)^0.5)/A16stdlife))</f>
        <v>0</v>
      </c>
      <c r="AW258" s="172">
        <f>IF(A16stdlife="n/a","n/a",IF(AW$3&gt;(A16stdlife+$E258),(Input!$L$118*(1+rvanilla)^0.5)-SUM($L258:AV258),(Input!$L$118*(1+rvanilla)^0.5)/A16stdlife))</f>
        <v>0</v>
      </c>
      <c r="AX258" s="172">
        <f>IF(A16stdlife="n/a","n/a",IF(AX$3&gt;(A16stdlife+$E258),(Input!$L$118*(1+rvanilla)^0.5)-SUM($L258:AW258),(Input!$L$118*(1+rvanilla)^0.5)/A16stdlife))</f>
        <v>0</v>
      </c>
      <c r="AY258" s="172">
        <f>IF(A16stdlife="n/a","n/a",IF(AY$3&gt;(A16stdlife+$E258),(Input!$L$118*(1+rvanilla)^0.5)-SUM($L258:AX258),(Input!$L$118*(1+rvanilla)^0.5)/A16stdlife))</f>
        <v>0</v>
      </c>
      <c r="AZ258" s="172">
        <f>IF(A16stdlife="n/a","n/a",IF(AZ$3&gt;(A16stdlife+$E258),(Input!$L$118*(1+rvanilla)^0.5)-SUM($L258:AY258),(Input!$L$118*(1+rvanilla)^0.5)/A16stdlife))</f>
        <v>0</v>
      </c>
      <c r="BA258" s="172">
        <f>IF(A16stdlife="n/a","n/a",IF(BA$3&gt;(A16stdlife+$E258),(Input!$L$118*(1+rvanilla)^0.5)-SUM($L258:AZ258),(Input!$L$118*(1+rvanilla)^0.5)/A16stdlife))</f>
        <v>0</v>
      </c>
      <c r="BB258" s="172">
        <f>IF(A16stdlife="n/a","n/a",IF(BB$3&gt;(A16stdlife+$E258),(Input!$L$118*(1+rvanilla)^0.5)-SUM($L258:BA258),(Input!$L$118*(1+rvanilla)^0.5)/A16stdlife))</f>
        <v>0</v>
      </c>
      <c r="BC258" s="172">
        <f>IF(A16stdlife="n/a","n/a",IF(BC$3&gt;(A16stdlife+$E258),(Input!$L$118*(1+rvanilla)^0.5)-SUM($L258:BB258),(Input!$L$118*(1+rvanilla)^0.5)/A16stdlife))</f>
        <v>0</v>
      </c>
      <c r="BD258" s="172">
        <f>IF(A16stdlife="n/a","n/a",IF(BD$3&gt;(A16stdlife+$E258),(Input!$L$118*(1+rvanilla)^0.5)-SUM($L258:BC258),(Input!$L$118*(1+rvanilla)^0.5)/A16stdlife))</f>
        <v>0</v>
      </c>
      <c r="BE258" s="172">
        <f>IF(A16stdlife="n/a","n/a",IF(BE$3&gt;(A16stdlife+$E258),(Input!$L$118*(1+rvanilla)^0.5)-SUM($L258:BD258),(Input!$L$118*(1+rvanilla)^0.5)/A16stdlife))</f>
        <v>0</v>
      </c>
      <c r="BF258" s="172">
        <f>IF(A16stdlife="n/a","n/a",IF(BF$3&gt;(A16stdlife+$E258),(Input!$L$118*(1+rvanilla)^0.5)-SUM($L258:BE258),(Input!$L$118*(1+rvanilla)^0.5)/A16stdlife))</f>
        <v>0</v>
      </c>
      <c r="BG258" s="172">
        <f>IF(A16stdlife="n/a","n/a",IF(BG$3&gt;(A16stdlife+$E258),(Input!$L$118*(1+rvanilla)^0.5)-SUM($L258:BF258),(Input!$L$118*(1+rvanilla)^0.5)/A16stdlife))</f>
        <v>0</v>
      </c>
      <c r="BH258" s="172">
        <f>IF(A16stdlife="n/a","n/a",IF(BH$3&gt;(A16stdlife+$E258),(Input!$L$118*(1+rvanilla)^0.5)-SUM($L258:BG258),(Input!$L$118*(1+rvanilla)^0.5)/A16stdlife))</f>
        <v>0</v>
      </c>
      <c r="BI258" s="172">
        <f>IF(A16stdlife="n/a","n/a",IF(BI$3&gt;(A16stdlife+$E258),(Input!$L$118*(1+rvanilla)^0.5)-SUM($L258:BH258),(Input!$L$118*(1+rvanilla)^0.5)/A16stdlife))</f>
        <v>0</v>
      </c>
      <c r="BJ258" s="16"/>
      <c r="BK258" s="16"/>
      <c r="BL258" s="325"/>
      <c r="BM258" s="325"/>
      <c r="BN258" s="325"/>
      <c r="BO258" s="325"/>
      <c r="BP258" s="325"/>
      <c r="BQ258" s="325"/>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2" customFormat="1" hidden="1" outlineLevel="2">
      <c r="A259" s="16"/>
      <c r="B259" s="16"/>
      <c r="C259" s="35"/>
      <c r="D259" s="546"/>
      <c r="E259" s="293">
        <v>7</v>
      </c>
      <c r="F259" s="37"/>
      <c r="G259" s="318"/>
      <c r="H259" s="320"/>
      <c r="I259" s="320"/>
      <c r="J259" s="320"/>
      <c r="K259" s="320"/>
      <c r="L259" s="320"/>
      <c r="M259" s="319"/>
      <c r="N259" s="172">
        <f>IF(A16stdlife="n/a","n/a",IF(N$3&gt;(A16stdlife+$E259),(Input!$M$118*(1+rvanilla)^0.5)-SUM($M259:M259),(Input!$M$118*(1+rvanilla)^0.5)/A16stdlife))</f>
        <v>0</v>
      </c>
      <c r="O259" s="172">
        <f>IF(A16stdlife="n/a","n/a",IF(O$3&gt;(A16stdlife+$E259),(Input!$M$118*(1+rvanilla)^0.5)-SUM($M259:N259),(Input!$M$118*(1+rvanilla)^0.5)/A16stdlife))</f>
        <v>0</v>
      </c>
      <c r="P259" s="172">
        <f>IF(A16stdlife="n/a","n/a",IF(P$3&gt;(A16stdlife+$E259),(Input!$M$118*(1+rvanilla)^0.5)-SUM($M259:O259),(Input!$M$118*(1+rvanilla)^0.5)/A16stdlife))</f>
        <v>0</v>
      </c>
      <c r="Q259" s="172">
        <f>IF(A16stdlife="n/a","n/a",IF(Q$3&gt;(A16stdlife+$E259),(Input!$M$118*(1+rvanilla)^0.5)-SUM($M259:P259),(Input!$M$118*(1+rvanilla)^0.5)/A16stdlife))</f>
        <v>0</v>
      </c>
      <c r="R259" s="172">
        <f>IF(A16stdlife="n/a","n/a",IF(R$3&gt;(A16stdlife+$E259),(Input!$M$118*(1+rvanilla)^0.5)-SUM($M259:Q259),(Input!$M$118*(1+rvanilla)^0.5)/A16stdlife))</f>
        <v>0</v>
      </c>
      <c r="S259" s="172">
        <f>IF(A16stdlife="n/a","n/a",IF(S$3&gt;(A16stdlife+$E259),(Input!$M$118*(1+rvanilla)^0.5)-SUM($M259:R259),(Input!$M$118*(1+rvanilla)^0.5)/A16stdlife))</f>
        <v>0</v>
      </c>
      <c r="T259" s="172">
        <f>IF(A16stdlife="n/a","n/a",IF(T$3&gt;(A16stdlife+$E259),(Input!$M$118*(1+rvanilla)^0.5)-SUM($M259:S259),(Input!$M$118*(1+rvanilla)^0.5)/A16stdlife))</f>
        <v>0</v>
      </c>
      <c r="U259" s="172">
        <f>IF(A16stdlife="n/a","n/a",IF(U$3&gt;(A16stdlife+$E259),(Input!$M$118*(1+rvanilla)^0.5)-SUM($M259:T259),(Input!$M$118*(1+rvanilla)^0.5)/A16stdlife))</f>
        <v>0</v>
      </c>
      <c r="V259" s="172">
        <f>IF(A16stdlife="n/a","n/a",IF(V$3&gt;(A16stdlife+$E259),(Input!$M$118*(1+rvanilla)^0.5)-SUM($M259:U259),(Input!$M$118*(1+rvanilla)^0.5)/A16stdlife))</f>
        <v>0</v>
      </c>
      <c r="W259" s="172">
        <f>IF(A16stdlife="n/a","n/a",IF(W$3&gt;(A16stdlife+$E259),(Input!$M$118*(1+rvanilla)^0.5)-SUM($M259:V259),(Input!$M$118*(1+rvanilla)^0.5)/A16stdlife))</f>
        <v>0</v>
      </c>
      <c r="X259" s="172">
        <f>IF(A16stdlife="n/a","n/a",IF(X$3&gt;(A16stdlife+$E259),(Input!$M$118*(1+rvanilla)^0.5)-SUM($M259:W259),(Input!$M$118*(1+rvanilla)^0.5)/A16stdlife))</f>
        <v>0</v>
      </c>
      <c r="Y259" s="172">
        <f>IF(A16stdlife="n/a","n/a",IF(Y$3&gt;(A16stdlife+$E259),(Input!$M$118*(1+rvanilla)^0.5)-SUM($M259:X259),(Input!$M$118*(1+rvanilla)^0.5)/A16stdlife))</f>
        <v>0</v>
      </c>
      <c r="Z259" s="172">
        <f>IF(A16stdlife="n/a","n/a",IF(Z$3&gt;(A16stdlife+$E259),(Input!$M$118*(1+rvanilla)^0.5)-SUM($M259:Y259),(Input!$M$118*(1+rvanilla)^0.5)/A16stdlife))</f>
        <v>0</v>
      </c>
      <c r="AA259" s="172">
        <f>IF(A16stdlife="n/a","n/a",IF(AA$3&gt;(A16stdlife+$E259),(Input!$M$118*(1+rvanilla)^0.5)-SUM($M259:Z259),(Input!$M$118*(1+rvanilla)^0.5)/A16stdlife))</f>
        <v>0</v>
      </c>
      <c r="AB259" s="172">
        <f>IF(A16stdlife="n/a","n/a",IF(AB$3&gt;(A16stdlife+$E259),(Input!$M$118*(1+rvanilla)^0.5)-SUM($M259:AA259),(Input!$M$118*(1+rvanilla)^0.5)/A16stdlife))</f>
        <v>0</v>
      </c>
      <c r="AC259" s="172">
        <f>IF(A16stdlife="n/a","n/a",IF(AC$3&gt;(A16stdlife+$E259),(Input!$M$118*(1+rvanilla)^0.5)-SUM($M259:AB259),(Input!$M$118*(1+rvanilla)^0.5)/A16stdlife))</f>
        <v>0</v>
      </c>
      <c r="AD259" s="172">
        <f>IF(A16stdlife="n/a","n/a",IF(AD$3&gt;(A16stdlife+$E259),(Input!$M$118*(1+rvanilla)^0.5)-SUM($M259:AC259),(Input!$M$118*(1+rvanilla)^0.5)/A16stdlife))</f>
        <v>0</v>
      </c>
      <c r="AE259" s="172">
        <f>IF(A16stdlife="n/a","n/a",IF(AE$3&gt;(A16stdlife+$E259),(Input!$M$118*(1+rvanilla)^0.5)-SUM($M259:AD259),(Input!$M$118*(1+rvanilla)^0.5)/A16stdlife))</f>
        <v>0</v>
      </c>
      <c r="AF259" s="172">
        <f>IF(A16stdlife="n/a","n/a",IF(AF$3&gt;(A16stdlife+$E259),(Input!$M$118*(1+rvanilla)^0.5)-SUM($M259:AE259),(Input!$M$118*(1+rvanilla)^0.5)/A16stdlife))</f>
        <v>0</v>
      </c>
      <c r="AG259" s="172">
        <f>IF(A16stdlife="n/a","n/a",IF(AG$3&gt;(A16stdlife+$E259),(Input!$M$118*(1+rvanilla)^0.5)-SUM($M259:AF259),(Input!$M$118*(1+rvanilla)^0.5)/A16stdlife))</f>
        <v>0</v>
      </c>
      <c r="AH259" s="172">
        <f>IF(A16stdlife="n/a","n/a",IF(AH$3&gt;(A16stdlife+$E259),(Input!$M$118*(1+rvanilla)^0.5)-SUM($M259:AG259),(Input!$M$118*(1+rvanilla)^0.5)/A16stdlife))</f>
        <v>0</v>
      </c>
      <c r="AI259" s="172">
        <f>IF(A16stdlife="n/a","n/a",IF(AI$3&gt;(A16stdlife+$E259),(Input!$M$118*(1+rvanilla)^0.5)-SUM($M259:AH259),(Input!$M$118*(1+rvanilla)^0.5)/A16stdlife))</f>
        <v>0</v>
      </c>
      <c r="AJ259" s="172">
        <f>IF(A16stdlife="n/a","n/a",IF(AJ$3&gt;(A16stdlife+$E259),(Input!$M$118*(1+rvanilla)^0.5)-SUM($M259:AI259),(Input!$M$118*(1+rvanilla)^0.5)/A16stdlife))</f>
        <v>0</v>
      </c>
      <c r="AK259" s="172">
        <f>IF(A16stdlife="n/a","n/a",IF(AK$3&gt;(A16stdlife+$E259),(Input!$M$118*(1+rvanilla)^0.5)-SUM($M259:AJ259),(Input!$M$118*(1+rvanilla)^0.5)/A16stdlife))</f>
        <v>0</v>
      </c>
      <c r="AL259" s="172">
        <f>IF(A16stdlife="n/a","n/a",IF(AL$3&gt;(A16stdlife+$E259),(Input!$M$118*(1+rvanilla)^0.5)-SUM($M259:AK259),(Input!$M$118*(1+rvanilla)^0.5)/A16stdlife))</f>
        <v>0</v>
      </c>
      <c r="AM259" s="172">
        <f>IF(A16stdlife="n/a","n/a",IF(AM$3&gt;(A16stdlife+$E259),(Input!$M$118*(1+rvanilla)^0.5)-SUM($M259:AL259),(Input!$M$118*(1+rvanilla)^0.5)/A16stdlife))</f>
        <v>0</v>
      </c>
      <c r="AN259" s="172">
        <f>IF(A16stdlife="n/a","n/a",IF(AN$3&gt;(A16stdlife+$E259),(Input!$M$118*(1+rvanilla)^0.5)-SUM($M259:AM259),(Input!$M$118*(1+rvanilla)^0.5)/A16stdlife))</f>
        <v>0</v>
      </c>
      <c r="AO259" s="172">
        <f>IF(A16stdlife="n/a","n/a",IF(AO$3&gt;(A16stdlife+$E259),(Input!$M$118*(1+rvanilla)^0.5)-SUM($M259:AN259),(Input!$M$118*(1+rvanilla)^0.5)/A16stdlife))</f>
        <v>0</v>
      </c>
      <c r="AP259" s="172">
        <f>IF(A16stdlife="n/a","n/a",IF(AP$3&gt;(A16stdlife+$E259),(Input!$M$118*(1+rvanilla)^0.5)-SUM($M259:AO259),(Input!$M$118*(1+rvanilla)^0.5)/A16stdlife))</f>
        <v>0</v>
      </c>
      <c r="AQ259" s="172">
        <f>IF(A16stdlife="n/a","n/a",IF(AQ$3&gt;(A16stdlife+$E259),(Input!$M$118*(1+rvanilla)^0.5)-SUM($M259:AP259),(Input!$M$118*(1+rvanilla)^0.5)/A16stdlife))</f>
        <v>0</v>
      </c>
      <c r="AR259" s="172">
        <f>IF(A16stdlife="n/a","n/a",IF(AR$3&gt;(A16stdlife+$E259),(Input!$M$118*(1+rvanilla)^0.5)-SUM($M259:AQ259),(Input!$M$118*(1+rvanilla)^0.5)/A16stdlife))</f>
        <v>0</v>
      </c>
      <c r="AS259" s="172">
        <f>IF(A16stdlife="n/a","n/a",IF(AS$3&gt;(A16stdlife+$E259),(Input!$M$118*(1+rvanilla)^0.5)-SUM($M259:AR259),(Input!$M$118*(1+rvanilla)^0.5)/A16stdlife))</f>
        <v>0</v>
      </c>
      <c r="AT259" s="172">
        <f>IF(A16stdlife="n/a","n/a",IF(AT$3&gt;(A16stdlife+$E259),(Input!$M$118*(1+rvanilla)^0.5)-SUM($M259:AS259),(Input!$M$118*(1+rvanilla)^0.5)/A16stdlife))</f>
        <v>0</v>
      </c>
      <c r="AU259" s="172">
        <f>IF(A16stdlife="n/a","n/a",IF(AU$3&gt;(A16stdlife+$E259),(Input!$M$118*(1+rvanilla)^0.5)-SUM($M259:AT259),(Input!$M$118*(1+rvanilla)^0.5)/A16stdlife))</f>
        <v>0</v>
      </c>
      <c r="AV259" s="172">
        <f>IF(A16stdlife="n/a","n/a",IF(AV$3&gt;(A16stdlife+$E259),(Input!$M$118*(1+rvanilla)^0.5)-SUM($M259:AU259),(Input!$M$118*(1+rvanilla)^0.5)/A16stdlife))</f>
        <v>0</v>
      </c>
      <c r="AW259" s="172">
        <f>IF(A16stdlife="n/a","n/a",IF(AW$3&gt;(A16stdlife+$E259),(Input!$M$118*(1+rvanilla)^0.5)-SUM($M259:AV259),(Input!$M$118*(1+rvanilla)^0.5)/A16stdlife))</f>
        <v>0</v>
      </c>
      <c r="AX259" s="172">
        <f>IF(A16stdlife="n/a","n/a",IF(AX$3&gt;(A16stdlife+$E259),(Input!$M$118*(1+rvanilla)^0.5)-SUM($M259:AW259),(Input!$M$118*(1+rvanilla)^0.5)/A16stdlife))</f>
        <v>0</v>
      </c>
      <c r="AY259" s="172">
        <f>IF(A16stdlife="n/a","n/a",IF(AY$3&gt;(A16stdlife+$E259),(Input!$M$118*(1+rvanilla)^0.5)-SUM($M259:AX259),(Input!$M$118*(1+rvanilla)^0.5)/A16stdlife))</f>
        <v>0</v>
      </c>
      <c r="AZ259" s="172">
        <f>IF(A16stdlife="n/a","n/a",IF(AZ$3&gt;(A16stdlife+$E259),(Input!$M$118*(1+rvanilla)^0.5)-SUM($M259:AY259),(Input!$M$118*(1+rvanilla)^0.5)/A16stdlife))</f>
        <v>0</v>
      </c>
      <c r="BA259" s="172">
        <f>IF(A16stdlife="n/a","n/a",IF(BA$3&gt;(A16stdlife+$E259),(Input!$M$118*(1+rvanilla)^0.5)-SUM($M259:AZ259),(Input!$M$118*(1+rvanilla)^0.5)/A16stdlife))</f>
        <v>0</v>
      </c>
      <c r="BB259" s="172">
        <f>IF(A16stdlife="n/a","n/a",IF(BB$3&gt;(A16stdlife+$E259),(Input!$M$118*(1+rvanilla)^0.5)-SUM($M259:BA259),(Input!$M$118*(1+rvanilla)^0.5)/A16stdlife))</f>
        <v>0</v>
      </c>
      <c r="BC259" s="172">
        <f>IF(A16stdlife="n/a","n/a",IF(BC$3&gt;(A16stdlife+$E259),(Input!$M$118*(1+rvanilla)^0.5)-SUM($M259:BB259),(Input!$M$118*(1+rvanilla)^0.5)/A16stdlife))</f>
        <v>0</v>
      </c>
      <c r="BD259" s="172">
        <f>IF(A16stdlife="n/a","n/a",IF(BD$3&gt;(A16stdlife+$E259),(Input!$M$118*(1+rvanilla)^0.5)-SUM($M259:BC259),(Input!$M$118*(1+rvanilla)^0.5)/A16stdlife))</f>
        <v>0</v>
      </c>
      <c r="BE259" s="172">
        <f>IF(A16stdlife="n/a","n/a",IF(BE$3&gt;(A16stdlife+$E259),(Input!$M$118*(1+rvanilla)^0.5)-SUM($M259:BD259),(Input!$M$118*(1+rvanilla)^0.5)/A16stdlife))</f>
        <v>0</v>
      </c>
      <c r="BF259" s="172">
        <f>IF(A16stdlife="n/a","n/a",IF(BF$3&gt;(A16stdlife+$E259),(Input!$M$118*(1+rvanilla)^0.5)-SUM($M259:BE259),(Input!$M$118*(1+rvanilla)^0.5)/A16stdlife))</f>
        <v>0</v>
      </c>
      <c r="BG259" s="172">
        <f>IF(A16stdlife="n/a","n/a",IF(BG$3&gt;(A16stdlife+$E259),(Input!$M$118*(1+rvanilla)^0.5)-SUM($M259:BF259),(Input!$M$118*(1+rvanilla)^0.5)/A16stdlife))</f>
        <v>0</v>
      </c>
      <c r="BH259" s="172">
        <f>IF(A16stdlife="n/a","n/a",IF(BH$3&gt;(A16stdlife+$E259),(Input!$M$118*(1+rvanilla)^0.5)-SUM($M259:BG259),(Input!$M$118*(1+rvanilla)^0.5)/A16stdlife))</f>
        <v>0</v>
      </c>
      <c r="BI259" s="172">
        <f>IF(A16stdlife="n/a","n/a",IF(BI$3&gt;(A16stdlife+$E259),(Input!$M$118*(1+rvanilla)^0.5)-SUM($M259:BH259),(Input!$M$118*(1+rvanilla)^0.5)/A16stdlife))</f>
        <v>0</v>
      </c>
      <c r="BJ259" s="16"/>
      <c r="BK259" s="16"/>
      <c r="BL259" s="325"/>
      <c r="BM259" s="325"/>
      <c r="BN259" s="325"/>
      <c r="BO259" s="325"/>
      <c r="BP259" s="325"/>
      <c r="BQ259" s="325"/>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2" customFormat="1" hidden="1" outlineLevel="2">
      <c r="A260" s="16"/>
      <c r="B260" s="16"/>
      <c r="C260" s="35"/>
      <c r="D260" s="546"/>
      <c r="E260" s="293">
        <v>8</v>
      </c>
      <c r="F260" s="37"/>
      <c r="G260" s="318"/>
      <c r="H260" s="320"/>
      <c r="I260" s="320"/>
      <c r="J260" s="320"/>
      <c r="K260" s="320"/>
      <c r="L260" s="320"/>
      <c r="M260" s="320"/>
      <c r="N260" s="319"/>
      <c r="O260" s="172">
        <f>IF(A16stdlife="n/a","n/a",IF(O$3&gt;(A16stdlife+$E260),(Input!$N$118*(1+rvanilla)^0.5)-SUM($N260:N260),(Input!$N$118*(1+rvanilla)^0.5)/A16stdlife))</f>
        <v>0</v>
      </c>
      <c r="P260" s="172">
        <f>IF(A16stdlife="n/a","n/a",IF(P$3&gt;(A16stdlife+$E260),(Input!$N$118*(1+rvanilla)^0.5)-SUM($N260:O260),(Input!$N$118*(1+rvanilla)^0.5)/A16stdlife))</f>
        <v>0</v>
      </c>
      <c r="Q260" s="172">
        <f>IF(A16stdlife="n/a","n/a",IF(Q$3&gt;(A16stdlife+$E260),(Input!$N$118*(1+rvanilla)^0.5)-SUM($N260:P260),(Input!$N$118*(1+rvanilla)^0.5)/A16stdlife))</f>
        <v>0</v>
      </c>
      <c r="R260" s="172">
        <f>IF(A16stdlife="n/a","n/a",IF(R$3&gt;(A16stdlife+$E260),(Input!$N$118*(1+rvanilla)^0.5)-SUM($N260:Q260),(Input!$N$118*(1+rvanilla)^0.5)/A16stdlife))</f>
        <v>0</v>
      </c>
      <c r="S260" s="172">
        <f>IF(A16stdlife="n/a","n/a",IF(S$3&gt;(A16stdlife+$E260),(Input!$N$118*(1+rvanilla)^0.5)-SUM($N260:R260),(Input!$N$118*(1+rvanilla)^0.5)/A16stdlife))</f>
        <v>0</v>
      </c>
      <c r="T260" s="172">
        <f>IF(A16stdlife="n/a","n/a",IF(T$3&gt;(A16stdlife+$E260),(Input!$N$118*(1+rvanilla)^0.5)-SUM($N260:S260),(Input!$N$118*(1+rvanilla)^0.5)/A16stdlife))</f>
        <v>0</v>
      </c>
      <c r="U260" s="172">
        <f>IF(A16stdlife="n/a","n/a",IF(U$3&gt;(A16stdlife+$E260),(Input!$N$118*(1+rvanilla)^0.5)-SUM($N260:T260),(Input!$N$118*(1+rvanilla)^0.5)/A16stdlife))</f>
        <v>0</v>
      </c>
      <c r="V260" s="172">
        <f>IF(A16stdlife="n/a","n/a",IF(V$3&gt;(A16stdlife+$E260),(Input!$N$118*(1+rvanilla)^0.5)-SUM($N260:U260),(Input!$N$118*(1+rvanilla)^0.5)/A16stdlife))</f>
        <v>0</v>
      </c>
      <c r="W260" s="172">
        <f>IF(A16stdlife="n/a","n/a",IF(W$3&gt;(A16stdlife+$E260),(Input!$N$118*(1+rvanilla)^0.5)-SUM($N260:V260),(Input!$N$118*(1+rvanilla)^0.5)/A16stdlife))</f>
        <v>0</v>
      </c>
      <c r="X260" s="172">
        <f>IF(A16stdlife="n/a","n/a",IF(X$3&gt;(A16stdlife+$E260),(Input!$N$118*(1+rvanilla)^0.5)-SUM($N260:W260),(Input!$N$118*(1+rvanilla)^0.5)/A16stdlife))</f>
        <v>0</v>
      </c>
      <c r="Y260" s="172">
        <f>IF(A16stdlife="n/a","n/a",IF(Y$3&gt;(A16stdlife+$E260),(Input!$N$118*(1+rvanilla)^0.5)-SUM($N260:X260),(Input!$N$118*(1+rvanilla)^0.5)/A16stdlife))</f>
        <v>0</v>
      </c>
      <c r="Z260" s="172">
        <f>IF(A16stdlife="n/a","n/a",IF(Z$3&gt;(A16stdlife+$E260),(Input!$N$118*(1+rvanilla)^0.5)-SUM($N260:Y260),(Input!$N$118*(1+rvanilla)^0.5)/A16stdlife))</f>
        <v>0</v>
      </c>
      <c r="AA260" s="172">
        <f>IF(A16stdlife="n/a","n/a",IF(AA$3&gt;(A16stdlife+$E260),(Input!$N$118*(1+rvanilla)^0.5)-SUM($N260:Z260),(Input!$N$118*(1+rvanilla)^0.5)/A16stdlife))</f>
        <v>0</v>
      </c>
      <c r="AB260" s="172">
        <f>IF(A16stdlife="n/a","n/a",IF(AB$3&gt;(A16stdlife+$E260),(Input!$N$118*(1+rvanilla)^0.5)-SUM($N260:AA260),(Input!$N$118*(1+rvanilla)^0.5)/A16stdlife))</f>
        <v>0</v>
      </c>
      <c r="AC260" s="172">
        <f>IF(A16stdlife="n/a","n/a",IF(AC$3&gt;(A16stdlife+$E260),(Input!$N$118*(1+rvanilla)^0.5)-SUM($N260:AB260),(Input!$N$118*(1+rvanilla)^0.5)/A16stdlife))</f>
        <v>0</v>
      </c>
      <c r="AD260" s="172">
        <f>IF(A16stdlife="n/a","n/a",IF(AD$3&gt;(A16stdlife+$E260),(Input!$N$118*(1+rvanilla)^0.5)-SUM($N260:AC260),(Input!$N$118*(1+rvanilla)^0.5)/A16stdlife))</f>
        <v>0</v>
      </c>
      <c r="AE260" s="172">
        <f>IF(A16stdlife="n/a","n/a",IF(AE$3&gt;(A16stdlife+$E260),(Input!$N$118*(1+rvanilla)^0.5)-SUM($N260:AD260),(Input!$N$118*(1+rvanilla)^0.5)/A16stdlife))</f>
        <v>0</v>
      </c>
      <c r="AF260" s="172">
        <f>IF(A16stdlife="n/a","n/a",IF(AF$3&gt;(A16stdlife+$E260),(Input!$N$118*(1+rvanilla)^0.5)-SUM($N260:AE260),(Input!$N$118*(1+rvanilla)^0.5)/A16stdlife))</f>
        <v>0</v>
      </c>
      <c r="AG260" s="172">
        <f>IF(A16stdlife="n/a","n/a",IF(AG$3&gt;(A16stdlife+$E260),(Input!$N$118*(1+rvanilla)^0.5)-SUM($N260:AF260),(Input!$N$118*(1+rvanilla)^0.5)/A16stdlife))</f>
        <v>0</v>
      </c>
      <c r="AH260" s="172">
        <f>IF(A16stdlife="n/a","n/a",IF(AH$3&gt;(A16stdlife+$E260),(Input!$N$118*(1+rvanilla)^0.5)-SUM($N260:AG260),(Input!$N$118*(1+rvanilla)^0.5)/A16stdlife))</f>
        <v>0</v>
      </c>
      <c r="AI260" s="172">
        <f>IF(A16stdlife="n/a","n/a",IF(AI$3&gt;(A16stdlife+$E260),(Input!$N$118*(1+rvanilla)^0.5)-SUM($N260:AH260),(Input!$N$118*(1+rvanilla)^0.5)/A16stdlife))</f>
        <v>0</v>
      </c>
      <c r="AJ260" s="172">
        <f>IF(A16stdlife="n/a","n/a",IF(AJ$3&gt;(A16stdlife+$E260),(Input!$N$118*(1+rvanilla)^0.5)-SUM($N260:AI260),(Input!$N$118*(1+rvanilla)^0.5)/A16stdlife))</f>
        <v>0</v>
      </c>
      <c r="AK260" s="172">
        <f>IF(A16stdlife="n/a","n/a",IF(AK$3&gt;(A16stdlife+$E260),(Input!$N$118*(1+rvanilla)^0.5)-SUM($N260:AJ260),(Input!$N$118*(1+rvanilla)^0.5)/A16stdlife))</f>
        <v>0</v>
      </c>
      <c r="AL260" s="172">
        <f>IF(A16stdlife="n/a","n/a",IF(AL$3&gt;(A16stdlife+$E260),(Input!$N$118*(1+rvanilla)^0.5)-SUM($N260:AK260),(Input!$N$118*(1+rvanilla)^0.5)/A16stdlife))</f>
        <v>0</v>
      </c>
      <c r="AM260" s="172">
        <f>IF(A16stdlife="n/a","n/a",IF(AM$3&gt;(A16stdlife+$E260),(Input!$N$118*(1+rvanilla)^0.5)-SUM($N260:AL260),(Input!$N$118*(1+rvanilla)^0.5)/A16stdlife))</f>
        <v>0</v>
      </c>
      <c r="AN260" s="172">
        <f>IF(A16stdlife="n/a","n/a",IF(AN$3&gt;(A16stdlife+$E260),(Input!$N$118*(1+rvanilla)^0.5)-SUM($N260:AM260),(Input!$N$118*(1+rvanilla)^0.5)/A16stdlife))</f>
        <v>0</v>
      </c>
      <c r="AO260" s="172">
        <f>IF(A16stdlife="n/a","n/a",IF(AO$3&gt;(A16stdlife+$E260),(Input!$N$118*(1+rvanilla)^0.5)-SUM($N260:AN260),(Input!$N$118*(1+rvanilla)^0.5)/A16stdlife))</f>
        <v>0</v>
      </c>
      <c r="AP260" s="172">
        <f>IF(A16stdlife="n/a","n/a",IF(AP$3&gt;(A16stdlife+$E260),(Input!$N$118*(1+rvanilla)^0.5)-SUM($N260:AO260),(Input!$N$118*(1+rvanilla)^0.5)/A16stdlife))</f>
        <v>0</v>
      </c>
      <c r="AQ260" s="172">
        <f>IF(A16stdlife="n/a","n/a",IF(AQ$3&gt;(A16stdlife+$E260),(Input!$N$118*(1+rvanilla)^0.5)-SUM($N260:AP260),(Input!$N$118*(1+rvanilla)^0.5)/A16stdlife))</f>
        <v>0</v>
      </c>
      <c r="AR260" s="172">
        <f>IF(A16stdlife="n/a","n/a",IF(AR$3&gt;(A16stdlife+$E260),(Input!$N$118*(1+rvanilla)^0.5)-SUM($N260:AQ260),(Input!$N$118*(1+rvanilla)^0.5)/A16stdlife))</f>
        <v>0</v>
      </c>
      <c r="AS260" s="172">
        <f>IF(A16stdlife="n/a","n/a",IF(AS$3&gt;(A16stdlife+$E260),(Input!$N$118*(1+rvanilla)^0.5)-SUM($N260:AR260),(Input!$N$118*(1+rvanilla)^0.5)/A16stdlife))</f>
        <v>0</v>
      </c>
      <c r="AT260" s="172">
        <f>IF(A16stdlife="n/a","n/a",IF(AT$3&gt;(A16stdlife+$E260),(Input!$N$118*(1+rvanilla)^0.5)-SUM($N260:AS260),(Input!$N$118*(1+rvanilla)^0.5)/A16stdlife))</f>
        <v>0</v>
      </c>
      <c r="AU260" s="172">
        <f>IF(A16stdlife="n/a","n/a",IF(AU$3&gt;(A16stdlife+$E260),(Input!$N$118*(1+rvanilla)^0.5)-SUM($N260:AT260),(Input!$N$118*(1+rvanilla)^0.5)/A16stdlife))</f>
        <v>0</v>
      </c>
      <c r="AV260" s="172">
        <f>IF(A16stdlife="n/a","n/a",IF(AV$3&gt;(A16stdlife+$E260),(Input!$N$118*(1+rvanilla)^0.5)-SUM($N260:AU260),(Input!$N$118*(1+rvanilla)^0.5)/A16stdlife))</f>
        <v>0</v>
      </c>
      <c r="AW260" s="172">
        <f>IF(A16stdlife="n/a","n/a",IF(AW$3&gt;(A16stdlife+$E260),(Input!$N$118*(1+rvanilla)^0.5)-SUM($N260:AV260),(Input!$N$118*(1+rvanilla)^0.5)/A16stdlife))</f>
        <v>0</v>
      </c>
      <c r="AX260" s="172">
        <f>IF(A16stdlife="n/a","n/a",IF(AX$3&gt;(A16stdlife+$E260),(Input!$N$118*(1+rvanilla)^0.5)-SUM($N260:AW260),(Input!$N$118*(1+rvanilla)^0.5)/A16stdlife))</f>
        <v>0</v>
      </c>
      <c r="AY260" s="172">
        <f>IF(A16stdlife="n/a","n/a",IF(AY$3&gt;(A16stdlife+$E260),(Input!$N$118*(1+rvanilla)^0.5)-SUM($N260:AX260),(Input!$N$118*(1+rvanilla)^0.5)/A16stdlife))</f>
        <v>0</v>
      </c>
      <c r="AZ260" s="172">
        <f>IF(A16stdlife="n/a","n/a",IF(AZ$3&gt;(A16stdlife+$E260),(Input!$N$118*(1+rvanilla)^0.5)-SUM($N260:AY260),(Input!$N$118*(1+rvanilla)^0.5)/A16stdlife))</f>
        <v>0</v>
      </c>
      <c r="BA260" s="172">
        <f>IF(A16stdlife="n/a","n/a",IF(BA$3&gt;(A16stdlife+$E260),(Input!$N$118*(1+rvanilla)^0.5)-SUM($N260:AZ260),(Input!$N$118*(1+rvanilla)^0.5)/A16stdlife))</f>
        <v>0</v>
      </c>
      <c r="BB260" s="172">
        <f>IF(A16stdlife="n/a","n/a",IF(BB$3&gt;(A16stdlife+$E260),(Input!$N$118*(1+rvanilla)^0.5)-SUM($N260:BA260),(Input!$N$118*(1+rvanilla)^0.5)/A16stdlife))</f>
        <v>0</v>
      </c>
      <c r="BC260" s="172">
        <f>IF(A16stdlife="n/a","n/a",IF(BC$3&gt;(A16stdlife+$E260),(Input!$N$118*(1+rvanilla)^0.5)-SUM($N260:BB260),(Input!$N$118*(1+rvanilla)^0.5)/A16stdlife))</f>
        <v>0</v>
      </c>
      <c r="BD260" s="172">
        <f>IF(A16stdlife="n/a","n/a",IF(BD$3&gt;(A16stdlife+$E260),(Input!$N$118*(1+rvanilla)^0.5)-SUM($N260:BC260),(Input!$N$118*(1+rvanilla)^0.5)/A16stdlife))</f>
        <v>0</v>
      </c>
      <c r="BE260" s="172">
        <f>IF(A16stdlife="n/a","n/a",IF(BE$3&gt;(A16stdlife+$E260),(Input!$N$118*(1+rvanilla)^0.5)-SUM($N260:BD260),(Input!$N$118*(1+rvanilla)^0.5)/A16stdlife))</f>
        <v>0</v>
      </c>
      <c r="BF260" s="172">
        <f>IF(A16stdlife="n/a","n/a",IF(BF$3&gt;(A16stdlife+$E260),(Input!$N$118*(1+rvanilla)^0.5)-SUM($N260:BE260),(Input!$N$118*(1+rvanilla)^0.5)/A16stdlife))</f>
        <v>0</v>
      </c>
      <c r="BG260" s="172">
        <f>IF(A16stdlife="n/a","n/a",IF(BG$3&gt;(A16stdlife+$E260),(Input!$N$118*(1+rvanilla)^0.5)-SUM($N260:BF260),(Input!$N$118*(1+rvanilla)^0.5)/A16stdlife))</f>
        <v>0</v>
      </c>
      <c r="BH260" s="172">
        <f>IF(A16stdlife="n/a","n/a",IF(BH$3&gt;(A16stdlife+$E260),(Input!$N$118*(1+rvanilla)^0.5)-SUM($N260:BG260),(Input!$N$118*(1+rvanilla)^0.5)/A16stdlife))</f>
        <v>0</v>
      </c>
      <c r="BI260" s="172">
        <f>IF(A16stdlife="n/a","n/a",IF(BI$3&gt;(A16stdlife+$E260),(Input!$N$118*(1+rvanilla)^0.5)-SUM($N260:BH260),(Input!$N$118*(1+rvanilla)^0.5)/A16stdlife))</f>
        <v>0</v>
      </c>
      <c r="BJ260" s="16"/>
      <c r="BK260" s="16"/>
      <c r="BL260" s="325"/>
      <c r="BM260" s="325"/>
      <c r="BN260" s="325"/>
      <c r="BO260" s="325"/>
      <c r="BP260" s="325"/>
      <c r="BQ260" s="325"/>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2" customFormat="1" hidden="1" outlineLevel="2">
      <c r="A261" s="16"/>
      <c r="B261" s="16"/>
      <c r="C261" s="35"/>
      <c r="D261" s="546"/>
      <c r="E261" s="293">
        <v>9</v>
      </c>
      <c r="F261" s="37"/>
      <c r="G261" s="318"/>
      <c r="H261" s="320"/>
      <c r="I261" s="320"/>
      <c r="J261" s="320"/>
      <c r="K261" s="320"/>
      <c r="L261" s="320"/>
      <c r="M261" s="320"/>
      <c r="N261" s="320"/>
      <c r="O261" s="319"/>
      <c r="P261" s="172">
        <f>IF(A16stdlife="n/a","n/a",IF(P$3&gt;(A16stdlife+$E261),(Input!$O$118*(1+rvanilla)^0.5)-SUM($O261:O261),(Input!$O$118*(1+rvanilla)^0.5)/A16stdlife))</f>
        <v>0</v>
      </c>
      <c r="Q261" s="172">
        <f>IF(A16stdlife="n/a","n/a",IF(Q$3&gt;(A16stdlife+$E261),(Input!$O$118*(1+rvanilla)^0.5)-SUM($O261:P261),(Input!$O$118*(1+rvanilla)^0.5)/A16stdlife))</f>
        <v>0</v>
      </c>
      <c r="R261" s="172">
        <f>IF(A16stdlife="n/a","n/a",IF(R$3&gt;(A16stdlife+$E261),(Input!$O$118*(1+rvanilla)^0.5)-SUM($O261:Q261),(Input!$O$118*(1+rvanilla)^0.5)/A16stdlife))</f>
        <v>0</v>
      </c>
      <c r="S261" s="172">
        <f>IF(A16stdlife="n/a","n/a",IF(S$3&gt;(A16stdlife+$E261),(Input!$O$118*(1+rvanilla)^0.5)-SUM($O261:R261),(Input!$O$118*(1+rvanilla)^0.5)/A16stdlife))</f>
        <v>0</v>
      </c>
      <c r="T261" s="172">
        <f>IF(A16stdlife="n/a","n/a",IF(T$3&gt;(A16stdlife+$E261),(Input!$O$118*(1+rvanilla)^0.5)-SUM($O261:S261),(Input!$O$118*(1+rvanilla)^0.5)/A16stdlife))</f>
        <v>0</v>
      </c>
      <c r="U261" s="172">
        <f>IF(A16stdlife="n/a","n/a",IF(U$3&gt;(A16stdlife+$E261),(Input!$O$118*(1+rvanilla)^0.5)-SUM($O261:T261),(Input!$O$118*(1+rvanilla)^0.5)/A16stdlife))</f>
        <v>0</v>
      </c>
      <c r="V261" s="172">
        <f>IF(A16stdlife="n/a","n/a",IF(V$3&gt;(A16stdlife+$E261),(Input!$O$118*(1+rvanilla)^0.5)-SUM($O261:U261),(Input!$O$118*(1+rvanilla)^0.5)/A16stdlife))</f>
        <v>0</v>
      </c>
      <c r="W261" s="172">
        <f>IF(A16stdlife="n/a","n/a",IF(W$3&gt;(A16stdlife+$E261),(Input!$O$118*(1+rvanilla)^0.5)-SUM($O261:V261),(Input!$O$118*(1+rvanilla)^0.5)/A16stdlife))</f>
        <v>0</v>
      </c>
      <c r="X261" s="172">
        <f>IF(A16stdlife="n/a","n/a",IF(X$3&gt;(A16stdlife+$E261),(Input!$O$118*(1+rvanilla)^0.5)-SUM($O261:W261),(Input!$O$118*(1+rvanilla)^0.5)/A16stdlife))</f>
        <v>0</v>
      </c>
      <c r="Y261" s="172">
        <f>IF(A16stdlife="n/a","n/a",IF(Y$3&gt;(A16stdlife+$E261),(Input!$O$118*(1+rvanilla)^0.5)-SUM($O261:X261),(Input!$O$118*(1+rvanilla)^0.5)/A16stdlife))</f>
        <v>0</v>
      </c>
      <c r="Z261" s="172">
        <f>IF(A16stdlife="n/a","n/a",IF(Z$3&gt;(A16stdlife+$E261),(Input!$O$118*(1+rvanilla)^0.5)-SUM($O261:Y261),(Input!$O$118*(1+rvanilla)^0.5)/A16stdlife))</f>
        <v>0</v>
      </c>
      <c r="AA261" s="172">
        <f>IF(A16stdlife="n/a","n/a",IF(AA$3&gt;(A16stdlife+$E261),(Input!$O$118*(1+rvanilla)^0.5)-SUM($O261:Z261),(Input!$O$118*(1+rvanilla)^0.5)/A16stdlife))</f>
        <v>0</v>
      </c>
      <c r="AB261" s="172">
        <f>IF(A16stdlife="n/a","n/a",IF(AB$3&gt;(A16stdlife+$E261),(Input!$O$118*(1+rvanilla)^0.5)-SUM($O261:AA261),(Input!$O$118*(1+rvanilla)^0.5)/A16stdlife))</f>
        <v>0</v>
      </c>
      <c r="AC261" s="172">
        <f>IF(A16stdlife="n/a","n/a",IF(AC$3&gt;(A16stdlife+$E261),(Input!$O$118*(1+rvanilla)^0.5)-SUM($O261:AB261),(Input!$O$118*(1+rvanilla)^0.5)/A16stdlife))</f>
        <v>0</v>
      </c>
      <c r="AD261" s="172">
        <f>IF(A16stdlife="n/a","n/a",IF(AD$3&gt;(A16stdlife+$E261),(Input!$O$118*(1+rvanilla)^0.5)-SUM($O261:AC261),(Input!$O$118*(1+rvanilla)^0.5)/A16stdlife))</f>
        <v>0</v>
      </c>
      <c r="AE261" s="172">
        <f>IF(A16stdlife="n/a","n/a",IF(AE$3&gt;(A16stdlife+$E261),(Input!$O$118*(1+rvanilla)^0.5)-SUM($O261:AD261),(Input!$O$118*(1+rvanilla)^0.5)/A16stdlife))</f>
        <v>0</v>
      </c>
      <c r="AF261" s="172">
        <f>IF(A16stdlife="n/a","n/a",IF(AF$3&gt;(A16stdlife+$E261),(Input!$O$118*(1+rvanilla)^0.5)-SUM($O261:AE261),(Input!$O$118*(1+rvanilla)^0.5)/A16stdlife))</f>
        <v>0</v>
      </c>
      <c r="AG261" s="172">
        <f>IF(A16stdlife="n/a","n/a",IF(AG$3&gt;(A16stdlife+$E261),(Input!$O$118*(1+rvanilla)^0.5)-SUM($O261:AF261),(Input!$O$118*(1+rvanilla)^0.5)/A16stdlife))</f>
        <v>0</v>
      </c>
      <c r="AH261" s="172">
        <f>IF(A16stdlife="n/a","n/a",IF(AH$3&gt;(A16stdlife+$E261),(Input!$O$118*(1+rvanilla)^0.5)-SUM($O261:AG261),(Input!$O$118*(1+rvanilla)^0.5)/A16stdlife))</f>
        <v>0</v>
      </c>
      <c r="AI261" s="172">
        <f>IF(A16stdlife="n/a","n/a",IF(AI$3&gt;(A16stdlife+$E261),(Input!$O$118*(1+rvanilla)^0.5)-SUM($O261:AH261),(Input!$O$118*(1+rvanilla)^0.5)/A16stdlife))</f>
        <v>0</v>
      </c>
      <c r="AJ261" s="172">
        <f>IF(A16stdlife="n/a","n/a",IF(AJ$3&gt;(A16stdlife+$E261),(Input!$O$118*(1+rvanilla)^0.5)-SUM($O261:AI261),(Input!$O$118*(1+rvanilla)^0.5)/A16stdlife))</f>
        <v>0</v>
      </c>
      <c r="AK261" s="172">
        <f>IF(A16stdlife="n/a","n/a",IF(AK$3&gt;(A16stdlife+$E261),(Input!$O$118*(1+rvanilla)^0.5)-SUM($O261:AJ261),(Input!$O$118*(1+rvanilla)^0.5)/A16stdlife))</f>
        <v>0</v>
      </c>
      <c r="AL261" s="172">
        <f>IF(A16stdlife="n/a","n/a",IF(AL$3&gt;(A16stdlife+$E261),(Input!$O$118*(1+rvanilla)^0.5)-SUM($O261:AK261),(Input!$O$118*(1+rvanilla)^0.5)/A16stdlife))</f>
        <v>0</v>
      </c>
      <c r="AM261" s="172">
        <f>IF(A16stdlife="n/a","n/a",IF(AM$3&gt;(A16stdlife+$E261),(Input!$O$118*(1+rvanilla)^0.5)-SUM($O261:AL261),(Input!$O$118*(1+rvanilla)^0.5)/A16stdlife))</f>
        <v>0</v>
      </c>
      <c r="AN261" s="172">
        <f>IF(A16stdlife="n/a","n/a",IF(AN$3&gt;(A16stdlife+$E261),(Input!$O$118*(1+rvanilla)^0.5)-SUM($O261:AM261),(Input!$O$118*(1+rvanilla)^0.5)/A16stdlife))</f>
        <v>0</v>
      </c>
      <c r="AO261" s="172">
        <f>IF(A16stdlife="n/a","n/a",IF(AO$3&gt;(A16stdlife+$E261),(Input!$O$118*(1+rvanilla)^0.5)-SUM($O261:AN261),(Input!$O$118*(1+rvanilla)^0.5)/A16stdlife))</f>
        <v>0</v>
      </c>
      <c r="AP261" s="172">
        <f>IF(A16stdlife="n/a","n/a",IF(AP$3&gt;(A16stdlife+$E261),(Input!$O$118*(1+rvanilla)^0.5)-SUM($O261:AO261),(Input!$O$118*(1+rvanilla)^0.5)/A16stdlife))</f>
        <v>0</v>
      </c>
      <c r="AQ261" s="172">
        <f>IF(A16stdlife="n/a","n/a",IF(AQ$3&gt;(A16stdlife+$E261),(Input!$O$118*(1+rvanilla)^0.5)-SUM($O261:AP261),(Input!$O$118*(1+rvanilla)^0.5)/A16stdlife))</f>
        <v>0</v>
      </c>
      <c r="AR261" s="172">
        <f>IF(A16stdlife="n/a","n/a",IF(AR$3&gt;(A16stdlife+$E261),(Input!$O$118*(1+rvanilla)^0.5)-SUM($O261:AQ261),(Input!$O$118*(1+rvanilla)^0.5)/A16stdlife))</f>
        <v>0</v>
      </c>
      <c r="AS261" s="172">
        <f>IF(A16stdlife="n/a","n/a",IF(AS$3&gt;(A16stdlife+$E261),(Input!$O$118*(1+rvanilla)^0.5)-SUM($O261:AR261),(Input!$O$118*(1+rvanilla)^0.5)/A16stdlife))</f>
        <v>0</v>
      </c>
      <c r="AT261" s="172">
        <f>IF(A16stdlife="n/a","n/a",IF(AT$3&gt;(A16stdlife+$E261),(Input!$O$118*(1+rvanilla)^0.5)-SUM($O261:AS261),(Input!$O$118*(1+rvanilla)^0.5)/A16stdlife))</f>
        <v>0</v>
      </c>
      <c r="AU261" s="172">
        <f>IF(A16stdlife="n/a","n/a",IF(AU$3&gt;(A16stdlife+$E261),(Input!$O$118*(1+rvanilla)^0.5)-SUM($O261:AT261),(Input!$O$118*(1+rvanilla)^0.5)/A16stdlife))</f>
        <v>0</v>
      </c>
      <c r="AV261" s="172">
        <f>IF(A16stdlife="n/a","n/a",IF(AV$3&gt;(A16stdlife+$E261),(Input!$O$118*(1+rvanilla)^0.5)-SUM($O261:AU261),(Input!$O$118*(1+rvanilla)^0.5)/A16stdlife))</f>
        <v>0</v>
      </c>
      <c r="AW261" s="172">
        <f>IF(A16stdlife="n/a","n/a",IF(AW$3&gt;(A16stdlife+$E261),(Input!$O$118*(1+rvanilla)^0.5)-SUM($O261:AV261),(Input!$O$118*(1+rvanilla)^0.5)/A16stdlife))</f>
        <v>0</v>
      </c>
      <c r="AX261" s="172">
        <f>IF(A16stdlife="n/a","n/a",IF(AX$3&gt;(A16stdlife+$E261),(Input!$O$118*(1+rvanilla)^0.5)-SUM($O261:AW261),(Input!$O$118*(1+rvanilla)^0.5)/A16stdlife))</f>
        <v>0</v>
      </c>
      <c r="AY261" s="172">
        <f>IF(A16stdlife="n/a","n/a",IF(AY$3&gt;(A16stdlife+$E261),(Input!$O$118*(1+rvanilla)^0.5)-SUM($O261:AX261),(Input!$O$118*(1+rvanilla)^0.5)/A16stdlife))</f>
        <v>0</v>
      </c>
      <c r="AZ261" s="172">
        <f>IF(A16stdlife="n/a","n/a",IF(AZ$3&gt;(A16stdlife+$E261),(Input!$O$118*(1+rvanilla)^0.5)-SUM($O261:AY261),(Input!$O$118*(1+rvanilla)^0.5)/A16stdlife))</f>
        <v>0</v>
      </c>
      <c r="BA261" s="172">
        <f>IF(A16stdlife="n/a","n/a",IF(BA$3&gt;(A16stdlife+$E261),(Input!$O$118*(1+rvanilla)^0.5)-SUM($O261:AZ261),(Input!$O$118*(1+rvanilla)^0.5)/A16stdlife))</f>
        <v>0</v>
      </c>
      <c r="BB261" s="172">
        <f>IF(A16stdlife="n/a","n/a",IF(BB$3&gt;(A16stdlife+$E261),(Input!$O$118*(1+rvanilla)^0.5)-SUM($O261:BA261),(Input!$O$118*(1+rvanilla)^0.5)/A16stdlife))</f>
        <v>0</v>
      </c>
      <c r="BC261" s="172">
        <f>IF(A16stdlife="n/a","n/a",IF(BC$3&gt;(A16stdlife+$E261),(Input!$O$118*(1+rvanilla)^0.5)-SUM($O261:BB261),(Input!$O$118*(1+rvanilla)^0.5)/A16stdlife))</f>
        <v>0</v>
      </c>
      <c r="BD261" s="172">
        <f>IF(A16stdlife="n/a","n/a",IF(BD$3&gt;(A16stdlife+$E261),(Input!$O$118*(1+rvanilla)^0.5)-SUM($O261:BC261),(Input!$O$118*(1+rvanilla)^0.5)/A16stdlife))</f>
        <v>0</v>
      </c>
      <c r="BE261" s="172">
        <f>IF(A16stdlife="n/a","n/a",IF(BE$3&gt;(A16stdlife+$E261),(Input!$O$118*(1+rvanilla)^0.5)-SUM($O261:BD261),(Input!$O$118*(1+rvanilla)^0.5)/A16stdlife))</f>
        <v>0</v>
      </c>
      <c r="BF261" s="172">
        <f>IF(A16stdlife="n/a","n/a",IF(BF$3&gt;(A16stdlife+$E261),(Input!$O$118*(1+rvanilla)^0.5)-SUM($O261:BE261),(Input!$O$118*(1+rvanilla)^0.5)/A16stdlife))</f>
        <v>0</v>
      </c>
      <c r="BG261" s="172">
        <f>IF(A16stdlife="n/a","n/a",IF(BG$3&gt;(A16stdlife+$E261),(Input!$O$118*(1+rvanilla)^0.5)-SUM($O261:BF261),(Input!$O$118*(1+rvanilla)^0.5)/A16stdlife))</f>
        <v>0</v>
      </c>
      <c r="BH261" s="172">
        <f>IF(A16stdlife="n/a","n/a",IF(BH$3&gt;(A16stdlife+$E261),(Input!$O$118*(1+rvanilla)^0.5)-SUM($O261:BG261),(Input!$O$118*(1+rvanilla)^0.5)/A16stdlife))</f>
        <v>0</v>
      </c>
      <c r="BI261" s="172">
        <f>IF(A16stdlife="n/a","n/a",IF(BI$3&gt;(A16stdlife+$E261),(Input!$O$118*(1+rvanilla)^0.5)-SUM($O261:BH261),(Input!$O$118*(1+rvanilla)^0.5)/A16stdlife))</f>
        <v>0</v>
      </c>
      <c r="BJ261" s="16"/>
      <c r="BK261" s="16"/>
      <c r="BL261" s="325"/>
      <c r="BM261" s="325"/>
      <c r="BN261" s="325"/>
      <c r="BO261" s="325"/>
      <c r="BP261" s="325"/>
      <c r="BQ261" s="325"/>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2" customFormat="1" hidden="1" outlineLevel="2">
      <c r="A262" s="16"/>
      <c r="B262" s="16"/>
      <c r="C262" s="35"/>
      <c r="D262" s="546"/>
      <c r="E262" s="294">
        <v>10</v>
      </c>
      <c r="F262" s="37"/>
      <c r="G262" s="318"/>
      <c r="H262" s="320"/>
      <c r="I262" s="320"/>
      <c r="J262" s="320"/>
      <c r="K262" s="320"/>
      <c r="L262" s="320"/>
      <c r="M262" s="320"/>
      <c r="N262" s="320"/>
      <c r="O262" s="320"/>
      <c r="P262" s="319"/>
      <c r="Q262" s="172">
        <f>IF(A16stdlife="n/a","n/a",IF(Q$3&gt;(A16stdlife+$E262),(Input!$P$118*(1+rvanilla)^0.5)-SUM($P262:P262),(Input!$P$118*(1+rvanilla)^0.5)/A16stdlife))</f>
        <v>0</v>
      </c>
      <c r="R262" s="172">
        <f>IF(A16stdlife="n/a","n/a",IF(R$3&gt;(A16stdlife+$E262),(Input!$P$118*(1+rvanilla)^0.5)-SUM($P262:Q262),(Input!$P$118*(1+rvanilla)^0.5)/A16stdlife))</f>
        <v>0</v>
      </c>
      <c r="S262" s="172">
        <f>IF(A16stdlife="n/a","n/a",IF(S$3&gt;(A16stdlife+$E262),(Input!$P$118*(1+rvanilla)^0.5)-SUM($P262:R262),(Input!$P$118*(1+rvanilla)^0.5)/A16stdlife))</f>
        <v>0</v>
      </c>
      <c r="T262" s="172">
        <f>IF(A16stdlife="n/a","n/a",IF(T$3&gt;(A16stdlife+$E262),(Input!$P$118*(1+rvanilla)^0.5)-SUM($P262:S262),(Input!$P$118*(1+rvanilla)^0.5)/A16stdlife))</f>
        <v>0</v>
      </c>
      <c r="U262" s="172">
        <f>IF(A16stdlife="n/a","n/a",IF(U$3&gt;(A16stdlife+$E262),(Input!$P$118*(1+rvanilla)^0.5)-SUM($P262:T262),(Input!$P$118*(1+rvanilla)^0.5)/A16stdlife))</f>
        <v>0</v>
      </c>
      <c r="V262" s="172">
        <f>IF(A16stdlife="n/a","n/a",IF(V$3&gt;(A16stdlife+$E262),(Input!$P$118*(1+rvanilla)^0.5)-SUM($P262:U262),(Input!$P$118*(1+rvanilla)^0.5)/A16stdlife))</f>
        <v>0</v>
      </c>
      <c r="W262" s="172">
        <f>IF(A16stdlife="n/a","n/a",IF(W$3&gt;(A16stdlife+$E262),(Input!$P$118*(1+rvanilla)^0.5)-SUM($P262:V262),(Input!$P$118*(1+rvanilla)^0.5)/A16stdlife))</f>
        <v>0</v>
      </c>
      <c r="X262" s="172">
        <f>IF(A16stdlife="n/a","n/a",IF(X$3&gt;(A16stdlife+$E262),(Input!$P$118*(1+rvanilla)^0.5)-SUM($P262:W262),(Input!$P$118*(1+rvanilla)^0.5)/A16stdlife))</f>
        <v>0</v>
      </c>
      <c r="Y262" s="172">
        <f>IF(A16stdlife="n/a","n/a",IF(Y$3&gt;(A16stdlife+$E262),(Input!$P$118*(1+rvanilla)^0.5)-SUM($P262:X262),(Input!$P$118*(1+rvanilla)^0.5)/A16stdlife))</f>
        <v>0</v>
      </c>
      <c r="Z262" s="172">
        <f>IF(A16stdlife="n/a","n/a",IF(Z$3&gt;(A16stdlife+$E262),(Input!$P$118*(1+rvanilla)^0.5)-SUM($P262:Y262),(Input!$P$118*(1+rvanilla)^0.5)/A16stdlife))</f>
        <v>0</v>
      </c>
      <c r="AA262" s="172">
        <f>IF(A16stdlife="n/a","n/a",IF(AA$3&gt;(A16stdlife+$E262),(Input!$P$118*(1+rvanilla)^0.5)-SUM($P262:Z262),(Input!$P$118*(1+rvanilla)^0.5)/A16stdlife))</f>
        <v>0</v>
      </c>
      <c r="AB262" s="172">
        <f>IF(A16stdlife="n/a","n/a",IF(AB$3&gt;(A16stdlife+$E262),(Input!$P$118*(1+rvanilla)^0.5)-SUM($P262:AA262),(Input!$P$118*(1+rvanilla)^0.5)/A16stdlife))</f>
        <v>0</v>
      </c>
      <c r="AC262" s="172">
        <f>IF(A16stdlife="n/a","n/a",IF(AC$3&gt;(A16stdlife+$E262),(Input!$P$118*(1+rvanilla)^0.5)-SUM($P262:AB262),(Input!$P$118*(1+rvanilla)^0.5)/A16stdlife))</f>
        <v>0</v>
      </c>
      <c r="AD262" s="172">
        <f>IF(A16stdlife="n/a","n/a",IF(AD$3&gt;(A16stdlife+$E262),(Input!$P$118*(1+rvanilla)^0.5)-SUM($P262:AC262),(Input!$P$118*(1+rvanilla)^0.5)/A16stdlife))</f>
        <v>0</v>
      </c>
      <c r="AE262" s="172">
        <f>IF(A16stdlife="n/a","n/a",IF(AE$3&gt;(A16stdlife+$E262),(Input!$P$118*(1+rvanilla)^0.5)-SUM($P262:AD262),(Input!$P$118*(1+rvanilla)^0.5)/A16stdlife))</f>
        <v>0</v>
      </c>
      <c r="AF262" s="172">
        <f>IF(A16stdlife="n/a","n/a",IF(AF$3&gt;(A16stdlife+$E262),(Input!$P$118*(1+rvanilla)^0.5)-SUM($P262:AE262),(Input!$P$118*(1+rvanilla)^0.5)/A16stdlife))</f>
        <v>0</v>
      </c>
      <c r="AG262" s="172">
        <f>IF(A16stdlife="n/a","n/a",IF(AG$3&gt;(A16stdlife+$E262),(Input!$P$118*(1+rvanilla)^0.5)-SUM($P262:AF262),(Input!$P$118*(1+rvanilla)^0.5)/A16stdlife))</f>
        <v>0</v>
      </c>
      <c r="AH262" s="172">
        <f>IF(A16stdlife="n/a","n/a",IF(AH$3&gt;(A16stdlife+$E262),(Input!$P$118*(1+rvanilla)^0.5)-SUM($P262:AG262),(Input!$P$118*(1+rvanilla)^0.5)/A16stdlife))</f>
        <v>0</v>
      </c>
      <c r="AI262" s="172">
        <f>IF(A16stdlife="n/a","n/a",IF(AI$3&gt;(A16stdlife+$E262),(Input!$P$118*(1+rvanilla)^0.5)-SUM($P262:AH262),(Input!$P$118*(1+rvanilla)^0.5)/A16stdlife))</f>
        <v>0</v>
      </c>
      <c r="AJ262" s="172">
        <f>IF(A16stdlife="n/a","n/a",IF(AJ$3&gt;(A16stdlife+$E262),(Input!$P$118*(1+rvanilla)^0.5)-SUM($P262:AI262),(Input!$P$118*(1+rvanilla)^0.5)/A16stdlife))</f>
        <v>0</v>
      </c>
      <c r="AK262" s="172">
        <f>IF(A16stdlife="n/a","n/a",IF(AK$3&gt;(A16stdlife+$E262),(Input!$P$118*(1+rvanilla)^0.5)-SUM($P262:AJ262),(Input!$P$118*(1+rvanilla)^0.5)/A16stdlife))</f>
        <v>0</v>
      </c>
      <c r="AL262" s="172">
        <f>IF(A16stdlife="n/a","n/a",IF(AL$3&gt;(A16stdlife+$E262),(Input!$P$118*(1+rvanilla)^0.5)-SUM($P262:AK262),(Input!$P$118*(1+rvanilla)^0.5)/A16stdlife))</f>
        <v>0</v>
      </c>
      <c r="AM262" s="172">
        <f>IF(A16stdlife="n/a","n/a",IF(AM$3&gt;(A16stdlife+$E262),(Input!$P$118*(1+rvanilla)^0.5)-SUM($P262:AL262),(Input!$P$118*(1+rvanilla)^0.5)/A16stdlife))</f>
        <v>0</v>
      </c>
      <c r="AN262" s="172">
        <f>IF(A16stdlife="n/a","n/a",IF(AN$3&gt;(A16stdlife+$E262),(Input!$P$118*(1+rvanilla)^0.5)-SUM($P262:AM262),(Input!$P$118*(1+rvanilla)^0.5)/A16stdlife))</f>
        <v>0</v>
      </c>
      <c r="AO262" s="172">
        <f>IF(A16stdlife="n/a","n/a",IF(AO$3&gt;(A16stdlife+$E262),(Input!$P$118*(1+rvanilla)^0.5)-SUM($P262:AN262),(Input!$P$118*(1+rvanilla)^0.5)/A16stdlife))</f>
        <v>0</v>
      </c>
      <c r="AP262" s="172">
        <f>IF(A16stdlife="n/a","n/a",IF(AP$3&gt;(A16stdlife+$E262),(Input!$P$118*(1+rvanilla)^0.5)-SUM($P262:AO262),(Input!$P$118*(1+rvanilla)^0.5)/A16stdlife))</f>
        <v>0</v>
      </c>
      <c r="AQ262" s="172">
        <f>IF(A16stdlife="n/a","n/a",IF(AQ$3&gt;(A16stdlife+$E262),(Input!$P$118*(1+rvanilla)^0.5)-SUM($P262:AP262),(Input!$P$118*(1+rvanilla)^0.5)/A16stdlife))</f>
        <v>0</v>
      </c>
      <c r="AR262" s="172">
        <f>IF(A16stdlife="n/a","n/a",IF(AR$3&gt;(A16stdlife+$E262),(Input!$P$118*(1+rvanilla)^0.5)-SUM($P262:AQ262),(Input!$P$118*(1+rvanilla)^0.5)/A16stdlife))</f>
        <v>0</v>
      </c>
      <c r="AS262" s="172">
        <f>IF(A16stdlife="n/a","n/a",IF(AS$3&gt;(A16stdlife+$E262),(Input!$P$118*(1+rvanilla)^0.5)-SUM($P262:AR262),(Input!$P$118*(1+rvanilla)^0.5)/A16stdlife))</f>
        <v>0</v>
      </c>
      <c r="AT262" s="172">
        <f>IF(A16stdlife="n/a","n/a",IF(AT$3&gt;(A16stdlife+$E262),(Input!$P$118*(1+rvanilla)^0.5)-SUM($P262:AS262),(Input!$P$118*(1+rvanilla)^0.5)/A16stdlife))</f>
        <v>0</v>
      </c>
      <c r="AU262" s="172">
        <f>IF(A16stdlife="n/a","n/a",IF(AU$3&gt;(A16stdlife+$E262),(Input!$P$118*(1+rvanilla)^0.5)-SUM($P262:AT262),(Input!$P$118*(1+rvanilla)^0.5)/A16stdlife))</f>
        <v>0</v>
      </c>
      <c r="AV262" s="172">
        <f>IF(A16stdlife="n/a","n/a",IF(AV$3&gt;(A16stdlife+$E262),(Input!$P$118*(1+rvanilla)^0.5)-SUM($P262:AU262),(Input!$P$118*(1+rvanilla)^0.5)/A16stdlife))</f>
        <v>0</v>
      </c>
      <c r="AW262" s="172">
        <f>IF(A16stdlife="n/a","n/a",IF(AW$3&gt;(A16stdlife+$E262),(Input!$P$118*(1+rvanilla)^0.5)-SUM($P262:AV262),(Input!$P$118*(1+rvanilla)^0.5)/A16stdlife))</f>
        <v>0</v>
      </c>
      <c r="AX262" s="172">
        <f>IF(A16stdlife="n/a","n/a",IF(AX$3&gt;(A16stdlife+$E262),(Input!$P$118*(1+rvanilla)^0.5)-SUM($P262:AW262),(Input!$P$118*(1+rvanilla)^0.5)/A16stdlife))</f>
        <v>0</v>
      </c>
      <c r="AY262" s="172">
        <f>IF(A16stdlife="n/a","n/a",IF(AY$3&gt;(A16stdlife+$E262),(Input!$P$118*(1+rvanilla)^0.5)-SUM($P262:AX262),(Input!$P$118*(1+rvanilla)^0.5)/A16stdlife))</f>
        <v>0</v>
      </c>
      <c r="AZ262" s="172">
        <f>IF(A16stdlife="n/a","n/a",IF(AZ$3&gt;(A16stdlife+$E262),(Input!$P$118*(1+rvanilla)^0.5)-SUM($P262:AY262),(Input!$P$118*(1+rvanilla)^0.5)/A16stdlife))</f>
        <v>0</v>
      </c>
      <c r="BA262" s="172">
        <f>IF(A16stdlife="n/a","n/a",IF(BA$3&gt;(A16stdlife+$E262),(Input!$P$118*(1+rvanilla)^0.5)-SUM($P262:AZ262),(Input!$P$118*(1+rvanilla)^0.5)/A16stdlife))</f>
        <v>0</v>
      </c>
      <c r="BB262" s="172">
        <f>IF(A16stdlife="n/a","n/a",IF(BB$3&gt;(A16stdlife+$E262),(Input!$P$118*(1+rvanilla)^0.5)-SUM($P262:BA262),(Input!$P$118*(1+rvanilla)^0.5)/A16stdlife))</f>
        <v>0</v>
      </c>
      <c r="BC262" s="172">
        <f>IF(A16stdlife="n/a","n/a",IF(BC$3&gt;(A16stdlife+$E262),(Input!$P$118*(1+rvanilla)^0.5)-SUM($P262:BB262),(Input!$P$118*(1+rvanilla)^0.5)/A16stdlife))</f>
        <v>0</v>
      </c>
      <c r="BD262" s="172">
        <f>IF(A16stdlife="n/a","n/a",IF(BD$3&gt;(A16stdlife+$E262),(Input!$P$118*(1+rvanilla)^0.5)-SUM($P262:BC262),(Input!$P$118*(1+rvanilla)^0.5)/A16stdlife))</f>
        <v>0</v>
      </c>
      <c r="BE262" s="172">
        <f>IF(A16stdlife="n/a","n/a",IF(BE$3&gt;(A16stdlife+$E262),(Input!$P$118*(1+rvanilla)^0.5)-SUM($P262:BD262),(Input!$P$118*(1+rvanilla)^0.5)/A16stdlife))</f>
        <v>0</v>
      </c>
      <c r="BF262" s="172">
        <f>IF(A16stdlife="n/a","n/a",IF(BF$3&gt;(A16stdlife+$E262),(Input!$P$118*(1+rvanilla)^0.5)-SUM($P262:BE262),(Input!$P$118*(1+rvanilla)^0.5)/A16stdlife))</f>
        <v>0</v>
      </c>
      <c r="BG262" s="172">
        <f>IF(A16stdlife="n/a","n/a",IF(BG$3&gt;(A16stdlife+$E262),(Input!$P$118*(1+rvanilla)^0.5)-SUM($P262:BF262),(Input!$P$118*(1+rvanilla)^0.5)/A16stdlife))</f>
        <v>0</v>
      </c>
      <c r="BH262" s="172">
        <f>IF(A16stdlife="n/a","n/a",IF(BH$3&gt;(A16stdlife+$E262),(Input!$P$118*(1+rvanilla)^0.5)-SUM($P262:BG262),(Input!$P$118*(1+rvanilla)^0.5)/A16stdlife))</f>
        <v>0</v>
      </c>
      <c r="BI262" s="172">
        <f>IF(A16stdlife="n/a","n/a",IF(BI$3&gt;(A16stdlife+$E262),(Input!$P$118*(1+rvanilla)^0.5)-SUM($P262:BH262),(Input!$P$118*(1+rvanilla)^0.5)/A16stdlife))</f>
        <v>0</v>
      </c>
      <c r="BJ262" s="16"/>
      <c r="BK262" s="16"/>
      <c r="BL262" s="325"/>
      <c r="BM262" s="325"/>
      <c r="BN262" s="325"/>
      <c r="BO262" s="325"/>
      <c r="BP262" s="325"/>
      <c r="BQ262" s="325"/>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2" customFormat="1" hidden="1" outlineLevel="1">
      <c r="A263" s="16"/>
      <c r="B263" s="16"/>
      <c r="C263" s="35" t="str">
        <f>Asset16</f>
        <v>Equity raising costs</v>
      </c>
      <c r="D263" s="16"/>
      <c r="E263" s="16"/>
      <c r="F263" s="32"/>
      <c r="G263" s="169">
        <f t="shared" ref="G263:AL263" si="39">SUM(G251:G262)</f>
        <v>0</v>
      </c>
      <c r="H263" s="169">
        <f t="shared" si="39"/>
        <v>6.0674667870033493E-3</v>
      </c>
      <c r="I263" s="169">
        <f t="shared" si="39"/>
        <v>6.0674667870033493E-3</v>
      </c>
      <c r="J263" s="169">
        <f t="shared" si="39"/>
        <v>6.0674667870033493E-3</v>
      </c>
      <c r="K263" s="169">
        <f t="shared" si="39"/>
        <v>6.0674667870033493E-3</v>
      </c>
      <c r="L263" s="169">
        <f t="shared" si="39"/>
        <v>6.0674667870033493E-3</v>
      </c>
      <c r="M263" s="169">
        <f t="shared" si="39"/>
        <v>6.0674667870033493E-3</v>
      </c>
      <c r="N263" s="169">
        <f t="shared" si="39"/>
        <v>6.0674667870033493E-3</v>
      </c>
      <c r="O263" s="169">
        <f t="shared" si="39"/>
        <v>6.0674667870033493E-3</v>
      </c>
      <c r="P263" s="169">
        <f t="shared" si="39"/>
        <v>6.0674667870033493E-3</v>
      </c>
      <c r="Q263" s="169">
        <f t="shared" si="39"/>
        <v>6.0674667870033493E-3</v>
      </c>
      <c r="R263" s="169">
        <f t="shared" si="39"/>
        <v>6.0674667870033493E-3</v>
      </c>
      <c r="S263" s="169">
        <f t="shared" si="39"/>
        <v>6.0674667870033493E-3</v>
      </c>
      <c r="T263" s="169">
        <f t="shared" si="39"/>
        <v>6.0674667870033493E-3</v>
      </c>
      <c r="U263" s="169">
        <f t="shared" si="39"/>
        <v>6.0674667870033493E-3</v>
      </c>
      <c r="V263" s="169">
        <f t="shared" si="39"/>
        <v>6.0674667870033493E-3</v>
      </c>
      <c r="W263" s="169">
        <f t="shared" si="39"/>
        <v>6.0674667870033493E-3</v>
      </c>
      <c r="X263" s="169">
        <f t="shared" si="39"/>
        <v>6.0674667870033493E-3</v>
      </c>
      <c r="Y263" s="169">
        <f t="shared" si="39"/>
        <v>6.0674667870033493E-3</v>
      </c>
      <c r="Z263" s="169">
        <f t="shared" si="39"/>
        <v>6.0674667870033493E-3</v>
      </c>
      <c r="AA263" s="169">
        <f t="shared" si="39"/>
        <v>6.0674667870033493E-3</v>
      </c>
      <c r="AB263" s="169">
        <f t="shared" si="39"/>
        <v>6.0674667870033493E-3</v>
      </c>
      <c r="AC263" s="169">
        <f t="shared" si="39"/>
        <v>6.0674667870033493E-3</v>
      </c>
      <c r="AD263" s="169">
        <f t="shared" si="39"/>
        <v>6.0674667870033493E-3</v>
      </c>
      <c r="AE263" s="169">
        <f t="shared" si="39"/>
        <v>6.0674667870033493E-3</v>
      </c>
      <c r="AF263" s="169">
        <f t="shared" si="39"/>
        <v>6.0674667870033493E-3</v>
      </c>
      <c r="AG263" s="169">
        <f t="shared" si="39"/>
        <v>6.0674667870033493E-3</v>
      </c>
      <c r="AH263" s="169">
        <f t="shared" si="39"/>
        <v>6.0674667870033493E-3</v>
      </c>
      <c r="AI263" s="169">
        <f t="shared" si="39"/>
        <v>6.0674667870033493E-3</v>
      </c>
      <c r="AJ263" s="169">
        <f t="shared" si="39"/>
        <v>6.0674667870033493E-3</v>
      </c>
      <c r="AK263" s="169">
        <f t="shared" si="39"/>
        <v>6.0674667870033493E-3</v>
      </c>
      <c r="AL263" s="169">
        <f t="shared" si="39"/>
        <v>6.0674667870033493E-3</v>
      </c>
      <c r="AM263" s="169">
        <f t="shared" ref="AM263:BI263" si="40">SUM(AM251:AM262)</f>
        <v>6.0674667870033493E-3</v>
      </c>
      <c r="AN263" s="169">
        <f t="shared" si="40"/>
        <v>6.0674667870033493E-3</v>
      </c>
      <c r="AO263" s="169">
        <f t="shared" si="40"/>
        <v>6.0674667870033493E-3</v>
      </c>
      <c r="AP263" s="169">
        <f t="shared" si="40"/>
        <v>6.0674667870033493E-3</v>
      </c>
      <c r="AQ263" s="169">
        <f t="shared" si="40"/>
        <v>6.0674667870033493E-3</v>
      </c>
      <c r="AR263" s="169">
        <f t="shared" si="40"/>
        <v>6.0674667870033493E-3</v>
      </c>
      <c r="AS263" s="169">
        <f t="shared" si="40"/>
        <v>6.0674667870033493E-3</v>
      </c>
      <c r="AT263" s="169">
        <f t="shared" si="40"/>
        <v>6.0674667870033493E-3</v>
      </c>
      <c r="AU263" s="169">
        <f t="shared" si="40"/>
        <v>6.0674667870033493E-3</v>
      </c>
      <c r="AV263" s="169">
        <f t="shared" si="40"/>
        <v>6.0674667870033493E-3</v>
      </c>
      <c r="AW263" s="169">
        <f t="shared" si="40"/>
        <v>6.0674667870033493E-3</v>
      </c>
      <c r="AX263" s="169">
        <f t="shared" si="40"/>
        <v>6.0674667870033493E-3</v>
      </c>
      <c r="AY263" s="169">
        <f t="shared" si="40"/>
        <v>6.0674667870033493E-3</v>
      </c>
      <c r="AZ263" s="169">
        <f t="shared" si="40"/>
        <v>3.3329447267054779E-3</v>
      </c>
      <c r="BA263" s="169">
        <f t="shared" si="40"/>
        <v>0</v>
      </c>
      <c r="BB263" s="169">
        <f t="shared" si="40"/>
        <v>0</v>
      </c>
      <c r="BC263" s="169">
        <f t="shared" si="40"/>
        <v>0</v>
      </c>
      <c r="BD263" s="169">
        <f t="shared" si="40"/>
        <v>0</v>
      </c>
      <c r="BE263" s="169">
        <f t="shared" si="40"/>
        <v>0</v>
      </c>
      <c r="BF263" s="169">
        <f t="shared" si="40"/>
        <v>0</v>
      </c>
      <c r="BG263" s="169">
        <f t="shared" si="40"/>
        <v>0</v>
      </c>
      <c r="BH263" s="169">
        <f t="shared" si="40"/>
        <v>0</v>
      </c>
      <c r="BI263" s="169">
        <f t="shared" si="40"/>
        <v>0</v>
      </c>
      <c r="BJ263" s="16"/>
      <c r="BK263" s="16"/>
      <c r="BL263" s="325"/>
      <c r="BM263" s="325"/>
      <c r="BN263" s="325"/>
      <c r="BO263" s="325"/>
      <c r="BP263" s="325"/>
      <c r="BQ263" s="325"/>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2" customFormat="1" hidden="1" outlineLevel="2">
      <c r="A264" s="16"/>
      <c r="B264" s="42">
        <f>C276</f>
        <v>0</v>
      </c>
      <c r="C264" s="43"/>
      <c r="D264" s="44" t="s">
        <v>72</v>
      </c>
      <c r="E264" s="43"/>
      <c r="F264" s="45"/>
      <c r="G264" s="171">
        <f>IF(G$3&gt;A17remlife,A17value-SUM($F264:F264),IF(A17remlife="N/A","n/a",A17value/A17remlife))</f>
        <v>0</v>
      </c>
      <c r="H264" s="171">
        <f>IF(H$3&gt;A17remlife,A17value-SUM($F264:G264),IF(A17remlife="N/A","n/a",A17value/A17remlife))</f>
        <v>0</v>
      </c>
      <c r="I264" s="171">
        <f>IF(I$3&gt;A17remlife,A17value-SUM($F264:H264),IF(A17remlife="N/A","n/a",A17value/A17remlife))</f>
        <v>0</v>
      </c>
      <c r="J264" s="171">
        <f>IF(J$3&gt;A17remlife,A17value-SUM($F264:I264),IF(A17remlife="N/A","n/a",A17value/A17remlife))</f>
        <v>0</v>
      </c>
      <c r="K264" s="171">
        <f>IF(K$3&gt;A17remlife,A17value-SUM($F264:J264),IF(A17remlife="N/A","n/a",A17value/A17remlife))</f>
        <v>0</v>
      </c>
      <c r="L264" s="171">
        <f>IF(L$3&gt;A17remlife,A17value-SUM($F264:K264),IF(A17remlife="N/A","n/a",A17value/A17remlife))</f>
        <v>0</v>
      </c>
      <c r="M264" s="171">
        <f>IF(M$3&gt;A17remlife,A17value-SUM($F264:L264),IF(A17remlife="N/A","n/a",A17value/A17remlife))</f>
        <v>0</v>
      </c>
      <c r="N264" s="171">
        <f>IF(N$3&gt;A17remlife,A17value-SUM($F264:M264),IF(A17remlife="N/A","n/a",A17value/A17remlife))</f>
        <v>0</v>
      </c>
      <c r="O264" s="171">
        <f>IF(O$3&gt;A17remlife,A17value-SUM($F264:N264),IF(A17remlife="N/A","n/a",A17value/A17remlife))</f>
        <v>0</v>
      </c>
      <c r="P264" s="171">
        <f>IF(P$3&gt;A17remlife,A17value-SUM($F264:O264),IF(A17remlife="N/A","n/a",A17value/A17remlife))</f>
        <v>0</v>
      </c>
      <c r="Q264" s="171">
        <f>IF(Q$3&gt;A17remlife,A17value-SUM($F264:P264),IF(A17remlife="N/A","n/a",A17value/A17remlife))</f>
        <v>0</v>
      </c>
      <c r="R264" s="171">
        <f>IF(R$3&gt;A17remlife,A17value-SUM($F264:Q264),IF(A17remlife="N/A","n/a",A17value/A17remlife))</f>
        <v>0</v>
      </c>
      <c r="S264" s="171">
        <f>IF(S$3&gt;A17remlife,A17value-SUM($F264:R264),IF(A17remlife="N/A","n/a",A17value/A17remlife))</f>
        <v>0</v>
      </c>
      <c r="T264" s="171">
        <f>IF(T$3&gt;A17remlife,A17value-SUM($F264:S264),IF(A17remlife="N/A","n/a",A17value/A17remlife))</f>
        <v>0</v>
      </c>
      <c r="U264" s="171">
        <f>IF(U$3&gt;A17remlife,A17value-SUM($F264:T264),IF(A17remlife="N/A","n/a",A17value/A17remlife))</f>
        <v>0</v>
      </c>
      <c r="V264" s="171">
        <f>IF(V$3&gt;A17remlife,A17value-SUM($F264:U264),IF(A17remlife="N/A","n/a",A17value/A17remlife))</f>
        <v>0</v>
      </c>
      <c r="W264" s="171">
        <f>IF(W$3&gt;A17remlife,A17value-SUM($F264:V264),IF(A17remlife="N/A","n/a",A17value/A17remlife))</f>
        <v>0</v>
      </c>
      <c r="X264" s="171">
        <f>IF(X$3&gt;A17remlife,A17value-SUM($F264:W264),IF(A17remlife="N/A","n/a",A17value/A17remlife))</f>
        <v>0</v>
      </c>
      <c r="Y264" s="171">
        <f>IF(Y$3&gt;A17remlife,A17value-SUM($F264:X264),IF(A17remlife="N/A","n/a",A17value/A17remlife))</f>
        <v>0</v>
      </c>
      <c r="Z264" s="171">
        <f>IF(Z$3&gt;A17remlife,A17value-SUM($F264:Y264),IF(A17remlife="N/A","n/a",A17value/A17remlife))</f>
        <v>0</v>
      </c>
      <c r="AA264" s="171">
        <f>IF(AA$3&gt;A17remlife,A17value-SUM($F264:Z264),IF(A17remlife="N/A","n/a",A17value/A17remlife))</f>
        <v>0</v>
      </c>
      <c r="AB264" s="171">
        <f>IF(AB$3&gt;A17remlife,A17value-SUM($F264:AA264),IF(A17remlife="N/A","n/a",A17value/A17remlife))</f>
        <v>0</v>
      </c>
      <c r="AC264" s="171">
        <f>IF(AC$3&gt;A17remlife,A17value-SUM($F264:AB264),IF(A17remlife="N/A","n/a",A17value/A17remlife))</f>
        <v>0</v>
      </c>
      <c r="AD264" s="171">
        <f>IF(AD$3&gt;A17remlife,A17value-SUM($F264:AC264),IF(A17remlife="N/A","n/a",A17value/A17remlife))</f>
        <v>0</v>
      </c>
      <c r="AE264" s="171">
        <f>IF(AE$3&gt;A17remlife,A17value-SUM($F264:AD264),IF(A17remlife="N/A","n/a",A17value/A17remlife))</f>
        <v>0</v>
      </c>
      <c r="AF264" s="171">
        <f>IF(AF$3&gt;A17remlife,A17value-SUM($F264:AE264),IF(A17remlife="N/A","n/a",A17value/A17remlife))</f>
        <v>0</v>
      </c>
      <c r="AG264" s="171">
        <f>IF(AG$3&gt;A17remlife,A17value-SUM($F264:AF264),IF(A17remlife="N/A","n/a",A17value/A17remlife))</f>
        <v>0</v>
      </c>
      <c r="AH264" s="171">
        <f>IF(AH$3&gt;A17remlife,A17value-SUM($F264:AG264),IF(A17remlife="N/A","n/a",A17value/A17remlife))</f>
        <v>0</v>
      </c>
      <c r="AI264" s="171">
        <f>IF(AI$3&gt;A17remlife,A17value-SUM($F264:AH264),IF(A17remlife="N/A","n/a",A17value/A17remlife))</f>
        <v>0</v>
      </c>
      <c r="AJ264" s="171">
        <f>IF(AJ$3&gt;A17remlife,A17value-SUM($F264:AI264),IF(A17remlife="N/A","n/a",A17value/A17remlife))</f>
        <v>0</v>
      </c>
      <c r="AK264" s="171">
        <f>IF(AK$3&gt;A17remlife,A17value-SUM($F264:AJ264),IF(A17remlife="N/A","n/a",A17value/A17remlife))</f>
        <v>0</v>
      </c>
      <c r="AL264" s="171">
        <f>IF(AL$3&gt;A17remlife,A17value-SUM($F264:AK264),IF(A17remlife="N/A","n/a",A17value/A17remlife))</f>
        <v>0</v>
      </c>
      <c r="AM264" s="171">
        <f>IF(AM$3&gt;A17remlife,A17value-SUM($F264:AL264),IF(A17remlife="N/A","n/a",A17value/A17remlife))</f>
        <v>0</v>
      </c>
      <c r="AN264" s="171">
        <f>IF(AN$3&gt;A17remlife,A17value-SUM($F264:AM264),IF(A17remlife="N/A","n/a",A17value/A17remlife))</f>
        <v>0</v>
      </c>
      <c r="AO264" s="171">
        <f>IF(AO$3&gt;A17remlife,A17value-SUM($F264:AN264),IF(A17remlife="N/A","n/a",A17value/A17remlife))</f>
        <v>0</v>
      </c>
      <c r="AP264" s="171">
        <f>IF(AP$3&gt;A17remlife,A17value-SUM($F264:AO264),IF(A17remlife="N/A","n/a",A17value/A17remlife))</f>
        <v>0</v>
      </c>
      <c r="AQ264" s="171">
        <f>IF(AQ$3&gt;A17remlife,A17value-SUM($F264:AP264),IF(A17remlife="N/A","n/a",A17value/A17remlife))</f>
        <v>0</v>
      </c>
      <c r="AR264" s="171">
        <f>IF(AR$3&gt;A17remlife,A17value-SUM($F264:AQ264),IF(A17remlife="N/A","n/a",A17value/A17remlife))</f>
        <v>0</v>
      </c>
      <c r="AS264" s="171">
        <f>IF(AS$3&gt;A17remlife,A17value-SUM($F264:AR264),IF(A17remlife="N/A","n/a",A17value/A17remlife))</f>
        <v>0</v>
      </c>
      <c r="AT264" s="171">
        <f>IF(AT$3&gt;A17remlife,A17value-SUM($F264:AS264),IF(A17remlife="N/A","n/a",A17value/A17remlife))</f>
        <v>0</v>
      </c>
      <c r="AU264" s="171">
        <f>IF(AU$3&gt;A17remlife,A17value-SUM($F264:AT264),IF(A17remlife="N/A","n/a",A17value/A17remlife))</f>
        <v>0</v>
      </c>
      <c r="AV264" s="171">
        <f>IF(AV$3&gt;A17remlife,A17value-SUM($F264:AU264),IF(A17remlife="N/A","n/a",A17value/A17remlife))</f>
        <v>0</v>
      </c>
      <c r="AW264" s="171">
        <f>IF(AW$3&gt;A17remlife,A17value-SUM($F264:AV264),IF(A17remlife="N/A","n/a",A17value/A17remlife))</f>
        <v>0</v>
      </c>
      <c r="AX264" s="171">
        <f>IF(AX$3&gt;A17remlife,A17value-SUM($F264:AW264),IF(A17remlife="N/A","n/a",A17value/A17remlife))</f>
        <v>0</v>
      </c>
      <c r="AY264" s="171">
        <f>IF(AY$3&gt;A17remlife,A17value-SUM($F264:AX264),IF(A17remlife="N/A","n/a",A17value/A17remlife))</f>
        <v>0</v>
      </c>
      <c r="AZ264" s="171">
        <f>IF(AZ$3&gt;A17remlife,A17value-SUM($F264:AY264),IF(A17remlife="N/A","n/a",A17value/A17remlife))</f>
        <v>0</v>
      </c>
      <c r="BA264" s="171">
        <f>IF(BA$3&gt;A17remlife,A17value-SUM($F264:AZ264),IF(A17remlife="N/A","n/a",A17value/A17remlife))</f>
        <v>0</v>
      </c>
      <c r="BB264" s="171">
        <f>IF(BB$3&gt;A17remlife,A17value-SUM($F264:BA264),IF(A17remlife="N/A","n/a",A17value/A17remlife))</f>
        <v>0</v>
      </c>
      <c r="BC264" s="171">
        <f>IF(BC$3&gt;A17remlife,A17value-SUM($F264:BB264),IF(A17remlife="N/A","n/a",A17value/A17remlife))</f>
        <v>0</v>
      </c>
      <c r="BD264" s="171">
        <f>IF(BD$3&gt;A17remlife,A17value-SUM($F264:BC264),IF(A17remlife="N/A","n/a",A17value/A17remlife))</f>
        <v>0</v>
      </c>
      <c r="BE264" s="171">
        <f>IF(BE$3&gt;A17remlife,A17value-SUM($F264:BD264),IF(A17remlife="N/A","n/a",A17value/A17remlife))</f>
        <v>0</v>
      </c>
      <c r="BF264" s="171">
        <f>IF(BF$3&gt;A17remlife,A17value-SUM($F264:BE264),IF(A17remlife="N/A","n/a",A17value/A17remlife))</f>
        <v>0</v>
      </c>
      <c r="BG264" s="171">
        <f>IF(BG$3&gt;A17remlife,A17value-SUM($F264:BF264),IF(A17remlife="N/A","n/a",A17value/A17remlife))</f>
        <v>0</v>
      </c>
      <c r="BH264" s="171">
        <f>IF(BH$3&gt;A17remlife,A17value-SUM($F264:BG264),IF(A17remlife="N/A","n/a",A17value/A17remlife))</f>
        <v>0</v>
      </c>
      <c r="BI264" s="171">
        <f>IF(BI$3&gt;A17remlife,A17value-SUM($F264:BH264),IF(A17remlife="N/A","n/a",A17value/A17remlife))</f>
        <v>0</v>
      </c>
      <c r="BJ264" s="16"/>
      <c r="BK264" s="16"/>
      <c r="BL264" s="325"/>
      <c r="BM264" s="325"/>
      <c r="BN264" s="325"/>
      <c r="BO264" s="325"/>
      <c r="BP264" s="325"/>
      <c r="BQ264" s="325"/>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2" customFormat="1" hidden="1" outlineLevel="2">
      <c r="A265" s="16"/>
      <c r="B265" s="16"/>
      <c r="C265" s="35"/>
      <c r="D265" s="546" t="s">
        <v>71</v>
      </c>
      <c r="E265" s="293">
        <v>0</v>
      </c>
      <c r="F265" s="37"/>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c r="BH265" s="172"/>
      <c r="BI265" s="172"/>
      <c r="BJ265" s="16"/>
      <c r="BK265" s="16"/>
      <c r="BL265" s="325"/>
      <c r="BM265" s="325"/>
      <c r="BN265" s="325"/>
      <c r="BO265" s="325"/>
      <c r="BP265" s="325"/>
      <c r="BQ265" s="32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2" customFormat="1" hidden="1" outlineLevel="2">
      <c r="A266" s="16"/>
      <c r="B266" s="16"/>
      <c r="C266" s="35"/>
      <c r="D266" s="546"/>
      <c r="E266" s="293">
        <v>1</v>
      </c>
      <c r="F266" s="37"/>
      <c r="G266" s="317"/>
      <c r="H266" s="172">
        <f>IF(A17stdlife="n/a","n/a",IF(H$3&gt;(A17stdlife+$E266),(Input!$G$119*(1+rvanilla)^0.5)-SUM($G266:G266),(Input!$G$119*(1+rvanilla)^0.5)/A17stdlife))</f>
        <v>0</v>
      </c>
      <c r="I266" s="172">
        <f>IF(A17stdlife="n/a","n/a",IF(I$3&gt;(A17stdlife+$E266),(Input!$G$119*(1+rvanilla)^0.5)-SUM($G266:H266),(Input!$G$119*(1+rvanilla)^0.5)/A17stdlife))</f>
        <v>0</v>
      </c>
      <c r="J266" s="172">
        <f>IF(A17stdlife="n/a","n/a",IF(J$3&gt;(A17stdlife+$E266),(Input!$G$119*(1+rvanilla)^0.5)-SUM($G266:I266),(Input!$G$119*(1+rvanilla)^0.5)/A17stdlife))</f>
        <v>0</v>
      </c>
      <c r="K266" s="172">
        <f>IF(A17stdlife="n/a","n/a",IF(K$3&gt;(A17stdlife+$E266),(Input!$G$119*(1+rvanilla)^0.5)-SUM($G266:J266),(Input!$G$119*(1+rvanilla)^0.5)/A17stdlife))</f>
        <v>0</v>
      </c>
      <c r="L266" s="172">
        <f>IF(A17stdlife="n/a","n/a",IF(L$3&gt;(A17stdlife+$E266),(Input!$G$119*(1+rvanilla)^0.5)-SUM($G266:K266),(Input!$G$119*(1+rvanilla)^0.5)/A17stdlife))</f>
        <v>0</v>
      </c>
      <c r="M266" s="172">
        <f>IF(A17stdlife="n/a","n/a",IF(M$3&gt;(A17stdlife+$E266),(Input!$G$119*(1+rvanilla)^0.5)-SUM($G266:L266),(Input!$G$119*(1+rvanilla)^0.5)/A17stdlife))</f>
        <v>0</v>
      </c>
      <c r="N266" s="172">
        <f>IF(A17stdlife="n/a","n/a",IF(N$3&gt;(A17stdlife+$E266),(Input!$G$119*(1+rvanilla)^0.5)-SUM($G266:M266),(Input!$G$119*(1+rvanilla)^0.5)/A17stdlife))</f>
        <v>0</v>
      </c>
      <c r="O266" s="172">
        <f>IF(A17stdlife="n/a","n/a",IF(O$3&gt;(A17stdlife+$E266),(Input!$G$119*(1+rvanilla)^0.5)-SUM($G266:N266),(Input!$G$119*(1+rvanilla)^0.5)/A17stdlife))</f>
        <v>0</v>
      </c>
      <c r="P266" s="172">
        <f>IF(A17stdlife="n/a","n/a",IF(P$3&gt;(A17stdlife+$E266),(Input!$G$119*(1+rvanilla)^0.5)-SUM($G266:O266),(Input!$G$119*(1+rvanilla)^0.5)/A17stdlife))</f>
        <v>0</v>
      </c>
      <c r="Q266" s="172">
        <f>IF(A17stdlife="n/a","n/a",IF(Q$3&gt;(A17stdlife+$E266),(Input!$G$119*(1+rvanilla)^0.5)-SUM($G266:P266),(Input!$G$119*(1+rvanilla)^0.5)/A17stdlife))</f>
        <v>0</v>
      </c>
      <c r="R266" s="172">
        <f>IF(A17stdlife="n/a","n/a",IF(R$3&gt;(A17stdlife+$E266),(Input!$G$119*(1+rvanilla)^0.5)-SUM($G266:Q266),(Input!$G$119*(1+rvanilla)^0.5)/A17stdlife))</f>
        <v>0</v>
      </c>
      <c r="S266" s="172">
        <f>IF(A17stdlife="n/a","n/a",IF(S$3&gt;(A17stdlife+$E266),(Input!$G$119*(1+rvanilla)^0.5)-SUM($G266:R266),(Input!$G$119*(1+rvanilla)^0.5)/A17stdlife))</f>
        <v>0</v>
      </c>
      <c r="T266" s="172">
        <f>IF(A17stdlife="n/a","n/a",IF(T$3&gt;(A17stdlife+$E266),(Input!$G$119*(1+rvanilla)^0.5)-SUM($G266:S266),(Input!$G$119*(1+rvanilla)^0.5)/A17stdlife))</f>
        <v>0</v>
      </c>
      <c r="U266" s="172">
        <f>IF(A17stdlife="n/a","n/a",IF(U$3&gt;(A17stdlife+$E266),(Input!$G$119*(1+rvanilla)^0.5)-SUM($G266:T266),(Input!$G$119*(1+rvanilla)^0.5)/A17stdlife))</f>
        <v>0</v>
      </c>
      <c r="V266" s="172">
        <f>IF(A17stdlife="n/a","n/a",IF(V$3&gt;(A17stdlife+$E266),(Input!$G$119*(1+rvanilla)^0.5)-SUM($G266:U266),(Input!$G$119*(1+rvanilla)^0.5)/A17stdlife))</f>
        <v>0</v>
      </c>
      <c r="W266" s="172">
        <f>IF(A17stdlife="n/a","n/a",IF(W$3&gt;(A17stdlife+$E266),(Input!$G$119*(1+rvanilla)^0.5)-SUM($G266:V266),(Input!$G$119*(1+rvanilla)^0.5)/A17stdlife))</f>
        <v>0</v>
      </c>
      <c r="X266" s="172">
        <f>IF(A17stdlife="n/a","n/a",IF(X$3&gt;(A17stdlife+$E266),(Input!$G$119*(1+rvanilla)^0.5)-SUM($G266:W266),(Input!$G$119*(1+rvanilla)^0.5)/A17stdlife))</f>
        <v>0</v>
      </c>
      <c r="Y266" s="172">
        <f>IF(A17stdlife="n/a","n/a",IF(Y$3&gt;(A17stdlife+$E266),(Input!$G$119*(1+rvanilla)^0.5)-SUM($G266:X266),(Input!$G$119*(1+rvanilla)^0.5)/A17stdlife))</f>
        <v>0</v>
      </c>
      <c r="Z266" s="172">
        <f>IF(A17stdlife="n/a","n/a",IF(Z$3&gt;(A17stdlife+$E266),(Input!$G$119*(1+rvanilla)^0.5)-SUM($G266:Y266),(Input!$G$119*(1+rvanilla)^0.5)/A17stdlife))</f>
        <v>0</v>
      </c>
      <c r="AA266" s="172">
        <f>IF(A17stdlife="n/a","n/a",IF(AA$3&gt;(A17stdlife+$E266),(Input!$G$119*(1+rvanilla)^0.5)-SUM($G266:Z266),(Input!$G$119*(1+rvanilla)^0.5)/A17stdlife))</f>
        <v>0</v>
      </c>
      <c r="AB266" s="172">
        <f>IF(A17stdlife="n/a","n/a",IF(AB$3&gt;(A17stdlife+$E266),(Input!$G$119*(1+rvanilla)^0.5)-SUM($G266:AA266),(Input!$G$119*(1+rvanilla)^0.5)/A17stdlife))</f>
        <v>0</v>
      </c>
      <c r="AC266" s="172">
        <f>IF(A17stdlife="n/a","n/a",IF(AC$3&gt;(A17stdlife+$E266),(Input!$G$119*(1+rvanilla)^0.5)-SUM($G266:AB266),(Input!$G$119*(1+rvanilla)^0.5)/A17stdlife))</f>
        <v>0</v>
      </c>
      <c r="AD266" s="172">
        <f>IF(A17stdlife="n/a","n/a",IF(AD$3&gt;(A17stdlife+$E266),(Input!$G$119*(1+rvanilla)^0.5)-SUM($G266:AC266),(Input!$G$119*(1+rvanilla)^0.5)/A17stdlife))</f>
        <v>0</v>
      </c>
      <c r="AE266" s="172">
        <f>IF(A17stdlife="n/a","n/a",IF(AE$3&gt;(A17stdlife+$E266),(Input!$G$119*(1+rvanilla)^0.5)-SUM($G266:AD266),(Input!$G$119*(1+rvanilla)^0.5)/A17stdlife))</f>
        <v>0</v>
      </c>
      <c r="AF266" s="172">
        <f>IF(A17stdlife="n/a","n/a",IF(AF$3&gt;(A17stdlife+$E266),(Input!$G$119*(1+rvanilla)^0.5)-SUM($G266:AE266),(Input!$G$119*(1+rvanilla)^0.5)/A17stdlife))</f>
        <v>0</v>
      </c>
      <c r="AG266" s="172">
        <f>IF(A17stdlife="n/a","n/a",IF(AG$3&gt;(A17stdlife+$E266),(Input!$G$119*(1+rvanilla)^0.5)-SUM($G266:AF266),(Input!$G$119*(1+rvanilla)^0.5)/A17stdlife))</f>
        <v>0</v>
      </c>
      <c r="AH266" s="172">
        <f>IF(A17stdlife="n/a","n/a",IF(AH$3&gt;(A17stdlife+$E266),(Input!$G$119*(1+rvanilla)^0.5)-SUM($G266:AG266),(Input!$G$119*(1+rvanilla)^0.5)/A17stdlife))</f>
        <v>0</v>
      </c>
      <c r="AI266" s="172">
        <f>IF(A17stdlife="n/a","n/a",IF(AI$3&gt;(A17stdlife+$E266),(Input!$G$119*(1+rvanilla)^0.5)-SUM($G266:AH266),(Input!$G$119*(1+rvanilla)^0.5)/A17stdlife))</f>
        <v>0</v>
      </c>
      <c r="AJ266" s="172">
        <f>IF(A17stdlife="n/a","n/a",IF(AJ$3&gt;(A17stdlife+$E266),(Input!$G$119*(1+rvanilla)^0.5)-SUM($G266:AI266),(Input!$G$119*(1+rvanilla)^0.5)/A17stdlife))</f>
        <v>0</v>
      </c>
      <c r="AK266" s="172">
        <f>IF(A17stdlife="n/a","n/a",IF(AK$3&gt;(A17stdlife+$E266),(Input!$G$119*(1+rvanilla)^0.5)-SUM($G266:AJ266),(Input!$G$119*(1+rvanilla)^0.5)/A17stdlife))</f>
        <v>0</v>
      </c>
      <c r="AL266" s="172">
        <f>IF(A17stdlife="n/a","n/a",IF(AL$3&gt;(A17stdlife+$E266),(Input!$G$119*(1+rvanilla)^0.5)-SUM($G266:AK266),(Input!$G$119*(1+rvanilla)^0.5)/A17stdlife))</f>
        <v>0</v>
      </c>
      <c r="AM266" s="172">
        <f>IF(A17stdlife="n/a","n/a",IF(AM$3&gt;(A17stdlife+$E266),(Input!$G$119*(1+rvanilla)^0.5)-SUM($G266:AL266),(Input!$G$119*(1+rvanilla)^0.5)/A17stdlife))</f>
        <v>0</v>
      </c>
      <c r="AN266" s="172">
        <f>IF(A17stdlife="n/a","n/a",IF(AN$3&gt;(A17stdlife+$E266),(Input!$G$119*(1+rvanilla)^0.5)-SUM($G266:AM266),(Input!$G$119*(1+rvanilla)^0.5)/A17stdlife))</f>
        <v>0</v>
      </c>
      <c r="AO266" s="172">
        <f>IF(A17stdlife="n/a","n/a",IF(AO$3&gt;(A17stdlife+$E266),(Input!$G$119*(1+rvanilla)^0.5)-SUM($G266:AN266),(Input!$G$119*(1+rvanilla)^0.5)/A17stdlife))</f>
        <v>0</v>
      </c>
      <c r="AP266" s="172">
        <f>IF(A17stdlife="n/a","n/a",IF(AP$3&gt;(A17stdlife+$E266),(Input!$G$119*(1+rvanilla)^0.5)-SUM($G266:AO266),(Input!$G$119*(1+rvanilla)^0.5)/A17stdlife))</f>
        <v>0</v>
      </c>
      <c r="AQ266" s="172">
        <f>IF(A17stdlife="n/a","n/a",IF(AQ$3&gt;(A17stdlife+$E266),(Input!$G$119*(1+rvanilla)^0.5)-SUM($G266:AP266),(Input!$G$119*(1+rvanilla)^0.5)/A17stdlife))</f>
        <v>0</v>
      </c>
      <c r="AR266" s="172">
        <f>IF(A17stdlife="n/a","n/a",IF(AR$3&gt;(A17stdlife+$E266),(Input!$G$119*(1+rvanilla)^0.5)-SUM($G266:AQ266),(Input!$G$119*(1+rvanilla)^0.5)/A17stdlife))</f>
        <v>0</v>
      </c>
      <c r="AS266" s="172">
        <f>IF(A17stdlife="n/a","n/a",IF(AS$3&gt;(A17stdlife+$E266),(Input!$G$119*(1+rvanilla)^0.5)-SUM($G266:AR266),(Input!$G$119*(1+rvanilla)^0.5)/A17stdlife))</f>
        <v>0</v>
      </c>
      <c r="AT266" s="172">
        <f>IF(A17stdlife="n/a","n/a",IF(AT$3&gt;(A17stdlife+$E266),(Input!$G$119*(1+rvanilla)^0.5)-SUM($G266:AS266),(Input!$G$119*(1+rvanilla)^0.5)/A17stdlife))</f>
        <v>0</v>
      </c>
      <c r="AU266" s="172">
        <f>IF(A17stdlife="n/a","n/a",IF(AU$3&gt;(A17stdlife+$E266),(Input!$G$119*(1+rvanilla)^0.5)-SUM($G266:AT266),(Input!$G$119*(1+rvanilla)^0.5)/A17stdlife))</f>
        <v>0</v>
      </c>
      <c r="AV266" s="172">
        <f>IF(A17stdlife="n/a","n/a",IF(AV$3&gt;(A17stdlife+$E266),(Input!$G$119*(1+rvanilla)^0.5)-SUM($G266:AU266),(Input!$G$119*(1+rvanilla)^0.5)/A17stdlife))</f>
        <v>0</v>
      </c>
      <c r="AW266" s="172">
        <f>IF(A17stdlife="n/a","n/a",IF(AW$3&gt;(A17stdlife+$E266),(Input!$G$119*(1+rvanilla)^0.5)-SUM($G266:AV266),(Input!$G$119*(1+rvanilla)^0.5)/A17stdlife))</f>
        <v>0</v>
      </c>
      <c r="AX266" s="172">
        <f>IF(A17stdlife="n/a","n/a",IF(AX$3&gt;(A17stdlife+$E266),(Input!$G$119*(1+rvanilla)^0.5)-SUM($G266:AW266),(Input!$G$119*(1+rvanilla)^0.5)/A17stdlife))</f>
        <v>0</v>
      </c>
      <c r="AY266" s="172">
        <f>IF(A17stdlife="n/a","n/a",IF(AY$3&gt;(A17stdlife+$E266),(Input!$G$119*(1+rvanilla)^0.5)-SUM($G266:AX266),(Input!$G$119*(1+rvanilla)^0.5)/A17stdlife))</f>
        <v>0</v>
      </c>
      <c r="AZ266" s="172">
        <f>IF(A17stdlife="n/a","n/a",IF(AZ$3&gt;(A17stdlife+$E266),(Input!$G$119*(1+rvanilla)^0.5)-SUM($G266:AY266),(Input!$G$119*(1+rvanilla)^0.5)/A17stdlife))</f>
        <v>0</v>
      </c>
      <c r="BA266" s="172">
        <f>IF(A17stdlife="n/a","n/a",IF(BA$3&gt;(A17stdlife+$E266),(Input!$G$119*(1+rvanilla)^0.5)-SUM($G266:AZ266),(Input!$G$119*(1+rvanilla)^0.5)/A17stdlife))</f>
        <v>0</v>
      </c>
      <c r="BB266" s="172">
        <f>IF(A17stdlife="n/a","n/a",IF(BB$3&gt;(A17stdlife+$E266),(Input!$G$119*(1+rvanilla)^0.5)-SUM($G266:BA266),(Input!$G$119*(1+rvanilla)^0.5)/A17stdlife))</f>
        <v>0</v>
      </c>
      <c r="BC266" s="172">
        <f>IF(A17stdlife="n/a","n/a",IF(BC$3&gt;(A17stdlife+$E266),(Input!$G$119*(1+rvanilla)^0.5)-SUM($G266:BB266),(Input!$G$119*(1+rvanilla)^0.5)/A17stdlife))</f>
        <v>0</v>
      </c>
      <c r="BD266" s="172">
        <f>IF(A17stdlife="n/a","n/a",IF(BD$3&gt;(A17stdlife+$E266),(Input!$G$119*(1+rvanilla)^0.5)-SUM($G266:BC266),(Input!$G$119*(1+rvanilla)^0.5)/A17stdlife))</f>
        <v>0</v>
      </c>
      <c r="BE266" s="172">
        <f>IF(A17stdlife="n/a","n/a",IF(BE$3&gt;(A17stdlife+$E266),(Input!$G$119*(1+rvanilla)^0.5)-SUM($G266:BD266),(Input!$G$119*(1+rvanilla)^0.5)/A17stdlife))</f>
        <v>0</v>
      </c>
      <c r="BF266" s="172">
        <f>IF(A17stdlife="n/a","n/a",IF(BF$3&gt;(A17stdlife+$E266),(Input!$G$119*(1+rvanilla)^0.5)-SUM($G266:BE266),(Input!$G$119*(1+rvanilla)^0.5)/A17stdlife))</f>
        <v>0</v>
      </c>
      <c r="BG266" s="172">
        <f>IF(A17stdlife="n/a","n/a",IF(BG$3&gt;(A17stdlife+$E266),(Input!$G$119*(1+rvanilla)^0.5)-SUM($G266:BF266),(Input!$G$119*(1+rvanilla)^0.5)/A17stdlife))</f>
        <v>0</v>
      </c>
      <c r="BH266" s="172">
        <f>IF(A17stdlife="n/a","n/a",IF(BH$3&gt;(A17stdlife+$E266),(Input!$G$119*(1+rvanilla)^0.5)-SUM($G266:BG266),(Input!$G$119*(1+rvanilla)^0.5)/A17stdlife))</f>
        <v>0</v>
      </c>
      <c r="BI266" s="172">
        <f>IF(A17stdlife="n/a","n/a",IF(BI$3&gt;(A17stdlife+$E266),(Input!$G$119*(1+rvanilla)^0.5)-SUM($G266:BH266),(Input!$G$119*(1+rvanilla)^0.5)/A17stdlife))</f>
        <v>0</v>
      </c>
      <c r="BJ266" s="16"/>
      <c r="BK266" s="16"/>
      <c r="BL266" s="325"/>
      <c r="BM266" s="325"/>
      <c r="BN266" s="325"/>
      <c r="BO266" s="325"/>
      <c r="BP266" s="325"/>
      <c r="BQ266" s="325"/>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2" customFormat="1" hidden="1" outlineLevel="2">
      <c r="A267" s="16"/>
      <c r="B267" s="16"/>
      <c r="C267" s="35"/>
      <c r="D267" s="546"/>
      <c r="E267" s="293">
        <v>2</v>
      </c>
      <c r="F267" s="37"/>
      <c r="G267" s="318"/>
      <c r="H267" s="319"/>
      <c r="I267" s="172">
        <f>IF(A17stdlife="n/a","n/a",IF(I$3&gt;(A17stdlife+$E267),(Input!$H$119*(1+rvanilla)^0.5)-SUM($H267:H267),(Input!$H$119*(1+rvanilla)^0.5)/A17stdlife))</f>
        <v>0</v>
      </c>
      <c r="J267" s="172">
        <f>IF(A17stdlife="n/a","n/a",IF(J$3&gt;(A17stdlife+$E267),(Input!$H$119*(1+rvanilla)^0.5)-SUM($H267:I267),(Input!$H$119*(1+rvanilla)^0.5)/A17stdlife))</f>
        <v>0</v>
      </c>
      <c r="K267" s="172">
        <f>IF(A17stdlife="n/a","n/a",IF(K$3&gt;(A17stdlife+$E267),(Input!$H$119*(1+rvanilla)^0.5)-SUM($H267:J267),(Input!$H$119*(1+rvanilla)^0.5)/A17stdlife))</f>
        <v>0</v>
      </c>
      <c r="L267" s="172">
        <f>IF(A17stdlife="n/a","n/a",IF(L$3&gt;(A17stdlife+$E267),(Input!$H$119*(1+rvanilla)^0.5)-SUM($H267:K267),(Input!$H$119*(1+rvanilla)^0.5)/A17stdlife))</f>
        <v>0</v>
      </c>
      <c r="M267" s="172">
        <f>IF(A17stdlife="n/a","n/a",IF(M$3&gt;(A17stdlife+$E267),(Input!$H$119*(1+rvanilla)^0.5)-SUM($H267:L267),(Input!$H$119*(1+rvanilla)^0.5)/A17stdlife))</f>
        <v>0</v>
      </c>
      <c r="N267" s="172">
        <f>IF(A17stdlife="n/a","n/a",IF(N$3&gt;(A17stdlife+$E267),(Input!$H$119*(1+rvanilla)^0.5)-SUM($H267:M267),(Input!$H$119*(1+rvanilla)^0.5)/A17stdlife))</f>
        <v>0</v>
      </c>
      <c r="O267" s="172">
        <f>IF(A17stdlife="n/a","n/a",IF(O$3&gt;(A17stdlife+$E267),(Input!$H$119*(1+rvanilla)^0.5)-SUM($H267:N267),(Input!$H$119*(1+rvanilla)^0.5)/A17stdlife))</f>
        <v>0</v>
      </c>
      <c r="P267" s="172">
        <f>IF(A17stdlife="n/a","n/a",IF(P$3&gt;(A17stdlife+$E267),(Input!$H$119*(1+rvanilla)^0.5)-SUM($H267:O267),(Input!$H$119*(1+rvanilla)^0.5)/A17stdlife))</f>
        <v>0</v>
      </c>
      <c r="Q267" s="172">
        <f>IF(A17stdlife="n/a","n/a",IF(Q$3&gt;(A17stdlife+$E267),(Input!$H$119*(1+rvanilla)^0.5)-SUM($H267:P267),(Input!$H$119*(1+rvanilla)^0.5)/A17stdlife))</f>
        <v>0</v>
      </c>
      <c r="R267" s="172">
        <f>IF(A17stdlife="n/a","n/a",IF(R$3&gt;(A17stdlife+$E267),(Input!$H$119*(1+rvanilla)^0.5)-SUM($H267:Q267),(Input!$H$119*(1+rvanilla)^0.5)/A17stdlife))</f>
        <v>0</v>
      </c>
      <c r="S267" s="172">
        <f>IF(A17stdlife="n/a","n/a",IF(S$3&gt;(A17stdlife+$E267),(Input!$H$119*(1+rvanilla)^0.5)-SUM($H267:R267),(Input!$H$119*(1+rvanilla)^0.5)/A17stdlife))</f>
        <v>0</v>
      </c>
      <c r="T267" s="172">
        <f>IF(A17stdlife="n/a","n/a",IF(T$3&gt;(A17stdlife+$E267),(Input!$H$119*(1+rvanilla)^0.5)-SUM($H267:S267),(Input!$H$119*(1+rvanilla)^0.5)/A17stdlife))</f>
        <v>0</v>
      </c>
      <c r="U267" s="172">
        <f>IF(A17stdlife="n/a","n/a",IF(U$3&gt;(A17stdlife+$E267),(Input!$H$119*(1+rvanilla)^0.5)-SUM($H267:T267),(Input!$H$119*(1+rvanilla)^0.5)/A17stdlife))</f>
        <v>0</v>
      </c>
      <c r="V267" s="172">
        <f>IF(A17stdlife="n/a","n/a",IF(V$3&gt;(A17stdlife+$E267),(Input!$H$119*(1+rvanilla)^0.5)-SUM($H267:U267),(Input!$H$119*(1+rvanilla)^0.5)/A17stdlife))</f>
        <v>0</v>
      </c>
      <c r="W267" s="172">
        <f>IF(A17stdlife="n/a","n/a",IF(W$3&gt;(A17stdlife+$E267),(Input!$H$119*(1+rvanilla)^0.5)-SUM($H267:V267),(Input!$H$119*(1+rvanilla)^0.5)/A17stdlife))</f>
        <v>0</v>
      </c>
      <c r="X267" s="172">
        <f>IF(A17stdlife="n/a","n/a",IF(X$3&gt;(A17stdlife+$E267),(Input!$H$119*(1+rvanilla)^0.5)-SUM($H267:W267),(Input!$H$119*(1+rvanilla)^0.5)/A17stdlife))</f>
        <v>0</v>
      </c>
      <c r="Y267" s="172">
        <f>IF(A17stdlife="n/a","n/a",IF(Y$3&gt;(A17stdlife+$E267),(Input!$H$119*(1+rvanilla)^0.5)-SUM($H267:X267),(Input!$H$119*(1+rvanilla)^0.5)/A17stdlife))</f>
        <v>0</v>
      </c>
      <c r="Z267" s="172">
        <f>IF(A17stdlife="n/a","n/a",IF(Z$3&gt;(A17stdlife+$E267),(Input!$H$119*(1+rvanilla)^0.5)-SUM($H267:Y267),(Input!$H$119*(1+rvanilla)^0.5)/A17stdlife))</f>
        <v>0</v>
      </c>
      <c r="AA267" s="172">
        <f>IF(A17stdlife="n/a","n/a",IF(AA$3&gt;(A17stdlife+$E267),(Input!$H$119*(1+rvanilla)^0.5)-SUM($H267:Z267),(Input!$H$119*(1+rvanilla)^0.5)/A17stdlife))</f>
        <v>0</v>
      </c>
      <c r="AB267" s="172">
        <f>IF(A17stdlife="n/a","n/a",IF(AB$3&gt;(A17stdlife+$E267),(Input!$H$119*(1+rvanilla)^0.5)-SUM($H267:AA267),(Input!$H$119*(1+rvanilla)^0.5)/A17stdlife))</f>
        <v>0</v>
      </c>
      <c r="AC267" s="172">
        <f>IF(A17stdlife="n/a","n/a",IF(AC$3&gt;(A17stdlife+$E267),(Input!$H$119*(1+rvanilla)^0.5)-SUM($H267:AB267),(Input!$H$119*(1+rvanilla)^0.5)/A17stdlife))</f>
        <v>0</v>
      </c>
      <c r="AD267" s="172">
        <f>IF(A17stdlife="n/a","n/a",IF(AD$3&gt;(A17stdlife+$E267),(Input!$H$119*(1+rvanilla)^0.5)-SUM($H267:AC267),(Input!$H$119*(1+rvanilla)^0.5)/A17stdlife))</f>
        <v>0</v>
      </c>
      <c r="AE267" s="172">
        <f>IF(A17stdlife="n/a","n/a",IF(AE$3&gt;(A17stdlife+$E267),(Input!$H$119*(1+rvanilla)^0.5)-SUM($H267:AD267),(Input!$H$119*(1+rvanilla)^0.5)/A17stdlife))</f>
        <v>0</v>
      </c>
      <c r="AF267" s="172">
        <f>IF(A17stdlife="n/a","n/a",IF(AF$3&gt;(A17stdlife+$E267),(Input!$H$119*(1+rvanilla)^0.5)-SUM($H267:AE267),(Input!$H$119*(1+rvanilla)^0.5)/A17stdlife))</f>
        <v>0</v>
      </c>
      <c r="AG267" s="172">
        <f>IF(A17stdlife="n/a","n/a",IF(AG$3&gt;(A17stdlife+$E267),(Input!$H$119*(1+rvanilla)^0.5)-SUM($H267:AF267),(Input!$H$119*(1+rvanilla)^0.5)/A17stdlife))</f>
        <v>0</v>
      </c>
      <c r="AH267" s="172">
        <f>IF(A17stdlife="n/a","n/a",IF(AH$3&gt;(A17stdlife+$E267),(Input!$H$119*(1+rvanilla)^0.5)-SUM($H267:AG267),(Input!$H$119*(1+rvanilla)^0.5)/A17stdlife))</f>
        <v>0</v>
      </c>
      <c r="AI267" s="172">
        <f>IF(A17stdlife="n/a","n/a",IF(AI$3&gt;(A17stdlife+$E267),(Input!$H$119*(1+rvanilla)^0.5)-SUM($H267:AH267),(Input!$H$119*(1+rvanilla)^0.5)/A17stdlife))</f>
        <v>0</v>
      </c>
      <c r="AJ267" s="172">
        <f>IF(A17stdlife="n/a","n/a",IF(AJ$3&gt;(A17stdlife+$E267),(Input!$H$119*(1+rvanilla)^0.5)-SUM($H267:AI267),(Input!$H$119*(1+rvanilla)^0.5)/A17stdlife))</f>
        <v>0</v>
      </c>
      <c r="AK267" s="172">
        <f>IF(A17stdlife="n/a","n/a",IF(AK$3&gt;(A17stdlife+$E267),(Input!$H$119*(1+rvanilla)^0.5)-SUM($H267:AJ267),(Input!$H$119*(1+rvanilla)^0.5)/A17stdlife))</f>
        <v>0</v>
      </c>
      <c r="AL267" s="172">
        <f>IF(A17stdlife="n/a","n/a",IF(AL$3&gt;(A17stdlife+$E267),(Input!$H$119*(1+rvanilla)^0.5)-SUM($H267:AK267),(Input!$H$119*(1+rvanilla)^0.5)/A17stdlife))</f>
        <v>0</v>
      </c>
      <c r="AM267" s="172">
        <f>IF(A17stdlife="n/a","n/a",IF(AM$3&gt;(A17stdlife+$E267),(Input!$H$119*(1+rvanilla)^0.5)-SUM($H267:AL267),(Input!$H$119*(1+rvanilla)^0.5)/A17stdlife))</f>
        <v>0</v>
      </c>
      <c r="AN267" s="172">
        <f>IF(A17stdlife="n/a","n/a",IF(AN$3&gt;(A17stdlife+$E267),(Input!$H$119*(1+rvanilla)^0.5)-SUM($H267:AM267),(Input!$H$119*(1+rvanilla)^0.5)/A17stdlife))</f>
        <v>0</v>
      </c>
      <c r="AO267" s="172">
        <f>IF(A17stdlife="n/a","n/a",IF(AO$3&gt;(A17stdlife+$E267),(Input!$H$119*(1+rvanilla)^0.5)-SUM($H267:AN267),(Input!$H$119*(1+rvanilla)^0.5)/A17stdlife))</f>
        <v>0</v>
      </c>
      <c r="AP267" s="172">
        <f>IF(A17stdlife="n/a","n/a",IF(AP$3&gt;(A17stdlife+$E267),(Input!$H$119*(1+rvanilla)^0.5)-SUM($H267:AO267),(Input!$H$119*(1+rvanilla)^0.5)/A17stdlife))</f>
        <v>0</v>
      </c>
      <c r="AQ267" s="172">
        <f>IF(A17stdlife="n/a","n/a",IF(AQ$3&gt;(A17stdlife+$E267),(Input!$H$119*(1+rvanilla)^0.5)-SUM($H267:AP267),(Input!$H$119*(1+rvanilla)^0.5)/A17stdlife))</f>
        <v>0</v>
      </c>
      <c r="AR267" s="172">
        <f>IF(A17stdlife="n/a","n/a",IF(AR$3&gt;(A17stdlife+$E267),(Input!$H$119*(1+rvanilla)^0.5)-SUM($H267:AQ267),(Input!$H$119*(1+rvanilla)^0.5)/A17stdlife))</f>
        <v>0</v>
      </c>
      <c r="AS267" s="172">
        <f>IF(A17stdlife="n/a","n/a",IF(AS$3&gt;(A17stdlife+$E267),(Input!$H$119*(1+rvanilla)^0.5)-SUM($H267:AR267),(Input!$H$119*(1+rvanilla)^0.5)/A17stdlife))</f>
        <v>0</v>
      </c>
      <c r="AT267" s="172">
        <f>IF(A17stdlife="n/a","n/a",IF(AT$3&gt;(A17stdlife+$E267),(Input!$H$119*(1+rvanilla)^0.5)-SUM($H267:AS267),(Input!$H$119*(1+rvanilla)^0.5)/A17stdlife))</f>
        <v>0</v>
      </c>
      <c r="AU267" s="172">
        <f>IF(A17stdlife="n/a","n/a",IF(AU$3&gt;(A17stdlife+$E267),(Input!$H$119*(1+rvanilla)^0.5)-SUM($H267:AT267),(Input!$H$119*(1+rvanilla)^0.5)/A17stdlife))</f>
        <v>0</v>
      </c>
      <c r="AV267" s="172">
        <f>IF(A17stdlife="n/a","n/a",IF(AV$3&gt;(A17stdlife+$E267),(Input!$H$119*(1+rvanilla)^0.5)-SUM($H267:AU267),(Input!$H$119*(1+rvanilla)^0.5)/A17stdlife))</f>
        <v>0</v>
      </c>
      <c r="AW267" s="172">
        <f>IF(A17stdlife="n/a","n/a",IF(AW$3&gt;(A17stdlife+$E267),(Input!$H$119*(1+rvanilla)^0.5)-SUM($H267:AV267),(Input!$H$119*(1+rvanilla)^0.5)/A17stdlife))</f>
        <v>0</v>
      </c>
      <c r="AX267" s="172">
        <f>IF(A17stdlife="n/a","n/a",IF(AX$3&gt;(A17stdlife+$E267),(Input!$H$119*(1+rvanilla)^0.5)-SUM($H267:AW267),(Input!$H$119*(1+rvanilla)^0.5)/A17stdlife))</f>
        <v>0</v>
      </c>
      <c r="AY267" s="172">
        <f>IF(A17stdlife="n/a","n/a",IF(AY$3&gt;(A17stdlife+$E267),(Input!$H$119*(1+rvanilla)^0.5)-SUM($H267:AX267),(Input!$H$119*(1+rvanilla)^0.5)/A17stdlife))</f>
        <v>0</v>
      </c>
      <c r="AZ267" s="172">
        <f>IF(A17stdlife="n/a","n/a",IF(AZ$3&gt;(A17stdlife+$E267),(Input!$H$119*(1+rvanilla)^0.5)-SUM($H267:AY267),(Input!$H$119*(1+rvanilla)^0.5)/A17stdlife))</f>
        <v>0</v>
      </c>
      <c r="BA267" s="172">
        <f>IF(A17stdlife="n/a","n/a",IF(BA$3&gt;(A17stdlife+$E267),(Input!$H$119*(1+rvanilla)^0.5)-SUM($H267:AZ267),(Input!$H$119*(1+rvanilla)^0.5)/A17stdlife))</f>
        <v>0</v>
      </c>
      <c r="BB267" s="172">
        <f>IF(A17stdlife="n/a","n/a",IF(BB$3&gt;(A17stdlife+$E267),(Input!$H$119*(1+rvanilla)^0.5)-SUM($H267:BA267),(Input!$H$119*(1+rvanilla)^0.5)/A17stdlife))</f>
        <v>0</v>
      </c>
      <c r="BC267" s="172">
        <f>IF(A17stdlife="n/a","n/a",IF(BC$3&gt;(A17stdlife+$E267),(Input!$H$119*(1+rvanilla)^0.5)-SUM($H267:BB267),(Input!$H$119*(1+rvanilla)^0.5)/A17stdlife))</f>
        <v>0</v>
      </c>
      <c r="BD267" s="172">
        <f>IF(A17stdlife="n/a","n/a",IF(BD$3&gt;(A17stdlife+$E267),(Input!$H$119*(1+rvanilla)^0.5)-SUM($H267:BC267),(Input!$H$119*(1+rvanilla)^0.5)/A17stdlife))</f>
        <v>0</v>
      </c>
      <c r="BE267" s="172">
        <f>IF(A17stdlife="n/a","n/a",IF(BE$3&gt;(A17stdlife+$E267),(Input!$H$119*(1+rvanilla)^0.5)-SUM($H267:BD267),(Input!$H$119*(1+rvanilla)^0.5)/A17stdlife))</f>
        <v>0</v>
      </c>
      <c r="BF267" s="172">
        <f>IF(A17stdlife="n/a","n/a",IF(BF$3&gt;(A17stdlife+$E267),(Input!$H$119*(1+rvanilla)^0.5)-SUM($H267:BE267),(Input!$H$119*(1+rvanilla)^0.5)/A17stdlife))</f>
        <v>0</v>
      </c>
      <c r="BG267" s="172">
        <f>IF(A17stdlife="n/a","n/a",IF(BG$3&gt;(A17stdlife+$E267),(Input!$H$119*(1+rvanilla)^0.5)-SUM($H267:BF267),(Input!$H$119*(1+rvanilla)^0.5)/A17stdlife))</f>
        <v>0</v>
      </c>
      <c r="BH267" s="172">
        <f>IF(A17stdlife="n/a","n/a",IF(BH$3&gt;(A17stdlife+$E267),(Input!$H$119*(1+rvanilla)^0.5)-SUM($H267:BG267),(Input!$H$119*(1+rvanilla)^0.5)/A17stdlife))</f>
        <v>0</v>
      </c>
      <c r="BI267" s="172">
        <f>IF(A17stdlife="n/a","n/a",IF(BI$3&gt;(A17stdlife+$E267),(Input!$H$119*(1+rvanilla)^0.5)-SUM($H267:BH267),(Input!$H$119*(1+rvanilla)^0.5)/A17stdlife))</f>
        <v>0</v>
      </c>
      <c r="BJ267" s="16"/>
      <c r="BK267" s="16"/>
      <c r="BL267" s="325"/>
      <c r="BM267" s="325"/>
      <c r="BN267" s="325"/>
      <c r="BO267" s="325"/>
      <c r="BP267" s="325"/>
      <c r="BQ267" s="325"/>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2" customFormat="1" hidden="1" outlineLevel="2">
      <c r="A268" s="16"/>
      <c r="B268" s="16"/>
      <c r="C268" s="35"/>
      <c r="D268" s="546"/>
      <c r="E268" s="293">
        <v>3</v>
      </c>
      <c r="F268" s="37"/>
      <c r="G268" s="318"/>
      <c r="H268" s="320"/>
      <c r="I268" s="319"/>
      <c r="J268" s="172">
        <f>IF(A17stdlife="n/a","n/a",IF(J$3&gt;(A17stdlife+$E268),(Input!$I$119*(1+rvanilla)^0.5)-SUM($I268:I268),(Input!$I$119*(1+rvanilla)^0.5)/A17stdlife))</f>
        <v>0</v>
      </c>
      <c r="K268" s="172">
        <f>IF(A17stdlife="n/a","n/a",IF(K$3&gt;(A17stdlife+$E268),(Input!$I$119*(1+rvanilla)^0.5)-SUM($I268:J268),(Input!$I$119*(1+rvanilla)^0.5)/A17stdlife))</f>
        <v>0</v>
      </c>
      <c r="L268" s="172">
        <f>IF(A17stdlife="n/a","n/a",IF(L$3&gt;(A17stdlife+$E268),(Input!$I$119*(1+rvanilla)^0.5)-SUM($I268:K268),(Input!$I$119*(1+rvanilla)^0.5)/A17stdlife))</f>
        <v>0</v>
      </c>
      <c r="M268" s="172">
        <f>IF(A17stdlife="n/a","n/a",IF(M$3&gt;(A17stdlife+$E268),(Input!$I$119*(1+rvanilla)^0.5)-SUM($I268:L268),(Input!$I$119*(1+rvanilla)^0.5)/A17stdlife))</f>
        <v>0</v>
      </c>
      <c r="N268" s="172">
        <f>IF(A17stdlife="n/a","n/a",IF(N$3&gt;(A17stdlife+$E268),(Input!$I$119*(1+rvanilla)^0.5)-SUM($I268:M268),(Input!$I$119*(1+rvanilla)^0.5)/A17stdlife))</f>
        <v>0</v>
      </c>
      <c r="O268" s="172">
        <f>IF(A17stdlife="n/a","n/a",IF(O$3&gt;(A17stdlife+$E268),(Input!$I$119*(1+rvanilla)^0.5)-SUM($I268:N268),(Input!$I$119*(1+rvanilla)^0.5)/A17stdlife))</f>
        <v>0</v>
      </c>
      <c r="P268" s="172">
        <f>IF(A17stdlife="n/a","n/a",IF(P$3&gt;(A17stdlife+$E268),(Input!$I$119*(1+rvanilla)^0.5)-SUM($I268:O268),(Input!$I$119*(1+rvanilla)^0.5)/A17stdlife))</f>
        <v>0</v>
      </c>
      <c r="Q268" s="172">
        <f>IF(A17stdlife="n/a","n/a",IF(Q$3&gt;(A17stdlife+$E268),(Input!$I$119*(1+rvanilla)^0.5)-SUM($I268:P268),(Input!$I$119*(1+rvanilla)^0.5)/A17stdlife))</f>
        <v>0</v>
      </c>
      <c r="R268" s="172">
        <f>IF(A17stdlife="n/a","n/a",IF(R$3&gt;(A17stdlife+$E268),(Input!$I$119*(1+rvanilla)^0.5)-SUM($I268:Q268),(Input!$I$119*(1+rvanilla)^0.5)/A17stdlife))</f>
        <v>0</v>
      </c>
      <c r="S268" s="172">
        <f>IF(A17stdlife="n/a","n/a",IF(S$3&gt;(A17stdlife+$E268),(Input!$I$119*(1+rvanilla)^0.5)-SUM($I268:R268),(Input!$I$119*(1+rvanilla)^0.5)/A17stdlife))</f>
        <v>0</v>
      </c>
      <c r="T268" s="172">
        <f>IF(A17stdlife="n/a","n/a",IF(T$3&gt;(A17stdlife+$E268),(Input!$I$119*(1+rvanilla)^0.5)-SUM($I268:S268),(Input!$I$119*(1+rvanilla)^0.5)/A17stdlife))</f>
        <v>0</v>
      </c>
      <c r="U268" s="172">
        <f>IF(A17stdlife="n/a","n/a",IF(U$3&gt;(A17stdlife+$E268),(Input!$I$119*(1+rvanilla)^0.5)-SUM($I268:T268),(Input!$I$119*(1+rvanilla)^0.5)/A17stdlife))</f>
        <v>0</v>
      </c>
      <c r="V268" s="172">
        <f>IF(A17stdlife="n/a","n/a",IF(V$3&gt;(A17stdlife+$E268),(Input!$I$119*(1+rvanilla)^0.5)-SUM($I268:U268),(Input!$I$119*(1+rvanilla)^0.5)/A17stdlife))</f>
        <v>0</v>
      </c>
      <c r="W268" s="172">
        <f>IF(A17stdlife="n/a","n/a",IF(W$3&gt;(A17stdlife+$E268),(Input!$I$119*(1+rvanilla)^0.5)-SUM($I268:V268),(Input!$I$119*(1+rvanilla)^0.5)/A17stdlife))</f>
        <v>0</v>
      </c>
      <c r="X268" s="172">
        <f>IF(A17stdlife="n/a","n/a",IF(X$3&gt;(A17stdlife+$E268),(Input!$I$119*(1+rvanilla)^0.5)-SUM($I268:W268),(Input!$I$119*(1+rvanilla)^0.5)/A17stdlife))</f>
        <v>0</v>
      </c>
      <c r="Y268" s="172">
        <f>IF(A17stdlife="n/a","n/a",IF(Y$3&gt;(A17stdlife+$E268),(Input!$I$119*(1+rvanilla)^0.5)-SUM($I268:X268),(Input!$I$119*(1+rvanilla)^0.5)/A17stdlife))</f>
        <v>0</v>
      </c>
      <c r="Z268" s="172">
        <f>IF(A17stdlife="n/a","n/a",IF(Z$3&gt;(A17stdlife+$E268),(Input!$I$119*(1+rvanilla)^0.5)-SUM($I268:Y268),(Input!$I$119*(1+rvanilla)^0.5)/A17stdlife))</f>
        <v>0</v>
      </c>
      <c r="AA268" s="172">
        <f>IF(A17stdlife="n/a","n/a",IF(AA$3&gt;(A17stdlife+$E268),(Input!$I$119*(1+rvanilla)^0.5)-SUM($I268:Z268),(Input!$I$119*(1+rvanilla)^0.5)/A17stdlife))</f>
        <v>0</v>
      </c>
      <c r="AB268" s="172">
        <f>IF(A17stdlife="n/a","n/a",IF(AB$3&gt;(A17stdlife+$E268),(Input!$I$119*(1+rvanilla)^0.5)-SUM($I268:AA268),(Input!$I$119*(1+rvanilla)^0.5)/A17stdlife))</f>
        <v>0</v>
      </c>
      <c r="AC268" s="172">
        <f>IF(A17stdlife="n/a","n/a",IF(AC$3&gt;(A17stdlife+$E268),(Input!$I$119*(1+rvanilla)^0.5)-SUM($I268:AB268),(Input!$I$119*(1+rvanilla)^0.5)/A17stdlife))</f>
        <v>0</v>
      </c>
      <c r="AD268" s="172">
        <f>IF(A17stdlife="n/a","n/a",IF(AD$3&gt;(A17stdlife+$E268),(Input!$I$119*(1+rvanilla)^0.5)-SUM($I268:AC268),(Input!$I$119*(1+rvanilla)^0.5)/A17stdlife))</f>
        <v>0</v>
      </c>
      <c r="AE268" s="172">
        <f>IF(A17stdlife="n/a","n/a",IF(AE$3&gt;(A17stdlife+$E268),(Input!$I$119*(1+rvanilla)^0.5)-SUM($I268:AD268),(Input!$I$119*(1+rvanilla)^0.5)/A17stdlife))</f>
        <v>0</v>
      </c>
      <c r="AF268" s="172">
        <f>IF(A17stdlife="n/a","n/a",IF(AF$3&gt;(A17stdlife+$E268),(Input!$I$119*(1+rvanilla)^0.5)-SUM($I268:AE268),(Input!$I$119*(1+rvanilla)^0.5)/A17stdlife))</f>
        <v>0</v>
      </c>
      <c r="AG268" s="172">
        <f>IF(A17stdlife="n/a","n/a",IF(AG$3&gt;(A17stdlife+$E268),(Input!$I$119*(1+rvanilla)^0.5)-SUM($I268:AF268),(Input!$I$119*(1+rvanilla)^0.5)/A17stdlife))</f>
        <v>0</v>
      </c>
      <c r="AH268" s="172">
        <f>IF(A17stdlife="n/a","n/a",IF(AH$3&gt;(A17stdlife+$E268),(Input!$I$119*(1+rvanilla)^0.5)-SUM($I268:AG268),(Input!$I$119*(1+rvanilla)^0.5)/A17stdlife))</f>
        <v>0</v>
      </c>
      <c r="AI268" s="172">
        <f>IF(A17stdlife="n/a","n/a",IF(AI$3&gt;(A17stdlife+$E268),(Input!$I$119*(1+rvanilla)^0.5)-SUM($I268:AH268),(Input!$I$119*(1+rvanilla)^0.5)/A17stdlife))</f>
        <v>0</v>
      </c>
      <c r="AJ268" s="172">
        <f>IF(A17stdlife="n/a","n/a",IF(AJ$3&gt;(A17stdlife+$E268),(Input!$I$119*(1+rvanilla)^0.5)-SUM($I268:AI268),(Input!$I$119*(1+rvanilla)^0.5)/A17stdlife))</f>
        <v>0</v>
      </c>
      <c r="AK268" s="172">
        <f>IF(A17stdlife="n/a","n/a",IF(AK$3&gt;(A17stdlife+$E268),(Input!$I$119*(1+rvanilla)^0.5)-SUM($I268:AJ268),(Input!$I$119*(1+rvanilla)^0.5)/A17stdlife))</f>
        <v>0</v>
      </c>
      <c r="AL268" s="172">
        <f>IF(A17stdlife="n/a","n/a",IF(AL$3&gt;(A17stdlife+$E268),(Input!$I$119*(1+rvanilla)^0.5)-SUM($I268:AK268),(Input!$I$119*(1+rvanilla)^0.5)/A17stdlife))</f>
        <v>0</v>
      </c>
      <c r="AM268" s="172">
        <f>IF(A17stdlife="n/a","n/a",IF(AM$3&gt;(A17stdlife+$E268),(Input!$I$119*(1+rvanilla)^0.5)-SUM($I268:AL268),(Input!$I$119*(1+rvanilla)^0.5)/A17stdlife))</f>
        <v>0</v>
      </c>
      <c r="AN268" s="172">
        <f>IF(A17stdlife="n/a","n/a",IF(AN$3&gt;(A17stdlife+$E268),(Input!$I$119*(1+rvanilla)^0.5)-SUM($I268:AM268),(Input!$I$119*(1+rvanilla)^0.5)/A17stdlife))</f>
        <v>0</v>
      </c>
      <c r="AO268" s="172">
        <f>IF(A17stdlife="n/a","n/a",IF(AO$3&gt;(A17stdlife+$E268),(Input!$I$119*(1+rvanilla)^0.5)-SUM($I268:AN268),(Input!$I$119*(1+rvanilla)^0.5)/A17stdlife))</f>
        <v>0</v>
      </c>
      <c r="AP268" s="172">
        <f>IF(A17stdlife="n/a","n/a",IF(AP$3&gt;(A17stdlife+$E268),(Input!$I$119*(1+rvanilla)^0.5)-SUM($I268:AO268),(Input!$I$119*(1+rvanilla)^0.5)/A17stdlife))</f>
        <v>0</v>
      </c>
      <c r="AQ268" s="172">
        <f>IF(A17stdlife="n/a","n/a",IF(AQ$3&gt;(A17stdlife+$E268),(Input!$I$119*(1+rvanilla)^0.5)-SUM($I268:AP268),(Input!$I$119*(1+rvanilla)^0.5)/A17stdlife))</f>
        <v>0</v>
      </c>
      <c r="AR268" s="172">
        <f>IF(A17stdlife="n/a","n/a",IF(AR$3&gt;(A17stdlife+$E268),(Input!$I$119*(1+rvanilla)^0.5)-SUM($I268:AQ268),(Input!$I$119*(1+rvanilla)^0.5)/A17stdlife))</f>
        <v>0</v>
      </c>
      <c r="AS268" s="172">
        <f>IF(A17stdlife="n/a","n/a",IF(AS$3&gt;(A17stdlife+$E268),(Input!$I$119*(1+rvanilla)^0.5)-SUM($I268:AR268),(Input!$I$119*(1+rvanilla)^0.5)/A17stdlife))</f>
        <v>0</v>
      </c>
      <c r="AT268" s="172">
        <f>IF(A17stdlife="n/a","n/a",IF(AT$3&gt;(A17stdlife+$E268),(Input!$I$119*(1+rvanilla)^0.5)-SUM($I268:AS268),(Input!$I$119*(1+rvanilla)^0.5)/A17stdlife))</f>
        <v>0</v>
      </c>
      <c r="AU268" s="172">
        <f>IF(A17stdlife="n/a","n/a",IF(AU$3&gt;(A17stdlife+$E268),(Input!$I$119*(1+rvanilla)^0.5)-SUM($I268:AT268),(Input!$I$119*(1+rvanilla)^0.5)/A17stdlife))</f>
        <v>0</v>
      </c>
      <c r="AV268" s="172">
        <f>IF(A17stdlife="n/a","n/a",IF(AV$3&gt;(A17stdlife+$E268),(Input!$I$119*(1+rvanilla)^0.5)-SUM($I268:AU268),(Input!$I$119*(1+rvanilla)^0.5)/A17stdlife))</f>
        <v>0</v>
      </c>
      <c r="AW268" s="172">
        <f>IF(A17stdlife="n/a","n/a",IF(AW$3&gt;(A17stdlife+$E268),(Input!$I$119*(1+rvanilla)^0.5)-SUM($I268:AV268),(Input!$I$119*(1+rvanilla)^0.5)/A17stdlife))</f>
        <v>0</v>
      </c>
      <c r="AX268" s="172">
        <f>IF(A17stdlife="n/a","n/a",IF(AX$3&gt;(A17stdlife+$E268),(Input!$I$119*(1+rvanilla)^0.5)-SUM($I268:AW268),(Input!$I$119*(1+rvanilla)^0.5)/A17stdlife))</f>
        <v>0</v>
      </c>
      <c r="AY268" s="172">
        <f>IF(A17stdlife="n/a","n/a",IF(AY$3&gt;(A17stdlife+$E268),(Input!$I$119*(1+rvanilla)^0.5)-SUM($I268:AX268),(Input!$I$119*(1+rvanilla)^0.5)/A17stdlife))</f>
        <v>0</v>
      </c>
      <c r="AZ268" s="172">
        <f>IF(A17stdlife="n/a","n/a",IF(AZ$3&gt;(A17stdlife+$E268),(Input!$I$119*(1+rvanilla)^0.5)-SUM($I268:AY268),(Input!$I$119*(1+rvanilla)^0.5)/A17stdlife))</f>
        <v>0</v>
      </c>
      <c r="BA268" s="172">
        <f>IF(A17stdlife="n/a","n/a",IF(BA$3&gt;(A17stdlife+$E268),(Input!$I$119*(1+rvanilla)^0.5)-SUM($I268:AZ268),(Input!$I$119*(1+rvanilla)^0.5)/A17stdlife))</f>
        <v>0</v>
      </c>
      <c r="BB268" s="172">
        <f>IF(A17stdlife="n/a","n/a",IF(BB$3&gt;(A17stdlife+$E268),(Input!$I$119*(1+rvanilla)^0.5)-SUM($I268:BA268),(Input!$I$119*(1+rvanilla)^0.5)/A17stdlife))</f>
        <v>0</v>
      </c>
      <c r="BC268" s="172">
        <f>IF(A17stdlife="n/a","n/a",IF(BC$3&gt;(A17stdlife+$E268),(Input!$I$119*(1+rvanilla)^0.5)-SUM($I268:BB268),(Input!$I$119*(1+rvanilla)^0.5)/A17stdlife))</f>
        <v>0</v>
      </c>
      <c r="BD268" s="172">
        <f>IF(A17stdlife="n/a","n/a",IF(BD$3&gt;(A17stdlife+$E268),(Input!$I$119*(1+rvanilla)^0.5)-SUM($I268:BC268),(Input!$I$119*(1+rvanilla)^0.5)/A17stdlife))</f>
        <v>0</v>
      </c>
      <c r="BE268" s="172">
        <f>IF(A17stdlife="n/a","n/a",IF(BE$3&gt;(A17stdlife+$E268),(Input!$I$119*(1+rvanilla)^0.5)-SUM($I268:BD268),(Input!$I$119*(1+rvanilla)^0.5)/A17stdlife))</f>
        <v>0</v>
      </c>
      <c r="BF268" s="172">
        <f>IF(A17stdlife="n/a","n/a",IF(BF$3&gt;(A17stdlife+$E268),(Input!$I$119*(1+rvanilla)^0.5)-SUM($I268:BE268),(Input!$I$119*(1+rvanilla)^0.5)/A17stdlife))</f>
        <v>0</v>
      </c>
      <c r="BG268" s="172">
        <f>IF(A17stdlife="n/a","n/a",IF(BG$3&gt;(A17stdlife+$E268),(Input!$I$119*(1+rvanilla)^0.5)-SUM($I268:BF268),(Input!$I$119*(1+rvanilla)^0.5)/A17stdlife))</f>
        <v>0</v>
      </c>
      <c r="BH268" s="172">
        <f>IF(A17stdlife="n/a","n/a",IF(BH$3&gt;(A17stdlife+$E268),(Input!$I$119*(1+rvanilla)^0.5)-SUM($I268:BG268),(Input!$I$119*(1+rvanilla)^0.5)/A17stdlife))</f>
        <v>0</v>
      </c>
      <c r="BI268" s="172">
        <f>IF(A17stdlife="n/a","n/a",IF(BI$3&gt;(A17stdlife+$E268),(Input!$I$119*(1+rvanilla)^0.5)-SUM($I268:BH268),(Input!$I$119*(1+rvanilla)^0.5)/A17stdlife))</f>
        <v>0</v>
      </c>
      <c r="BJ268" s="16"/>
      <c r="BK268" s="16"/>
      <c r="BL268" s="325"/>
      <c r="BM268" s="325"/>
      <c r="BN268" s="325"/>
      <c r="BO268" s="325"/>
      <c r="BP268" s="325"/>
      <c r="BQ268" s="325"/>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2" customFormat="1" hidden="1" outlineLevel="2">
      <c r="A269" s="16"/>
      <c r="B269" s="16"/>
      <c r="C269" s="35"/>
      <c r="D269" s="546"/>
      <c r="E269" s="293">
        <v>4</v>
      </c>
      <c r="F269" s="37"/>
      <c r="G269" s="318"/>
      <c r="H269" s="320"/>
      <c r="I269" s="320"/>
      <c r="J269" s="319"/>
      <c r="K269" s="172">
        <f>IF(A17stdlife="n/a","n/a",IF(K$3&gt;(A17stdlife+$E269),(Input!$J$119*(1+rvanilla)^0.5)-SUM($J269:J269),(Input!$J$119*(1+rvanilla)^0.5)/A17stdlife))</f>
        <v>0</v>
      </c>
      <c r="L269" s="172">
        <f>IF(A17stdlife="n/a","n/a",IF(L$3&gt;(A17stdlife+$E269),(Input!$J$119*(1+rvanilla)^0.5)-SUM($J269:K269),(Input!$J$119*(1+rvanilla)^0.5)/A17stdlife))</f>
        <v>0</v>
      </c>
      <c r="M269" s="172">
        <f>IF(A17stdlife="n/a","n/a",IF(M$3&gt;(A17stdlife+$E269),(Input!$J$119*(1+rvanilla)^0.5)-SUM($J269:L269),(Input!$J$119*(1+rvanilla)^0.5)/A17stdlife))</f>
        <v>0</v>
      </c>
      <c r="N269" s="172">
        <f>IF(A17stdlife="n/a","n/a",IF(N$3&gt;(A17stdlife+$E269),(Input!$J$119*(1+rvanilla)^0.5)-SUM($J269:M269),(Input!$J$119*(1+rvanilla)^0.5)/A17stdlife))</f>
        <v>0</v>
      </c>
      <c r="O269" s="172">
        <f>IF(A17stdlife="n/a","n/a",IF(O$3&gt;(A17stdlife+$E269),(Input!$J$119*(1+rvanilla)^0.5)-SUM($J269:N269),(Input!$J$119*(1+rvanilla)^0.5)/A17stdlife))</f>
        <v>0</v>
      </c>
      <c r="P269" s="172">
        <f>IF(A17stdlife="n/a","n/a",IF(P$3&gt;(A17stdlife+$E269),(Input!$J$119*(1+rvanilla)^0.5)-SUM($J269:O269),(Input!$J$119*(1+rvanilla)^0.5)/A17stdlife))</f>
        <v>0</v>
      </c>
      <c r="Q269" s="172">
        <f>IF(A17stdlife="n/a","n/a",IF(Q$3&gt;(A17stdlife+$E269),(Input!$J$119*(1+rvanilla)^0.5)-SUM($J269:P269),(Input!$J$119*(1+rvanilla)^0.5)/A17stdlife))</f>
        <v>0</v>
      </c>
      <c r="R269" s="172">
        <f>IF(A17stdlife="n/a","n/a",IF(R$3&gt;(A17stdlife+$E269),(Input!$J$119*(1+rvanilla)^0.5)-SUM($J269:Q269),(Input!$J$119*(1+rvanilla)^0.5)/A17stdlife))</f>
        <v>0</v>
      </c>
      <c r="S269" s="172">
        <f>IF(A17stdlife="n/a","n/a",IF(S$3&gt;(A17stdlife+$E269),(Input!$J$119*(1+rvanilla)^0.5)-SUM($J269:R269),(Input!$J$119*(1+rvanilla)^0.5)/A17stdlife))</f>
        <v>0</v>
      </c>
      <c r="T269" s="172">
        <f>IF(A17stdlife="n/a","n/a",IF(T$3&gt;(A17stdlife+$E269),(Input!$J$119*(1+rvanilla)^0.5)-SUM($J269:S269),(Input!$J$119*(1+rvanilla)^0.5)/A17stdlife))</f>
        <v>0</v>
      </c>
      <c r="U269" s="172">
        <f>IF(A17stdlife="n/a","n/a",IF(U$3&gt;(A17stdlife+$E269),(Input!$J$119*(1+rvanilla)^0.5)-SUM($J269:T269),(Input!$J$119*(1+rvanilla)^0.5)/A17stdlife))</f>
        <v>0</v>
      </c>
      <c r="V269" s="172">
        <f>IF(A17stdlife="n/a","n/a",IF(V$3&gt;(A17stdlife+$E269),(Input!$J$119*(1+rvanilla)^0.5)-SUM($J269:U269),(Input!$J$119*(1+rvanilla)^0.5)/A17stdlife))</f>
        <v>0</v>
      </c>
      <c r="W269" s="172">
        <f>IF(A17stdlife="n/a","n/a",IF(W$3&gt;(A17stdlife+$E269),(Input!$J$119*(1+rvanilla)^0.5)-SUM($J269:V269),(Input!$J$119*(1+rvanilla)^0.5)/A17stdlife))</f>
        <v>0</v>
      </c>
      <c r="X269" s="172">
        <f>IF(A17stdlife="n/a","n/a",IF(X$3&gt;(A17stdlife+$E269),(Input!$J$119*(1+rvanilla)^0.5)-SUM($J269:W269),(Input!$J$119*(1+rvanilla)^0.5)/A17stdlife))</f>
        <v>0</v>
      </c>
      <c r="Y269" s="172">
        <f>IF(A17stdlife="n/a","n/a",IF(Y$3&gt;(A17stdlife+$E269),(Input!$J$119*(1+rvanilla)^0.5)-SUM($J269:X269),(Input!$J$119*(1+rvanilla)^0.5)/A17stdlife))</f>
        <v>0</v>
      </c>
      <c r="Z269" s="172">
        <f>IF(A17stdlife="n/a","n/a",IF(Z$3&gt;(A17stdlife+$E269),(Input!$J$119*(1+rvanilla)^0.5)-SUM($J269:Y269),(Input!$J$119*(1+rvanilla)^0.5)/A17stdlife))</f>
        <v>0</v>
      </c>
      <c r="AA269" s="172">
        <f>IF(A17stdlife="n/a","n/a",IF(AA$3&gt;(A17stdlife+$E269),(Input!$J$119*(1+rvanilla)^0.5)-SUM($J269:Z269),(Input!$J$119*(1+rvanilla)^0.5)/A17stdlife))</f>
        <v>0</v>
      </c>
      <c r="AB269" s="172">
        <f>IF(A17stdlife="n/a","n/a",IF(AB$3&gt;(A17stdlife+$E269),(Input!$J$119*(1+rvanilla)^0.5)-SUM($J269:AA269),(Input!$J$119*(1+rvanilla)^0.5)/A17stdlife))</f>
        <v>0</v>
      </c>
      <c r="AC269" s="172">
        <f>IF(A17stdlife="n/a","n/a",IF(AC$3&gt;(A17stdlife+$E269),(Input!$J$119*(1+rvanilla)^0.5)-SUM($J269:AB269),(Input!$J$119*(1+rvanilla)^0.5)/A17stdlife))</f>
        <v>0</v>
      </c>
      <c r="AD269" s="172">
        <f>IF(A17stdlife="n/a","n/a",IF(AD$3&gt;(A17stdlife+$E269),(Input!$J$119*(1+rvanilla)^0.5)-SUM($J269:AC269),(Input!$J$119*(1+rvanilla)^0.5)/A17stdlife))</f>
        <v>0</v>
      </c>
      <c r="AE269" s="172">
        <f>IF(A17stdlife="n/a","n/a",IF(AE$3&gt;(A17stdlife+$E269),(Input!$J$119*(1+rvanilla)^0.5)-SUM($J269:AD269),(Input!$J$119*(1+rvanilla)^0.5)/A17stdlife))</f>
        <v>0</v>
      </c>
      <c r="AF269" s="172">
        <f>IF(A17stdlife="n/a","n/a",IF(AF$3&gt;(A17stdlife+$E269),(Input!$J$119*(1+rvanilla)^0.5)-SUM($J269:AE269),(Input!$J$119*(1+rvanilla)^0.5)/A17stdlife))</f>
        <v>0</v>
      </c>
      <c r="AG269" s="172">
        <f>IF(A17stdlife="n/a","n/a",IF(AG$3&gt;(A17stdlife+$E269),(Input!$J$119*(1+rvanilla)^0.5)-SUM($J269:AF269),(Input!$J$119*(1+rvanilla)^0.5)/A17stdlife))</f>
        <v>0</v>
      </c>
      <c r="AH269" s="172">
        <f>IF(A17stdlife="n/a","n/a",IF(AH$3&gt;(A17stdlife+$E269),(Input!$J$119*(1+rvanilla)^0.5)-SUM($J269:AG269),(Input!$J$119*(1+rvanilla)^0.5)/A17stdlife))</f>
        <v>0</v>
      </c>
      <c r="AI269" s="172">
        <f>IF(A17stdlife="n/a","n/a",IF(AI$3&gt;(A17stdlife+$E269),(Input!$J$119*(1+rvanilla)^0.5)-SUM($J269:AH269),(Input!$J$119*(1+rvanilla)^0.5)/A17stdlife))</f>
        <v>0</v>
      </c>
      <c r="AJ269" s="172">
        <f>IF(A17stdlife="n/a","n/a",IF(AJ$3&gt;(A17stdlife+$E269),(Input!$J$119*(1+rvanilla)^0.5)-SUM($J269:AI269),(Input!$J$119*(1+rvanilla)^0.5)/A17stdlife))</f>
        <v>0</v>
      </c>
      <c r="AK269" s="172">
        <f>IF(A17stdlife="n/a","n/a",IF(AK$3&gt;(A17stdlife+$E269),(Input!$J$119*(1+rvanilla)^0.5)-SUM($J269:AJ269),(Input!$J$119*(1+rvanilla)^0.5)/A17stdlife))</f>
        <v>0</v>
      </c>
      <c r="AL269" s="172">
        <f>IF(A17stdlife="n/a","n/a",IF(AL$3&gt;(A17stdlife+$E269),(Input!$J$119*(1+rvanilla)^0.5)-SUM($J269:AK269),(Input!$J$119*(1+rvanilla)^0.5)/A17stdlife))</f>
        <v>0</v>
      </c>
      <c r="AM269" s="172">
        <f>IF(A17stdlife="n/a","n/a",IF(AM$3&gt;(A17stdlife+$E269),(Input!$J$119*(1+rvanilla)^0.5)-SUM($J269:AL269),(Input!$J$119*(1+rvanilla)^0.5)/A17stdlife))</f>
        <v>0</v>
      </c>
      <c r="AN269" s="172">
        <f>IF(A17stdlife="n/a","n/a",IF(AN$3&gt;(A17stdlife+$E269),(Input!$J$119*(1+rvanilla)^0.5)-SUM($J269:AM269),(Input!$J$119*(1+rvanilla)^0.5)/A17stdlife))</f>
        <v>0</v>
      </c>
      <c r="AO269" s="172">
        <f>IF(A17stdlife="n/a","n/a",IF(AO$3&gt;(A17stdlife+$E269),(Input!$J$119*(1+rvanilla)^0.5)-SUM($J269:AN269),(Input!$J$119*(1+rvanilla)^0.5)/A17stdlife))</f>
        <v>0</v>
      </c>
      <c r="AP269" s="172">
        <f>IF(A17stdlife="n/a","n/a",IF(AP$3&gt;(A17stdlife+$E269),(Input!$J$119*(1+rvanilla)^0.5)-SUM($J269:AO269),(Input!$J$119*(1+rvanilla)^0.5)/A17stdlife))</f>
        <v>0</v>
      </c>
      <c r="AQ269" s="172">
        <f>IF(A17stdlife="n/a","n/a",IF(AQ$3&gt;(A17stdlife+$E269),(Input!$J$119*(1+rvanilla)^0.5)-SUM($J269:AP269),(Input!$J$119*(1+rvanilla)^0.5)/A17stdlife))</f>
        <v>0</v>
      </c>
      <c r="AR269" s="172">
        <f>IF(A17stdlife="n/a","n/a",IF(AR$3&gt;(A17stdlife+$E269),(Input!$J$119*(1+rvanilla)^0.5)-SUM($J269:AQ269),(Input!$J$119*(1+rvanilla)^0.5)/A17stdlife))</f>
        <v>0</v>
      </c>
      <c r="AS269" s="172">
        <f>IF(A17stdlife="n/a","n/a",IF(AS$3&gt;(A17stdlife+$E269),(Input!$J$119*(1+rvanilla)^0.5)-SUM($J269:AR269),(Input!$J$119*(1+rvanilla)^0.5)/A17stdlife))</f>
        <v>0</v>
      </c>
      <c r="AT269" s="172">
        <f>IF(A17stdlife="n/a","n/a",IF(AT$3&gt;(A17stdlife+$E269),(Input!$J$119*(1+rvanilla)^0.5)-SUM($J269:AS269),(Input!$J$119*(1+rvanilla)^0.5)/A17stdlife))</f>
        <v>0</v>
      </c>
      <c r="AU269" s="172">
        <f>IF(A17stdlife="n/a","n/a",IF(AU$3&gt;(A17stdlife+$E269),(Input!$J$119*(1+rvanilla)^0.5)-SUM($J269:AT269),(Input!$J$119*(1+rvanilla)^0.5)/A17stdlife))</f>
        <v>0</v>
      </c>
      <c r="AV269" s="172">
        <f>IF(A17stdlife="n/a","n/a",IF(AV$3&gt;(A17stdlife+$E269),(Input!$J$119*(1+rvanilla)^0.5)-SUM($J269:AU269),(Input!$J$119*(1+rvanilla)^0.5)/A17stdlife))</f>
        <v>0</v>
      </c>
      <c r="AW269" s="172">
        <f>IF(A17stdlife="n/a","n/a",IF(AW$3&gt;(A17stdlife+$E269),(Input!$J$119*(1+rvanilla)^0.5)-SUM($J269:AV269),(Input!$J$119*(1+rvanilla)^0.5)/A17stdlife))</f>
        <v>0</v>
      </c>
      <c r="AX269" s="172">
        <f>IF(A17stdlife="n/a","n/a",IF(AX$3&gt;(A17stdlife+$E269),(Input!$J$119*(1+rvanilla)^0.5)-SUM($J269:AW269),(Input!$J$119*(1+rvanilla)^0.5)/A17stdlife))</f>
        <v>0</v>
      </c>
      <c r="AY269" s="172">
        <f>IF(A17stdlife="n/a","n/a",IF(AY$3&gt;(A17stdlife+$E269),(Input!$J$119*(1+rvanilla)^0.5)-SUM($J269:AX269),(Input!$J$119*(1+rvanilla)^0.5)/A17stdlife))</f>
        <v>0</v>
      </c>
      <c r="AZ269" s="172">
        <f>IF(A17stdlife="n/a","n/a",IF(AZ$3&gt;(A17stdlife+$E269),(Input!$J$119*(1+rvanilla)^0.5)-SUM($J269:AY269),(Input!$J$119*(1+rvanilla)^0.5)/A17stdlife))</f>
        <v>0</v>
      </c>
      <c r="BA269" s="172">
        <f>IF(A17stdlife="n/a","n/a",IF(BA$3&gt;(A17stdlife+$E269),(Input!$J$119*(1+rvanilla)^0.5)-SUM($J269:AZ269),(Input!$J$119*(1+rvanilla)^0.5)/A17stdlife))</f>
        <v>0</v>
      </c>
      <c r="BB269" s="172">
        <f>IF(A17stdlife="n/a","n/a",IF(BB$3&gt;(A17stdlife+$E269),(Input!$J$119*(1+rvanilla)^0.5)-SUM($J269:BA269),(Input!$J$119*(1+rvanilla)^0.5)/A17stdlife))</f>
        <v>0</v>
      </c>
      <c r="BC269" s="172">
        <f>IF(A17stdlife="n/a","n/a",IF(BC$3&gt;(A17stdlife+$E269),(Input!$J$119*(1+rvanilla)^0.5)-SUM($J269:BB269),(Input!$J$119*(1+rvanilla)^0.5)/A17stdlife))</f>
        <v>0</v>
      </c>
      <c r="BD269" s="172">
        <f>IF(A17stdlife="n/a","n/a",IF(BD$3&gt;(A17stdlife+$E269),(Input!$J$119*(1+rvanilla)^0.5)-SUM($J269:BC269),(Input!$J$119*(1+rvanilla)^0.5)/A17stdlife))</f>
        <v>0</v>
      </c>
      <c r="BE269" s="172">
        <f>IF(A17stdlife="n/a","n/a",IF(BE$3&gt;(A17stdlife+$E269),(Input!$J$119*(1+rvanilla)^0.5)-SUM($J269:BD269),(Input!$J$119*(1+rvanilla)^0.5)/A17stdlife))</f>
        <v>0</v>
      </c>
      <c r="BF269" s="172">
        <f>IF(A17stdlife="n/a","n/a",IF(BF$3&gt;(A17stdlife+$E269),(Input!$J$119*(1+rvanilla)^0.5)-SUM($J269:BE269),(Input!$J$119*(1+rvanilla)^0.5)/A17stdlife))</f>
        <v>0</v>
      </c>
      <c r="BG269" s="172">
        <f>IF(A17stdlife="n/a","n/a",IF(BG$3&gt;(A17stdlife+$E269),(Input!$J$119*(1+rvanilla)^0.5)-SUM($J269:BF269),(Input!$J$119*(1+rvanilla)^0.5)/A17stdlife))</f>
        <v>0</v>
      </c>
      <c r="BH269" s="172">
        <f>IF(A17stdlife="n/a","n/a",IF(BH$3&gt;(A17stdlife+$E269),(Input!$J$119*(1+rvanilla)^0.5)-SUM($J269:BG269),(Input!$J$119*(1+rvanilla)^0.5)/A17stdlife))</f>
        <v>0</v>
      </c>
      <c r="BI269" s="172">
        <f>IF(A17stdlife="n/a","n/a",IF(BI$3&gt;(A17stdlife+$E269),(Input!$J$119*(1+rvanilla)^0.5)-SUM($J269:BH269),(Input!$J$119*(1+rvanilla)^0.5)/A17stdlife))</f>
        <v>0</v>
      </c>
      <c r="BJ269" s="172"/>
      <c r="BK269" s="16"/>
      <c r="BL269" s="325"/>
      <c r="BM269" s="325"/>
      <c r="BN269" s="325"/>
      <c r="BO269" s="325"/>
      <c r="BP269" s="325"/>
      <c r="BQ269" s="325"/>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2" customFormat="1" hidden="1" outlineLevel="2">
      <c r="A270" s="16"/>
      <c r="B270" s="16"/>
      <c r="C270" s="35"/>
      <c r="D270" s="546"/>
      <c r="E270" s="293">
        <v>5</v>
      </c>
      <c r="F270" s="37"/>
      <c r="G270" s="318"/>
      <c r="H270" s="320"/>
      <c r="I270" s="320"/>
      <c r="J270" s="320"/>
      <c r="K270" s="319"/>
      <c r="L270" s="172">
        <f>IF(A17stdlife="n/a","n/a",IF(L$3&gt;(A17stdlife+$E270),(Input!$K$119*(1+rvanilla)^0.5)-SUM($K270:K270),(Input!$K$119*(1+rvanilla)^0.5)/A17stdlife))</f>
        <v>0</v>
      </c>
      <c r="M270" s="172">
        <f>IF(A17stdlife="n/a","n/a",IF(M$3&gt;(A17stdlife+$E270),(Input!$K$119*(1+rvanilla)^0.5)-SUM($K270:L270),(Input!$K$119*(1+rvanilla)^0.5)/A17stdlife))</f>
        <v>0</v>
      </c>
      <c r="N270" s="172">
        <f>IF(A17stdlife="n/a","n/a",IF(N$3&gt;(A17stdlife+$E270),(Input!$K$119*(1+rvanilla)^0.5)-SUM($K270:M270),(Input!$K$119*(1+rvanilla)^0.5)/A17stdlife))</f>
        <v>0</v>
      </c>
      <c r="O270" s="172">
        <f>IF(A17stdlife="n/a","n/a",IF(O$3&gt;(A17stdlife+$E270),(Input!$K$119*(1+rvanilla)^0.5)-SUM($K270:N270),(Input!$K$119*(1+rvanilla)^0.5)/A17stdlife))</f>
        <v>0</v>
      </c>
      <c r="P270" s="172">
        <f>IF(A17stdlife="n/a","n/a",IF(P$3&gt;(A17stdlife+$E270),(Input!$K$119*(1+rvanilla)^0.5)-SUM($K270:O270),(Input!$K$119*(1+rvanilla)^0.5)/A17stdlife))</f>
        <v>0</v>
      </c>
      <c r="Q270" s="172">
        <f>IF(A17stdlife="n/a","n/a",IF(Q$3&gt;(A17stdlife+$E270),(Input!$K$119*(1+rvanilla)^0.5)-SUM($K270:P270),(Input!$K$119*(1+rvanilla)^0.5)/A17stdlife))</f>
        <v>0</v>
      </c>
      <c r="R270" s="172">
        <f>IF(A17stdlife="n/a","n/a",IF(R$3&gt;(A17stdlife+$E270),(Input!$K$119*(1+rvanilla)^0.5)-SUM($K270:Q270),(Input!$K$119*(1+rvanilla)^0.5)/A17stdlife))</f>
        <v>0</v>
      </c>
      <c r="S270" s="172">
        <f>IF(A17stdlife="n/a","n/a",IF(S$3&gt;(A17stdlife+$E270),(Input!$K$119*(1+rvanilla)^0.5)-SUM($K270:R270),(Input!$K$119*(1+rvanilla)^0.5)/A17stdlife))</f>
        <v>0</v>
      </c>
      <c r="T270" s="172">
        <f>IF(A17stdlife="n/a","n/a",IF(T$3&gt;(A17stdlife+$E270),(Input!$K$119*(1+rvanilla)^0.5)-SUM($K270:S270),(Input!$K$119*(1+rvanilla)^0.5)/A17stdlife))</f>
        <v>0</v>
      </c>
      <c r="U270" s="172">
        <f>IF(A17stdlife="n/a","n/a",IF(U$3&gt;(A17stdlife+$E270),(Input!$K$119*(1+rvanilla)^0.5)-SUM($K270:T270),(Input!$K$119*(1+rvanilla)^0.5)/A17stdlife))</f>
        <v>0</v>
      </c>
      <c r="V270" s="172">
        <f>IF(A17stdlife="n/a","n/a",IF(V$3&gt;(A17stdlife+$E270),(Input!$K$119*(1+rvanilla)^0.5)-SUM($K270:U270),(Input!$K$119*(1+rvanilla)^0.5)/A17stdlife))</f>
        <v>0</v>
      </c>
      <c r="W270" s="172">
        <f>IF(A17stdlife="n/a","n/a",IF(W$3&gt;(A17stdlife+$E270),(Input!$K$119*(1+rvanilla)^0.5)-SUM($K270:V270),(Input!$K$119*(1+rvanilla)^0.5)/A17stdlife))</f>
        <v>0</v>
      </c>
      <c r="X270" s="172">
        <f>IF(A17stdlife="n/a","n/a",IF(X$3&gt;(A17stdlife+$E270),(Input!$K$119*(1+rvanilla)^0.5)-SUM($K270:W270),(Input!$K$119*(1+rvanilla)^0.5)/A17stdlife))</f>
        <v>0</v>
      </c>
      <c r="Y270" s="172">
        <f>IF(A17stdlife="n/a","n/a",IF(Y$3&gt;(A17stdlife+$E270),(Input!$K$119*(1+rvanilla)^0.5)-SUM($K270:X270),(Input!$K$119*(1+rvanilla)^0.5)/A17stdlife))</f>
        <v>0</v>
      </c>
      <c r="Z270" s="172">
        <f>IF(A17stdlife="n/a","n/a",IF(Z$3&gt;(A17stdlife+$E270),(Input!$K$119*(1+rvanilla)^0.5)-SUM($K270:Y270),(Input!$K$119*(1+rvanilla)^0.5)/A17stdlife))</f>
        <v>0</v>
      </c>
      <c r="AA270" s="172">
        <f>IF(A17stdlife="n/a","n/a",IF(AA$3&gt;(A17stdlife+$E270),(Input!$K$119*(1+rvanilla)^0.5)-SUM($K270:Z270),(Input!$K$119*(1+rvanilla)^0.5)/A17stdlife))</f>
        <v>0</v>
      </c>
      <c r="AB270" s="172">
        <f>IF(A17stdlife="n/a","n/a",IF(AB$3&gt;(A17stdlife+$E270),(Input!$K$119*(1+rvanilla)^0.5)-SUM($K270:AA270),(Input!$K$119*(1+rvanilla)^0.5)/A17stdlife))</f>
        <v>0</v>
      </c>
      <c r="AC270" s="172">
        <f>IF(A17stdlife="n/a","n/a",IF(AC$3&gt;(A17stdlife+$E270),(Input!$K$119*(1+rvanilla)^0.5)-SUM($K270:AB270),(Input!$K$119*(1+rvanilla)^0.5)/A17stdlife))</f>
        <v>0</v>
      </c>
      <c r="AD270" s="172">
        <f>IF(A17stdlife="n/a","n/a",IF(AD$3&gt;(A17stdlife+$E270),(Input!$K$119*(1+rvanilla)^0.5)-SUM($K270:AC270),(Input!$K$119*(1+rvanilla)^0.5)/A17stdlife))</f>
        <v>0</v>
      </c>
      <c r="AE270" s="172">
        <f>IF(A17stdlife="n/a","n/a",IF(AE$3&gt;(A17stdlife+$E270),(Input!$K$119*(1+rvanilla)^0.5)-SUM($K270:AD270),(Input!$K$119*(1+rvanilla)^0.5)/A17stdlife))</f>
        <v>0</v>
      </c>
      <c r="AF270" s="172">
        <f>IF(A17stdlife="n/a","n/a",IF(AF$3&gt;(A17stdlife+$E270),(Input!$K$119*(1+rvanilla)^0.5)-SUM($K270:AE270),(Input!$K$119*(1+rvanilla)^0.5)/A17stdlife))</f>
        <v>0</v>
      </c>
      <c r="AG270" s="172">
        <f>IF(A17stdlife="n/a","n/a",IF(AG$3&gt;(A17stdlife+$E270),(Input!$K$119*(1+rvanilla)^0.5)-SUM($K270:AF270),(Input!$K$119*(1+rvanilla)^0.5)/A17stdlife))</f>
        <v>0</v>
      </c>
      <c r="AH270" s="172">
        <f>IF(A17stdlife="n/a","n/a",IF(AH$3&gt;(A17stdlife+$E270),(Input!$K$119*(1+rvanilla)^0.5)-SUM($K270:AG270),(Input!$K$119*(1+rvanilla)^0.5)/A17stdlife))</f>
        <v>0</v>
      </c>
      <c r="AI270" s="172">
        <f>IF(A17stdlife="n/a","n/a",IF(AI$3&gt;(A17stdlife+$E270),(Input!$K$119*(1+rvanilla)^0.5)-SUM($K270:AH270),(Input!$K$119*(1+rvanilla)^0.5)/A17stdlife))</f>
        <v>0</v>
      </c>
      <c r="AJ270" s="172">
        <f>IF(A17stdlife="n/a","n/a",IF(AJ$3&gt;(A17stdlife+$E270),(Input!$K$119*(1+rvanilla)^0.5)-SUM($K270:AI270),(Input!$K$119*(1+rvanilla)^0.5)/A17stdlife))</f>
        <v>0</v>
      </c>
      <c r="AK270" s="172">
        <f>IF(A17stdlife="n/a","n/a",IF(AK$3&gt;(A17stdlife+$E270),(Input!$K$119*(1+rvanilla)^0.5)-SUM($K270:AJ270),(Input!$K$119*(1+rvanilla)^0.5)/A17stdlife))</f>
        <v>0</v>
      </c>
      <c r="AL270" s="172">
        <f>IF(A17stdlife="n/a","n/a",IF(AL$3&gt;(A17stdlife+$E270),(Input!$K$119*(1+rvanilla)^0.5)-SUM($K270:AK270),(Input!$K$119*(1+rvanilla)^0.5)/A17stdlife))</f>
        <v>0</v>
      </c>
      <c r="AM270" s="172">
        <f>IF(A17stdlife="n/a","n/a",IF(AM$3&gt;(A17stdlife+$E270),(Input!$K$119*(1+rvanilla)^0.5)-SUM($K270:AL270),(Input!$K$119*(1+rvanilla)^0.5)/A17stdlife))</f>
        <v>0</v>
      </c>
      <c r="AN270" s="172">
        <f>IF(A17stdlife="n/a","n/a",IF(AN$3&gt;(A17stdlife+$E270),(Input!$K$119*(1+rvanilla)^0.5)-SUM($K270:AM270),(Input!$K$119*(1+rvanilla)^0.5)/A17stdlife))</f>
        <v>0</v>
      </c>
      <c r="AO270" s="172">
        <f>IF(A17stdlife="n/a","n/a",IF(AO$3&gt;(A17stdlife+$E270),(Input!$K$119*(1+rvanilla)^0.5)-SUM($K270:AN270),(Input!$K$119*(1+rvanilla)^0.5)/A17stdlife))</f>
        <v>0</v>
      </c>
      <c r="AP270" s="172">
        <f>IF(A17stdlife="n/a","n/a",IF(AP$3&gt;(A17stdlife+$E270),(Input!$K$119*(1+rvanilla)^0.5)-SUM($K270:AO270),(Input!$K$119*(1+rvanilla)^0.5)/A17stdlife))</f>
        <v>0</v>
      </c>
      <c r="AQ270" s="172">
        <f>IF(A17stdlife="n/a","n/a",IF(AQ$3&gt;(A17stdlife+$E270),(Input!$K$119*(1+rvanilla)^0.5)-SUM($K270:AP270),(Input!$K$119*(1+rvanilla)^0.5)/A17stdlife))</f>
        <v>0</v>
      </c>
      <c r="AR270" s="172">
        <f>IF(A17stdlife="n/a","n/a",IF(AR$3&gt;(A17stdlife+$E270),(Input!$K$119*(1+rvanilla)^0.5)-SUM($K270:AQ270),(Input!$K$119*(1+rvanilla)^0.5)/A17stdlife))</f>
        <v>0</v>
      </c>
      <c r="AS270" s="172">
        <f>IF(A17stdlife="n/a","n/a",IF(AS$3&gt;(A17stdlife+$E270),(Input!$K$119*(1+rvanilla)^0.5)-SUM($K270:AR270),(Input!$K$119*(1+rvanilla)^0.5)/A17stdlife))</f>
        <v>0</v>
      </c>
      <c r="AT270" s="172">
        <f>IF(A17stdlife="n/a","n/a",IF(AT$3&gt;(A17stdlife+$E270),(Input!$K$119*(1+rvanilla)^0.5)-SUM($K270:AS270),(Input!$K$119*(1+rvanilla)^0.5)/A17stdlife))</f>
        <v>0</v>
      </c>
      <c r="AU270" s="172">
        <f>IF(A17stdlife="n/a","n/a",IF(AU$3&gt;(A17stdlife+$E270),(Input!$K$119*(1+rvanilla)^0.5)-SUM($K270:AT270),(Input!$K$119*(1+rvanilla)^0.5)/A17stdlife))</f>
        <v>0</v>
      </c>
      <c r="AV270" s="172">
        <f>IF(A17stdlife="n/a","n/a",IF(AV$3&gt;(A17stdlife+$E270),(Input!$K$119*(1+rvanilla)^0.5)-SUM($K270:AU270),(Input!$K$119*(1+rvanilla)^0.5)/A17stdlife))</f>
        <v>0</v>
      </c>
      <c r="AW270" s="172">
        <f>IF(A17stdlife="n/a","n/a",IF(AW$3&gt;(A17stdlife+$E270),(Input!$K$119*(1+rvanilla)^0.5)-SUM($K270:AV270),(Input!$K$119*(1+rvanilla)^0.5)/A17stdlife))</f>
        <v>0</v>
      </c>
      <c r="AX270" s="172">
        <f>IF(A17stdlife="n/a","n/a",IF(AX$3&gt;(A17stdlife+$E270),(Input!$K$119*(1+rvanilla)^0.5)-SUM($K270:AW270),(Input!$K$119*(1+rvanilla)^0.5)/A17stdlife))</f>
        <v>0</v>
      </c>
      <c r="AY270" s="172">
        <f>IF(A17stdlife="n/a","n/a",IF(AY$3&gt;(A17stdlife+$E270),(Input!$K$119*(1+rvanilla)^0.5)-SUM($K270:AX270),(Input!$K$119*(1+rvanilla)^0.5)/A17stdlife))</f>
        <v>0</v>
      </c>
      <c r="AZ270" s="172">
        <f>IF(A17stdlife="n/a","n/a",IF(AZ$3&gt;(A17stdlife+$E270),(Input!$K$119*(1+rvanilla)^0.5)-SUM($K270:AY270),(Input!$K$119*(1+rvanilla)^0.5)/A17stdlife))</f>
        <v>0</v>
      </c>
      <c r="BA270" s="172">
        <f>IF(A17stdlife="n/a","n/a",IF(BA$3&gt;(A17stdlife+$E270),(Input!$K$119*(1+rvanilla)^0.5)-SUM($K270:AZ270),(Input!$K$119*(1+rvanilla)^0.5)/A17stdlife))</f>
        <v>0</v>
      </c>
      <c r="BB270" s="172">
        <f>IF(A17stdlife="n/a","n/a",IF(BB$3&gt;(A17stdlife+$E270),(Input!$K$119*(1+rvanilla)^0.5)-SUM($K270:BA270),(Input!$K$119*(1+rvanilla)^0.5)/A17stdlife))</f>
        <v>0</v>
      </c>
      <c r="BC270" s="172">
        <f>IF(A17stdlife="n/a","n/a",IF(BC$3&gt;(A17stdlife+$E270),(Input!$K$119*(1+rvanilla)^0.5)-SUM($K270:BB270),(Input!$K$119*(1+rvanilla)^0.5)/A17stdlife))</f>
        <v>0</v>
      </c>
      <c r="BD270" s="172">
        <f>IF(A17stdlife="n/a","n/a",IF(BD$3&gt;(A17stdlife+$E270),(Input!$K$119*(1+rvanilla)^0.5)-SUM($K270:BC270),(Input!$K$119*(1+rvanilla)^0.5)/A17stdlife))</f>
        <v>0</v>
      </c>
      <c r="BE270" s="172">
        <f>IF(A17stdlife="n/a","n/a",IF(BE$3&gt;(A17stdlife+$E270),(Input!$K$119*(1+rvanilla)^0.5)-SUM($K270:BD270),(Input!$K$119*(1+rvanilla)^0.5)/A17stdlife))</f>
        <v>0</v>
      </c>
      <c r="BF270" s="172">
        <f>IF(A17stdlife="n/a","n/a",IF(BF$3&gt;(A17stdlife+$E270),(Input!$K$119*(1+rvanilla)^0.5)-SUM($K270:BE270),(Input!$K$119*(1+rvanilla)^0.5)/A17stdlife))</f>
        <v>0</v>
      </c>
      <c r="BG270" s="172">
        <f>IF(A17stdlife="n/a","n/a",IF(BG$3&gt;(A17stdlife+$E270),(Input!$K$119*(1+rvanilla)^0.5)-SUM($K270:BF270),(Input!$K$119*(1+rvanilla)^0.5)/A17stdlife))</f>
        <v>0</v>
      </c>
      <c r="BH270" s="172">
        <f>IF(A17stdlife="n/a","n/a",IF(BH$3&gt;(A17stdlife+$E270),(Input!$K$119*(1+rvanilla)^0.5)-SUM($K270:BG270),(Input!$K$119*(1+rvanilla)^0.5)/A17stdlife))</f>
        <v>0</v>
      </c>
      <c r="BI270" s="172">
        <f>IF(A17stdlife="n/a","n/a",IF(BI$3&gt;(A17stdlife+$E270),(Input!$K$119*(1+rvanilla)^0.5)-SUM($K270:BH270),(Input!$K$119*(1+rvanilla)^0.5)/A17stdlife))</f>
        <v>0</v>
      </c>
      <c r="BJ270" s="16"/>
      <c r="BK270" s="16"/>
      <c r="BL270" s="325"/>
      <c r="BM270" s="325"/>
      <c r="BN270" s="325"/>
      <c r="BO270" s="325"/>
      <c r="BP270" s="325"/>
      <c r="BQ270" s="325"/>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2" customFormat="1" hidden="1" outlineLevel="2">
      <c r="A271" s="16"/>
      <c r="B271" s="16"/>
      <c r="C271" s="35"/>
      <c r="D271" s="546"/>
      <c r="E271" s="293">
        <v>6</v>
      </c>
      <c r="F271" s="37"/>
      <c r="G271" s="318"/>
      <c r="H271" s="320"/>
      <c r="I271" s="320"/>
      <c r="J271" s="320"/>
      <c r="K271" s="320"/>
      <c r="L271" s="319"/>
      <c r="M271" s="172">
        <f>IF(A17stdlife="n/a","n/a",IF(M$3&gt;(A17stdlife+$E271),(Input!$L$119*(1+rvanilla)^0.5)-SUM($L271:L271),(Input!$L$119*(1+rvanilla)^0.5)/A17stdlife))</f>
        <v>0</v>
      </c>
      <c r="N271" s="172">
        <f>IF(A17stdlife="n/a","n/a",IF(N$3&gt;(A17stdlife+$E271),(Input!$L$119*(1+rvanilla)^0.5)-SUM($L271:M271),(Input!$L$119*(1+rvanilla)^0.5)/A17stdlife))</f>
        <v>0</v>
      </c>
      <c r="O271" s="172">
        <f>IF(A17stdlife="n/a","n/a",IF(O$3&gt;(A17stdlife+$E271),(Input!$L$119*(1+rvanilla)^0.5)-SUM($L271:N271),(Input!$L$119*(1+rvanilla)^0.5)/A17stdlife))</f>
        <v>0</v>
      </c>
      <c r="P271" s="172">
        <f>IF(A17stdlife="n/a","n/a",IF(P$3&gt;(A17stdlife+$E271),(Input!$L$119*(1+rvanilla)^0.5)-SUM($L271:O271),(Input!$L$119*(1+rvanilla)^0.5)/A17stdlife))</f>
        <v>0</v>
      </c>
      <c r="Q271" s="172">
        <f>IF(A17stdlife="n/a","n/a",IF(Q$3&gt;(A17stdlife+$E271),(Input!$L$119*(1+rvanilla)^0.5)-SUM($L271:P271),(Input!$L$119*(1+rvanilla)^0.5)/A17stdlife))</f>
        <v>0</v>
      </c>
      <c r="R271" s="172">
        <f>IF(A17stdlife="n/a","n/a",IF(R$3&gt;(A17stdlife+$E271),(Input!$L$119*(1+rvanilla)^0.5)-SUM($L271:Q271),(Input!$L$119*(1+rvanilla)^0.5)/A17stdlife))</f>
        <v>0</v>
      </c>
      <c r="S271" s="172">
        <f>IF(A17stdlife="n/a","n/a",IF(S$3&gt;(A17stdlife+$E271),(Input!$L$119*(1+rvanilla)^0.5)-SUM($L271:R271),(Input!$L$119*(1+rvanilla)^0.5)/A17stdlife))</f>
        <v>0</v>
      </c>
      <c r="T271" s="172">
        <f>IF(A17stdlife="n/a","n/a",IF(T$3&gt;(A17stdlife+$E271),(Input!$L$119*(1+rvanilla)^0.5)-SUM($L271:S271),(Input!$L$119*(1+rvanilla)^0.5)/A17stdlife))</f>
        <v>0</v>
      </c>
      <c r="U271" s="172">
        <f>IF(A17stdlife="n/a","n/a",IF(U$3&gt;(A17stdlife+$E271),(Input!$L$119*(1+rvanilla)^0.5)-SUM($L271:T271),(Input!$L$119*(1+rvanilla)^0.5)/A17stdlife))</f>
        <v>0</v>
      </c>
      <c r="V271" s="172">
        <f>IF(A17stdlife="n/a","n/a",IF(V$3&gt;(A17stdlife+$E271),(Input!$L$119*(1+rvanilla)^0.5)-SUM($L271:U271),(Input!$L$119*(1+rvanilla)^0.5)/A17stdlife))</f>
        <v>0</v>
      </c>
      <c r="W271" s="172">
        <f>IF(A17stdlife="n/a","n/a",IF(W$3&gt;(A17stdlife+$E271),(Input!$L$119*(1+rvanilla)^0.5)-SUM($L271:V271),(Input!$L$119*(1+rvanilla)^0.5)/A17stdlife))</f>
        <v>0</v>
      </c>
      <c r="X271" s="172">
        <f>IF(A17stdlife="n/a","n/a",IF(X$3&gt;(A17stdlife+$E271),(Input!$L$119*(1+rvanilla)^0.5)-SUM($L271:W271),(Input!$L$119*(1+rvanilla)^0.5)/A17stdlife))</f>
        <v>0</v>
      </c>
      <c r="Y271" s="172">
        <f>IF(A17stdlife="n/a","n/a",IF(Y$3&gt;(A17stdlife+$E271),(Input!$L$119*(1+rvanilla)^0.5)-SUM($L271:X271),(Input!$L$119*(1+rvanilla)^0.5)/A17stdlife))</f>
        <v>0</v>
      </c>
      <c r="Z271" s="172">
        <f>IF(A17stdlife="n/a","n/a",IF(Z$3&gt;(A17stdlife+$E271),(Input!$L$119*(1+rvanilla)^0.5)-SUM($L271:Y271),(Input!$L$119*(1+rvanilla)^0.5)/A17stdlife))</f>
        <v>0</v>
      </c>
      <c r="AA271" s="172">
        <f>IF(A17stdlife="n/a","n/a",IF(AA$3&gt;(A17stdlife+$E271),(Input!$L$119*(1+rvanilla)^0.5)-SUM($L271:Z271),(Input!$L$119*(1+rvanilla)^0.5)/A17stdlife))</f>
        <v>0</v>
      </c>
      <c r="AB271" s="172">
        <f>IF(A17stdlife="n/a","n/a",IF(AB$3&gt;(A17stdlife+$E271),(Input!$L$119*(1+rvanilla)^0.5)-SUM($L271:AA271),(Input!$L$119*(1+rvanilla)^0.5)/A17stdlife))</f>
        <v>0</v>
      </c>
      <c r="AC271" s="172">
        <f>IF(A17stdlife="n/a","n/a",IF(AC$3&gt;(A17stdlife+$E271),(Input!$L$119*(1+rvanilla)^0.5)-SUM($L271:AB271),(Input!$L$119*(1+rvanilla)^0.5)/A17stdlife))</f>
        <v>0</v>
      </c>
      <c r="AD271" s="172">
        <f>IF(A17stdlife="n/a","n/a",IF(AD$3&gt;(A17stdlife+$E271),(Input!$L$119*(1+rvanilla)^0.5)-SUM($L271:AC271),(Input!$L$119*(1+rvanilla)^0.5)/A17stdlife))</f>
        <v>0</v>
      </c>
      <c r="AE271" s="172">
        <f>IF(A17stdlife="n/a","n/a",IF(AE$3&gt;(A17stdlife+$E271),(Input!$L$119*(1+rvanilla)^0.5)-SUM($L271:AD271),(Input!$L$119*(1+rvanilla)^0.5)/A17stdlife))</f>
        <v>0</v>
      </c>
      <c r="AF271" s="172">
        <f>IF(A17stdlife="n/a","n/a",IF(AF$3&gt;(A17stdlife+$E271),(Input!$L$119*(1+rvanilla)^0.5)-SUM($L271:AE271),(Input!$L$119*(1+rvanilla)^0.5)/A17stdlife))</f>
        <v>0</v>
      </c>
      <c r="AG271" s="172">
        <f>IF(A17stdlife="n/a","n/a",IF(AG$3&gt;(A17stdlife+$E271),(Input!$L$119*(1+rvanilla)^0.5)-SUM($L271:AF271),(Input!$L$119*(1+rvanilla)^0.5)/A17stdlife))</f>
        <v>0</v>
      </c>
      <c r="AH271" s="172">
        <f>IF(A17stdlife="n/a","n/a",IF(AH$3&gt;(A17stdlife+$E271),(Input!$L$119*(1+rvanilla)^0.5)-SUM($L271:AG271),(Input!$L$119*(1+rvanilla)^0.5)/A17stdlife))</f>
        <v>0</v>
      </c>
      <c r="AI271" s="172">
        <f>IF(A17stdlife="n/a","n/a",IF(AI$3&gt;(A17stdlife+$E271),(Input!$L$119*(1+rvanilla)^0.5)-SUM($L271:AH271),(Input!$L$119*(1+rvanilla)^0.5)/A17stdlife))</f>
        <v>0</v>
      </c>
      <c r="AJ271" s="172">
        <f>IF(A17stdlife="n/a","n/a",IF(AJ$3&gt;(A17stdlife+$E271),(Input!$L$119*(1+rvanilla)^0.5)-SUM($L271:AI271),(Input!$L$119*(1+rvanilla)^0.5)/A17stdlife))</f>
        <v>0</v>
      </c>
      <c r="AK271" s="172">
        <f>IF(A17stdlife="n/a","n/a",IF(AK$3&gt;(A17stdlife+$E271),(Input!$L$119*(1+rvanilla)^0.5)-SUM($L271:AJ271),(Input!$L$119*(1+rvanilla)^0.5)/A17stdlife))</f>
        <v>0</v>
      </c>
      <c r="AL271" s="172">
        <f>IF(A17stdlife="n/a","n/a",IF(AL$3&gt;(A17stdlife+$E271),(Input!$L$119*(1+rvanilla)^0.5)-SUM($L271:AK271),(Input!$L$119*(1+rvanilla)^0.5)/A17stdlife))</f>
        <v>0</v>
      </c>
      <c r="AM271" s="172">
        <f>IF(A17stdlife="n/a","n/a",IF(AM$3&gt;(A17stdlife+$E271),(Input!$L$119*(1+rvanilla)^0.5)-SUM($L271:AL271),(Input!$L$119*(1+rvanilla)^0.5)/A17stdlife))</f>
        <v>0</v>
      </c>
      <c r="AN271" s="172">
        <f>IF(A17stdlife="n/a","n/a",IF(AN$3&gt;(A17stdlife+$E271),(Input!$L$119*(1+rvanilla)^0.5)-SUM($L271:AM271),(Input!$L$119*(1+rvanilla)^0.5)/A17stdlife))</f>
        <v>0</v>
      </c>
      <c r="AO271" s="172">
        <f>IF(A17stdlife="n/a","n/a",IF(AO$3&gt;(A17stdlife+$E271),(Input!$L$119*(1+rvanilla)^0.5)-SUM($L271:AN271),(Input!$L$119*(1+rvanilla)^0.5)/A17stdlife))</f>
        <v>0</v>
      </c>
      <c r="AP271" s="172">
        <f>IF(A17stdlife="n/a","n/a",IF(AP$3&gt;(A17stdlife+$E271),(Input!$L$119*(1+rvanilla)^0.5)-SUM($L271:AO271),(Input!$L$119*(1+rvanilla)^0.5)/A17stdlife))</f>
        <v>0</v>
      </c>
      <c r="AQ271" s="172">
        <f>IF(A17stdlife="n/a","n/a",IF(AQ$3&gt;(A17stdlife+$E271),(Input!$L$119*(1+rvanilla)^0.5)-SUM($L271:AP271),(Input!$L$119*(1+rvanilla)^0.5)/A17stdlife))</f>
        <v>0</v>
      </c>
      <c r="AR271" s="172">
        <f>IF(A17stdlife="n/a","n/a",IF(AR$3&gt;(A17stdlife+$E271),(Input!$L$119*(1+rvanilla)^0.5)-SUM($L271:AQ271),(Input!$L$119*(1+rvanilla)^0.5)/A17stdlife))</f>
        <v>0</v>
      </c>
      <c r="AS271" s="172">
        <f>IF(A17stdlife="n/a","n/a",IF(AS$3&gt;(A17stdlife+$E271),(Input!$L$119*(1+rvanilla)^0.5)-SUM($L271:AR271),(Input!$L$119*(1+rvanilla)^0.5)/A17stdlife))</f>
        <v>0</v>
      </c>
      <c r="AT271" s="172">
        <f>IF(A17stdlife="n/a","n/a",IF(AT$3&gt;(A17stdlife+$E271),(Input!$L$119*(1+rvanilla)^0.5)-SUM($L271:AS271),(Input!$L$119*(1+rvanilla)^0.5)/A17stdlife))</f>
        <v>0</v>
      </c>
      <c r="AU271" s="172">
        <f>IF(A17stdlife="n/a","n/a",IF(AU$3&gt;(A17stdlife+$E271),(Input!$L$119*(1+rvanilla)^0.5)-SUM($L271:AT271),(Input!$L$119*(1+rvanilla)^0.5)/A17stdlife))</f>
        <v>0</v>
      </c>
      <c r="AV271" s="172">
        <f>IF(A17stdlife="n/a","n/a",IF(AV$3&gt;(A17stdlife+$E271),(Input!$L$119*(1+rvanilla)^0.5)-SUM($L271:AU271),(Input!$L$119*(1+rvanilla)^0.5)/A17stdlife))</f>
        <v>0</v>
      </c>
      <c r="AW271" s="172">
        <f>IF(A17stdlife="n/a","n/a",IF(AW$3&gt;(A17stdlife+$E271),(Input!$L$119*(1+rvanilla)^0.5)-SUM($L271:AV271),(Input!$L$119*(1+rvanilla)^0.5)/A17stdlife))</f>
        <v>0</v>
      </c>
      <c r="AX271" s="172">
        <f>IF(A17stdlife="n/a","n/a",IF(AX$3&gt;(A17stdlife+$E271),(Input!$L$119*(1+rvanilla)^0.5)-SUM($L271:AW271),(Input!$L$119*(1+rvanilla)^0.5)/A17stdlife))</f>
        <v>0</v>
      </c>
      <c r="AY271" s="172">
        <f>IF(A17stdlife="n/a","n/a",IF(AY$3&gt;(A17stdlife+$E271),(Input!$L$119*(1+rvanilla)^0.5)-SUM($L271:AX271),(Input!$L$119*(1+rvanilla)^0.5)/A17stdlife))</f>
        <v>0</v>
      </c>
      <c r="AZ271" s="172">
        <f>IF(A17stdlife="n/a","n/a",IF(AZ$3&gt;(A17stdlife+$E271),(Input!$L$119*(1+rvanilla)^0.5)-SUM($L271:AY271),(Input!$L$119*(1+rvanilla)^0.5)/A17stdlife))</f>
        <v>0</v>
      </c>
      <c r="BA271" s="172">
        <f>IF(A17stdlife="n/a","n/a",IF(BA$3&gt;(A17stdlife+$E271),(Input!$L$119*(1+rvanilla)^0.5)-SUM($L271:AZ271),(Input!$L$119*(1+rvanilla)^0.5)/A17stdlife))</f>
        <v>0</v>
      </c>
      <c r="BB271" s="172">
        <f>IF(A17stdlife="n/a","n/a",IF(BB$3&gt;(A17stdlife+$E271),(Input!$L$119*(1+rvanilla)^0.5)-SUM($L271:BA271),(Input!$L$119*(1+rvanilla)^0.5)/A17stdlife))</f>
        <v>0</v>
      </c>
      <c r="BC271" s="172">
        <f>IF(A17stdlife="n/a","n/a",IF(BC$3&gt;(A17stdlife+$E271),(Input!$L$119*(1+rvanilla)^0.5)-SUM($L271:BB271),(Input!$L$119*(1+rvanilla)^0.5)/A17stdlife))</f>
        <v>0</v>
      </c>
      <c r="BD271" s="172">
        <f>IF(A17stdlife="n/a","n/a",IF(BD$3&gt;(A17stdlife+$E271),(Input!$L$119*(1+rvanilla)^0.5)-SUM($L271:BC271),(Input!$L$119*(1+rvanilla)^0.5)/A17stdlife))</f>
        <v>0</v>
      </c>
      <c r="BE271" s="172">
        <f>IF(A17stdlife="n/a","n/a",IF(BE$3&gt;(A17stdlife+$E271),(Input!$L$119*(1+rvanilla)^0.5)-SUM($L271:BD271),(Input!$L$119*(1+rvanilla)^0.5)/A17stdlife))</f>
        <v>0</v>
      </c>
      <c r="BF271" s="172">
        <f>IF(A17stdlife="n/a","n/a",IF(BF$3&gt;(A17stdlife+$E271),(Input!$L$119*(1+rvanilla)^0.5)-SUM($L271:BE271),(Input!$L$119*(1+rvanilla)^0.5)/A17stdlife))</f>
        <v>0</v>
      </c>
      <c r="BG271" s="172">
        <f>IF(A17stdlife="n/a","n/a",IF(BG$3&gt;(A17stdlife+$E271),(Input!$L$119*(1+rvanilla)^0.5)-SUM($L271:BF271),(Input!$L$119*(1+rvanilla)^0.5)/A17stdlife))</f>
        <v>0</v>
      </c>
      <c r="BH271" s="172">
        <f>IF(A17stdlife="n/a","n/a",IF(BH$3&gt;(A17stdlife+$E271),(Input!$L$119*(1+rvanilla)^0.5)-SUM($L271:BG271),(Input!$L$119*(1+rvanilla)^0.5)/A17stdlife))</f>
        <v>0</v>
      </c>
      <c r="BI271" s="172">
        <f>IF(A17stdlife="n/a","n/a",IF(BI$3&gt;(A17stdlife+$E271),(Input!$L$119*(1+rvanilla)^0.5)-SUM($L271:BH271),(Input!$L$119*(1+rvanilla)^0.5)/A17stdlife))</f>
        <v>0</v>
      </c>
      <c r="BJ271" s="16"/>
      <c r="BK271" s="16"/>
      <c r="BL271" s="325"/>
      <c r="BM271" s="325"/>
      <c r="BN271" s="325"/>
      <c r="BO271" s="325"/>
      <c r="BP271" s="325"/>
      <c r="BQ271" s="325"/>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2" customFormat="1" hidden="1" outlineLevel="2">
      <c r="A272" s="16"/>
      <c r="B272" s="16"/>
      <c r="C272" s="35"/>
      <c r="D272" s="546"/>
      <c r="E272" s="293">
        <v>7</v>
      </c>
      <c r="F272" s="37"/>
      <c r="G272" s="318"/>
      <c r="H272" s="320"/>
      <c r="I272" s="320"/>
      <c r="J272" s="320"/>
      <c r="K272" s="320"/>
      <c r="L272" s="320"/>
      <c r="M272" s="319"/>
      <c r="N272" s="172">
        <f>IF(A17stdlife="n/a","n/a",IF(N$3&gt;(A17stdlife+$E272),(Input!$M$119*(1+rvanilla)^0.5)-SUM($M272:M272),(Input!$M$119*(1+rvanilla)^0.5)/A17stdlife))</f>
        <v>0</v>
      </c>
      <c r="O272" s="172">
        <f>IF(A17stdlife="n/a","n/a",IF(O$3&gt;(A17stdlife+$E272),(Input!$M$119*(1+rvanilla)^0.5)-SUM($M272:N272),(Input!$M$119*(1+rvanilla)^0.5)/A17stdlife))</f>
        <v>0</v>
      </c>
      <c r="P272" s="172">
        <f>IF(A17stdlife="n/a","n/a",IF(P$3&gt;(A17stdlife+$E272),(Input!$M$119*(1+rvanilla)^0.5)-SUM($M272:O272),(Input!$M$119*(1+rvanilla)^0.5)/A17stdlife))</f>
        <v>0</v>
      </c>
      <c r="Q272" s="172">
        <f>IF(A17stdlife="n/a","n/a",IF(Q$3&gt;(A17stdlife+$E272),(Input!$M$119*(1+rvanilla)^0.5)-SUM($M272:P272),(Input!$M$119*(1+rvanilla)^0.5)/A17stdlife))</f>
        <v>0</v>
      </c>
      <c r="R272" s="172">
        <f>IF(A17stdlife="n/a","n/a",IF(R$3&gt;(A17stdlife+$E272),(Input!$M$119*(1+rvanilla)^0.5)-SUM($M272:Q272),(Input!$M$119*(1+rvanilla)^0.5)/A17stdlife))</f>
        <v>0</v>
      </c>
      <c r="S272" s="172">
        <f>IF(A17stdlife="n/a","n/a",IF(S$3&gt;(A17stdlife+$E272),(Input!$M$119*(1+rvanilla)^0.5)-SUM($M272:R272),(Input!$M$119*(1+rvanilla)^0.5)/A17stdlife))</f>
        <v>0</v>
      </c>
      <c r="T272" s="172">
        <f>IF(A17stdlife="n/a","n/a",IF(T$3&gt;(A17stdlife+$E272),(Input!$M$119*(1+rvanilla)^0.5)-SUM($M272:S272),(Input!$M$119*(1+rvanilla)^0.5)/A17stdlife))</f>
        <v>0</v>
      </c>
      <c r="U272" s="172">
        <f>IF(A17stdlife="n/a","n/a",IF(U$3&gt;(A17stdlife+$E272),(Input!$M$119*(1+rvanilla)^0.5)-SUM($M272:T272),(Input!$M$119*(1+rvanilla)^0.5)/A17stdlife))</f>
        <v>0</v>
      </c>
      <c r="V272" s="172">
        <f>IF(A17stdlife="n/a","n/a",IF(V$3&gt;(A17stdlife+$E272),(Input!$M$119*(1+rvanilla)^0.5)-SUM($M272:U272),(Input!$M$119*(1+rvanilla)^0.5)/A17stdlife))</f>
        <v>0</v>
      </c>
      <c r="W272" s="172">
        <f>IF(A17stdlife="n/a","n/a",IF(W$3&gt;(A17stdlife+$E272),(Input!$M$119*(1+rvanilla)^0.5)-SUM($M272:V272),(Input!$M$119*(1+rvanilla)^0.5)/A17stdlife))</f>
        <v>0</v>
      </c>
      <c r="X272" s="172">
        <f>IF(A17stdlife="n/a","n/a",IF(X$3&gt;(A17stdlife+$E272),(Input!$M$119*(1+rvanilla)^0.5)-SUM($M272:W272),(Input!$M$119*(1+rvanilla)^0.5)/A17stdlife))</f>
        <v>0</v>
      </c>
      <c r="Y272" s="172">
        <f>IF(A17stdlife="n/a","n/a",IF(Y$3&gt;(A17stdlife+$E272),(Input!$M$119*(1+rvanilla)^0.5)-SUM($M272:X272),(Input!$M$119*(1+rvanilla)^0.5)/A17stdlife))</f>
        <v>0</v>
      </c>
      <c r="Z272" s="172">
        <f>IF(A17stdlife="n/a","n/a",IF(Z$3&gt;(A17stdlife+$E272),(Input!$M$119*(1+rvanilla)^0.5)-SUM($M272:Y272),(Input!$M$119*(1+rvanilla)^0.5)/A17stdlife))</f>
        <v>0</v>
      </c>
      <c r="AA272" s="172">
        <f>IF(A17stdlife="n/a","n/a",IF(AA$3&gt;(A17stdlife+$E272),(Input!$M$119*(1+rvanilla)^0.5)-SUM($M272:Z272),(Input!$M$119*(1+rvanilla)^0.5)/A17stdlife))</f>
        <v>0</v>
      </c>
      <c r="AB272" s="172">
        <f>IF(A17stdlife="n/a","n/a",IF(AB$3&gt;(A17stdlife+$E272),(Input!$M$119*(1+rvanilla)^0.5)-SUM($M272:AA272),(Input!$M$119*(1+rvanilla)^0.5)/A17stdlife))</f>
        <v>0</v>
      </c>
      <c r="AC272" s="172">
        <f>IF(A17stdlife="n/a","n/a",IF(AC$3&gt;(A17stdlife+$E272),(Input!$M$119*(1+rvanilla)^0.5)-SUM($M272:AB272),(Input!$M$119*(1+rvanilla)^0.5)/A17stdlife))</f>
        <v>0</v>
      </c>
      <c r="AD272" s="172">
        <f>IF(A17stdlife="n/a","n/a",IF(AD$3&gt;(A17stdlife+$E272),(Input!$M$119*(1+rvanilla)^0.5)-SUM($M272:AC272),(Input!$M$119*(1+rvanilla)^0.5)/A17stdlife))</f>
        <v>0</v>
      </c>
      <c r="AE272" s="172">
        <f>IF(A17stdlife="n/a","n/a",IF(AE$3&gt;(A17stdlife+$E272),(Input!$M$119*(1+rvanilla)^0.5)-SUM($M272:AD272),(Input!$M$119*(1+rvanilla)^0.5)/A17stdlife))</f>
        <v>0</v>
      </c>
      <c r="AF272" s="172">
        <f>IF(A17stdlife="n/a","n/a",IF(AF$3&gt;(A17stdlife+$E272),(Input!$M$119*(1+rvanilla)^0.5)-SUM($M272:AE272),(Input!$M$119*(1+rvanilla)^0.5)/A17stdlife))</f>
        <v>0</v>
      </c>
      <c r="AG272" s="172">
        <f>IF(A17stdlife="n/a","n/a",IF(AG$3&gt;(A17stdlife+$E272),(Input!$M$119*(1+rvanilla)^0.5)-SUM($M272:AF272),(Input!$M$119*(1+rvanilla)^0.5)/A17stdlife))</f>
        <v>0</v>
      </c>
      <c r="AH272" s="172">
        <f>IF(A17stdlife="n/a","n/a",IF(AH$3&gt;(A17stdlife+$E272),(Input!$M$119*(1+rvanilla)^0.5)-SUM($M272:AG272),(Input!$M$119*(1+rvanilla)^0.5)/A17stdlife))</f>
        <v>0</v>
      </c>
      <c r="AI272" s="172">
        <f>IF(A17stdlife="n/a","n/a",IF(AI$3&gt;(A17stdlife+$E272),(Input!$M$119*(1+rvanilla)^0.5)-SUM($M272:AH272),(Input!$M$119*(1+rvanilla)^0.5)/A17stdlife))</f>
        <v>0</v>
      </c>
      <c r="AJ272" s="172">
        <f>IF(A17stdlife="n/a","n/a",IF(AJ$3&gt;(A17stdlife+$E272),(Input!$M$119*(1+rvanilla)^0.5)-SUM($M272:AI272),(Input!$M$119*(1+rvanilla)^0.5)/A17stdlife))</f>
        <v>0</v>
      </c>
      <c r="AK272" s="172">
        <f>IF(A17stdlife="n/a","n/a",IF(AK$3&gt;(A17stdlife+$E272),(Input!$M$119*(1+rvanilla)^0.5)-SUM($M272:AJ272),(Input!$M$119*(1+rvanilla)^0.5)/A17stdlife))</f>
        <v>0</v>
      </c>
      <c r="AL272" s="172">
        <f>IF(A17stdlife="n/a","n/a",IF(AL$3&gt;(A17stdlife+$E272),(Input!$M$119*(1+rvanilla)^0.5)-SUM($M272:AK272),(Input!$M$119*(1+rvanilla)^0.5)/A17stdlife))</f>
        <v>0</v>
      </c>
      <c r="AM272" s="172">
        <f>IF(A17stdlife="n/a","n/a",IF(AM$3&gt;(A17stdlife+$E272),(Input!$M$119*(1+rvanilla)^0.5)-SUM($M272:AL272),(Input!$M$119*(1+rvanilla)^0.5)/A17stdlife))</f>
        <v>0</v>
      </c>
      <c r="AN272" s="172">
        <f>IF(A17stdlife="n/a","n/a",IF(AN$3&gt;(A17stdlife+$E272),(Input!$M$119*(1+rvanilla)^0.5)-SUM($M272:AM272),(Input!$M$119*(1+rvanilla)^0.5)/A17stdlife))</f>
        <v>0</v>
      </c>
      <c r="AO272" s="172">
        <f>IF(A17stdlife="n/a","n/a",IF(AO$3&gt;(A17stdlife+$E272),(Input!$M$119*(1+rvanilla)^0.5)-SUM($M272:AN272),(Input!$M$119*(1+rvanilla)^0.5)/A17stdlife))</f>
        <v>0</v>
      </c>
      <c r="AP272" s="172">
        <f>IF(A17stdlife="n/a","n/a",IF(AP$3&gt;(A17stdlife+$E272),(Input!$M$119*(1+rvanilla)^0.5)-SUM($M272:AO272),(Input!$M$119*(1+rvanilla)^0.5)/A17stdlife))</f>
        <v>0</v>
      </c>
      <c r="AQ272" s="172">
        <f>IF(A17stdlife="n/a","n/a",IF(AQ$3&gt;(A17stdlife+$E272),(Input!$M$119*(1+rvanilla)^0.5)-SUM($M272:AP272),(Input!$M$119*(1+rvanilla)^0.5)/A17stdlife))</f>
        <v>0</v>
      </c>
      <c r="AR272" s="172">
        <f>IF(A17stdlife="n/a","n/a",IF(AR$3&gt;(A17stdlife+$E272),(Input!$M$119*(1+rvanilla)^0.5)-SUM($M272:AQ272),(Input!$M$119*(1+rvanilla)^0.5)/A17stdlife))</f>
        <v>0</v>
      </c>
      <c r="AS272" s="172">
        <f>IF(A17stdlife="n/a","n/a",IF(AS$3&gt;(A17stdlife+$E272),(Input!$M$119*(1+rvanilla)^0.5)-SUM($M272:AR272),(Input!$M$119*(1+rvanilla)^0.5)/A17stdlife))</f>
        <v>0</v>
      </c>
      <c r="AT272" s="172">
        <f>IF(A17stdlife="n/a","n/a",IF(AT$3&gt;(A17stdlife+$E272),(Input!$M$119*(1+rvanilla)^0.5)-SUM($M272:AS272),(Input!$M$119*(1+rvanilla)^0.5)/A17stdlife))</f>
        <v>0</v>
      </c>
      <c r="AU272" s="172">
        <f>IF(A17stdlife="n/a","n/a",IF(AU$3&gt;(A17stdlife+$E272),(Input!$M$119*(1+rvanilla)^0.5)-SUM($M272:AT272),(Input!$M$119*(1+rvanilla)^0.5)/A17stdlife))</f>
        <v>0</v>
      </c>
      <c r="AV272" s="172">
        <f>IF(A17stdlife="n/a","n/a",IF(AV$3&gt;(A17stdlife+$E272),(Input!$M$119*(1+rvanilla)^0.5)-SUM($M272:AU272),(Input!$M$119*(1+rvanilla)^0.5)/A17stdlife))</f>
        <v>0</v>
      </c>
      <c r="AW272" s="172">
        <f>IF(A17stdlife="n/a","n/a",IF(AW$3&gt;(A17stdlife+$E272),(Input!$M$119*(1+rvanilla)^0.5)-SUM($M272:AV272),(Input!$M$119*(1+rvanilla)^0.5)/A17stdlife))</f>
        <v>0</v>
      </c>
      <c r="AX272" s="172">
        <f>IF(A17stdlife="n/a","n/a",IF(AX$3&gt;(A17stdlife+$E272),(Input!$M$119*(1+rvanilla)^0.5)-SUM($M272:AW272),(Input!$M$119*(1+rvanilla)^0.5)/A17stdlife))</f>
        <v>0</v>
      </c>
      <c r="AY272" s="172">
        <f>IF(A17stdlife="n/a","n/a",IF(AY$3&gt;(A17stdlife+$E272),(Input!$M$119*(1+rvanilla)^0.5)-SUM($M272:AX272),(Input!$M$119*(1+rvanilla)^0.5)/A17stdlife))</f>
        <v>0</v>
      </c>
      <c r="AZ272" s="172">
        <f>IF(A17stdlife="n/a","n/a",IF(AZ$3&gt;(A17stdlife+$E272),(Input!$M$119*(1+rvanilla)^0.5)-SUM($M272:AY272),(Input!$M$119*(1+rvanilla)^0.5)/A17stdlife))</f>
        <v>0</v>
      </c>
      <c r="BA272" s="172">
        <f>IF(A17stdlife="n/a","n/a",IF(BA$3&gt;(A17stdlife+$E272),(Input!$M$119*(1+rvanilla)^0.5)-SUM($M272:AZ272),(Input!$M$119*(1+rvanilla)^0.5)/A17stdlife))</f>
        <v>0</v>
      </c>
      <c r="BB272" s="172">
        <f>IF(A17stdlife="n/a","n/a",IF(BB$3&gt;(A17stdlife+$E272),(Input!$M$119*(1+rvanilla)^0.5)-SUM($M272:BA272),(Input!$M$119*(1+rvanilla)^0.5)/A17stdlife))</f>
        <v>0</v>
      </c>
      <c r="BC272" s="172">
        <f>IF(A17stdlife="n/a","n/a",IF(BC$3&gt;(A17stdlife+$E272),(Input!$M$119*(1+rvanilla)^0.5)-SUM($M272:BB272),(Input!$M$119*(1+rvanilla)^0.5)/A17stdlife))</f>
        <v>0</v>
      </c>
      <c r="BD272" s="172">
        <f>IF(A17stdlife="n/a","n/a",IF(BD$3&gt;(A17stdlife+$E272),(Input!$M$119*(1+rvanilla)^0.5)-SUM($M272:BC272),(Input!$M$119*(1+rvanilla)^0.5)/A17stdlife))</f>
        <v>0</v>
      </c>
      <c r="BE272" s="172">
        <f>IF(A17stdlife="n/a","n/a",IF(BE$3&gt;(A17stdlife+$E272),(Input!$M$119*(1+rvanilla)^0.5)-SUM($M272:BD272),(Input!$M$119*(1+rvanilla)^0.5)/A17stdlife))</f>
        <v>0</v>
      </c>
      <c r="BF272" s="172">
        <f>IF(A17stdlife="n/a","n/a",IF(BF$3&gt;(A17stdlife+$E272),(Input!$M$119*(1+rvanilla)^0.5)-SUM($M272:BE272),(Input!$M$119*(1+rvanilla)^0.5)/A17stdlife))</f>
        <v>0</v>
      </c>
      <c r="BG272" s="172">
        <f>IF(A17stdlife="n/a","n/a",IF(BG$3&gt;(A17stdlife+$E272),(Input!$M$119*(1+rvanilla)^0.5)-SUM($M272:BF272),(Input!$M$119*(1+rvanilla)^0.5)/A17stdlife))</f>
        <v>0</v>
      </c>
      <c r="BH272" s="172">
        <f>IF(A17stdlife="n/a","n/a",IF(BH$3&gt;(A17stdlife+$E272),(Input!$M$119*(1+rvanilla)^0.5)-SUM($M272:BG272),(Input!$M$119*(1+rvanilla)^0.5)/A17stdlife))</f>
        <v>0</v>
      </c>
      <c r="BI272" s="172">
        <f>IF(A17stdlife="n/a","n/a",IF(BI$3&gt;(A17stdlife+$E272),(Input!$M$119*(1+rvanilla)^0.5)-SUM($M272:BH272),(Input!$M$119*(1+rvanilla)^0.5)/A17stdlife))</f>
        <v>0</v>
      </c>
      <c r="BJ272" s="16"/>
      <c r="BK272" s="16"/>
      <c r="BL272" s="325"/>
      <c r="BM272" s="325"/>
      <c r="BN272" s="325"/>
      <c r="BO272" s="325"/>
      <c r="BP272" s="325"/>
      <c r="BQ272" s="325"/>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2" customFormat="1" hidden="1" outlineLevel="2">
      <c r="A273" s="16"/>
      <c r="B273" s="16"/>
      <c r="C273" s="35"/>
      <c r="D273" s="546"/>
      <c r="E273" s="293">
        <v>8</v>
      </c>
      <c r="F273" s="37"/>
      <c r="G273" s="318"/>
      <c r="H273" s="320"/>
      <c r="I273" s="320"/>
      <c r="J273" s="320"/>
      <c r="K273" s="320"/>
      <c r="L273" s="320"/>
      <c r="M273" s="320"/>
      <c r="N273" s="319"/>
      <c r="O273" s="172">
        <f>IF(A17stdlife="n/a","n/a",IF(O$3&gt;(A17stdlife+$E273),(Input!$N$119*(1+rvanilla)^0.5)-SUM($N273:N273),(Input!$N$119*(1+rvanilla)^0.5)/A17stdlife))</f>
        <v>0</v>
      </c>
      <c r="P273" s="172">
        <f>IF(A17stdlife="n/a","n/a",IF(P$3&gt;(A17stdlife+$E273),(Input!$N$119*(1+rvanilla)^0.5)-SUM($N273:O273),(Input!$N$119*(1+rvanilla)^0.5)/A17stdlife))</f>
        <v>0</v>
      </c>
      <c r="Q273" s="172">
        <f>IF(A17stdlife="n/a","n/a",IF(Q$3&gt;(A17stdlife+$E273),(Input!$N$119*(1+rvanilla)^0.5)-SUM($N273:P273),(Input!$N$119*(1+rvanilla)^0.5)/A17stdlife))</f>
        <v>0</v>
      </c>
      <c r="R273" s="172">
        <f>IF(A17stdlife="n/a","n/a",IF(R$3&gt;(A17stdlife+$E273),(Input!$N$119*(1+rvanilla)^0.5)-SUM($N273:Q273),(Input!$N$119*(1+rvanilla)^0.5)/A17stdlife))</f>
        <v>0</v>
      </c>
      <c r="S273" s="172">
        <f>IF(A17stdlife="n/a","n/a",IF(S$3&gt;(A17stdlife+$E273),(Input!$N$119*(1+rvanilla)^0.5)-SUM($N273:R273),(Input!$N$119*(1+rvanilla)^0.5)/A17stdlife))</f>
        <v>0</v>
      </c>
      <c r="T273" s="172">
        <f>IF(A17stdlife="n/a","n/a",IF(T$3&gt;(A17stdlife+$E273),(Input!$N$119*(1+rvanilla)^0.5)-SUM($N273:S273),(Input!$N$119*(1+rvanilla)^0.5)/A17stdlife))</f>
        <v>0</v>
      </c>
      <c r="U273" s="172">
        <f>IF(A17stdlife="n/a","n/a",IF(U$3&gt;(A17stdlife+$E273),(Input!$N$119*(1+rvanilla)^0.5)-SUM($N273:T273),(Input!$N$119*(1+rvanilla)^0.5)/A17stdlife))</f>
        <v>0</v>
      </c>
      <c r="V273" s="172">
        <f>IF(A17stdlife="n/a","n/a",IF(V$3&gt;(A17stdlife+$E273),(Input!$N$119*(1+rvanilla)^0.5)-SUM($N273:U273),(Input!$N$119*(1+rvanilla)^0.5)/A17stdlife))</f>
        <v>0</v>
      </c>
      <c r="W273" s="172">
        <f>IF(A17stdlife="n/a","n/a",IF(W$3&gt;(A17stdlife+$E273),(Input!$N$119*(1+rvanilla)^0.5)-SUM($N273:V273),(Input!$N$119*(1+rvanilla)^0.5)/A17stdlife))</f>
        <v>0</v>
      </c>
      <c r="X273" s="172">
        <f>IF(A17stdlife="n/a","n/a",IF(X$3&gt;(A17stdlife+$E273),(Input!$N$119*(1+rvanilla)^0.5)-SUM($N273:W273),(Input!$N$119*(1+rvanilla)^0.5)/A17stdlife))</f>
        <v>0</v>
      </c>
      <c r="Y273" s="172">
        <f>IF(A17stdlife="n/a","n/a",IF(Y$3&gt;(A17stdlife+$E273),(Input!$N$119*(1+rvanilla)^0.5)-SUM($N273:X273),(Input!$N$119*(1+rvanilla)^0.5)/A17stdlife))</f>
        <v>0</v>
      </c>
      <c r="Z273" s="172">
        <f>IF(A17stdlife="n/a","n/a",IF(Z$3&gt;(A17stdlife+$E273),(Input!$N$119*(1+rvanilla)^0.5)-SUM($N273:Y273),(Input!$N$119*(1+rvanilla)^0.5)/A17stdlife))</f>
        <v>0</v>
      </c>
      <c r="AA273" s="172">
        <f>IF(A17stdlife="n/a","n/a",IF(AA$3&gt;(A17stdlife+$E273),(Input!$N$119*(1+rvanilla)^0.5)-SUM($N273:Z273),(Input!$N$119*(1+rvanilla)^0.5)/A17stdlife))</f>
        <v>0</v>
      </c>
      <c r="AB273" s="172">
        <f>IF(A17stdlife="n/a","n/a",IF(AB$3&gt;(A17stdlife+$E273),(Input!$N$119*(1+rvanilla)^0.5)-SUM($N273:AA273),(Input!$N$119*(1+rvanilla)^0.5)/A17stdlife))</f>
        <v>0</v>
      </c>
      <c r="AC273" s="172">
        <f>IF(A17stdlife="n/a","n/a",IF(AC$3&gt;(A17stdlife+$E273),(Input!$N$119*(1+rvanilla)^0.5)-SUM($N273:AB273),(Input!$N$119*(1+rvanilla)^0.5)/A17stdlife))</f>
        <v>0</v>
      </c>
      <c r="AD273" s="172">
        <f>IF(A17stdlife="n/a","n/a",IF(AD$3&gt;(A17stdlife+$E273),(Input!$N$119*(1+rvanilla)^0.5)-SUM($N273:AC273),(Input!$N$119*(1+rvanilla)^0.5)/A17stdlife))</f>
        <v>0</v>
      </c>
      <c r="AE273" s="172">
        <f>IF(A17stdlife="n/a","n/a",IF(AE$3&gt;(A17stdlife+$E273),(Input!$N$119*(1+rvanilla)^0.5)-SUM($N273:AD273),(Input!$N$119*(1+rvanilla)^0.5)/A17stdlife))</f>
        <v>0</v>
      </c>
      <c r="AF273" s="172">
        <f>IF(A17stdlife="n/a","n/a",IF(AF$3&gt;(A17stdlife+$E273),(Input!$N$119*(1+rvanilla)^0.5)-SUM($N273:AE273),(Input!$N$119*(1+rvanilla)^0.5)/A17stdlife))</f>
        <v>0</v>
      </c>
      <c r="AG273" s="172">
        <f>IF(A17stdlife="n/a","n/a",IF(AG$3&gt;(A17stdlife+$E273),(Input!$N$119*(1+rvanilla)^0.5)-SUM($N273:AF273),(Input!$N$119*(1+rvanilla)^0.5)/A17stdlife))</f>
        <v>0</v>
      </c>
      <c r="AH273" s="172">
        <f>IF(A17stdlife="n/a","n/a",IF(AH$3&gt;(A17stdlife+$E273),(Input!$N$119*(1+rvanilla)^0.5)-SUM($N273:AG273),(Input!$N$119*(1+rvanilla)^0.5)/A17stdlife))</f>
        <v>0</v>
      </c>
      <c r="AI273" s="172">
        <f>IF(A17stdlife="n/a","n/a",IF(AI$3&gt;(A17stdlife+$E273),(Input!$N$119*(1+rvanilla)^0.5)-SUM($N273:AH273),(Input!$N$119*(1+rvanilla)^0.5)/A17stdlife))</f>
        <v>0</v>
      </c>
      <c r="AJ273" s="172">
        <f>IF(A17stdlife="n/a","n/a",IF(AJ$3&gt;(A17stdlife+$E273),(Input!$N$119*(1+rvanilla)^0.5)-SUM($N273:AI273),(Input!$N$119*(1+rvanilla)^0.5)/A17stdlife))</f>
        <v>0</v>
      </c>
      <c r="AK273" s="172">
        <f>IF(A17stdlife="n/a","n/a",IF(AK$3&gt;(A17stdlife+$E273),(Input!$N$119*(1+rvanilla)^0.5)-SUM($N273:AJ273),(Input!$N$119*(1+rvanilla)^0.5)/A17stdlife))</f>
        <v>0</v>
      </c>
      <c r="AL273" s="172">
        <f>IF(A17stdlife="n/a","n/a",IF(AL$3&gt;(A17stdlife+$E273),(Input!$N$119*(1+rvanilla)^0.5)-SUM($N273:AK273),(Input!$N$119*(1+rvanilla)^0.5)/A17stdlife))</f>
        <v>0</v>
      </c>
      <c r="AM273" s="172">
        <f>IF(A17stdlife="n/a","n/a",IF(AM$3&gt;(A17stdlife+$E273),(Input!$N$119*(1+rvanilla)^0.5)-SUM($N273:AL273),(Input!$N$119*(1+rvanilla)^0.5)/A17stdlife))</f>
        <v>0</v>
      </c>
      <c r="AN273" s="172">
        <f>IF(A17stdlife="n/a","n/a",IF(AN$3&gt;(A17stdlife+$E273),(Input!$N$119*(1+rvanilla)^0.5)-SUM($N273:AM273),(Input!$N$119*(1+rvanilla)^0.5)/A17stdlife))</f>
        <v>0</v>
      </c>
      <c r="AO273" s="172">
        <f>IF(A17stdlife="n/a","n/a",IF(AO$3&gt;(A17stdlife+$E273),(Input!$N$119*(1+rvanilla)^0.5)-SUM($N273:AN273),(Input!$N$119*(1+rvanilla)^0.5)/A17stdlife))</f>
        <v>0</v>
      </c>
      <c r="AP273" s="172">
        <f>IF(A17stdlife="n/a","n/a",IF(AP$3&gt;(A17stdlife+$E273),(Input!$N$119*(1+rvanilla)^0.5)-SUM($N273:AO273),(Input!$N$119*(1+rvanilla)^0.5)/A17stdlife))</f>
        <v>0</v>
      </c>
      <c r="AQ273" s="172">
        <f>IF(A17stdlife="n/a","n/a",IF(AQ$3&gt;(A17stdlife+$E273),(Input!$N$119*(1+rvanilla)^0.5)-SUM($N273:AP273),(Input!$N$119*(1+rvanilla)^0.5)/A17stdlife))</f>
        <v>0</v>
      </c>
      <c r="AR273" s="172">
        <f>IF(A17stdlife="n/a","n/a",IF(AR$3&gt;(A17stdlife+$E273),(Input!$N$119*(1+rvanilla)^0.5)-SUM($N273:AQ273),(Input!$N$119*(1+rvanilla)^0.5)/A17stdlife))</f>
        <v>0</v>
      </c>
      <c r="AS273" s="172">
        <f>IF(A17stdlife="n/a","n/a",IF(AS$3&gt;(A17stdlife+$E273),(Input!$N$119*(1+rvanilla)^0.5)-SUM($N273:AR273),(Input!$N$119*(1+rvanilla)^0.5)/A17stdlife))</f>
        <v>0</v>
      </c>
      <c r="AT273" s="172">
        <f>IF(A17stdlife="n/a","n/a",IF(AT$3&gt;(A17stdlife+$E273),(Input!$N$119*(1+rvanilla)^0.5)-SUM($N273:AS273),(Input!$N$119*(1+rvanilla)^0.5)/A17stdlife))</f>
        <v>0</v>
      </c>
      <c r="AU273" s="172">
        <f>IF(A17stdlife="n/a","n/a",IF(AU$3&gt;(A17stdlife+$E273),(Input!$N$119*(1+rvanilla)^0.5)-SUM($N273:AT273),(Input!$N$119*(1+rvanilla)^0.5)/A17stdlife))</f>
        <v>0</v>
      </c>
      <c r="AV273" s="172">
        <f>IF(A17stdlife="n/a","n/a",IF(AV$3&gt;(A17stdlife+$E273),(Input!$N$119*(1+rvanilla)^0.5)-SUM($N273:AU273),(Input!$N$119*(1+rvanilla)^0.5)/A17stdlife))</f>
        <v>0</v>
      </c>
      <c r="AW273" s="172">
        <f>IF(A17stdlife="n/a","n/a",IF(AW$3&gt;(A17stdlife+$E273),(Input!$N$119*(1+rvanilla)^0.5)-SUM($N273:AV273),(Input!$N$119*(1+rvanilla)^0.5)/A17stdlife))</f>
        <v>0</v>
      </c>
      <c r="AX273" s="172">
        <f>IF(A17stdlife="n/a","n/a",IF(AX$3&gt;(A17stdlife+$E273),(Input!$N$119*(1+rvanilla)^0.5)-SUM($N273:AW273),(Input!$N$119*(1+rvanilla)^0.5)/A17stdlife))</f>
        <v>0</v>
      </c>
      <c r="AY273" s="172">
        <f>IF(A17stdlife="n/a","n/a",IF(AY$3&gt;(A17stdlife+$E273),(Input!$N$119*(1+rvanilla)^0.5)-SUM($N273:AX273),(Input!$N$119*(1+rvanilla)^0.5)/A17stdlife))</f>
        <v>0</v>
      </c>
      <c r="AZ273" s="172">
        <f>IF(A17stdlife="n/a","n/a",IF(AZ$3&gt;(A17stdlife+$E273),(Input!$N$119*(1+rvanilla)^0.5)-SUM($N273:AY273),(Input!$N$119*(1+rvanilla)^0.5)/A17stdlife))</f>
        <v>0</v>
      </c>
      <c r="BA273" s="172">
        <f>IF(A17stdlife="n/a","n/a",IF(BA$3&gt;(A17stdlife+$E273),(Input!$N$119*(1+rvanilla)^0.5)-SUM($N273:AZ273),(Input!$N$119*(1+rvanilla)^0.5)/A17stdlife))</f>
        <v>0</v>
      </c>
      <c r="BB273" s="172">
        <f>IF(A17stdlife="n/a","n/a",IF(BB$3&gt;(A17stdlife+$E273),(Input!$N$119*(1+rvanilla)^0.5)-SUM($N273:BA273),(Input!$N$119*(1+rvanilla)^0.5)/A17stdlife))</f>
        <v>0</v>
      </c>
      <c r="BC273" s="172">
        <f>IF(A17stdlife="n/a","n/a",IF(BC$3&gt;(A17stdlife+$E273),(Input!$N$119*(1+rvanilla)^0.5)-SUM($N273:BB273),(Input!$N$119*(1+rvanilla)^0.5)/A17stdlife))</f>
        <v>0</v>
      </c>
      <c r="BD273" s="172">
        <f>IF(A17stdlife="n/a","n/a",IF(BD$3&gt;(A17stdlife+$E273),(Input!$N$119*(1+rvanilla)^0.5)-SUM($N273:BC273),(Input!$N$119*(1+rvanilla)^0.5)/A17stdlife))</f>
        <v>0</v>
      </c>
      <c r="BE273" s="172">
        <f>IF(A17stdlife="n/a","n/a",IF(BE$3&gt;(A17stdlife+$E273),(Input!$N$119*(1+rvanilla)^0.5)-SUM($N273:BD273),(Input!$N$119*(1+rvanilla)^0.5)/A17stdlife))</f>
        <v>0</v>
      </c>
      <c r="BF273" s="172">
        <f>IF(A17stdlife="n/a","n/a",IF(BF$3&gt;(A17stdlife+$E273),(Input!$N$119*(1+rvanilla)^0.5)-SUM($N273:BE273),(Input!$N$119*(1+rvanilla)^0.5)/A17stdlife))</f>
        <v>0</v>
      </c>
      <c r="BG273" s="172">
        <f>IF(A17stdlife="n/a","n/a",IF(BG$3&gt;(A17stdlife+$E273),(Input!$N$119*(1+rvanilla)^0.5)-SUM($N273:BF273),(Input!$N$119*(1+rvanilla)^0.5)/A17stdlife))</f>
        <v>0</v>
      </c>
      <c r="BH273" s="172">
        <f>IF(A17stdlife="n/a","n/a",IF(BH$3&gt;(A17stdlife+$E273),(Input!$N$119*(1+rvanilla)^0.5)-SUM($N273:BG273),(Input!$N$119*(1+rvanilla)^0.5)/A17stdlife))</f>
        <v>0</v>
      </c>
      <c r="BI273" s="172">
        <f>IF(A17stdlife="n/a","n/a",IF(BI$3&gt;(A17stdlife+$E273),(Input!$N$119*(1+rvanilla)^0.5)-SUM($N273:BH273),(Input!$N$119*(1+rvanilla)^0.5)/A17stdlife))</f>
        <v>0</v>
      </c>
      <c r="BJ273" s="16"/>
      <c r="BK273" s="16"/>
      <c r="BL273" s="325"/>
      <c r="BM273" s="325"/>
      <c r="BN273" s="325"/>
      <c r="BO273" s="325"/>
      <c r="BP273" s="325"/>
      <c r="BQ273" s="325"/>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2" customFormat="1" hidden="1" outlineLevel="2">
      <c r="A274" s="16"/>
      <c r="B274" s="16"/>
      <c r="C274" s="35"/>
      <c r="D274" s="546"/>
      <c r="E274" s="293">
        <v>9</v>
      </c>
      <c r="F274" s="37"/>
      <c r="G274" s="318"/>
      <c r="H274" s="320"/>
      <c r="I274" s="320"/>
      <c r="J274" s="320"/>
      <c r="K274" s="320"/>
      <c r="L274" s="320"/>
      <c r="M274" s="320"/>
      <c r="N274" s="320"/>
      <c r="O274" s="319"/>
      <c r="P274" s="172">
        <f>IF(A17stdlife="n/a","n/a",IF(P$3&gt;(A17stdlife+$E274),(Input!$O$119*(1+rvanilla)^0.5)-SUM($O274:O274),(Input!$O$119*(1+rvanilla)^0.5)/A17stdlife))</f>
        <v>0</v>
      </c>
      <c r="Q274" s="172">
        <f>IF(A17stdlife="n/a","n/a",IF(Q$3&gt;(A17stdlife+$E274),(Input!$O$119*(1+rvanilla)^0.5)-SUM($O274:P274),(Input!$O$119*(1+rvanilla)^0.5)/A17stdlife))</f>
        <v>0</v>
      </c>
      <c r="R274" s="172">
        <f>IF(A17stdlife="n/a","n/a",IF(R$3&gt;(A17stdlife+$E274),(Input!$O$119*(1+rvanilla)^0.5)-SUM($O274:Q274),(Input!$O$119*(1+rvanilla)^0.5)/A17stdlife))</f>
        <v>0</v>
      </c>
      <c r="S274" s="172">
        <f>IF(A17stdlife="n/a","n/a",IF(S$3&gt;(A17stdlife+$E274),(Input!$O$119*(1+rvanilla)^0.5)-SUM($O274:R274),(Input!$O$119*(1+rvanilla)^0.5)/A17stdlife))</f>
        <v>0</v>
      </c>
      <c r="T274" s="172">
        <f>IF(A17stdlife="n/a","n/a",IF(T$3&gt;(A17stdlife+$E274),(Input!$O$119*(1+rvanilla)^0.5)-SUM($O274:S274),(Input!$O$119*(1+rvanilla)^0.5)/A17stdlife))</f>
        <v>0</v>
      </c>
      <c r="U274" s="172">
        <f>IF(A17stdlife="n/a","n/a",IF(U$3&gt;(A17stdlife+$E274),(Input!$O$119*(1+rvanilla)^0.5)-SUM($O274:T274),(Input!$O$119*(1+rvanilla)^0.5)/A17stdlife))</f>
        <v>0</v>
      </c>
      <c r="V274" s="172">
        <f>IF(A17stdlife="n/a","n/a",IF(V$3&gt;(A17stdlife+$E274),(Input!$O$119*(1+rvanilla)^0.5)-SUM($O274:U274),(Input!$O$119*(1+rvanilla)^0.5)/A17stdlife))</f>
        <v>0</v>
      </c>
      <c r="W274" s="172">
        <f>IF(A17stdlife="n/a","n/a",IF(W$3&gt;(A17stdlife+$E274),(Input!$O$119*(1+rvanilla)^0.5)-SUM($O274:V274),(Input!$O$119*(1+rvanilla)^0.5)/A17stdlife))</f>
        <v>0</v>
      </c>
      <c r="X274" s="172">
        <f>IF(A17stdlife="n/a","n/a",IF(X$3&gt;(A17stdlife+$E274),(Input!$O$119*(1+rvanilla)^0.5)-SUM($O274:W274),(Input!$O$119*(1+rvanilla)^0.5)/A17stdlife))</f>
        <v>0</v>
      </c>
      <c r="Y274" s="172">
        <f>IF(A17stdlife="n/a","n/a",IF(Y$3&gt;(A17stdlife+$E274),(Input!$O$119*(1+rvanilla)^0.5)-SUM($O274:X274),(Input!$O$119*(1+rvanilla)^0.5)/A17stdlife))</f>
        <v>0</v>
      </c>
      <c r="Z274" s="172">
        <f>IF(A17stdlife="n/a","n/a",IF(Z$3&gt;(A17stdlife+$E274),(Input!$O$119*(1+rvanilla)^0.5)-SUM($O274:Y274),(Input!$O$119*(1+rvanilla)^0.5)/A17stdlife))</f>
        <v>0</v>
      </c>
      <c r="AA274" s="172">
        <f>IF(A17stdlife="n/a","n/a",IF(AA$3&gt;(A17stdlife+$E274),(Input!$O$119*(1+rvanilla)^0.5)-SUM($O274:Z274),(Input!$O$119*(1+rvanilla)^0.5)/A17stdlife))</f>
        <v>0</v>
      </c>
      <c r="AB274" s="172">
        <f>IF(A17stdlife="n/a","n/a",IF(AB$3&gt;(A17stdlife+$E274),(Input!$O$119*(1+rvanilla)^0.5)-SUM($O274:AA274),(Input!$O$119*(1+rvanilla)^0.5)/A17stdlife))</f>
        <v>0</v>
      </c>
      <c r="AC274" s="172">
        <f>IF(A17stdlife="n/a","n/a",IF(AC$3&gt;(A17stdlife+$E274),(Input!$O$119*(1+rvanilla)^0.5)-SUM($O274:AB274),(Input!$O$119*(1+rvanilla)^0.5)/A17stdlife))</f>
        <v>0</v>
      </c>
      <c r="AD274" s="172">
        <f>IF(A17stdlife="n/a","n/a",IF(AD$3&gt;(A17stdlife+$E274),(Input!$O$119*(1+rvanilla)^0.5)-SUM($O274:AC274),(Input!$O$119*(1+rvanilla)^0.5)/A17stdlife))</f>
        <v>0</v>
      </c>
      <c r="AE274" s="172">
        <f>IF(A17stdlife="n/a","n/a",IF(AE$3&gt;(A17stdlife+$E274),(Input!$O$119*(1+rvanilla)^0.5)-SUM($O274:AD274),(Input!$O$119*(1+rvanilla)^0.5)/A17stdlife))</f>
        <v>0</v>
      </c>
      <c r="AF274" s="172">
        <f>IF(A17stdlife="n/a","n/a",IF(AF$3&gt;(A17stdlife+$E274),(Input!$O$119*(1+rvanilla)^0.5)-SUM($O274:AE274),(Input!$O$119*(1+rvanilla)^0.5)/A17stdlife))</f>
        <v>0</v>
      </c>
      <c r="AG274" s="172">
        <f>IF(A17stdlife="n/a","n/a",IF(AG$3&gt;(A17stdlife+$E274),(Input!$O$119*(1+rvanilla)^0.5)-SUM($O274:AF274),(Input!$O$119*(1+rvanilla)^0.5)/A17stdlife))</f>
        <v>0</v>
      </c>
      <c r="AH274" s="172">
        <f>IF(A17stdlife="n/a","n/a",IF(AH$3&gt;(A17stdlife+$E274),(Input!$O$119*(1+rvanilla)^0.5)-SUM($O274:AG274),(Input!$O$119*(1+rvanilla)^0.5)/A17stdlife))</f>
        <v>0</v>
      </c>
      <c r="AI274" s="172">
        <f>IF(A17stdlife="n/a","n/a",IF(AI$3&gt;(A17stdlife+$E274),(Input!$O$119*(1+rvanilla)^0.5)-SUM($O274:AH274),(Input!$O$119*(1+rvanilla)^0.5)/A17stdlife))</f>
        <v>0</v>
      </c>
      <c r="AJ274" s="172">
        <f>IF(A17stdlife="n/a","n/a",IF(AJ$3&gt;(A17stdlife+$E274),(Input!$O$119*(1+rvanilla)^0.5)-SUM($O274:AI274),(Input!$O$119*(1+rvanilla)^0.5)/A17stdlife))</f>
        <v>0</v>
      </c>
      <c r="AK274" s="172">
        <f>IF(A17stdlife="n/a","n/a",IF(AK$3&gt;(A17stdlife+$E274),(Input!$O$119*(1+rvanilla)^0.5)-SUM($O274:AJ274),(Input!$O$119*(1+rvanilla)^0.5)/A17stdlife))</f>
        <v>0</v>
      </c>
      <c r="AL274" s="172">
        <f>IF(A17stdlife="n/a","n/a",IF(AL$3&gt;(A17stdlife+$E274),(Input!$O$119*(1+rvanilla)^0.5)-SUM($O274:AK274),(Input!$O$119*(1+rvanilla)^0.5)/A17stdlife))</f>
        <v>0</v>
      </c>
      <c r="AM274" s="172">
        <f>IF(A17stdlife="n/a","n/a",IF(AM$3&gt;(A17stdlife+$E274),(Input!$O$119*(1+rvanilla)^0.5)-SUM($O274:AL274),(Input!$O$119*(1+rvanilla)^0.5)/A17stdlife))</f>
        <v>0</v>
      </c>
      <c r="AN274" s="172">
        <f>IF(A17stdlife="n/a","n/a",IF(AN$3&gt;(A17stdlife+$E274),(Input!$O$119*(1+rvanilla)^0.5)-SUM($O274:AM274),(Input!$O$119*(1+rvanilla)^0.5)/A17stdlife))</f>
        <v>0</v>
      </c>
      <c r="AO274" s="172">
        <f>IF(A17stdlife="n/a","n/a",IF(AO$3&gt;(A17stdlife+$E274),(Input!$O$119*(1+rvanilla)^0.5)-SUM($O274:AN274),(Input!$O$119*(1+rvanilla)^0.5)/A17stdlife))</f>
        <v>0</v>
      </c>
      <c r="AP274" s="172">
        <f>IF(A17stdlife="n/a","n/a",IF(AP$3&gt;(A17stdlife+$E274),(Input!$O$119*(1+rvanilla)^0.5)-SUM($O274:AO274),(Input!$O$119*(1+rvanilla)^0.5)/A17stdlife))</f>
        <v>0</v>
      </c>
      <c r="AQ274" s="172">
        <f>IF(A17stdlife="n/a","n/a",IF(AQ$3&gt;(A17stdlife+$E274),(Input!$O$119*(1+rvanilla)^0.5)-SUM($O274:AP274),(Input!$O$119*(1+rvanilla)^0.5)/A17stdlife))</f>
        <v>0</v>
      </c>
      <c r="AR274" s="172">
        <f>IF(A17stdlife="n/a","n/a",IF(AR$3&gt;(A17stdlife+$E274),(Input!$O$119*(1+rvanilla)^0.5)-SUM($O274:AQ274),(Input!$O$119*(1+rvanilla)^0.5)/A17stdlife))</f>
        <v>0</v>
      </c>
      <c r="AS274" s="172">
        <f>IF(A17stdlife="n/a","n/a",IF(AS$3&gt;(A17stdlife+$E274),(Input!$O$119*(1+rvanilla)^0.5)-SUM($O274:AR274),(Input!$O$119*(1+rvanilla)^0.5)/A17stdlife))</f>
        <v>0</v>
      </c>
      <c r="AT274" s="172">
        <f>IF(A17stdlife="n/a","n/a",IF(AT$3&gt;(A17stdlife+$E274),(Input!$O$119*(1+rvanilla)^0.5)-SUM($O274:AS274),(Input!$O$119*(1+rvanilla)^0.5)/A17stdlife))</f>
        <v>0</v>
      </c>
      <c r="AU274" s="172">
        <f>IF(A17stdlife="n/a","n/a",IF(AU$3&gt;(A17stdlife+$E274),(Input!$O$119*(1+rvanilla)^0.5)-SUM($O274:AT274),(Input!$O$119*(1+rvanilla)^0.5)/A17stdlife))</f>
        <v>0</v>
      </c>
      <c r="AV274" s="172">
        <f>IF(A17stdlife="n/a","n/a",IF(AV$3&gt;(A17stdlife+$E274),(Input!$O$119*(1+rvanilla)^0.5)-SUM($O274:AU274),(Input!$O$119*(1+rvanilla)^0.5)/A17stdlife))</f>
        <v>0</v>
      </c>
      <c r="AW274" s="172">
        <f>IF(A17stdlife="n/a","n/a",IF(AW$3&gt;(A17stdlife+$E274),(Input!$O$119*(1+rvanilla)^0.5)-SUM($O274:AV274),(Input!$O$119*(1+rvanilla)^0.5)/A17stdlife))</f>
        <v>0</v>
      </c>
      <c r="AX274" s="172">
        <f>IF(A17stdlife="n/a","n/a",IF(AX$3&gt;(A17stdlife+$E274),(Input!$O$119*(1+rvanilla)^0.5)-SUM($O274:AW274),(Input!$O$119*(1+rvanilla)^0.5)/A17stdlife))</f>
        <v>0</v>
      </c>
      <c r="AY274" s="172">
        <f>IF(A17stdlife="n/a","n/a",IF(AY$3&gt;(A17stdlife+$E274),(Input!$O$119*(1+rvanilla)^0.5)-SUM($O274:AX274),(Input!$O$119*(1+rvanilla)^0.5)/A17stdlife))</f>
        <v>0</v>
      </c>
      <c r="AZ274" s="172">
        <f>IF(A17stdlife="n/a","n/a",IF(AZ$3&gt;(A17stdlife+$E274),(Input!$O$119*(1+rvanilla)^0.5)-SUM($O274:AY274),(Input!$O$119*(1+rvanilla)^0.5)/A17stdlife))</f>
        <v>0</v>
      </c>
      <c r="BA274" s="172">
        <f>IF(A17stdlife="n/a","n/a",IF(BA$3&gt;(A17stdlife+$E274),(Input!$O$119*(1+rvanilla)^0.5)-SUM($O274:AZ274),(Input!$O$119*(1+rvanilla)^0.5)/A17stdlife))</f>
        <v>0</v>
      </c>
      <c r="BB274" s="172">
        <f>IF(A17stdlife="n/a","n/a",IF(BB$3&gt;(A17stdlife+$E274),(Input!$O$119*(1+rvanilla)^0.5)-SUM($O274:BA274),(Input!$O$119*(1+rvanilla)^0.5)/A17stdlife))</f>
        <v>0</v>
      </c>
      <c r="BC274" s="172">
        <f>IF(A17stdlife="n/a","n/a",IF(BC$3&gt;(A17stdlife+$E274),(Input!$O$119*(1+rvanilla)^0.5)-SUM($O274:BB274),(Input!$O$119*(1+rvanilla)^0.5)/A17stdlife))</f>
        <v>0</v>
      </c>
      <c r="BD274" s="172">
        <f>IF(A17stdlife="n/a","n/a",IF(BD$3&gt;(A17stdlife+$E274),(Input!$O$119*(1+rvanilla)^0.5)-SUM($O274:BC274),(Input!$O$119*(1+rvanilla)^0.5)/A17stdlife))</f>
        <v>0</v>
      </c>
      <c r="BE274" s="172">
        <f>IF(A17stdlife="n/a","n/a",IF(BE$3&gt;(A17stdlife+$E274),(Input!$O$119*(1+rvanilla)^0.5)-SUM($O274:BD274),(Input!$O$119*(1+rvanilla)^0.5)/A17stdlife))</f>
        <v>0</v>
      </c>
      <c r="BF274" s="172">
        <f>IF(A17stdlife="n/a","n/a",IF(BF$3&gt;(A17stdlife+$E274),(Input!$O$119*(1+rvanilla)^0.5)-SUM($O274:BE274),(Input!$O$119*(1+rvanilla)^0.5)/A17stdlife))</f>
        <v>0</v>
      </c>
      <c r="BG274" s="172">
        <f>IF(A17stdlife="n/a","n/a",IF(BG$3&gt;(A17stdlife+$E274),(Input!$O$119*(1+rvanilla)^0.5)-SUM($O274:BF274),(Input!$O$119*(1+rvanilla)^0.5)/A17stdlife))</f>
        <v>0</v>
      </c>
      <c r="BH274" s="172">
        <f>IF(A17stdlife="n/a","n/a",IF(BH$3&gt;(A17stdlife+$E274),(Input!$O$119*(1+rvanilla)^0.5)-SUM($O274:BG274),(Input!$O$119*(1+rvanilla)^0.5)/A17stdlife))</f>
        <v>0</v>
      </c>
      <c r="BI274" s="172">
        <f>IF(A17stdlife="n/a","n/a",IF(BI$3&gt;(A17stdlife+$E274),(Input!$O$119*(1+rvanilla)^0.5)-SUM($O274:BH274),(Input!$O$119*(1+rvanilla)^0.5)/A17stdlife))</f>
        <v>0</v>
      </c>
      <c r="BJ274" s="16"/>
      <c r="BK274" s="16"/>
      <c r="BL274" s="325"/>
      <c r="BM274" s="325"/>
      <c r="BN274" s="325"/>
      <c r="BO274" s="325"/>
      <c r="BP274" s="325"/>
      <c r="BQ274" s="325"/>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2" customFormat="1" hidden="1" outlineLevel="2">
      <c r="A275" s="16"/>
      <c r="B275" s="16"/>
      <c r="C275" s="35"/>
      <c r="D275" s="546"/>
      <c r="E275" s="294">
        <v>10</v>
      </c>
      <c r="F275" s="37"/>
      <c r="G275" s="318"/>
      <c r="H275" s="320"/>
      <c r="I275" s="320"/>
      <c r="J275" s="320"/>
      <c r="K275" s="320"/>
      <c r="L275" s="320"/>
      <c r="M275" s="320"/>
      <c r="N275" s="320"/>
      <c r="O275" s="320"/>
      <c r="P275" s="319"/>
      <c r="Q275" s="172">
        <f>IF(A17stdlife="n/a","n/a",IF(Q$3&gt;(A17stdlife+$E275),(Input!$P$119*(1+rvanilla)^0.5)-SUM($P275:P275),(Input!$P$119*(1+rvanilla)^0.5)/A17stdlife))</f>
        <v>0</v>
      </c>
      <c r="R275" s="172">
        <f>IF(A17stdlife="n/a","n/a",IF(R$3&gt;(A17stdlife+$E275),(Input!$P$119*(1+rvanilla)^0.5)-SUM($P275:Q275),(Input!$P$119*(1+rvanilla)^0.5)/A17stdlife))</f>
        <v>0</v>
      </c>
      <c r="S275" s="172">
        <f>IF(A17stdlife="n/a","n/a",IF(S$3&gt;(A17stdlife+$E275),(Input!$P$119*(1+rvanilla)^0.5)-SUM($P275:R275),(Input!$P$119*(1+rvanilla)^0.5)/A17stdlife))</f>
        <v>0</v>
      </c>
      <c r="T275" s="172">
        <f>IF(A17stdlife="n/a","n/a",IF(T$3&gt;(A17stdlife+$E275),(Input!$P$119*(1+rvanilla)^0.5)-SUM($P275:S275),(Input!$P$119*(1+rvanilla)^0.5)/A17stdlife))</f>
        <v>0</v>
      </c>
      <c r="U275" s="172">
        <f>IF(A17stdlife="n/a","n/a",IF(U$3&gt;(A17stdlife+$E275),(Input!$P$119*(1+rvanilla)^0.5)-SUM($P275:T275),(Input!$P$119*(1+rvanilla)^0.5)/A17stdlife))</f>
        <v>0</v>
      </c>
      <c r="V275" s="172">
        <f>IF(A17stdlife="n/a","n/a",IF(V$3&gt;(A17stdlife+$E275),(Input!$P$119*(1+rvanilla)^0.5)-SUM($P275:U275),(Input!$P$119*(1+rvanilla)^0.5)/A17stdlife))</f>
        <v>0</v>
      </c>
      <c r="W275" s="172">
        <f>IF(A17stdlife="n/a","n/a",IF(W$3&gt;(A17stdlife+$E275),(Input!$P$119*(1+rvanilla)^0.5)-SUM($P275:V275),(Input!$P$119*(1+rvanilla)^0.5)/A17stdlife))</f>
        <v>0</v>
      </c>
      <c r="X275" s="172">
        <f>IF(A17stdlife="n/a","n/a",IF(X$3&gt;(A17stdlife+$E275),(Input!$P$119*(1+rvanilla)^0.5)-SUM($P275:W275),(Input!$P$119*(1+rvanilla)^0.5)/A17stdlife))</f>
        <v>0</v>
      </c>
      <c r="Y275" s="172">
        <f>IF(A17stdlife="n/a","n/a",IF(Y$3&gt;(A17stdlife+$E275),(Input!$P$119*(1+rvanilla)^0.5)-SUM($P275:X275),(Input!$P$119*(1+rvanilla)^0.5)/A17stdlife))</f>
        <v>0</v>
      </c>
      <c r="Z275" s="172">
        <f>IF(A17stdlife="n/a","n/a",IF(Z$3&gt;(A17stdlife+$E275),(Input!$P$119*(1+rvanilla)^0.5)-SUM($P275:Y275),(Input!$P$119*(1+rvanilla)^0.5)/A17stdlife))</f>
        <v>0</v>
      </c>
      <c r="AA275" s="172">
        <f>IF(A17stdlife="n/a","n/a",IF(AA$3&gt;(A17stdlife+$E275),(Input!$P$119*(1+rvanilla)^0.5)-SUM($P275:Z275),(Input!$P$119*(1+rvanilla)^0.5)/A17stdlife))</f>
        <v>0</v>
      </c>
      <c r="AB275" s="172">
        <f>IF(A17stdlife="n/a","n/a",IF(AB$3&gt;(A17stdlife+$E275),(Input!$P$119*(1+rvanilla)^0.5)-SUM($P275:AA275),(Input!$P$119*(1+rvanilla)^0.5)/A17stdlife))</f>
        <v>0</v>
      </c>
      <c r="AC275" s="172">
        <f>IF(A17stdlife="n/a","n/a",IF(AC$3&gt;(A17stdlife+$E275),(Input!$P$119*(1+rvanilla)^0.5)-SUM($P275:AB275),(Input!$P$119*(1+rvanilla)^0.5)/A17stdlife))</f>
        <v>0</v>
      </c>
      <c r="AD275" s="172">
        <f>IF(A17stdlife="n/a","n/a",IF(AD$3&gt;(A17stdlife+$E275),(Input!$P$119*(1+rvanilla)^0.5)-SUM($P275:AC275),(Input!$P$119*(1+rvanilla)^0.5)/A17stdlife))</f>
        <v>0</v>
      </c>
      <c r="AE275" s="172">
        <f>IF(A17stdlife="n/a","n/a",IF(AE$3&gt;(A17stdlife+$E275),(Input!$P$119*(1+rvanilla)^0.5)-SUM($P275:AD275),(Input!$P$119*(1+rvanilla)^0.5)/A17stdlife))</f>
        <v>0</v>
      </c>
      <c r="AF275" s="172">
        <f>IF(A17stdlife="n/a","n/a",IF(AF$3&gt;(A17stdlife+$E275),(Input!$P$119*(1+rvanilla)^0.5)-SUM($P275:AE275),(Input!$P$119*(1+rvanilla)^0.5)/A17stdlife))</f>
        <v>0</v>
      </c>
      <c r="AG275" s="172">
        <f>IF(A17stdlife="n/a","n/a",IF(AG$3&gt;(A17stdlife+$E275),(Input!$P$119*(1+rvanilla)^0.5)-SUM($P275:AF275),(Input!$P$119*(1+rvanilla)^0.5)/A17stdlife))</f>
        <v>0</v>
      </c>
      <c r="AH275" s="172">
        <f>IF(A17stdlife="n/a","n/a",IF(AH$3&gt;(A17stdlife+$E275),(Input!$P$119*(1+rvanilla)^0.5)-SUM($P275:AG275),(Input!$P$119*(1+rvanilla)^0.5)/A17stdlife))</f>
        <v>0</v>
      </c>
      <c r="AI275" s="172">
        <f>IF(A17stdlife="n/a","n/a",IF(AI$3&gt;(A17stdlife+$E275),(Input!$P$119*(1+rvanilla)^0.5)-SUM($P275:AH275),(Input!$P$119*(1+rvanilla)^0.5)/A17stdlife))</f>
        <v>0</v>
      </c>
      <c r="AJ275" s="172">
        <f>IF(A17stdlife="n/a","n/a",IF(AJ$3&gt;(A17stdlife+$E275),(Input!$P$119*(1+rvanilla)^0.5)-SUM($P275:AI275),(Input!$P$119*(1+rvanilla)^0.5)/A17stdlife))</f>
        <v>0</v>
      </c>
      <c r="AK275" s="172">
        <f>IF(A17stdlife="n/a","n/a",IF(AK$3&gt;(A17stdlife+$E275),(Input!$P$119*(1+rvanilla)^0.5)-SUM($P275:AJ275),(Input!$P$119*(1+rvanilla)^0.5)/A17stdlife))</f>
        <v>0</v>
      </c>
      <c r="AL275" s="172">
        <f>IF(A17stdlife="n/a","n/a",IF(AL$3&gt;(A17stdlife+$E275),(Input!$P$119*(1+rvanilla)^0.5)-SUM($P275:AK275),(Input!$P$119*(1+rvanilla)^0.5)/A17stdlife))</f>
        <v>0</v>
      </c>
      <c r="AM275" s="172">
        <f>IF(A17stdlife="n/a","n/a",IF(AM$3&gt;(A17stdlife+$E275),(Input!$P$119*(1+rvanilla)^0.5)-SUM($P275:AL275),(Input!$P$119*(1+rvanilla)^0.5)/A17stdlife))</f>
        <v>0</v>
      </c>
      <c r="AN275" s="172">
        <f>IF(A17stdlife="n/a","n/a",IF(AN$3&gt;(A17stdlife+$E275),(Input!$P$119*(1+rvanilla)^0.5)-SUM($P275:AM275),(Input!$P$119*(1+rvanilla)^0.5)/A17stdlife))</f>
        <v>0</v>
      </c>
      <c r="AO275" s="172">
        <f>IF(A17stdlife="n/a","n/a",IF(AO$3&gt;(A17stdlife+$E275),(Input!$P$119*(1+rvanilla)^0.5)-SUM($P275:AN275),(Input!$P$119*(1+rvanilla)^0.5)/A17stdlife))</f>
        <v>0</v>
      </c>
      <c r="AP275" s="172">
        <f>IF(A17stdlife="n/a","n/a",IF(AP$3&gt;(A17stdlife+$E275),(Input!$P$119*(1+rvanilla)^0.5)-SUM($P275:AO275),(Input!$P$119*(1+rvanilla)^0.5)/A17stdlife))</f>
        <v>0</v>
      </c>
      <c r="AQ275" s="172">
        <f>IF(A17stdlife="n/a","n/a",IF(AQ$3&gt;(A17stdlife+$E275),(Input!$P$119*(1+rvanilla)^0.5)-SUM($P275:AP275),(Input!$P$119*(1+rvanilla)^0.5)/A17stdlife))</f>
        <v>0</v>
      </c>
      <c r="AR275" s="172">
        <f>IF(A17stdlife="n/a","n/a",IF(AR$3&gt;(A17stdlife+$E275),(Input!$P$119*(1+rvanilla)^0.5)-SUM($P275:AQ275),(Input!$P$119*(1+rvanilla)^0.5)/A17stdlife))</f>
        <v>0</v>
      </c>
      <c r="AS275" s="172">
        <f>IF(A17stdlife="n/a","n/a",IF(AS$3&gt;(A17stdlife+$E275),(Input!$P$119*(1+rvanilla)^0.5)-SUM($P275:AR275),(Input!$P$119*(1+rvanilla)^0.5)/A17stdlife))</f>
        <v>0</v>
      </c>
      <c r="AT275" s="172">
        <f>IF(A17stdlife="n/a","n/a",IF(AT$3&gt;(A17stdlife+$E275),(Input!$P$119*(1+rvanilla)^0.5)-SUM($P275:AS275),(Input!$P$119*(1+rvanilla)^0.5)/A17stdlife))</f>
        <v>0</v>
      </c>
      <c r="AU275" s="172">
        <f>IF(A17stdlife="n/a","n/a",IF(AU$3&gt;(A17stdlife+$E275),(Input!$P$119*(1+rvanilla)^0.5)-SUM($P275:AT275),(Input!$P$119*(1+rvanilla)^0.5)/A17stdlife))</f>
        <v>0</v>
      </c>
      <c r="AV275" s="172">
        <f>IF(A17stdlife="n/a","n/a",IF(AV$3&gt;(A17stdlife+$E275),(Input!$P$119*(1+rvanilla)^0.5)-SUM($P275:AU275),(Input!$P$119*(1+rvanilla)^0.5)/A17stdlife))</f>
        <v>0</v>
      </c>
      <c r="AW275" s="172">
        <f>IF(A17stdlife="n/a","n/a",IF(AW$3&gt;(A17stdlife+$E275),(Input!$P$119*(1+rvanilla)^0.5)-SUM($P275:AV275),(Input!$P$119*(1+rvanilla)^0.5)/A17stdlife))</f>
        <v>0</v>
      </c>
      <c r="AX275" s="172">
        <f>IF(A17stdlife="n/a","n/a",IF(AX$3&gt;(A17stdlife+$E275),(Input!$P$119*(1+rvanilla)^0.5)-SUM($P275:AW275),(Input!$P$119*(1+rvanilla)^0.5)/A17stdlife))</f>
        <v>0</v>
      </c>
      <c r="AY275" s="172">
        <f>IF(A17stdlife="n/a","n/a",IF(AY$3&gt;(A17stdlife+$E275),(Input!$P$119*(1+rvanilla)^0.5)-SUM($P275:AX275),(Input!$P$119*(1+rvanilla)^0.5)/A17stdlife))</f>
        <v>0</v>
      </c>
      <c r="AZ275" s="172">
        <f>IF(A17stdlife="n/a","n/a",IF(AZ$3&gt;(A17stdlife+$E275),(Input!$P$119*(1+rvanilla)^0.5)-SUM($P275:AY275),(Input!$P$119*(1+rvanilla)^0.5)/A17stdlife))</f>
        <v>0</v>
      </c>
      <c r="BA275" s="172">
        <f>IF(A17stdlife="n/a","n/a",IF(BA$3&gt;(A17stdlife+$E275),(Input!$P$119*(1+rvanilla)^0.5)-SUM($P275:AZ275),(Input!$P$119*(1+rvanilla)^0.5)/A17stdlife))</f>
        <v>0</v>
      </c>
      <c r="BB275" s="172">
        <f>IF(A17stdlife="n/a","n/a",IF(BB$3&gt;(A17stdlife+$E275),(Input!$P$119*(1+rvanilla)^0.5)-SUM($P275:BA275),(Input!$P$119*(1+rvanilla)^0.5)/A17stdlife))</f>
        <v>0</v>
      </c>
      <c r="BC275" s="172">
        <f>IF(A17stdlife="n/a","n/a",IF(BC$3&gt;(A17stdlife+$E275),(Input!$P$119*(1+rvanilla)^0.5)-SUM($P275:BB275),(Input!$P$119*(1+rvanilla)^0.5)/A17stdlife))</f>
        <v>0</v>
      </c>
      <c r="BD275" s="172">
        <f>IF(A17stdlife="n/a","n/a",IF(BD$3&gt;(A17stdlife+$E275),(Input!$P$119*(1+rvanilla)^0.5)-SUM($P275:BC275),(Input!$P$119*(1+rvanilla)^0.5)/A17stdlife))</f>
        <v>0</v>
      </c>
      <c r="BE275" s="172">
        <f>IF(A17stdlife="n/a","n/a",IF(BE$3&gt;(A17stdlife+$E275),(Input!$P$119*(1+rvanilla)^0.5)-SUM($P275:BD275),(Input!$P$119*(1+rvanilla)^0.5)/A17stdlife))</f>
        <v>0</v>
      </c>
      <c r="BF275" s="172">
        <f>IF(A17stdlife="n/a","n/a",IF(BF$3&gt;(A17stdlife+$E275),(Input!$P$119*(1+rvanilla)^0.5)-SUM($P275:BE275),(Input!$P$119*(1+rvanilla)^0.5)/A17stdlife))</f>
        <v>0</v>
      </c>
      <c r="BG275" s="172">
        <f>IF(A17stdlife="n/a","n/a",IF(BG$3&gt;(A17stdlife+$E275),(Input!$P$119*(1+rvanilla)^0.5)-SUM($P275:BF275),(Input!$P$119*(1+rvanilla)^0.5)/A17stdlife))</f>
        <v>0</v>
      </c>
      <c r="BH275" s="172">
        <f>IF(A17stdlife="n/a","n/a",IF(BH$3&gt;(A17stdlife+$E275),(Input!$P$119*(1+rvanilla)^0.5)-SUM($P275:BG275),(Input!$P$119*(1+rvanilla)^0.5)/A17stdlife))</f>
        <v>0</v>
      </c>
      <c r="BI275" s="172">
        <f>IF(A17stdlife="n/a","n/a",IF(BI$3&gt;(A17stdlife+$E275),(Input!$P$119*(1+rvanilla)^0.5)-SUM($P275:BH275),(Input!$P$119*(1+rvanilla)^0.5)/A17stdlife))</f>
        <v>0</v>
      </c>
      <c r="BJ275" s="16"/>
      <c r="BK275" s="16"/>
      <c r="BL275" s="325"/>
      <c r="BM275" s="325"/>
      <c r="BN275" s="325"/>
      <c r="BO275" s="325"/>
      <c r="BP275" s="325"/>
      <c r="BQ275" s="32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2" customFormat="1" hidden="1" outlineLevel="1">
      <c r="A276" s="16"/>
      <c r="B276" s="16"/>
      <c r="C276" s="35">
        <f>Asset17</f>
        <v>0</v>
      </c>
      <c r="D276" s="16"/>
      <c r="E276" s="16"/>
      <c r="F276" s="32"/>
      <c r="G276" s="169">
        <f>SUM(G264:G275)</f>
        <v>0</v>
      </c>
      <c r="H276" s="169">
        <f t="shared" ref="H276:AL276" si="41">SUM(H264:H275)</f>
        <v>0</v>
      </c>
      <c r="I276" s="169">
        <f t="shared" si="41"/>
        <v>0</v>
      </c>
      <c r="J276" s="169">
        <f t="shared" si="41"/>
        <v>0</v>
      </c>
      <c r="K276" s="169">
        <f t="shared" si="41"/>
        <v>0</v>
      </c>
      <c r="L276" s="169">
        <f t="shared" si="41"/>
        <v>0</v>
      </c>
      <c r="M276" s="169">
        <f t="shared" si="41"/>
        <v>0</v>
      </c>
      <c r="N276" s="169">
        <f t="shared" si="41"/>
        <v>0</v>
      </c>
      <c r="O276" s="169">
        <f t="shared" si="41"/>
        <v>0</v>
      </c>
      <c r="P276" s="169">
        <f t="shared" si="41"/>
        <v>0</v>
      </c>
      <c r="Q276" s="169">
        <f t="shared" si="41"/>
        <v>0</v>
      </c>
      <c r="R276" s="169">
        <f t="shared" si="41"/>
        <v>0</v>
      </c>
      <c r="S276" s="169">
        <f t="shared" si="41"/>
        <v>0</v>
      </c>
      <c r="T276" s="169">
        <f t="shared" si="41"/>
        <v>0</v>
      </c>
      <c r="U276" s="169">
        <f t="shared" si="41"/>
        <v>0</v>
      </c>
      <c r="V276" s="169">
        <f t="shared" si="41"/>
        <v>0</v>
      </c>
      <c r="W276" s="169">
        <f t="shared" si="41"/>
        <v>0</v>
      </c>
      <c r="X276" s="169">
        <f t="shared" si="41"/>
        <v>0</v>
      </c>
      <c r="Y276" s="169">
        <f t="shared" si="41"/>
        <v>0</v>
      </c>
      <c r="Z276" s="169">
        <f t="shared" si="41"/>
        <v>0</v>
      </c>
      <c r="AA276" s="169">
        <f t="shared" si="41"/>
        <v>0</v>
      </c>
      <c r="AB276" s="169">
        <f t="shared" si="41"/>
        <v>0</v>
      </c>
      <c r="AC276" s="169">
        <f t="shared" si="41"/>
        <v>0</v>
      </c>
      <c r="AD276" s="169">
        <f t="shared" si="41"/>
        <v>0</v>
      </c>
      <c r="AE276" s="169">
        <f t="shared" si="41"/>
        <v>0</v>
      </c>
      <c r="AF276" s="169">
        <f t="shared" si="41"/>
        <v>0</v>
      </c>
      <c r="AG276" s="169">
        <f t="shared" si="41"/>
        <v>0</v>
      </c>
      <c r="AH276" s="169">
        <f t="shared" si="41"/>
        <v>0</v>
      </c>
      <c r="AI276" s="169">
        <f t="shared" si="41"/>
        <v>0</v>
      </c>
      <c r="AJ276" s="169">
        <f t="shared" si="41"/>
        <v>0</v>
      </c>
      <c r="AK276" s="169">
        <f t="shared" si="41"/>
        <v>0</v>
      </c>
      <c r="AL276" s="169">
        <f t="shared" si="41"/>
        <v>0</v>
      </c>
      <c r="AM276" s="169">
        <f t="shared" ref="AM276:BI276" si="42">SUM(AM264:AM275)</f>
        <v>0</v>
      </c>
      <c r="AN276" s="169">
        <f t="shared" si="42"/>
        <v>0</v>
      </c>
      <c r="AO276" s="169">
        <f t="shared" si="42"/>
        <v>0</v>
      </c>
      <c r="AP276" s="169">
        <f t="shared" si="42"/>
        <v>0</v>
      </c>
      <c r="AQ276" s="169">
        <f t="shared" si="42"/>
        <v>0</v>
      </c>
      <c r="AR276" s="169">
        <f t="shared" si="42"/>
        <v>0</v>
      </c>
      <c r="AS276" s="169">
        <f t="shared" si="42"/>
        <v>0</v>
      </c>
      <c r="AT276" s="169">
        <f t="shared" si="42"/>
        <v>0</v>
      </c>
      <c r="AU276" s="169">
        <f t="shared" si="42"/>
        <v>0</v>
      </c>
      <c r="AV276" s="169">
        <f t="shared" si="42"/>
        <v>0</v>
      </c>
      <c r="AW276" s="169">
        <f t="shared" si="42"/>
        <v>0</v>
      </c>
      <c r="AX276" s="169">
        <f t="shared" si="42"/>
        <v>0</v>
      </c>
      <c r="AY276" s="169">
        <f t="shared" si="42"/>
        <v>0</v>
      </c>
      <c r="AZ276" s="169">
        <f t="shared" si="42"/>
        <v>0</v>
      </c>
      <c r="BA276" s="169">
        <f t="shared" si="42"/>
        <v>0</v>
      </c>
      <c r="BB276" s="169">
        <f t="shared" si="42"/>
        <v>0</v>
      </c>
      <c r="BC276" s="169">
        <f t="shared" si="42"/>
        <v>0</v>
      </c>
      <c r="BD276" s="169">
        <f t="shared" si="42"/>
        <v>0</v>
      </c>
      <c r="BE276" s="169">
        <f t="shared" si="42"/>
        <v>0</v>
      </c>
      <c r="BF276" s="169">
        <f t="shared" si="42"/>
        <v>0</v>
      </c>
      <c r="BG276" s="169">
        <f t="shared" si="42"/>
        <v>0</v>
      </c>
      <c r="BH276" s="169">
        <f t="shared" si="42"/>
        <v>0</v>
      </c>
      <c r="BI276" s="169">
        <f t="shared" si="42"/>
        <v>0</v>
      </c>
      <c r="BJ276" s="16"/>
      <c r="BK276" s="16"/>
      <c r="BL276" s="325"/>
      <c r="BM276" s="325"/>
      <c r="BN276" s="325"/>
      <c r="BO276" s="325"/>
      <c r="BP276" s="325"/>
      <c r="BQ276" s="325"/>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2" customFormat="1" hidden="1" outlineLevel="2">
      <c r="A277" s="16"/>
      <c r="B277" s="42">
        <f>C289</f>
        <v>0</v>
      </c>
      <c r="C277" s="43"/>
      <c r="D277" s="44" t="s">
        <v>72</v>
      </c>
      <c r="E277" s="43"/>
      <c r="F277" s="45"/>
      <c r="G277" s="171">
        <f>IF(G$3&gt;A18remlife,A18value-SUM($F277:F277),IF(A18remlife="N/A","n/a",A18value/A18remlife))</f>
        <v>0</v>
      </c>
      <c r="H277" s="171">
        <f>IF(H$3&gt;A18remlife,A18value-SUM($F277:G277),IF(A18remlife="N/A","n/a",A18value/A18remlife))</f>
        <v>0</v>
      </c>
      <c r="I277" s="171">
        <f>IF(I$3&gt;A18remlife,A18value-SUM($F277:H277),IF(A18remlife="N/A","n/a",A18value/A18remlife))</f>
        <v>0</v>
      </c>
      <c r="J277" s="171">
        <f>IF(J$3&gt;A18remlife,A18value-SUM($F277:I277),IF(A18remlife="N/A","n/a",A18value/A18remlife))</f>
        <v>0</v>
      </c>
      <c r="K277" s="171">
        <f>IF(K$3&gt;A18remlife,A18value-SUM($F277:J277),IF(A18remlife="N/A","n/a",A18value/A18remlife))</f>
        <v>0</v>
      </c>
      <c r="L277" s="171">
        <f>IF(L$3&gt;A18remlife,A18value-SUM($F277:K277),IF(A18remlife="N/A","n/a",A18value/A18remlife))</f>
        <v>0</v>
      </c>
      <c r="M277" s="171">
        <f>IF(M$3&gt;A18remlife,A18value-SUM($F277:L277),IF(A18remlife="N/A","n/a",A18value/A18remlife))</f>
        <v>0</v>
      </c>
      <c r="N277" s="171">
        <f>IF(N$3&gt;A18remlife,A18value-SUM($F277:M277),IF(A18remlife="N/A","n/a",A18value/A18remlife))</f>
        <v>0</v>
      </c>
      <c r="O277" s="171">
        <f>IF(O$3&gt;A18remlife,A18value-SUM($F277:N277),IF(A18remlife="N/A","n/a",A18value/A18remlife))</f>
        <v>0</v>
      </c>
      <c r="P277" s="171">
        <f>IF(P$3&gt;A18remlife,A18value-SUM($F277:O277),IF(A18remlife="N/A","n/a",A18value/A18remlife))</f>
        <v>0</v>
      </c>
      <c r="Q277" s="171">
        <f>IF(Q$3&gt;A18remlife,A18value-SUM($F277:P277),IF(A18remlife="N/A","n/a",A18value/A18remlife))</f>
        <v>0</v>
      </c>
      <c r="R277" s="171">
        <f>IF(R$3&gt;A18remlife,A18value-SUM($F277:Q277),IF(A18remlife="N/A","n/a",A18value/A18remlife))</f>
        <v>0</v>
      </c>
      <c r="S277" s="171">
        <f>IF(S$3&gt;A18remlife,A18value-SUM($F277:R277),IF(A18remlife="N/A","n/a",A18value/A18remlife))</f>
        <v>0</v>
      </c>
      <c r="T277" s="171">
        <f>IF(T$3&gt;A18remlife,A18value-SUM($F277:S277),IF(A18remlife="N/A","n/a",A18value/A18remlife))</f>
        <v>0</v>
      </c>
      <c r="U277" s="171">
        <f>IF(U$3&gt;A18remlife,A18value-SUM($F277:T277),IF(A18remlife="N/A","n/a",A18value/A18remlife))</f>
        <v>0</v>
      </c>
      <c r="V277" s="171">
        <f>IF(V$3&gt;A18remlife,A18value-SUM($F277:U277),IF(A18remlife="N/A","n/a",A18value/A18remlife))</f>
        <v>0</v>
      </c>
      <c r="W277" s="171">
        <f>IF(W$3&gt;A18remlife,A18value-SUM($F277:V277),IF(A18remlife="N/A","n/a",A18value/A18remlife))</f>
        <v>0</v>
      </c>
      <c r="X277" s="171">
        <f>IF(X$3&gt;A18remlife,A18value-SUM($F277:W277),IF(A18remlife="N/A","n/a",A18value/A18remlife))</f>
        <v>0</v>
      </c>
      <c r="Y277" s="171">
        <f>IF(Y$3&gt;A18remlife,A18value-SUM($F277:X277),IF(A18remlife="N/A","n/a",A18value/A18remlife))</f>
        <v>0</v>
      </c>
      <c r="Z277" s="171">
        <f>IF(Z$3&gt;A18remlife,A18value-SUM($F277:Y277),IF(A18remlife="N/A","n/a",A18value/A18remlife))</f>
        <v>0</v>
      </c>
      <c r="AA277" s="171">
        <f>IF(AA$3&gt;A18remlife,A18value-SUM($F277:Z277),IF(A18remlife="N/A","n/a",A18value/A18remlife))</f>
        <v>0</v>
      </c>
      <c r="AB277" s="171">
        <f>IF(AB$3&gt;A18remlife,A18value-SUM($F277:AA277),IF(A18remlife="N/A","n/a",A18value/A18remlife))</f>
        <v>0</v>
      </c>
      <c r="AC277" s="171">
        <f>IF(AC$3&gt;A18remlife,A18value-SUM($F277:AB277),IF(A18remlife="N/A","n/a",A18value/A18remlife))</f>
        <v>0</v>
      </c>
      <c r="AD277" s="171">
        <f>IF(AD$3&gt;A18remlife,A18value-SUM($F277:AC277),IF(A18remlife="N/A","n/a",A18value/A18remlife))</f>
        <v>0</v>
      </c>
      <c r="AE277" s="171">
        <f>IF(AE$3&gt;A18remlife,A18value-SUM($F277:AD277),IF(A18remlife="N/A","n/a",A18value/A18remlife))</f>
        <v>0</v>
      </c>
      <c r="AF277" s="171">
        <f>IF(AF$3&gt;A18remlife,A18value-SUM($F277:AE277),IF(A18remlife="N/A","n/a",A18value/A18remlife))</f>
        <v>0</v>
      </c>
      <c r="AG277" s="171">
        <f>IF(AG$3&gt;A18remlife,A18value-SUM($F277:AF277),IF(A18remlife="N/A","n/a",A18value/A18remlife))</f>
        <v>0</v>
      </c>
      <c r="AH277" s="171">
        <f>IF(AH$3&gt;A18remlife,A18value-SUM($F277:AG277),IF(A18remlife="N/A","n/a",A18value/A18remlife))</f>
        <v>0</v>
      </c>
      <c r="AI277" s="171">
        <f>IF(AI$3&gt;A18remlife,A18value-SUM($F277:AH277),IF(A18remlife="N/A","n/a",A18value/A18remlife))</f>
        <v>0</v>
      </c>
      <c r="AJ277" s="171">
        <f>IF(AJ$3&gt;A18remlife,A18value-SUM($F277:AI277),IF(A18remlife="N/A","n/a",A18value/A18remlife))</f>
        <v>0</v>
      </c>
      <c r="AK277" s="171">
        <f>IF(AK$3&gt;A18remlife,A18value-SUM($F277:AJ277),IF(A18remlife="N/A","n/a",A18value/A18remlife))</f>
        <v>0</v>
      </c>
      <c r="AL277" s="171">
        <f>IF(AL$3&gt;A18remlife,A18value-SUM($F277:AK277),IF(A18remlife="N/A","n/a",A18value/A18remlife))</f>
        <v>0</v>
      </c>
      <c r="AM277" s="171">
        <f>IF(AM$3&gt;A18remlife,A18value-SUM($F277:AL277),IF(A18remlife="N/A","n/a",A18value/A18remlife))</f>
        <v>0</v>
      </c>
      <c r="AN277" s="171">
        <f>IF(AN$3&gt;A18remlife,A18value-SUM($F277:AM277),IF(A18remlife="N/A","n/a",A18value/A18remlife))</f>
        <v>0</v>
      </c>
      <c r="AO277" s="171">
        <f>IF(AO$3&gt;A18remlife,A18value-SUM($F277:AN277),IF(A18remlife="N/A","n/a",A18value/A18remlife))</f>
        <v>0</v>
      </c>
      <c r="AP277" s="171">
        <f>IF(AP$3&gt;A18remlife,A18value-SUM($F277:AO277),IF(A18remlife="N/A","n/a",A18value/A18remlife))</f>
        <v>0</v>
      </c>
      <c r="AQ277" s="171">
        <f>IF(AQ$3&gt;A18remlife,A18value-SUM($F277:AP277),IF(A18remlife="N/A","n/a",A18value/A18remlife))</f>
        <v>0</v>
      </c>
      <c r="AR277" s="171">
        <f>IF(AR$3&gt;A18remlife,A18value-SUM($F277:AQ277),IF(A18remlife="N/A","n/a",A18value/A18remlife))</f>
        <v>0</v>
      </c>
      <c r="AS277" s="171">
        <f>IF(AS$3&gt;A18remlife,A18value-SUM($F277:AR277),IF(A18remlife="N/A","n/a",A18value/A18remlife))</f>
        <v>0</v>
      </c>
      <c r="AT277" s="171">
        <f>IF(AT$3&gt;A18remlife,A18value-SUM($F277:AS277),IF(A18remlife="N/A","n/a",A18value/A18remlife))</f>
        <v>0</v>
      </c>
      <c r="AU277" s="171">
        <f>IF(AU$3&gt;A18remlife,A18value-SUM($F277:AT277),IF(A18remlife="N/A","n/a",A18value/A18remlife))</f>
        <v>0</v>
      </c>
      <c r="AV277" s="171">
        <f>IF(AV$3&gt;A18remlife,A18value-SUM($F277:AU277),IF(A18remlife="N/A","n/a",A18value/A18remlife))</f>
        <v>0</v>
      </c>
      <c r="AW277" s="171">
        <f>IF(AW$3&gt;A18remlife,A18value-SUM($F277:AV277),IF(A18remlife="N/A","n/a",A18value/A18remlife))</f>
        <v>0</v>
      </c>
      <c r="AX277" s="171">
        <f>IF(AX$3&gt;A18remlife,A18value-SUM($F277:AW277),IF(A18remlife="N/A","n/a",A18value/A18remlife))</f>
        <v>0</v>
      </c>
      <c r="AY277" s="171">
        <f>IF(AY$3&gt;A18remlife,A18value-SUM($F277:AX277),IF(A18remlife="N/A","n/a",A18value/A18remlife))</f>
        <v>0</v>
      </c>
      <c r="AZ277" s="171">
        <f>IF(AZ$3&gt;A18remlife,A18value-SUM($F277:AY277),IF(A18remlife="N/A","n/a",A18value/A18remlife))</f>
        <v>0</v>
      </c>
      <c r="BA277" s="171">
        <f>IF(BA$3&gt;A18remlife,A18value-SUM($F277:AZ277),IF(A18remlife="N/A","n/a",A18value/A18remlife))</f>
        <v>0</v>
      </c>
      <c r="BB277" s="171">
        <f>IF(BB$3&gt;A18remlife,A18value-SUM($F277:BA277),IF(A18remlife="N/A","n/a",A18value/A18remlife))</f>
        <v>0</v>
      </c>
      <c r="BC277" s="171">
        <f>IF(BC$3&gt;A18remlife,A18value-SUM($F277:BB277),IF(A18remlife="N/A","n/a",A18value/A18remlife))</f>
        <v>0</v>
      </c>
      <c r="BD277" s="171">
        <f>IF(BD$3&gt;A18remlife,A18value-SUM($F277:BC277),IF(A18remlife="N/A","n/a",A18value/A18remlife))</f>
        <v>0</v>
      </c>
      <c r="BE277" s="171">
        <f>IF(BE$3&gt;A18remlife,A18value-SUM($F277:BD277),IF(A18remlife="N/A","n/a",A18value/A18remlife))</f>
        <v>0</v>
      </c>
      <c r="BF277" s="171">
        <f>IF(BF$3&gt;A18remlife,A18value-SUM($F277:BE277),IF(A18remlife="N/A","n/a",A18value/A18remlife))</f>
        <v>0</v>
      </c>
      <c r="BG277" s="171">
        <f>IF(BG$3&gt;A18remlife,A18value-SUM($F277:BF277),IF(A18remlife="N/A","n/a",A18value/A18remlife))</f>
        <v>0</v>
      </c>
      <c r="BH277" s="171">
        <f>IF(BH$3&gt;A18remlife,A18value-SUM($F277:BG277),IF(A18remlife="N/A","n/a",A18value/A18remlife))</f>
        <v>0</v>
      </c>
      <c r="BI277" s="171">
        <f>IF(BI$3&gt;A18remlife,A18value-SUM($F277:BH277),IF(A18remlife="N/A","n/a",A18value/A18remlife))</f>
        <v>0</v>
      </c>
      <c r="BJ277" s="16"/>
      <c r="BK277" s="16"/>
      <c r="BL277" s="325"/>
      <c r="BM277" s="325"/>
      <c r="BN277" s="325"/>
      <c r="BO277" s="325"/>
      <c r="BP277" s="325"/>
      <c r="BQ277" s="325"/>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2" customFormat="1" hidden="1" outlineLevel="2">
      <c r="A278" s="16"/>
      <c r="B278" s="16"/>
      <c r="C278" s="35"/>
      <c r="D278" s="546" t="s">
        <v>71</v>
      </c>
      <c r="E278" s="293">
        <v>0</v>
      </c>
      <c r="F278" s="37"/>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6"/>
      <c r="BK278" s="16"/>
      <c r="BL278" s="325"/>
      <c r="BM278" s="325"/>
      <c r="BN278" s="325"/>
      <c r="BO278" s="325"/>
      <c r="BP278" s="325"/>
      <c r="BQ278" s="325"/>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2" customFormat="1" hidden="1" outlineLevel="2">
      <c r="A279" s="16"/>
      <c r="B279" s="16"/>
      <c r="C279" s="35"/>
      <c r="D279" s="546"/>
      <c r="E279" s="293">
        <v>1</v>
      </c>
      <c r="F279" s="37"/>
      <c r="G279" s="317"/>
      <c r="H279" s="172">
        <f>IF(A18stdlife="n/a","n/a",IF(H$3&gt;(A18stdlife+$E279),(Input!$G$120*(1+rvanilla)^0.5)-SUM($G279:G279),(Input!$G$120*(1+rvanilla)^0.5)/A18stdlife))</f>
        <v>0</v>
      </c>
      <c r="I279" s="172">
        <f>IF(A18stdlife="n/a","n/a",IF(I$3&gt;(A18stdlife+$E279),(Input!$G$120*(1+rvanilla)^0.5)-SUM($G279:H279),(Input!$G$120*(1+rvanilla)^0.5)/A18stdlife))</f>
        <v>0</v>
      </c>
      <c r="J279" s="172">
        <f>IF(A18stdlife="n/a","n/a",IF(J$3&gt;(A18stdlife+$E279),(Input!$G$120*(1+rvanilla)^0.5)-SUM($G279:I279),(Input!$G$120*(1+rvanilla)^0.5)/A18stdlife))</f>
        <v>0</v>
      </c>
      <c r="K279" s="172">
        <f>IF(A18stdlife="n/a","n/a",IF(K$3&gt;(A18stdlife+$E279),(Input!$G$120*(1+rvanilla)^0.5)-SUM($G279:J279),(Input!$G$120*(1+rvanilla)^0.5)/A18stdlife))</f>
        <v>0</v>
      </c>
      <c r="L279" s="172">
        <f>IF(A18stdlife="n/a","n/a",IF(L$3&gt;(A18stdlife+$E279),(Input!$G$120*(1+rvanilla)^0.5)-SUM($G279:K279),(Input!$G$120*(1+rvanilla)^0.5)/A18stdlife))</f>
        <v>0</v>
      </c>
      <c r="M279" s="172">
        <f>IF(A18stdlife="n/a","n/a",IF(M$3&gt;(A18stdlife+$E279),(Input!$G$120*(1+rvanilla)^0.5)-SUM($G279:L279),(Input!$G$120*(1+rvanilla)^0.5)/A18stdlife))</f>
        <v>0</v>
      </c>
      <c r="N279" s="172">
        <f>IF(A18stdlife="n/a","n/a",IF(N$3&gt;(A18stdlife+$E279),(Input!$G$120*(1+rvanilla)^0.5)-SUM($G279:M279),(Input!$G$120*(1+rvanilla)^0.5)/A18stdlife))</f>
        <v>0</v>
      </c>
      <c r="O279" s="172">
        <f>IF(A18stdlife="n/a","n/a",IF(O$3&gt;(A18stdlife+$E279),(Input!$G$120*(1+rvanilla)^0.5)-SUM($G279:N279),(Input!$G$120*(1+rvanilla)^0.5)/A18stdlife))</f>
        <v>0</v>
      </c>
      <c r="P279" s="172">
        <f>IF(A18stdlife="n/a","n/a",IF(P$3&gt;(A18stdlife+$E279),(Input!$G$120*(1+rvanilla)^0.5)-SUM($G279:O279),(Input!$G$120*(1+rvanilla)^0.5)/A18stdlife))</f>
        <v>0</v>
      </c>
      <c r="Q279" s="172">
        <f>IF(A18stdlife="n/a","n/a",IF(Q$3&gt;(A18stdlife+$E279),(Input!$G$120*(1+rvanilla)^0.5)-SUM($G279:P279),(Input!$G$120*(1+rvanilla)^0.5)/A18stdlife))</f>
        <v>0</v>
      </c>
      <c r="R279" s="172">
        <f>IF(A18stdlife="n/a","n/a",IF(R$3&gt;(A18stdlife+$E279),(Input!$G$120*(1+rvanilla)^0.5)-SUM($G279:Q279),(Input!$G$120*(1+rvanilla)^0.5)/A18stdlife))</f>
        <v>0</v>
      </c>
      <c r="S279" s="172">
        <f>IF(A18stdlife="n/a","n/a",IF(S$3&gt;(A18stdlife+$E279),(Input!$G$120*(1+rvanilla)^0.5)-SUM($G279:R279),(Input!$G$120*(1+rvanilla)^0.5)/A18stdlife))</f>
        <v>0</v>
      </c>
      <c r="T279" s="172">
        <f>IF(A18stdlife="n/a","n/a",IF(T$3&gt;(A18stdlife+$E279),(Input!$G$120*(1+rvanilla)^0.5)-SUM($G279:S279),(Input!$G$120*(1+rvanilla)^0.5)/A18stdlife))</f>
        <v>0</v>
      </c>
      <c r="U279" s="172">
        <f>IF(A18stdlife="n/a","n/a",IF(U$3&gt;(A18stdlife+$E279),(Input!$G$120*(1+rvanilla)^0.5)-SUM($G279:T279),(Input!$G$120*(1+rvanilla)^0.5)/A18stdlife))</f>
        <v>0</v>
      </c>
      <c r="V279" s="172">
        <f>IF(A18stdlife="n/a","n/a",IF(V$3&gt;(A18stdlife+$E279),(Input!$G$120*(1+rvanilla)^0.5)-SUM($G279:U279),(Input!$G$120*(1+rvanilla)^0.5)/A18stdlife))</f>
        <v>0</v>
      </c>
      <c r="W279" s="172">
        <f>IF(A18stdlife="n/a","n/a",IF(W$3&gt;(A18stdlife+$E279),(Input!$G$120*(1+rvanilla)^0.5)-SUM($G279:V279),(Input!$G$120*(1+rvanilla)^0.5)/A18stdlife))</f>
        <v>0</v>
      </c>
      <c r="X279" s="172">
        <f>IF(A18stdlife="n/a","n/a",IF(X$3&gt;(A18stdlife+$E279),(Input!$G$120*(1+rvanilla)^0.5)-SUM($G279:W279),(Input!$G$120*(1+rvanilla)^0.5)/A18stdlife))</f>
        <v>0</v>
      </c>
      <c r="Y279" s="172">
        <f>IF(A18stdlife="n/a","n/a",IF(Y$3&gt;(A18stdlife+$E279),(Input!$G$120*(1+rvanilla)^0.5)-SUM($G279:X279),(Input!$G$120*(1+rvanilla)^0.5)/A18stdlife))</f>
        <v>0</v>
      </c>
      <c r="Z279" s="172">
        <f>IF(A18stdlife="n/a","n/a",IF(Z$3&gt;(A18stdlife+$E279),(Input!$G$120*(1+rvanilla)^0.5)-SUM($G279:Y279),(Input!$G$120*(1+rvanilla)^0.5)/A18stdlife))</f>
        <v>0</v>
      </c>
      <c r="AA279" s="172">
        <f>IF(A18stdlife="n/a","n/a",IF(AA$3&gt;(A18stdlife+$E279),(Input!$G$120*(1+rvanilla)^0.5)-SUM($G279:Z279),(Input!$G$120*(1+rvanilla)^0.5)/A18stdlife))</f>
        <v>0</v>
      </c>
      <c r="AB279" s="172">
        <f>IF(A18stdlife="n/a","n/a",IF(AB$3&gt;(A18stdlife+$E279),(Input!$G$120*(1+rvanilla)^0.5)-SUM($G279:AA279),(Input!$G$120*(1+rvanilla)^0.5)/A18stdlife))</f>
        <v>0</v>
      </c>
      <c r="AC279" s="172">
        <f>IF(A18stdlife="n/a","n/a",IF(AC$3&gt;(A18stdlife+$E279),(Input!$G$120*(1+rvanilla)^0.5)-SUM($G279:AB279),(Input!$G$120*(1+rvanilla)^0.5)/A18stdlife))</f>
        <v>0</v>
      </c>
      <c r="AD279" s="172">
        <f>IF(A18stdlife="n/a","n/a",IF(AD$3&gt;(A18stdlife+$E279),(Input!$G$120*(1+rvanilla)^0.5)-SUM($G279:AC279),(Input!$G$120*(1+rvanilla)^0.5)/A18stdlife))</f>
        <v>0</v>
      </c>
      <c r="AE279" s="172">
        <f>IF(A18stdlife="n/a","n/a",IF(AE$3&gt;(A18stdlife+$E279),(Input!$G$120*(1+rvanilla)^0.5)-SUM($G279:AD279),(Input!$G$120*(1+rvanilla)^0.5)/A18stdlife))</f>
        <v>0</v>
      </c>
      <c r="AF279" s="172">
        <f>IF(A18stdlife="n/a","n/a",IF(AF$3&gt;(A18stdlife+$E279),(Input!$G$120*(1+rvanilla)^0.5)-SUM($G279:AE279),(Input!$G$120*(1+rvanilla)^0.5)/A18stdlife))</f>
        <v>0</v>
      </c>
      <c r="AG279" s="172">
        <f>IF(A18stdlife="n/a","n/a",IF(AG$3&gt;(A18stdlife+$E279),(Input!$G$120*(1+rvanilla)^0.5)-SUM($G279:AF279),(Input!$G$120*(1+rvanilla)^0.5)/A18stdlife))</f>
        <v>0</v>
      </c>
      <c r="AH279" s="172">
        <f>IF(A18stdlife="n/a","n/a",IF(AH$3&gt;(A18stdlife+$E279),(Input!$G$120*(1+rvanilla)^0.5)-SUM($G279:AG279),(Input!$G$120*(1+rvanilla)^0.5)/A18stdlife))</f>
        <v>0</v>
      </c>
      <c r="AI279" s="172">
        <f>IF(A18stdlife="n/a","n/a",IF(AI$3&gt;(A18stdlife+$E279),(Input!$G$120*(1+rvanilla)^0.5)-SUM($G279:AH279),(Input!$G$120*(1+rvanilla)^0.5)/A18stdlife))</f>
        <v>0</v>
      </c>
      <c r="AJ279" s="172">
        <f>IF(A18stdlife="n/a","n/a",IF(AJ$3&gt;(A18stdlife+$E279),(Input!$G$120*(1+rvanilla)^0.5)-SUM($G279:AI279),(Input!$G$120*(1+rvanilla)^0.5)/A18stdlife))</f>
        <v>0</v>
      </c>
      <c r="AK279" s="172">
        <f>IF(A18stdlife="n/a","n/a",IF(AK$3&gt;(A18stdlife+$E279),(Input!$G$120*(1+rvanilla)^0.5)-SUM($G279:AJ279),(Input!$G$120*(1+rvanilla)^0.5)/A18stdlife))</f>
        <v>0</v>
      </c>
      <c r="AL279" s="172">
        <f>IF(A18stdlife="n/a","n/a",IF(AL$3&gt;(A18stdlife+$E279),(Input!$G$120*(1+rvanilla)^0.5)-SUM($G279:AK279),(Input!$G$120*(1+rvanilla)^0.5)/A18stdlife))</f>
        <v>0</v>
      </c>
      <c r="AM279" s="172">
        <f>IF(A18stdlife="n/a","n/a",IF(AM$3&gt;(A18stdlife+$E279),(Input!$G$120*(1+rvanilla)^0.5)-SUM($G279:AL279),(Input!$G$120*(1+rvanilla)^0.5)/A18stdlife))</f>
        <v>0</v>
      </c>
      <c r="AN279" s="172">
        <f>IF(A18stdlife="n/a","n/a",IF(AN$3&gt;(A18stdlife+$E279),(Input!$G$120*(1+rvanilla)^0.5)-SUM($G279:AM279),(Input!$G$120*(1+rvanilla)^0.5)/A18stdlife))</f>
        <v>0</v>
      </c>
      <c r="AO279" s="172">
        <f>IF(A18stdlife="n/a","n/a",IF(AO$3&gt;(A18stdlife+$E279),(Input!$G$120*(1+rvanilla)^0.5)-SUM($G279:AN279),(Input!$G$120*(1+rvanilla)^0.5)/A18stdlife))</f>
        <v>0</v>
      </c>
      <c r="AP279" s="172">
        <f>IF(A18stdlife="n/a","n/a",IF(AP$3&gt;(A18stdlife+$E279),(Input!$G$120*(1+rvanilla)^0.5)-SUM($G279:AO279),(Input!$G$120*(1+rvanilla)^0.5)/A18stdlife))</f>
        <v>0</v>
      </c>
      <c r="AQ279" s="172">
        <f>IF(A18stdlife="n/a","n/a",IF(AQ$3&gt;(A18stdlife+$E279),(Input!$G$120*(1+rvanilla)^0.5)-SUM($G279:AP279),(Input!$G$120*(1+rvanilla)^0.5)/A18stdlife))</f>
        <v>0</v>
      </c>
      <c r="AR279" s="172">
        <f>IF(A18stdlife="n/a","n/a",IF(AR$3&gt;(A18stdlife+$E279),(Input!$G$120*(1+rvanilla)^0.5)-SUM($G279:AQ279),(Input!$G$120*(1+rvanilla)^0.5)/A18stdlife))</f>
        <v>0</v>
      </c>
      <c r="AS279" s="172">
        <f>IF(A18stdlife="n/a","n/a",IF(AS$3&gt;(A18stdlife+$E279),(Input!$G$120*(1+rvanilla)^0.5)-SUM($G279:AR279),(Input!$G$120*(1+rvanilla)^0.5)/A18stdlife))</f>
        <v>0</v>
      </c>
      <c r="AT279" s="172">
        <f>IF(A18stdlife="n/a","n/a",IF(AT$3&gt;(A18stdlife+$E279),(Input!$G$120*(1+rvanilla)^0.5)-SUM($G279:AS279),(Input!$G$120*(1+rvanilla)^0.5)/A18stdlife))</f>
        <v>0</v>
      </c>
      <c r="AU279" s="172">
        <f>IF(A18stdlife="n/a","n/a",IF(AU$3&gt;(A18stdlife+$E279),(Input!$G$120*(1+rvanilla)^0.5)-SUM($G279:AT279),(Input!$G$120*(1+rvanilla)^0.5)/A18stdlife))</f>
        <v>0</v>
      </c>
      <c r="AV279" s="172">
        <f>IF(A18stdlife="n/a","n/a",IF(AV$3&gt;(A18stdlife+$E279),(Input!$G$120*(1+rvanilla)^0.5)-SUM($G279:AU279),(Input!$G$120*(1+rvanilla)^0.5)/A18stdlife))</f>
        <v>0</v>
      </c>
      <c r="AW279" s="172">
        <f>IF(A18stdlife="n/a","n/a",IF(AW$3&gt;(A18stdlife+$E279),(Input!$G$120*(1+rvanilla)^0.5)-SUM($G279:AV279),(Input!$G$120*(1+rvanilla)^0.5)/A18stdlife))</f>
        <v>0</v>
      </c>
      <c r="AX279" s="172">
        <f>IF(A18stdlife="n/a","n/a",IF(AX$3&gt;(A18stdlife+$E279),(Input!$G$120*(1+rvanilla)^0.5)-SUM($G279:AW279),(Input!$G$120*(1+rvanilla)^0.5)/A18stdlife))</f>
        <v>0</v>
      </c>
      <c r="AY279" s="172">
        <f>IF(A18stdlife="n/a","n/a",IF(AY$3&gt;(A18stdlife+$E279),(Input!$G$120*(1+rvanilla)^0.5)-SUM($G279:AX279),(Input!$G$120*(1+rvanilla)^0.5)/A18stdlife))</f>
        <v>0</v>
      </c>
      <c r="AZ279" s="172">
        <f>IF(A18stdlife="n/a","n/a",IF(AZ$3&gt;(A18stdlife+$E279),(Input!$G$120*(1+rvanilla)^0.5)-SUM($G279:AY279),(Input!$G$120*(1+rvanilla)^0.5)/A18stdlife))</f>
        <v>0</v>
      </c>
      <c r="BA279" s="172">
        <f>IF(A18stdlife="n/a","n/a",IF(BA$3&gt;(A18stdlife+$E279),(Input!$G$120*(1+rvanilla)^0.5)-SUM($G279:AZ279),(Input!$G$120*(1+rvanilla)^0.5)/A18stdlife))</f>
        <v>0</v>
      </c>
      <c r="BB279" s="172">
        <f>IF(A18stdlife="n/a","n/a",IF(BB$3&gt;(A18stdlife+$E279),(Input!$G$120*(1+rvanilla)^0.5)-SUM($G279:BA279),(Input!$G$120*(1+rvanilla)^0.5)/A18stdlife))</f>
        <v>0</v>
      </c>
      <c r="BC279" s="172">
        <f>IF(A18stdlife="n/a","n/a",IF(BC$3&gt;(A18stdlife+$E279),(Input!$G$120*(1+rvanilla)^0.5)-SUM($G279:BB279),(Input!$G$120*(1+rvanilla)^0.5)/A18stdlife))</f>
        <v>0</v>
      </c>
      <c r="BD279" s="172">
        <f>IF(A18stdlife="n/a","n/a",IF(BD$3&gt;(A18stdlife+$E279),(Input!$G$120*(1+rvanilla)^0.5)-SUM($G279:BC279),(Input!$G$120*(1+rvanilla)^0.5)/A18stdlife))</f>
        <v>0</v>
      </c>
      <c r="BE279" s="172">
        <f>IF(A18stdlife="n/a","n/a",IF(BE$3&gt;(A18stdlife+$E279),(Input!$G$120*(1+rvanilla)^0.5)-SUM($G279:BD279),(Input!$G$120*(1+rvanilla)^0.5)/A18stdlife))</f>
        <v>0</v>
      </c>
      <c r="BF279" s="172">
        <f>IF(A18stdlife="n/a","n/a",IF(BF$3&gt;(A18stdlife+$E279),(Input!$G$120*(1+rvanilla)^0.5)-SUM($G279:BE279),(Input!$G$120*(1+rvanilla)^0.5)/A18stdlife))</f>
        <v>0</v>
      </c>
      <c r="BG279" s="172">
        <f>IF(A18stdlife="n/a","n/a",IF(BG$3&gt;(A18stdlife+$E279),(Input!$G$120*(1+rvanilla)^0.5)-SUM($G279:BF279),(Input!$G$120*(1+rvanilla)^0.5)/A18stdlife))</f>
        <v>0</v>
      </c>
      <c r="BH279" s="172">
        <f>IF(A18stdlife="n/a","n/a",IF(BH$3&gt;(A18stdlife+$E279),(Input!$G$120*(1+rvanilla)^0.5)-SUM($G279:BG279),(Input!$G$120*(1+rvanilla)^0.5)/A18stdlife))</f>
        <v>0</v>
      </c>
      <c r="BI279" s="172">
        <f>IF(A18stdlife="n/a","n/a",IF(BI$3&gt;(A18stdlife+$E279),(Input!$G$120*(1+rvanilla)^0.5)-SUM($G279:BH279),(Input!$G$120*(1+rvanilla)^0.5)/A18stdlife))</f>
        <v>0</v>
      </c>
      <c r="BJ279" s="16"/>
      <c r="BK279" s="16"/>
      <c r="BL279" s="325"/>
      <c r="BM279" s="325"/>
      <c r="BN279" s="325"/>
      <c r="BO279" s="325"/>
      <c r="BP279" s="325"/>
      <c r="BQ279" s="325"/>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2" customFormat="1" hidden="1" outlineLevel="2">
      <c r="A280" s="16"/>
      <c r="B280" s="16"/>
      <c r="C280" s="35"/>
      <c r="D280" s="546"/>
      <c r="E280" s="293">
        <v>2</v>
      </c>
      <c r="F280" s="37"/>
      <c r="G280" s="318"/>
      <c r="H280" s="319"/>
      <c r="I280" s="172">
        <f>IF(A18stdlife="n/a","n/a",IF(I$3&gt;(A18stdlife+$E280),(Input!$H$120*(1+rvanilla)^0.5)-SUM($H280:H280),(Input!$H$120*(1+rvanilla)^0.5)/A18stdlife))</f>
        <v>0</v>
      </c>
      <c r="J280" s="172">
        <f>IF(A18stdlife="n/a","n/a",IF(J$3&gt;(A18stdlife+$E280),(Input!$H$120*(1+rvanilla)^0.5)-SUM($H280:I280),(Input!$H$120*(1+rvanilla)^0.5)/A18stdlife))</f>
        <v>0</v>
      </c>
      <c r="K280" s="172">
        <f>IF(A18stdlife="n/a","n/a",IF(K$3&gt;(A18stdlife+$E280),(Input!$H$120*(1+rvanilla)^0.5)-SUM($H280:J280),(Input!$H$120*(1+rvanilla)^0.5)/A18stdlife))</f>
        <v>0</v>
      </c>
      <c r="L280" s="172">
        <f>IF(A18stdlife="n/a","n/a",IF(L$3&gt;(A18stdlife+$E280),(Input!$H$120*(1+rvanilla)^0.5)-SUM($H280:K280),(Input!$H$120*(1+rvanilla)^0.5)/A18stdlife))</f>
        <v>0</v>
      </c>
      <c r="M280" s="172">
        <f>IF(A18stdlife="n/a","n/a",IF(M$3&gt;(A18stdlife+$E280),(Input!$H$120*(1+rvanilla)^0.5)-SUM($H280:L280),(Input!$H$120*(1+rvanilla)^0.5)/A18stdlife))</f>
        <v>0</v>
      </c>
      <c r="N280" s="172">
        <f>IF(A18stdlife="n/a","n/a",IF(N$3&gt;(A18stdlife+$E280),(Input!$H$120*(1+rvanilla)^0.5)-SUM($H280:M280),(Input!$H$120*(1+rvanilla)^0.5)/A18stdlife))</f>
        <v>0</v>
      </c>
      <c r="O280" s="172">
        <f>IF(A18stdlife="n/a","n/a",IF(O$3&gt;(A18stdlife+$E280),(Input!$H$120*(1+rvanilla)^0.5)-SUM($H280:N280),(Input!$H$120*(1+rvanilla)^0.5)/A18stdlife))</f>
        <v>0</v>
      </c>
      <c r="P280" s="172">
        <f>IF(A18stdlife="n/a","n/a",IF(P$3&gt;(A18stdlife+$E280),(Input!$H$120*(1+rvanilla)^0.5)-SUM($H280:O280),(Input!$H$120*(1+rvanilla)^0.5)/A18stdlife))</f>
        <v>0</v>
      </c>
      <c r="Q280" s="172">
        <f>IF(A18stdlife="n/a","n/a",IF(Q$3&gt;(A18stdlife+$E280),(Input!$H$120*(1+rvanilla)^0.5)-SUM($H280:P280),(Input!$H$120*(1+rvanilla)^0.5)/A18stdlife))</f>
        <v>0</v>
      </c>
      <c r="R280" s="172">
        <f>IF(A18stdlife="n/a","n/a",IF(R$3&gt;(A18stdlife+$E280),(Input!$H$120*(1+rvanilla)^0.5)-SUM($H280:Q280),(Input!$H$120*(1+rvanilla)^0.5)/A18stdlife))</f>
        <v>0</v>
      </c>
      <c r="S280" s="172">
        <f>IF(A18stdlife="n/a","n/a",IF(S$3&gt;(A18stdlife+$E280),(Input!$H$120*(1+rvanilla)^0.5)-SUM($H280:R280),(Input!$H$120*(1+rvanilla)^0.5)/A18stdlife))</f>
        <v>0</v>
      </c>
      <c r="T280" s="172">
        <f>IF(A18stdlife="n/a","n/a",IF(T$3&gt;(A18stdlife+$E280),(Input!$H$120*(1+rvanilla)^0.5)-SUM($H280:S280),(Input!$H$120*(1+rvanilla)^0.5)/A18stdlife))</f>
        <v>0</v>
      </c>
      <c r="U280" s="172">
        <f>IF(A18stdlife="n/a","n/a",IF(U$3&gt;(A18stdlife+$E280),(Input!$H$120*(1+rvanilla)^0.5)-SUM($H280:T280),(Input!$H$120*(1+rvanilla)^0.5)/A18stdlife))</f>
        <v>0</v>
      </c>
      <c r="V280" s="172">
        <f>IF(A18stdlife="n/a","n/a",IF(V$3&gt;(A18stdlife+$E280),(Input!$H$120*(1+rvanilla)^0.5)-SUM($H280:U280),(Input!$H$120*(1+rvanilla)^0.5)/A18stdlife))</f>
        <v>0</v>
      </c>
      <c r="W280" s="172">
        <f>IF(A18stdlife="n/a","n/a",IF(W$3&gt;(A18stdlife+$E280),(Input!$H$120*(1+rvanilla)^0.5)-SUM($H280:V280),(Input!$H$120*(1+rvanilla)^0.5)/A18stdlife))</f>
        <v>0</v>
      </c>
      <c r="X280" s="172">
        <f>IF(A18stdlife="n/a","n/a",IF(X$3&gt;(A18stdlife+$E280),(Input!$H$120*(1+rvanilla)^0.5)-SUM($H280:W280),(Input!$H$120*(1+rvanilla)^0.5)/A18stdlife))</f>
        <v>0</v>
      </c>
      <c r="Y280" s="172">
        <f>IF(A18stdlife="n/a","n/a",IF(Y$3&gt;(A18stdlife+$E280),(Input!$H$120*(1+rvanilla)^0.5)-SUM($H280:X280),(Input!$H$120*(1+rvanilla)^0.5)/A18stdlife))</f>
        <v>0</v>
      </c>
      <c r="Z280" s="172">
        <f>IF(A18stdlife="n/a","n/a",IF(Z$3&gt;(A18stdlife+$E280),(Input!$H$120*(1+rvanilla)^0.5)-SUM($H280:Y280),(Input!$H$120*(1+rvanilla)^0.5)/A18stdlife))</f>
        <v>0</v>
      </c>
      <c r="AA280" s="172">
        <f>IF(A18stdlife="n/a","n/a",IF(AA$3&gt;(A18stdlife+$E280),(Input!$H$120*(1+rvanilla)^0.5)-SUM($H280:Z280),(Input!$H$120*(1+rvanilla)^0.5)/A18stdlife))</f>
        <v>0</v>
      </c>
      <c r="AB280" s="172">
        <f>IF(A18stdlife="n/a","n/a",IF(AB$3&gt;(A18stdlife+$E280),(Input!$H$120*(1+rvanilla)^0.5)-SUM($H280:AA280),(Input!$H$120*(1+rvanilla)^0.5)/A18stdlife))</f>
        <v>0</v>
      </c>
      <c r="AC280" s="172">
        <f>IF(A18stdlife="n/a","n/a",IF(AC$3&gt;(A18stdlife+$E280),(Input!$H$120*(1+rvanilla)^0.5)-SUM($H280:AB280),(Input!$H$120*(1+rvanilla)^0.5)/A18stdlife))</f>
        <v>0</v>
      </c>
      <c r="AD280" s="172">
        <f>IF(A18stdlife="n/a","n/a",IF(AD$3&gt;(A18stdlife+$E280),(Input!$H$120*(1+rvanilla)^0.5)-SUM($H280:AC280),(Input!$H$120*(1+rvanilla)^0.5)/A18stdlife))</f>
        <v>0</v>
      </c>
      <c r="AE280" s="172">
        <f>IF(A18stdlife="n/a","n/a",IF(AE$3&gt;(A18stdlife+$E280),(Input!$H$120*(1+rvanilla)^0.5)-SUM($H280:AD280),(Input!$H$120*(1+rvanilla)^0.5)/A18stdlife))</f>
        <v>0</v>
      </c>
      <c r="AF280" s="172">
        <f>IF(A18stdlife="n/a","n/a",IF(AF$3&gt;(A18stdlife+$E280),(Input!$H$120*(1+rvanilla)^0.5)-SUM($H280:AE280),(Input!$H$120*(1+rvanilla)^0.5)/A18stdlife))</f>
        <v>0</v>
      </c>
      <c r="AG280" s="172">
        <f>IF(A18stdlife="n/a","n/a",IF(AG$3&gt;(A18stdlife+$E280),(Input!$H$120*(1+rvanilla)^0.5)-SUM($H280:AF280),(Input!$H$120*(1+rvanilla)^0.5)/A18stdlife))</f>
        <v>0</v>
      </c>
      <c r="AH280" s="172">
        <f>IF(A18stdlife="n/a","n/a",IF(AH$3&gt;(A18stdlife+$E280),(Input!$H$120*(1+rvanilla)^0.5)-SUM($H280:AG280),(Input!$H$120*(1+rvanilla)^0.5)/A18stdlife))</f>
        <v>0</v>
      </c>
      <c r="AI280" s="172">
        <f>IF(A18stdlife="n/a","n/a",IF(AI$3&gt;(A18stdlife+$E280),(Input!$H$120*(1+rvanilla)^0.5)-SUM($H280:AH280),(Input!$H$120*(1+rvanilla)^0.5)/A18stdlife))</f>
        <v>0</v>
      </c>
      <c r="AJ280" s="172">
        <f>IF(A18stdlife="n/a","n/a",IF(AJ$3&gt;(A18stdlife+$E280),(Input!$H$120*(1+rvanilla)^0.5)-SUM($H280:AI280),(Input!$H$120*(1+rvanilla)^0.5)/A18stdlife))</f>
        <v>0</v>
      </c>
      <c r="AK280" s="172">
        <f>IF(A18stdlife="n/a","n/a",IF(AK$3&gt;(A18stdlife+$E280),(Input!$H$120*(1+rvanilla)^0.5)-SUM($H280:AJ280),(Input!$H$120*(1+rvanilla)^0.5)/A18stdlife))</f>
        <v>0</v>
      </c>
      <c r="AL280" s="172">
        <f>IF(A18stdlife="n/a","n/a",IF(AL$3&gt;(A18stdlife+$E280),(Input!$H$120*(1+rvanilla)^0.5)-SUM($H280:AK280),(Input!$H$120*(1+rvanilla)^0.5)/A18stdlife))</f>
        <v>0</v>
      </c>
      <c r="AM280" s="172">
        <f>IF(A18stdlife="n/a","n/a",IF(AM$3&gt;(A18stdlife+$E280),(Input!$H$120*(1+rvanilla)^0.5)-SUM($H280:AL280),(Input!$H$120*(1+rvanilla)^0.5)/A18stdlife))</f>
        <v>0</v>
      </c>
      <c r="AN280" s="172">
        <f>IF(A18stdlife="n/a","n/a",IF(AN$3&gt;(A18stdlife+$E280),(Input!$H$120*(1+rvanilla)^0.5)-SUM($H280:AM280),(Input!$H$120*(1+rvanilla)^0.5)/A18stdlife))</f>
        <v>0</v>
      </c>
      <c r="AO280" s="172">
        <f>IF(A18stdlife="n/a","n/a",IF(AO$3&gt;(A18stdlife+$E280),(Input!$H$120*(1+rvanilla)^0.5)-SUM($H280:AN280),(Input!$H$120*(1+rvanilla)^0.5)/A18stdlife))</f>
        <v>0</v>
      </c>
      <c r="AP280" s="172">
        <f>IF(A18stdlife="n/a","n/a",IF(AP$3&gt;(A18stdlife+$E280),(Input!$H$120*(1+rvanilla)^0.5)-SUM($H280:AO280),(Input!$H$120*(1+rvanilla)^0.5)/A18stdlife))</f>
        <v>0</v>
      </c>
      <c r="AQ280" s="172">
        <f>IF(A18stdlife="n/a","n/a",IF(AQ$3&gt;(A18stdlife+$E280),(Input!$H$120*(1+rvanilla)^0.5)-SUM($H280:AP280),(Input!$H$120*(1+rvanilla)^0.5)/A18stdlife))</f>
        <v>0</v>
      </c>
      <c r="AR280" s="172">
        <f>IF(A18stdlife="n/a","n/a",IF(AR$3&gt;(A18stdlife+$E280),(Input!$H$120*(1+rvanilla)^0.5)-SUM($H280:AQ280),(Input!$H$120*(1+rvanilla)^0.5)/A18stdlife))</f>
        <v>0</v>
      </c>
      <c r="AS280" s="172">
        <f>IF(A18stdlife="n/a","n/a",IF(AS$3&gt;(A18stdlife+$E280),(Input!$H$120*(1+rvanilla)^0.5)-SUM($H280:AR280),(Input!$H$120*(1+rvanilla)^0.5)/A18stdlife))</f>
        <v>0</v>
      </c>
      <c r="AT280" s="172">
        <f>IF(A18stdlife="n/a","n/a",IF(AT$3&gt;(A18stdlife+$E280),(Input!$H$120*(1+rvanilla)^0.5)-SUM($H280:AS280),(Input!$H$120*(1+rvanilla)^0.5)/A18stdlife))</f>
        <v>0</v>
      </c>
      <c r="AU280" s="172">
        <f>IF(A18stdlife="n/a","n/a",IF(AU$3&gt;(A18stdlife+$E280),(Input!$H$120*(1+rvanilla)^0.5)-SUM($H280:AT280),(Input!$H$120*(1+rvanilla)^0.5)/A18stdlife))</f>
        <v>0</v>
      </c>
      <c r="AV280" s="172">
        <f>IF(A18stdlife="n/a","n/a",IF(AV$3&gt;(A18stdlife+$E280),(Input!$H$120*(1+rvanilla)^0.5)-SUM($H280:AU280),(Input!$H$120*(1+rvanilla)^0.5)/A18stdlife))</f>
        <v>0</v>
      </c>
      <c r="AW280" s="172">
        <f>IF(A18stdlife="n/a","n/a",IF(AW$3&gt;(A18stdlife+$E280),(Input!$H$120*(1+rvanilla)^0.5)-SUM($H280:AV280),(Input!$H$120*(1+rvanilla)^0.5)/A18stdlife))</f>
        <v>0</v>
      </c>
      <c r="AX280" s="172">
        <f>IF(A18stdlife="n/a","n/a",IF(AX$3&gt;(A18stdlife+$E280),(Input!$H$120*(1+rvanilla)^0.5)-SUM($H280:AW280),(Input!$H$120*(1+rvanilla)^0.5)/A18stdlife))</f>
        <v>0</v>
      </c>
      <c r="AY280" s="172">
        <f>IF(A18stdlife="n/a","n/a",IF(AY$3&gt;(A18stdlife+$E280),(Input!$H$120*(1+rvanilla)^0.5)-SUM($H280:AX280),(Input!$H$120*(1+rvanilla)^0.5)/A18stdlife))</f>
        <v>0</v>
      </c>
      <c r="AZ280" s="172">
        <f>IF(A18stdlife="n/a","n/a",IF(AZ$3&gt;(A18stdlife+$E280),(Input!$H$120*(1+rvanilla)^0.5)-SUM($H280:AY280),(Input!$H$120*(1+rvanilla)^0.5)/A18stdlife))</f>
        <v>0</v>
      </c>
      <c r="BA280" s="172">
        <f>IF(A18stdlife="n/a","n/a",IF(BA$3&gt;(A18stdlife+$E280),(Input!$H$120*(1+rvanilla)^0.5)-SUM($H280:AZ280),(Input!$H$120*(1+rvanilla)^0.5)/A18stdlife))</f>
        <v>0</v>
      </c>
      <c r="BB280" s="172">
        <f>IF(A18stdlife="n/a","n/a",IF(BB$3&gt;(A18stdlife+$E280),(Input!$H$120*(1+rvanilla)^0.5)-SUM($H280:BA280),(Input!$H$120*(1+rvanilla)^0.5)/A18stdlife))</f>
        <v>0</v>
      </c>
      <c r="BC280" s="172">
        <f>IF(A18stdlife="n/a","n/a",IF(BC$3&gt;(A18stdlife+$E280),(Input!$H$120*(1+rvanilla)^0.5)-SUM($H280:BB280),(Input!$H$120*(1+rvanilla)^0.5)/A18stdlife))</f>
        <v>0</v>
      </c>
      <c r="BD280" s="172">
        <f>IF(A18stdlife="n/a","n/a",IF(BD$3&gt;(A18stdlife+$E280),(Input!$H$120*(1+rvanilla)^0.5)-SUM($H280:BC280),(Input!$H$120*(1+rvanilla)^0.5)/A18stdlife))</f>
        <v>0</v>
      </c>
      <c r="BE280" s="172">
        <f>IF(A18stdlife="n/a","n/a",IF(BE$3&gt;(A18stdlife+$E280),(Input!$H$120*(1+rvanilla)^0.5)-SUM($H280:BD280),(Input!$H$120*(1+rvanilla)^0.5)/A18stdlife))</f>
        <v>0</v>
      </c>
      <c r="BF280" s="172">
        <f>IF(A18stdlife="n/a","n/a",IF(BF$3&gt;(A18stdlife+$E280),(Input!$H$120*(1+rvanilla)^0.5)-SUM($H280:BE280),(Input!$H$120*(1+rvanilla)^0.5)/A18stdlife))</f>
        <v>0</v>
      </c>
      <c r="BG280" s="172">
        <f>IF(A18stdlife="n/a","n/a",IF(BG$3&gt;(A18stdlife+$E280),(Input!$H$120*(1+rvanilla)^0.5)-SUM($H280:BF280),(Input!$H$120*(1+rvanilla)^0.5)/A18stdlife))</f>
        <v>0</v>
      </c>
      <c r="BH280" s="172">
        <f>IF(A18stdlife="n/a","n/a",IF(BH$3&gt;(A18stdlife+$E280),(Input!$H$120*(1+rvanilla)^0.5)-SUM($H280:BG280),(Input!$H$120*(1+rvanilla)^0.5)/A18stdlife))</f>
        <v>0</v>
      </c>
      <c r="BI280" s="172">
        <f>IF(A18stdlife="n/a","n/a",IF(BI$3&gt;(A18stdlife+$E280),(Input!$H$120*(1+rvanilla)^0.5)-SUM($H280:BH280),(Input!$H$120*(1+rvanilla)^0.5)/A18stdlife))</f>
        <v>0</v>
      </c>
      <c r="BJ280" s="16"/>
      <c r="BK280" s="16"/>
      <c r="BL280" s="325"/>
      <c r="BM280" s="325"/>
      <c r="BN280" s="325"/>
      <c r="BO280" s="325"/>
      <c r="BP280" s="325"/>
      <c r="BQ280" s="325"/>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2" customFormat="1" hidden="1" outlineLevel="2">
      <c r="A281" s="16"/>
      <c r="B281" s="16"/>
      <c r="C281" s="35"/>
      <c r="D281" s="546"/>
      <c r="E281" s="293">
        <v>3</v>
      </c>
      <c r="F281" s="37"/>
      <c r="G281" s="318"/>
      <c r="H281" s="320"/>
      <c r="I281" s="319"/>
      <c r="J281" s="172">
        <f>IF(A18stdlife="n/a","n/a",IF(J$3&gt;(A18stdlife+$E281),(Input!$I$120*(1+rvanilla)^0.5)-SUM($I281:I281),(Input!$I$120*(1+rvanilla)^0.5)/A18stdlife))</f>
        <v>0</v>
      </c>
      <c r="K281" s="172">
        <f>IF(A18stdlife="n/a","n/a",IF(K$3&gt;(A18stdlife+$E281),(Input!$I$120*(1+rvanilla)^0.5)-SUM($I281:J281),(Input!$I$120*(1+rvanilla)^0.5)/A18stdlife))</f>
        <v>0</v>
      </c>
      <c r="L281" s="172">
        <f>IF(A18stdlife="n/a","n/a",IF(L$3&gt;(A18stdlife+$E281),(Input!$I$120*(1+rvanilla)^0.5)-SUM($I281:K281),(Input!$I$120*(1+rvanilla)^0.5)/A18stdlife))</f>
        <v>0</v>
      </c>
      <c r="M281" s="172">
        <f>IF(A18stdlife="n/a","n/a",IF(M$3&gt;(A18stdlife+$E281),(Input!$I$120*(1+rvanilla)^0.5)-SUM($I281:L281),(Input!$I$120*(1+rvanilla)^0.5)/A18stdlife))</f>
        <v>0</v>
      </c>
      <c r="N281" s="172">
        <f>IF(A18stdlife="n/a","n/a",IF(N$3&gt;(A18stdlife+$E281),(Input!$I$120*(1+rvanilla)^0.5)-SUM($I281:M281),(Input!$I$120*(1+rvanilla)^0.5)/A18stdlife))</f>
        <v>0</v>
      </c>
      <c r="O281" s="172">
        <f>IF(A18stdlife="n/a","n/a",IF(O$3&gt;(A18stdlife+$E281),(Input!$I$120*(1+rvanilla)^0.5)-SUM($I281:N281),(Input!$I$120*(1+rvanilla)^0.5)/A18stdlife))</f>
        <v>0</v>
      </c>
      <c r="P281" s="172">
        <f>IF(A18stdlife="n/a","n/a",IF(P$3&gt;(A18stdlife+$E281),(Input!$I$120*(1+rvanilla)^0.5)-SUM($I281:O281),(Input!$I$120*(1+rvanilla)^0.5)/A18stdlife))</f>
        <v>0</v>
      </c>
      <c r="Q281" s="172">
        <f>IF(A18stdlife="n/a","n/a",IF(Q$3&gt;(A18stdlife+$E281),(Input!$I$120*(1+rvanilla)^0.5)-SUM($I281:P281),(Input!$I$120*(1+rvanilla)^0.5)/A18stdlife))</f>
        <v>0</v>
      </c>
      <c r="R281" s="172">
        <f>IF(A18stdlife="n/a","n/a",IF(R$3&gt;(A18stdlife+$E281),(Input!$I$120*(1+rvanilla)^0.5)-SUM($I281:Q281),(Input!$I$120*(1+rvanilla)^0.5)/A18stdlife))</f>
        <v>0</v>
      </c>
      <c r="S281" s="172">
        <f>IF(A18stdlife="n/a","n/a",IF(S$3&gt;(A18stdlife+$E281),(Input!$I$120*(1+rvanilla)^0.5)-SUM($I281:R281),(Input!$I$120*(1+rvanilla)^0.5)/A18stdlife))</f>
        <v>0</v>
      </c>
      <c r="T281" s="172">
        <f>IF(A18stdlife="n/a","n/a",IF(T$3&gt;(A18stdlife+$E281),(Input!$I$120*(1+rvanilla)^0.5)-SUM($I281:S281),(Input!$I$120*(1+rvanilla)^0.5)/A18stdlife))</f>
        <v>0</v>
      </c>
      <c r="U281" s="172">
        <f>IF(A18stdlife="n/a","n/a",IF(U$3&gt;(A18stdlife+$E281),(Input!$I$120*(1+rvanilla)^0.5)-SUM($I281:T281),(Input!$I$120*(1+rvanilla)^0.5)/A18stdlife))</f>
        <v>0</v>
      </c>
      <c r="V281" s="172">
        <f>IF(A18stdlife="n/a","n/a",IF(V$3&gt;(A18stdlife+$E281),(Input!$I$120*(1+rvanilla)^0.5)-SUM($I281:U281),(Input!$I$120*(1+rvanilla)^0.5)/A18stdlife))</f>
        <v>0</v>
      </c>
      <c r="W281" s="172">
        <f>IF(A18stdlife="n/a","n/a",IF(W$3&gt;(A18stdlife+$E281),(Input!$I$120*(1+rvanilla)^0.5)-SUM($I281:V281),(Input!$I$120*(1+rvanilla)^0.5)/A18stdlife))</f>
        <v>0</v>
      </c>
      <c r="X281" s="172">
        <f>IF(A18stdlife="n/a","n/a",IF(X$3&gt;(A18stdlife+$E281),(Input!$I$120*(1+rvanilla)^0.5)-SUM($I281:W281),(Input!$I$120*(1+rvanilla)^0.5)/A18stdlife))</f>
        <v>0</v>
      </c>
      <c r="Y281" s="172">
        <f>IF(A18stdlife="n/a","n/a",IF(Y$3&gt;(A18stdlife+$E281),(Input!$I$120*(1+rvanilla)^0.5)-SUM($I281:X281),(Input!$I$120*(1+rvanilla)^0.5)/A18stdlife))</f>
        <v>0</v>
      </c>
      <c r="Z281" s="172">
        <f>IF(A18stdlife="n/a","n/a",IF(Z$3&gt;(A18stdlife+$E281),(Input!$I$120*(1+rvanilla)^0.5)-SUM($I281:Y281),(Input!$I$120*(1+rvanilla)^0.5)/A18stdlife))</f>
        <v>0</v>
      </c>
      <c r="AA281" s="172">
        <f>IF(A18stdlife="n/a","n/a",IF(AA$3&gt;(A18stdlife+$E281),(Input!$I$120*(1+rvanilla)^0.5)-SUM($I281:Z281),(Input!$I$120*(1+rvanilla)^0.5)/A18stdlife))</f>
        <v>0</v>
      </c>
      <c r="AB281" s="172">
        <f>IF(A18stdlife="n/a","n/a",IF(AB$3&gt;(A18stdlife+$E281),(Input!$I$120*(1+rvanilla)^0.5)-SUM($I281:AA281),(Input!$I$120*(1+rvanilla)^0.5)/A18stdlife))</f>
        <v>0</v>
      </c>
      <c r="AC281" s="172">
        <f>IF(A18stdlife="n/a","n/a",IF(AC$3&gt;(A18stdlife+$E281),(Input!$I$120*(1+rvanilla)^0.5)-SUM($I281:AB281),(Input!$I$120*(1+rvanilla)^0.5)/A18stdlife))</f>
        <v>0</v>
      </c>
      <c r="AD281" s="172">
        <f>IF(A18stdlife="n/a","n/a",IF(AD$3&gt;(A18stdlife+$E281),(Input!$I$120*(1+rvanilla)^0.5)-SUM($I281:AC281),(Input!$I$120*(1+rvanilla)^0.5)/A18stdlife))</f>
        <v>0</v>
      </c>
      <c r="AE281" s="172">
        <f>IF(A18stdlife="n/a","n/a",IF(AE$3&gt;(A18stdlife+$E281),(Input!$I$120*(1+rvanilla)^0.5)-SUM($I281:AD281),(Input!$I$120*(1+rvanilla)^0.5)/A18stdlife))</f>
        <v>0</v>
      </c>
      <c r="AF281" s="172">
        <f>IF(A18stdlife="n/a","n/a",IF(AF$3&gt;(A18stdlife+$E281),(Input!$I$120*(1+rvanilla)^0.5)-SUM($I281:AE281),(Input!$I$120*(1+rvanilla)^0.5)/A18stdlife))</f>
        <v>0</v>
      </c>
      <c r="AG281" s="172">
        <f>IF(A18stdlife="n/a","n/a",IF(AG$3&gt;(A18stdlife+$E281),(Input!$I$120*(1+rvanilla)^0.5)-SUM($I281:AF281),(Input!$I$120*(1+rvanilla)^0.5)/A18stdlife))</f>
        <v>0</v>
      </c>
      <c r="AH281" s="172">
        <f>IF(A18stdlife="n/a","n/a",IF(AH$3&gt;(A18stdlife+$E281),(Input!$I$120*(1+rvanilla)^0.5)-SUM($I281:AG281),(Input!$I$120*(1+rvanilla)^0.5)/A18stdlife))</f>
        <v>0</v>
      </c>
      <c r="AI281" s="172">
        <f>IF(A18stdlife="n/a","n/a",IF(AI$3&gt;(A18stdlife+$E281),(Input!$I$120*(1+rvanilla)^0.5)-SUM($I281:AH281),(Input!$I$120*(1+rvanilla)^0.5)/A18stdlife))</f>
        <v>0</v>
      </c>
      <c r="AJ281" s="172">
        <f>IF(A18stdlife="n/a","n/a",IF(AJ$3&gt;(A18stdlife+$E281),(Input!$I$120*(1+rvanilla)^0.5)-SUM($I281:AI281),(Input!$I$120*(1+rvanilla)^0.5)/A18stdlife))</f>
        <v>0</v>
      </c>
      <c r="AK281" s="172">
        <f>IF(A18stdlife="n/a","n/a",IF(AK$3&gt;(A18stdlife+$E281),(Input!$I$120*(1+rvanilla)^0.5)-SUM($I281:AJ281),(Input!$I$120*(1+rvanilla)^0.5)/A18stdlife))</f>
        <v>0</v>
      </c>
      <c r="AL281" s="172">
        <f>IF(A18stdlife="n/a","n/a",IF(AL$3&gt;(A18stdlife+$E281),(Input!$I$120*(1+rvanilla)^0.5)-SUM($I281:AK281),(Input!$I$120*(1+rvanilla)^0.5)/A18stdlife))</f>
        <v>0</v>
      </c>
      <c r="AM281" s="172">
        <f>IF(A18stdlife="n/a","n/a",IF(AM$3&gt;(A18stdlife+$E281),(Input!$I$120*(1+rvanilla)^0.5)-SUM($I281:AL281),(Input!$I$120*(1+rvanilla)^0.5)/A18stdlife))</f>
        <v>0</v>
      </c>
      <c r="AN281" s="172">
        <f>IF(A18stdlife="n/a","n/a",IF(AN$3&gt;(A18stdlife+$E281),(Input!$I$120*(1+rvanilla)^0.5)-SUM($I281:AM281),(Input!$I$120*(1+rvanilla)^0.5)/A18stdlife))</f>
        <v>0</v>
      </c>
      <c r="AO281" s="172">
        <f>IF(A18stdlife="n/a","n/a",IF(AO$3&gt;(A18stdlife+$E281),(Input!$I$120*(1+rvanilla)^0.5)-SUM($I281:AN281),(Input!$I$120*(1+rvanilla)^0.5)/A18stdlife))</f>
        <v>0</v>
      </c>
      <c r="AP281" s="172">
        <f>IF(A18stdlife="n/a","n/a",IF(AP$3&gt;(A18stdlife+$E281),(Input!$I$120*(1+rvanilla)^0.5)-SUM($I281:AO281),(Input!$I$120*(1+rvanilla)^0.5)/A18stdlife))</f>
        <v>0</v>
      </c>
      <c r="AQ281" s="172">
        <f>IF(A18stdlife="n/a","n/a",IF(AQ$3&gt;(A18stdlife+$E281),(Input!$I$120*(1+rvanilla)^0.5)-SUM($I281:AP281),(Input!$I$120*(1+rvanilla)^0.5)/A18stdlife))</f>
        <v>0</v>
      </c>
      <c r="AR281" s="172">
        <f>IF(A18stdlife="n/a","n/a",IF(AR$3&gt;(A18stdlife+$E281),(Input!$I$120*(1+rvanilla)^0.5)-SUM($I281:AQ281),(Input!$I$120*(1+rvanilla)^0.5)/A18stdlife))</f>
        <v>0</v>
      </c>
      <c r="AS281" s="172">
        <f>IF(A18stdlife="n/a","n/a",IF(AS$3&gt;(A18stdlife+$E281),(Input!$I$120*(1+rvanilla)^0.5)-SUM($I281:AR281),(Input!$I$120*(1+rvanilla)^0.5)/A18stdlife))</f>
        <v>0</v>
      </c>
      <c r="AT281" s="172">
        <f>IF(A18stdlife="n/a","n/a",IF(AT$3&gt;(A18stdlife+$E281),(Input!$I$120*(1+rvanilla)^0.5)-SUM($I281:AS281),(Input!$I$120*(1+rvanilla)^0.5)/A18stdlife))</f>
        <v>0</v>
      </c>
      <c r="AU281" s="172">
        <f>IF(A18stdlife="n/a","n/a",IF(AU$3&gt;(A18stdlife+$E281),(Input!$I$120*(1+rvanilla)^0.5)-SUM($I281:AT281),(Input!$I$120*(1+rvanilla)^0.5)/A18stdlife))</f>
        <v>0</v>
      </c>
      <c r="AV281" s="172">
        <f>IF(A18stdlife="n/a","n/a",IF(AV$3&gt;(A18stdlife+$E281),(Input!$I$120*(1+rvanilla)^0.5)-SUM($I281:AU281),(Input!$I$120*(1+rvanilla)^0.5)/A18stdlife))</f>
        <v>0</v>
      </c>
      <c r="AW281" s="172">
        <f>IF(A18stdlife="n/a","n/a",IF(AW$3&gt;(A18stdlife+$E281),(Input!$I$120*(1+rvanilla)^0.5)-SUM($I281:AV281),(Input!$I$120*(1+rvanilla)^0.5)/A18stdlife))</f>
        <v>0</v>
      </c>
      <c r="AX281" s="172">
        <f>IF(A18stdlife="n/a","n/a",IF(AX$3&gt;(A18stdlife+$E281),(Input!$I$120*(1+rvanilla)^0.5)-SUM($I281:AW281),(Input!$I$120*(1+rvanilla)^0.5)/A18stdlife))</f>
        <v>0</v>
      </c>
      <c r="AY281" s="172">
        <f>IF(A18stdlife="n/a","n/a",IF(AY$3&gt;(A18stdlife+$E281),(Input!$I$120*(1+rvanilla)^0.5)-SUM($I281:AX281),(Input!$I$120*(1+rvanilla)^0.5)/A18stdlife))</f>
        <v>0</v>
      </c>
      <c r="AZ281" s="172">
        <f>IF(A18stdlife="n/a","n/a",IF(AZ$3&gt;(A18stdlife+$E281),(Input!$I$120*(1+rvanilla)^0.5)-SUM($I281:AY281),(Input!$I$120*(1+rvanilla)^0.5)/A18stdlife))</f>
        <v>0</v>
      </c>
      <c r="BA281" s="172">
        <f>IF(A18stdlife="n/a","n/a",IF(BA$3&gt;(A18stdlife+$E281),(Input!$I$120*(1+rvanilla)^0.5)-SUM($I281:AZ281),(Input!$I$120*(1+rvanilla)^0.5)/A18stdlife))</f>
        <v>0</v>
      </c>
      <c r="BB281" s="172">
        <f>IF(A18stdlife="n/a","n/a",IF(BB$3&gt;(A18stdlife+$E281),(Input!$I$120*(1+rvanilla)^0.5)-SUM($I281:BA281),(Input!$I$120*(1+rvanilla)^0.5)/A18stdlife))</f>
        <v>0</v>
      </c>
      <c r="BC281" s="172">
        <f>IF(A18stdlife="n/a","n/a",IF(BC$3&gt;(A18stdlife+$E281),(Input!$I$120*(1+rvanilla)^0.5)-SUM($I281:BB281),(Input!$I$120*(1+rvanilla)^0.5)/A18stdlife))</f>
        <v>0</v>
      </c>
      <c r="BD281" s="172">
        <f>IF(A18stdlife="n/a","n/a",IF(BD$3&gt;(A18stdlife+$E281),(Input!$I$120*(1+rvanilla)^0.5)-SUM($I281:BC281),(Input!$I$120*(1+rvanilla)^0.5)/A18stdlife))</f>
        <v>0</v>
      </c>
      <c r="BE281" s="172">
        <f>IF(A18stdlife="n/a","n/a",IF(BE$3&gt;(A18stdlife+$E281),(Input!$I$120*(1+rvanilla)^0.5)-SUM($I281:BD281),(Input!$I$120*(1+rvanilla)^0.5)/A18stdlife))</f>
        <v>0</v>
      </c>
      <c r="BF281" s="172">
        <f>IF(A18stdlife="n/a","n/a",IF(BF$3&gt;(A18stdlife+$E281),(Input!$I$120*(1+rvanilla)^0.5)-SUM($I281:BE281),(Input!$I$120*(1+rvanilla)^0.5)/A18stdlife))</f>
        <v>0</v>
      </c>
      <c r="BG281" s="172">
        <f>IF(A18stdlife="n/a","n/a",IF(BG$3&gt;(A18stdlife+$E281),(Input!$I$120*(1+rvanilla)^0.5)-SUM($I281:BF281),(Input!$I$120*(1+rvanilla)^0.5)/A18stdlife))</f>
        <v>0</v>
      </c>
      <c r="BH281" s="172">
        <f>IF(A18stdlife="n/a","n/a",IF(BH$3&gt;(A18stdlife+$E281),(Input!$I$120*(1+rvanilla)^0.5)-SUM($I281:BG281),(Input!$I$120*(1+rvanilla)^0.5)/A18stdlife))</f>
        <v>0</v>
      </c>
      <c r="BI281" s="172">
        <f>IF(A18stdlife="n/a","n/a",IF(BI$3&gt;(A18stdlife+$E281),(Input!$I$120*(1+rvanilla)^0.5)-SUM($I281:BH281),(Input!$I$120*(1+rvanilla)^0.5)/A18stdlife))</f>
        <v>0</v>
      </c>
      <c r="BJ281" s="16"/>
      <c r="BK281" s="16"/>
      <c r="BL281" s="325"/>
      <c r="BM281" s="325"/>
      <c r="BN281" s="325"/>
      <c r="BO281" s="325"/>
      <c r="BP281" s="325"/>
      <c r="BQ281" s="325"/>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2" customFormat="1" hidden="1" outlineLevel="2">
      <c r="A282" s="16"/>
      <c r="B282" s="16"/>
      <c r="C282" s="35"/>
      <c r="D282" s="546"/>
      <c r="E282" s="293">
        <v>4</v>
      </c>
      <c r="F282" s="37"/>
      <c r="G282" s="318"/>
      <c r="H282" s="320"/>
      <c r="I282" s="320"/>
      <c r="J282" s="319"/>
      <c r="K282" s="172">
        <f>IF(A18stdlife="n/a","n/a",IF(K$3&gt;(A18stdlife+$E282),(Input!$J$120*(1+rvanilla)^0.5)-SUM($J282:J282),(Input!$J$120*(1+rvanilla)^0.5)/A18stdlife))</f>
        <v>0</v>
      </c>
      <c r="L282" s="172">
        <f>IF(A18stdlife="n/a","n/a",IF(L$3&gt;(A18stdlife+$E282),(Input!$J$120*(1+rvanilla)^0.5)-SUM($J282:K282),(Input!$J$120*(1+rvanilla)^0.5)/A18stdlife))</f>
        <v>0</v>
      </c>
      <c r="M282" s="172">
        <f>IF(A18stdlife="n/a","n/a",IF(M$3&gt;(A18stdlife+$E282),(Input!$J$120*(1+rvanilla)^0.5)-SUM($J282:L282),(Input!$J$120*(1+rvanilla)^0.5)/A18stdlife))</f>
        <v>0</v>
      </c>
      <c r="N282" s="172">
        <f>IF(A18stdlife="n/a","n/a",IF(N$3&gt;(A18stdlife+$E282),(Input!$J$120*(1+rvanilla)^0.5)-SUM($J282:M282),(Input!$J$120*(1+rvanilla)^0.5)/A18stdlife))</f>
        <v>0</v>
      </c>
      <c r="O282" s="172">
        <f>IF(A18stdlife="n/a","n/a",IF(O$3&gt;(A18stdlife+$E282),(Input!$J$120*(1+rvanilla)^0.5)-SUM($J282:N282),(Input!$J$120*(1+rvanilla)^0.5)/A18stdlife))</f>
        <v>0</v>
      </c>
      <c r="P282" s="172">
        <f>IF(A18stdlife="n/a","n/a",IF(P$3&gt;(A18stdlife+$E282),(Input!$J$120*(1+rvanilla)^0.5)-SUM($J282:O282),(Input!$J$120*(1+rvanilla)^0.5)/A18stdlife))</f>
        <v>0</v>
      </c>
      <c r="Q282" s="172">
        <f>IF(A18stdlife="n/a","n/a",IF(Q$3&gt;(A18stdlife+$E282),(Input!$J$120*(1+rvanilla)^0.5)-SUM($J282:P282),(Input!$J$120*(1+rvanilla)^0.5)/A18stdlife))</f>
        <v>0</v>
      </c>
      <c r="R282" s="172">
        <f>IF(A18stdlife="n/a","n/a",IF(R$3&gt;(A18stdlife+$E282),(Input!$J$120*(1+rvanilla)^0.5)-SUM($J282:Q282),(Input!$J$120*(1+rvanilla)^0.5)/A18stdlife))</f>
        <v>0</v>
      </c>
      <c r="S282" s="172">
        <f>IF(A18stdlife="n/a","n/a",IF(S$3&gt;(A18stdlife+$E282),(Input!$J$120*(1+rvanilla)^0.5)-SUM($J282:R282),(Input!$J$120*(1+rvanilla)^0.5)/A18stdlife))</f>
        <v>0</v>
      </c>
      <c r="T282" s="172">
        <f>IF(A18stdlife="n/a","n/a",IF(T$3&gt;(A18stdlife+$E282),(Input!$J$120*(1+rvanilla)^0.5)-SUM($J282:S282),(Input!$J$120*(1+rvanilla)^0.5)/A18stdlife))</f>
        <v>0</v>
      </c>
      <c r="U282" s="172">
        <f>IF(A18stdlife="n/a","n/a",IF(U$3&gt;(A18stdlife+$E282),(Input!$J$120*(1+rvanilla)^0.5)-SUM($J282:T282),(Input!$J$120*(1+rvanilla)^0.5)/A18stdlife))</f>
        <v>0</v>
      </c>
      <c r="V282" s="172">
        <f>IF(A18stdlife="n/a","n/a",IF(V$3&gt;(A18stdlife+$E282),(Input!$J$120*(1+rvanilla)^0.5)-SUM($J282:U282),(Input!$J$120*(1+rvanilla)^0.5)/A18stdlife))</f>
        <v>0</v>
      </c>
      <c r="W282" s="172">
        <f>IF(A18stdlife="n/a","n/a",IF(W$3&gt;(A18stdlife+$E282),(Input!$J$120*(1+rvanilla)^0.5)-SUM($J282:V282),(Input!$J$120*(1+rvanilla)^0.5)/A18stdlife))</f>
        <v>0</v>
      </c>
      <c r="X282" s="172">
        <f>IF(A18stdlife="n/a","n/a",IF(X$3&gt;(A18stdlife+$E282),(Input!$J$120*(1+rvanilla)^0.5)-SUM($J282:W282),(Input!$J$120*(1+rvanilla)^0.5)/A18stdlife))</f>
        <v>0</v>
      </c>
      <c r="Y282" s="172">
        <f>IF(A18stdlife="n/a","n/a",IF(Y$3&gt;(A18stdlife+$E282),(Input!$J$120*(1+rvanilla)^0.5)-SUM($J282:X282),(Input!$J$120*(1+rvanilla)^0.5)/A18stdlife))</f>
        <v>0</v>
      </c>
      <c r="Z282" s="172">
        <f>IF(A18stdlife="n/a","n/a",IF(Z$3&gt;(A18stdlife+$E282),(Input!$J$120*(1+rvanilla)^0.5)-SUM($J282:Y282),(Input!$J$120*(1+rvanilla)^0.5)/A18stdlife))</f>
        <v>0</v>
      </c>
      <c r="AA282" s="172">
        <f>IF(A18stdlife="n/a","n/a",IF(AA$3&gt;(A18stdlife+$E282),(Input!$J$120*(1+rvanilla)^0.5)-SUM($J282:Z282),(Input!$J$120*(1+rvanilla)^0.5)/A18stdlife))</f>
        <v>0</v>
      </c>
      <c r="AB282" s="172">
        <f>IF(A18stdlife="n/a","n/a",IF(AB$3&gt;(A18stdlife+$E282),(Input!$J$120*(1+rvanilla)^0.5)-SUM($J282:AA282),(Input!$J$120*(1+rvanilla)^0.5)/A18stdlife))</f>
        <v>0</v>
      </c>
      <c r="AC282" s="172">
        <f>IF(A18stdlife="n/a","n/a",IF(AC$3&gt;(A18stdlife+$E282),(Input!$J$120*(1+rvanilla)^0.5)-SUM($J282:AB282),(Input!$J$120*(1+rvanilla)^0.5)/A18stdlife))</f>
        <v>0</v>
      </c>
      <c r="AD282" s="172">
        <f>IF(A18stdlife="n/a","n/a",IF(AD$3&gt;(A18stdlife+$E282),(Input!$J$120*(1+rvanilla)^0.5)-SUM($J282:AC282),(Input!$J$120*(1+rvanilla)^0.5)/A18stdlife))</f>
        <v>0</v>
      </c>
      <c r="AE282" s="172">
        <f>IF(A18stdlife="n/a","n/a",IF(AE$3&gt;(A18stdlife+$E282),(Input!$J$120*(1+rvanilla)^0.5)-SUM($J282:AD282),(Input!$J$120*(1+rvanilla)^0.5)/A18stdlife))</f>
        <v>0</v>
      </c>
      <c r="AF282" s="172">
        <f>IF(A18stdlife="n/a","n/a",IF(AF$3&gt;(A18stdlife+$E282),(Input!$J$120*(1+rvanilla)^0.5)-SUM($J282:AE282),(Input!$J$120*(1+rvanilla)^0.5)/A18stdlife))</f>
        <v>0</v>
      </c>
      <c r="AG282" s="172">
        <f>IF(A18stdlife="n/a","n/a",IF(AG$3&gt;(A18stdlife+$E282),(Input!$J$120*(1+rvanilla)^0.5)-SUM($J282:AF282),(Input!$J$120*(1+rvanilla)^0.5)/A18stdlife))</f>
        <v>0</v>
      </c>
      <c r="AH282" s="172">
        <f>IF(A18stdlife="n/a","n/a",IF(AH$3&gt;(A18stdlife+$E282),(Input!$J$120*(1+rvanilla)^0.5)-SUM($J282:AG282),(Input!$J$120*(1+rvanilla)^0.5)/A18stdlife))</f>
        <v>0</v>
      </c>
      <c r="AI282" s="172">
        <f>IF(A18stdlife="n/a","n/a",IF(AI$3&gt;(A18stdlife+$E282),(Input!$J$120*(1+rvanilla)^0.5)-SUM($J282:AH282),(Input!$J$120*(1+rvanilla)^0.5)/A18stdlife))</f>
        <v>0</v>
      </c>
      <c r="AJ282" s="172">
        <f>IF(A18stdlife="n/a","n/a",IF(AJ$3&gt;(A18stdlife+$E282),(Input!$J$120*(1+rvanilla)^0.5)-SUM($J282:AI282),(Input!$J$120*(1+rvanilla)^0.5)/A18stdlife))</f>
        <v>0</v>
      </c>
      <c r="AK282" s="172">
        <f>IF(A18stdlife="n/a","n/a",IF(AK$3&gt;(A18stdlife+$E282),(Input!$J$120*(1+rvanilla)^0.5)-SUM($J282:AJ282),(Input!$J$120*(1+rvanilla)^0.5)/A18stdlife))</f>
        <v>0</v>
      </c>
      <c r="AL282" s="172">
        <f>IF(A18stdlife="n/a","n/a",IF(AL$3&gt;(A18stdlife+$E282),(Input!$J$120*(1+rvanilla)^0.5)-SUM($J282:AK282),(Input!$J$120*(1+rvanilla)^0.5)/A18stdlife))</f>
        <v>0</v>
      </c>
      <c r="AM282" s="172">
        <f>IF(A18stdlife="n/a","n/a",IF(AM$3&gt;(A18stdlife+$E282),(Input!$J$120*(1+rvanilla)^0.5)-SUM($J282:AL282),(Input!$J$120*(1+rvanilla)^0.5)/A18stdlife))</f>
        <v>0</v>
      </c>
      <c r="AN282" s="172">
        <f>IF(A18stdlife="n/a","n/a",IF(AN$3&gt;(A18stdlife+$E282),(Input!$J$120*(1+rvanilla)^0.5)-SUM($J282:AM282),(Input!$J$120*(1+rvanilla)^0.5)/A18stdlife))</f>
        <v>0</v>
      </c>
      <c r="AO282" s="172">
        <f>IF(A18stdlife="n/a","n/a",IF(AO$3&gt;(A18stdlife+$E282),(Input!$J$120*(1+rvanilla)^0.5)-SUM($J282:AN282),(Input!$J$120*(1+rvanilla)^0.5)/A18stdlife))</f>
        <v>0</v>
      </c>
      <c r="AP282" s="172">
        <f>IF(A18stdlife="n/a","n/a",IF(AP$3&gt;(A18stdlife+$E282),(Input!$J$120*(1+rvanilla)^0.5)-SUM($J282:AO282),(Input!$J$120*(1+rvanilla)^0.5)/A18stdlife))</f>
        <v>0</v>
      </c>
      <c r="AQ282" s="172">
        <f>IF(A18stdlife="n/a","n/a",IF(AQ$3&gt;(A18stdlife+$E282),(Input!$J$120*(1+rvanilla)^0.5)-SUM($J282:AP282),(Input!$J$120*(1+rvanilla)^0.5)/A18stdlife))</f>
        <v>0</v>
      </c>
      <c r="AR282" s="172">
        <f>IF(A18stdlife="n/a","n/a",IF(AR$3&gt;(A18stdlife+$E282),(Input!$J$120*(1+rvanilla)^0.5)-SUM($J282:AQ282),(Input!$J$120*(1+rvanilla)^0.5)/A18stdlife))</f>
        <v>0</v>
      </c>
      <c r="AS282" s="172">
        <f>IF(A18stdlife="n/a","n/a",IF(AS$3&gt;(A18stdlife+$E282),(Input!$J$120*(1+rvanilla)^0.5)-SUM($J282:AR282),(Input!$J$120*(1+rvanilla)^0.5)/A18stdlife))</f>
        <v>0</v>
      </c>
      <c r="AT282" s="172">
        <f>IF(A18stdlife="n/a","n/a",IF(AT$3&gt;(A18stdlife+$E282),(Input!$J$120*(1+rvanilla)^0.5)-SUM($J282:AS282),(Input!$J$120*(1+rvanilla)^0.5)/A18stdlife))</f>
        <v>0</v>
      </c>
      <c r="AU282" s="172">
        <f>IF(A18stdlife="n/a","n/a",IF(AU$3&gt;(A18stdlife+$E282),(Input!$J$120*(1+rvanilla)^0.5)-SUM($J282:AT282),(Input!$J$120*(1+rvanilla)^0.5)/A18stdlife))</f>
        <v>0</v>
      </c>
      <c r="AV282" s="172">
        <f>IF(A18stdlife="n/a","n/a",IF(AV$3&gt;(A18stdlife+$E282),(Input!$J$120*(1+rvanilla)^0.5)-SUM($J282:AU282),(Input!$J$120*(1+rvanilla)^0.5)/A18stdlife))</f>
        <v>0</v>
      </c>
      <c r="AW282" s="172">
        <f>IF(A18stdlife="n/a","n/a",IF(AW$3&gt;(A18stdlife+$E282),(Input!$J$120*(1+rvanilla)^0.5)-SUM($J282:AV282),(Input!$J$120*(1+rvanilla)^0.5)/A18stdlife))</f>
        <v>0</v>
      </c>
      <c r="AX282" s="172">
        <f>IF(A18stdlife="n/a","n/a",IF(AX$3&gt;(A18stdlife+$E282),(Input!$J$120*(1+rvanilla)^0.5)-SUM($J282:AW282),(Input!$J$120*(1+rvanilla)^0.5)/A18stdlife))</f>
        <v>0</v>
      </c>
      <c r="AY282" s="172">
        <f>IF(A18stdlife="n/a","n/a",IF(AY$3&gt;(A18stdlife+$E282),(Input!$J$120*(1+rvanilla)^0.5)-SUM($J282:AX282),(Input!$J$120*(1+rvanilla)^0.5)/A18stdlife))</f>
        <v>0</v>
      </c>
      <c r="AZ282" s="172">
        <f>IF(A18stdlife="n/a","n/a",IF(AZ$3&gt;(A18stdlife+$E282),(Input!$J$120*(1+rvanilla)^0.5)-SUM($J282:AY282),(Input!$J$120*(1+rvanilla)^0.5)/A18stdlife))</f>
        <v>0</v>
      </c>
      <c r="BA282" s="172">
        <f>IF(A18stdlife="n/a","n/a",IF(BA$3&gt;(A18stdlife+$E282),(Input!$J$120*(1+rvanilla)^0.5)-SUM($J282:AZ282),(Input!$J$120*(1+rvanilla)^0.5)/A18stdlife))</f>
        <v>0</v>
      </c>
      <c r="BB282" s="172">
        <f>IF(A18stdlife="n/a","n/a",IF(BB$3&gt;(A18stdlife+$E282),(Input!$J$120*(1+rvanilla)^0.5)-SUM($J282:BA282),(Input!$J$120*(1+rvanilla)^0.5)/A18stdlife))</f>
        <v>0</v>
      </c>
      <c r="BC282" s="172">
        <f>IF(A18stdlife="n/a","n/a",IF(BC$3&gt;(A18stdlife+$E282),(Input!$J$120*(1+rvanilla)^0.5)-SUM($J282:BB282),(Input!$J$120*(1+rvanilla)^0.5)/A18stdlife))</f>
        <v>0</v>
      </c>
      <c r="BD282" s="172">
        <f>IF(A18stdlife="n/a","n/a",IF(BD$3&gt;(A18stdlife+$E282),(Input!$J$120*(1+rvanilla)^0.5)-SUM($J282:BC282),(Input!$J$120*(1+rvanilla)^0.5)/A18stdlife))</f>
        <v>0</v>
      </c>
      <c r="BE282" s="172">
        <f>IF(A18stdlife="n/a","n/a",IF(BE$3&gt;(A18stdlife+$E282),(Input!$J$120*(1+rvanilla)^0.5)-SUM($J282:BD282),(Input!$J$120*(1+rvanilla)^0.5)/A18stdlife))</f>
        <v>0</v>
      </c>
      <c r="BF282" s="172">
        <f>IF(A18stdlife="n/a","n/a",IF(BF$3&gt;(A18stdlife+$E282),(Input!$J$120*(1+rvanilla)^0.5)-SUM($J282:BE282),(Input!$J$120*(1+rvanilla)^0.5)/A18stdlife))</f>
        <v>0</v>
      </c>
      <c r="BG282" s="172">
        <f>IF(A18stdlife="n/a","n/a",IF(BG$3&gt;(A18stdlife+$E282),(Input!$J$120*(1+rvanilla)^0.5)-SUM($J282:BF282),(Input!$J$120*(1+rvanilla)^0.5)/A18stdlife))</f>
        <v>0</v>
      </c>
      <c r="BH282" s="172">
        <f>IF(A18stdlife="n/a","n/a",IF(BH$3&gt;(A18stdlife+$E282),(Input!$J$120*(1+rvanilla)^0.5)-SUM($J282:BG282),(Input!$J$120*(1+rvanilla)^0.5)/A18stdlife))</f>
        <v>0</v>
      </c>
      <c r="BI282" s="172">
        <f>IF(A18stdlife="n/a","n/a",IF(BI$3&gt;(A18stdlife+$E282),(Input!$J$120*(1+rvanilla)^0.5)-SUM($J282:BH282),(Input!$J$120*(1+rvanilla)^0.5)/A18stdlife))</f>
        <v>0</v>
      </c>
      <c r="BJ282" s="16"/>
      <c r="BK282" s="16"/>
      <c r="BL282" s="325"/>
      <c r="BM282" s="325"/>
      <c r="BN282" s="325"/>
      <c r="BO282" s="325"/>
      <c r="BP282" s="325"/>
      <c r="BQ282" s="325"/>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2" customFormat="1" hidden="1" outlineLevel="2">
      <c r="A283" s="16"/>
      <c r="B283" s="16"/>
      <c r="C283" s="35"/>
      <c r="D283" s="546"/>
      <c r="E283" s="293">
        <v>5</v>
      </c>
      <c r="F283" s="37"/>
      <c r="G283" s="318"/>
      <c r="H283" s="320"/>
      <c r="I283" s="320"/>
      <c r="J283" s="320"/>
      <c r="K283" s="319"/>
      <c r="L283" s="172">
        <f>IF(A18stdlife="n/a","n/a",IF(L$3&gt;(A18stdlife+$E283),(Input!$K$120*(1+rvanilla)^0.5)-SUM($K283:K283),(Input!$K$120*(1+rvanilla)^0.5)/A18stdlife))</f>
        <v>0</v>
      </c>
      <c r="M283" s="172">
        <f>IF(A18stdlife="n/a","n/a",IF(M$3&gt;(A18stdlife+$E283),(Input!$K$120*(1+rvanilla)^0.5)-SUM($K283:L283),(Input!$K$120*(1+rvanilla)^0.5)/A18stdlife))</f>
        <v>0</v>
      </c>
      <c r="N283" s="172">
        <f>IF(A18stdlife="n/a","n/a",IF(N$3&gt;(A18stdlife+$E283),(Input!$K$120*(1+rvanilla)^0.5)-SUM($K283:M283),(Input!$K$120*(1+rvanilla)^0.5)/A18stdlife))</f>
        <v>0</v>
      </c>
      <c r="O283" s="172">
        <f>IF(A18stdlife="n/a","n/a",IF(O$3&gt;(A18stdlife+$E283),(Input!$K$120*(1+rvanilla)^0.5)-SUM($K283:N283),(Input!$K$120*(1+rvanilla)^0.5)/A18stdlife))</f>
        <v>0</v>
      </c>
      <c r="P283" s="172">
        <f>IF(A18stdlife="n/a","n/a",IF(P$3&gt;(A18stdlife+$E283),(Input!$K$120*(1+rvanilla)^0.5)-SUM($K283:O283),(Input!$K$120*(1+rvanilla)^0.5)/A18stdlife))</f>
        <v>0</v>
      </c>
      <c r="Q283" s="172">
        <f>IF(A18stdlife="n/a","n/a",IF(Q$3&gt;(A18stdlife+$E283),(Input!$K$120*(1+rvanilla)^0.5)-SUM($K283:P283),(Input!$K$120*(1+rvanilla)^0.5)/A18stdlife))</f>
        <v>0</v>
      </c>
      <c r="R283" s="172">
        <f>IF(A18stdlife="n/a","n/a",IF(R$3&gt;(A18stdlife+$E283),(Input!$K$120*(1+rvanilla)^0.5)-SUM($K283:Q283),(Input!$K$120*(1+rvanilla)^0.5)/A18stdlife))</f>
        <v>0</v>
      </c>
      <c r="S283" s="172">
        <f>IF(A18stdlife="n/a","n/a",IF(S$3&gt;(A18stdlife+$E283),(Input!$K$120*(1+rvanilla)^0.5)-SUM($K283:R283),(Input!$K$120*(1+rvanilla)^0.5)/A18stdlife))</f>
        <v>0</v>
      </c>
      <c r="T283" s="172">
        <f>IF(A18stdlife="n/a","n/a",IF(T$3&gt;(A18stdlife+$E283),(Input!$K$120*(1+rvanilla)^0.5)-SUM($K283:S283),(Input!$K$120*(1+rvanilla)^0.5)/A18stdlife))</f>
        <v>0</v>
      </c>
      <c r="U283" s="172">
        <f>IF(A18stdlife="n/a","n/a",IF(U$3&gt;(A18stdlife+$E283),(Input!$K$120*(1+rvanilla)^0.5)-SUM($K283:T283),(Input!$K$120*(1+rvanilla)^0.5)/A18stdlife))</f>
        <v>0</v>
      </c>
      <c r="V283" s="172">
        <f>IF(A18stdlife="n/a","n/a",IF(V$3&gt;(A18stdlife+$E283),(Input!$K$120*(1+rvanilla)^0.5)-SUM($K283:U283),(Input!$K$120*(1+rvanilla)^0.5)/A18stdlife))</f>
        <v>0</v>
      </c>
      <c r="W283" s="172">
        <f>IF(A18stdlife="n/a","n/a",IF(W$3&gt;(A18stdlife+$E283),(Input!$K$120*(1+rvanilla)^0.5)-SUM($K283:V283),(Input!$K$120*(1+rvanilla)^0.5)/A18stdlife))</f>
        <v>0</v>
      </c>
      <c r="X283" s="172">
        <f>IF(A18stdlife="n/a","n/a",IF(X$3&gt;(A18stdlife+$E283),(Input!$K$120*(1+rvanilla)^0.5)-SUM($K283:W283),(Input!$K$120*(1+rvanilla)^0.5)/A18stdlife))</f>
        <v>0</v>
      </c>
      <c r="Y283" s="172">
        <f>IF(A18stdlife="n/a","n/a",IF(Y$3&gt;(A18stdlife+$E283),(Input!$K$120*(1+rvanilla)^0.5)-SUM($K283:X283),(Input!$K$120*(1+rvanilla)^0.5)/A18stdlife))</f>
        <v>0</v>
      </c>
      <c r="Z283" s="172">
        <f>IF(A18stdlife="n/a","n/a",IF(Z$3&gt;(A18stdlife+$E283),(Input!$K$120*(1+rvanilla)^0.5)-SUM($K283:Y283),(Input!$K$120*(1+rvanilla)^0.5)/A18stdlife))</f>
        <v>0</v>
      </c>
      <c r="AA283" s="172">
        <f>IF(A18stdlife="n/a","n/a",IF(AA$3&gt;(A18stdlife+$E283),(Input!$K$120*(1+rvanilla)^0.5)-SUM($K283:Z283),(Input!$K$120*(1+rvanilla)^0.5)/A18stdlife))</f>
        <v>0</v>
      </c>
      <c r="AB283" s="172">
        <f>IF(A18stdlife="n/a","n/a",IF(AB$3&gt;(A18stdlife+$E283),(Input!$K$120*(1+rvanilla)^0.5)-SUM($K283:AA283),(Input!$K$120*(1+rvanilla)^0.5)/A18stdlife))</f>
        <v>0</v>
      </c>
      <c r="AC283" s="172">
        <f>IF(A18stdlife="n/a","n/a",IF(AC$3&gt;(A18stdlife+$E283),(Input!$K$120*(1+rvanilla)^0.5)-SUM($K283:AB283),(Input!$K$120*(1+rvanilla)^0.5)/A18stdlife))</f>
        <v>0</v>
      </c>
      <c r="AD283" s="172">
        <f>IF(A18stdlife="n/a","n/a",IF(AD$3&gt;(A18stdlife+$E283),(Input!$K$120*(1+rvanilla)^0.5)-SUM($K283:AC283),(Input!$K$120*(1+rvanilla)^0.5)/A18stdlife))</f>
        <v>0</v>
      </c>
      <c r="AE283" s="172">
        <f>IF(A18stdlife="n/a","n/a",IF(AE$3&gt;(A18stdlife+$E283),(Input!$K$120*(1+rvanilla)^0.5)-SUM($K283:AD283),(Input!$K$120*(1+rvanilla)^0.5)/A18stdlife))</f>
        <v>0</v>
      </c>
      <c r="AF283" s="172">
        <f>IF(A18stdlife="n/a","n/a",IF(AF$3&gt;(A18stdlife+$E283),(Input!$K$120*(1+rvanilla)^0.5)-SUM($K283:AE283),(Input!$K$120*(1+rvanilla)^0.5)/A18stdlife))</f>
        <v>0</v>
      </c>
      <c r="AG283" s="172">
        <f>IF(A18stdlife="n/a","n/a",IF(AG$3&gt;(A18stdlife+$E283),(Input!$K$120*(1+rvanilla)^0.5)-SUM($K283:AF283),(Input!$K$120*(1+rvanilla)^0.5)/A18stdlife))</f>
        <v>0</v>
      </c>
      <c r="AH283" s="172">
        <f>IF(A18stdlife="n/a","n/a",IF(AH$3&gt;(A18stdlife+$E283),(Input!$K$120*(1+rvanilla)^0.5)-SUM($K283:AG283),(Input!$K$120*(1+rvanilla)^0.5)/A18stdlife))</f>
        <v>0</v>
      </c>
      <c r="AI283" s="172">
        <f>IF(A18stdlife="n/a","n/a",IF(AI$3&gt;(A18stdlife+$E283),(Input!$K$120*(1+rvanilla)^0.5)-SUM($K283:AH283),(Input!$K$120*(1+rvanilla)^0.5)/A18stdlife))</f>
        <v>0</v>
      </c>
      <c r="AJ283" s="172">
        <f>IF(A18stdlife="n/a","n/a",IF(AJ$3&gt;(A18stdlife+$E283),(Input!$K$120*(1+rvanilla)^0.5)-SUM($K283:AI283),(Input!$K$120*(1+rvanilla)^0.5)/A18stdlife))</f>
        <v>0</v>
      </c>
      <c r="AK283" s="172">
        <f>IF(A18stdlife="n/a","n/a",IF(AK$3&gt;(A18stdlife+$E283),(Input!$K$120*(1+rvanilla)^0.5)-SUM($K283:AJ283),(Input!$K$120*(1+rvanilla)^0.5)/A18stdlife))</f>
        <v>0</v>
      </c>
      <c r="AL283" s="172">
        <f>IF(A18stdlife="n/a","n/a",IF(AL$3&gt;(A18stdlife+$E283),(Input!$K$120*(1+rvanilla)^0.5)-SUM($K283:AK283),(Input!$K$120*(1+rvanilla)^0.5)/A18stdlife))</f>
        <v>0</v>
      </c>
      <c r="AM283" s="172">
        <f>IF(A18stdlife="n/a","n/a",IF(AM$3&gt;(A18stdlife+$E283),(Input!$K$120*(1+rvanilla)^0.5)-SUM($K283:AL283),(Input!$K$120*(1+rvanilla)^0.5)/A18stdlife))</f>
        <v>0</v>
      </c>
      <c r="AN283" s="172">
        <f>IF(A18stdlife="n/a","n/a",IF(AN$3&gt;(A18stdlife+$E283),(Input!$K$120*(1+rvanilla)^0.5)-SUM($K283:AM283),(Input!$K$120*(1+rvanilla)^0.5)/A18stdlife))</f>
        <v>0</v>
      </c>
      <c r="AO283" s="172">
        <f>IF(A18stdlife="n/a","n/a",IF(AO$3&gt;(A18stdlife+$E283),(Input!$K$120*(1+rvanilla)^0.5)-SUM($K283:AN283),(Input!$K$120*(1+rvanilla)^0.5)/A18stdlife))</f>
        <v>0</v>
      </c>
      <c r="AP283" s="172">
        <f>IF(A18stdlife="n/a","n/a",IF(AP$3&gt;(A18stdlife+$E283),(Input!$K$120*(1+rvanilla)^0.5)-SUM($K283:AO283),(Input!$K$120*(1+rvanilla)^0.5)/A18stdlife))</f>
        <v>0</v>
      </c>
      <c r="AQ283" s="172">
        <f>IF(A18stdlife="n/a","n/a",IF(AQ$3&gt;(A18stdlife+$E283),(Input!$K$120*(1+rvanilla)^0.5)-SUM($K283:AP283),(Input!$K$120*(1+rvanilla)^0.5)/A18stdlife))</f>
        <v>0</v>
      </c>
      <c r="AR283" s="172">
        <f>IF(A18stdlife="n/a","n/a",IF(AR$3&gt;(A18stdlife+$E283),(Input!$K$120*(1+rvanilla)^0.5)-SUM($K283:AQ283),(Input!$K$120*(1+rvanilla)^0.5)/A18stdlife))</f>
        <v>0</v>
      </c>
      <c r="AS283" s="172">
        <f>IF(A18stdlife="n/a","n/a",IF(AS$3&gt;(A18stdlife+$E283),(Input!$K$120*(1+rvanilla)^0.5)-SUM($K283:AR283),(Input!$K$120*(1+rvanilla)^0.5)/A18stdlife))</f>
        <v>0</v>
      </c>
      <c r="AT283" s="172">
        <f>IF(A18stdlife="n/a","n/a",IF(AT$3&gt;(A18stdlife+$E283),(Input!$K$120*(1+rvanilla)^0.5)-SUM($K283:AS283),(Input!$K$120*(1+rvanilla)^0.5)/A18stdlife))</f>
        <v>0</v>
      </c>
      <c r="AU283" s="172">
        <f>IF(A18stdlife="n/a","n/a",IF(AU$3&gt;(A18stdlife+$E283),(Input!$K$120*(1+rvanilla)^0.5)-SUM($K283:AT283),(Input!$K$120*(1+rvanilla)^0.5)/A18stdlife))</f>
        <v>0</v>
      </c>
      <c r="AV283" s="172">
        <f>IF(A18stdlife="n/a","n/a",IF(AV$3&gt;(A18stdlife+$E283),(Input!$K$120*(1+rvanilla)^0.5)-SUM($K283:AU283),(Input!$K$120*(1+rvanilla)^0.5)/A18stdlife))</f>
        <v>0</v>
      </c>
      <c r="AW283" s="172">
        <f>IF(A18stdlife="n/a","n/a",IF(AW$3&gt;(A18stdlife+$E283),(Input!$K$120*(1+rvanilla)^0.5)-SUM($K283:AV283),(Input!$K$120*(1+rvanilla)^0.5)/A18stdlife))</f>
        <v>0</v>
      </c>
      <c r="AX283" s="172">
        <f>IF(A18stdlife="n/a","n/a",IF(AX$3&gt;(A18stdlife+$E283),(Input!$K$120*(1+rvanilla)^0.5)-SUM($K283:AW283),(Input!$K$120*(1+rvanilla)^0.5)/A18stdlife))</f>
        <v>0</v>
      </c>
      <c r="AY283" s="172">
        <f>IF(A18stdlife="n/a","n/a",IF(AY$3&gt;(A18stdlife+$E283),(Input!$K$120*(1+rvanilla)^0.5)-SUM($K283:AX283),(Input!$K$120*(1+rvanilla)^0.5)/A18stdlife))</f>
        <v>0</v>
      </c>
      <c r="AZ283" s="172">
        <f>IF(A18stdlife="n/a","n/a",IF(AZ$3&gt;(A18stdlife+$E283),(Input!$K$120*(1+rvanilla)^0.5)-SUM($K283:AY283),(Input!$K$120*(1+rvanilla)^0.5)/A18stdlife))</f>
        <v>0</v>
      </c>
      <c r="BA283" s="172">
        <f>IF(A18stdlife="n/a","n/a",IF(BA$3&gt;(A18stdlife+$E283),(Input!$K$120*(1+rvanilla)^0.5)-SUM($K283:AZ283),(Input!$K$120*(1+rvanilla)^0.5)/A18stdlife))</f>
        <v>0</v>
      </c>
      <c r="BB283" s="172">
        <f>IF(A18stdlife="n/a","n/a",IF(BB$3&gt;(A18stdlife+$E283),(Input!$K$120*(1+rvanilla)^0.5)-SUM($K283:BA283),(Input!$K$120*(1+rvanilla)^0.5)/A18stdlife))</f>
        <v>0</v>
      </c>
      <c r="BC283" s="172">
        <f>IF(A18stdlife="n/a","n/a",IF(BC$3&gt;(A18stdlife+$E283),(Input!$K$120*(1+rvanilla)^0.5)-SUM($K283:BB283),(Input!$K$120*(1+rvanilla)^0.5)/A18stdlife))</f>
        <v>0</v>
      </c>
      <c r="BD283" s="172">
        <f>IF(A18stdlife="n/a","n/a",IF(BD$3&gt;(A18stdlife+$E283),(Input!$K$120*(1+rvanilla)^0.5)-SUM($K283:BC283),(Input!$K$120*(1+rvanilla)^0.5)/A18stdlife))</f>
        <v>0</v>
      </c>
      <c r="BE283" s="172">
        <f>IF(A18stdlife="n/a","n/a",IF(BE$3&gt;(A18stdlife+$E283),(Input!$K$120*(1+rvanilla)^0.5)-SUM($K283:BD283),(Input!$K$120*(1+rvanilla)^0.5)/A18stdlife))</f>
        <v>0</v>
      </c>
      <c r="BF283" s="172">
        <f>IF(A18stdlife="n/a","n/a",IF(BF$3&gt;(A18stdlife+$E283),(Input!$K$120*(1+rvanilla)^0.5)-SUM($K283:BE283),(Input!$K$120*(1+rvanilla)^0.5)/A18stdlife))</f>
        <v>0</v>
      </c>
      <c r="BG283" s="172">
        <f>IF(A18stdlife="n/a","n/a",IF(BG$3&gt;(A18stdlife+$E283),(Input!$K$120*(1+rvanilla)^0.5)-SUM($K283:BF283),(Input!$K$120*(1+rvanilla)^0.5)/A18stdlife))</f>
        <v>0</v>
      </c>
      <c r="BH283" s="172">
        <f>IF(A18stdlife="n/a","n/a",IF(BH$3&gt;(A18stdlife+$E283),(Input!$K$120*(1+rvanilla)^0.5)-SUM($K283:BG283),(Input!$K$120*(1+rvanilla)^0.5)/A18stdlife))</f>
        <v>0</v>
      </c>
      <c r="BI283" s="172">
        <f>IF(A18stdlife="n/a","n/a",IF(BI$3&gt;(A18stdlife+$E283),(Input!$K$120*(1+rvanilla)^0.5)-SUM($K283:BH283),(Input!$K$120*(1+rvanilla)^0.5)/A18stdlife))</f>
        <v>0</v>
      </c>
      <c r="BJ283" s="16"/>
      <c r="BK283" s="16"/>
      <c r="BL283" s="325"/>
      <c r="BM283" s="325"/>
      <c r="BN283" s="325"/>
      <c r="BO283" s="325"/>
      <c r="BP283" s="325"/>
      <c r="BQ283" s="325"/>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2" customFormat="1" hidden="1" outlineLevel="2">
      <c r="A284" s="16"/>
      <c r="B284" s="16"/>
      <c r="C284" s="35"/>
      <c r="D284" s="546"/>
      <c r="E284" s="293">
        <v>6</v>
      </c>
      <c r="F284" s="37"/>
      <c r="G284" s="318"/>
      <c r="H284" s="320"/>
      <c r="I284" s="320"/>
      <c r="J284" s="320"/>
      <c r="K284" s="320"/>
      <c r="L284" s="319"/>
      <c r="M284" s="172">
        <f>IF(A18stdlife="n/a","n/a",IF(M$3&gt;(A18stdlife+$E284),(Input!$L$120*(1+rvanilla)^0.5)-SUM($L284:L284),(Input!$L$120*(1+rvanilla)^0.5)/A18stdlife))</f>
        <v>0</v>
      </c>
      <c r="N284" s="172">
        <f>IF(A18stdlife="n/a","n/a",IF(N$3&gt;(A18stdlife+$E284),(Input!$L$120*(1+rvanilla)^0.5)-SUM($L284:M284),(Input!$L$120*(1+rvanilla)^0.5)/A18stdlife))</f>
        <v>0</v>
      </c>
      <c r="O284" s="172">
        <f>IF(A18stdlife="n/a","n/a",IF(O$3&gt;(A18stdlife+$E284),(Input!$L$120*(1+rvanilla)^0.5)-SUM($L284:N284),(Input!$L$120*(1+rvanilla)^0.5)/A18stdlife))</f>
        <v>0</v>
      </c>
      <c r="P284" s="172">
        <f>IF(A18stdlife="n/a","n/a",IF(P$3&gt;(A18stdlife+$E284),(Input!$L$120*(1+rvanilla)^0.5)-SUM($L284:O284),(Input!$L$120*(1+rvanilla)^0.5)/A18stdlife))</f>
        <v>0</v>
      </c>
      <c r="Q284" s="172">
        <f>IF(A18stdlife="n/a","n/a",IF(Q$3&gt;(A18stdlife+$E284),(Input!$L$120*(1+rvanilla)^0.5)-SUM($L284:P284),(Input!$L$120*(1+rvanilla)^0.5)/A18stdlife))</f>
        <v>0</v>
      </c>
      <c r="R284" s="172">
        <f>IF(A18stdlife="n/a","n/a",IF(R$3&gt;(A18stdlife+$E284),(Input!$L$120*(1+rvanilla)^0.5)-SUM($L284:Q284),(Input!$L$120*(1+rvanilla)^0.5)/A18stdlife))</f>
        <v>0</v>
      </c>
      <c r="S284" s="172">
        <f>IF(A18stdlife="n/a","n/a",IF(S$3&gt;(A18stdlife+$E284),(Input!$L$120*(1+rvanilla)^0.5)-SUM($L284:R284),(Input!$L$120*(1+rvanilla)^0.5)/A18stdlife))</f>
        <v>0</v>
      </c>
      <c r="T284" s="172">
        <f>IF(A18stdlife="n/a","n/a",IF(T$3&gt;(A18stdlife+$E284),(Input!$L$120*(1+rvanilla)^0.5)-SUM($L284:S284),(Input!$L$120*(1+rvanilla)^0.5)/A18stdlife))</f>
        <v>0</v>
      </c>
      <c r="U284" s="172">
        <f>IF(A18stdlife="n/a","n/a",IF(U$3&gt;(A18stdlife+$E284),(Input!$L$120*(1+rvanilla)^0.5)-SUM($L284:T284),(Input!$L$120*(1+rvanilla)^0.5)/A18stdlife))</f>
        <v>0</v>
      </c>
      <c r="V284" s="172">
        <f>IF(A18stdlife="n/a","n/a",IF(V$3&gt;(A18stdlife+$E284),(Input!$L$120*(1+rvanilla)^0.5)-SUM($L284:U284),(Input!$L$120*(1+rvanilla)^0.5)/A18stdlife))</f>
        <v>0</v>
      </c>
      <c r="W284" s="172">
        <f>IF(A18stdlife="n/a","n/a",IF(W$3&gt;(A18stdlife+$E284),(Input!$L$120*(1+rvanilla)^0.5)-SUM($L284:V284),(Input!$L$120*(1+rvanilla)^0.5)/A18stdlife))</f>
        <v>0</v>
      </c>
      <c r="X284" s="172">
        <f>IF(A18stdlife="n/a","n/a",IF(X$3&gt;(A18stdlife+$E284),(Input!$L$120*(1+rvanilla)^0.5)-SUM($L284:W284),(Input!$L$120*(1+rvanilla)^0.5)/A18stdlife))</f>
        <v>0</v>
      </c>
      <c r="Y284" s="172">
        <f>IF(A18stdlife="n/a","n/a",IF(Y$3&gt;(A18stdlife+$E284),(Input!$L$120*(1+rvanilla)^0.5)-SUM($L284:X284),(Input!$L$120*(1+rvanilla)^0.5)/A18stdlife))</f>
        <v>0</v>
      </c>
      <c r="Z284" s="172">
        <f>IF(A18stdlife="n/a","n/a",IF(Z$3&gt;(A18stdlife+$E284),(Input!$L$120*(1+rvanilla)^0.5)-SUM($L284:Y284),(Input!$L$120*(1+rvanilla)^0.5)/A18stdlife))</f>
        <v>0</v>
      </c>
      <c r="AA284" s="172">
        <f>IF(A18stdlife="n/a","n/a",IF(AA$3&gt;(A18stdlife+$E284),(Input!$L$120*(1+rvanilla)^0.5)-SUM($L284:Z284),(Input!$L$120*(1+rvanilla)^0.5)/A18stdlife))</f>
        <v>0</v>
      </c>
      <c r="AB284" s="172">
        <f>IF(A18stdlife="n/a","n/a",IF(AB$3&gt;(A18stdlife+$E284),(Input!$L$120*(1+rvanilla)^0.5)-SUM($L284:AA284),(Input!$L$120*(1+rvanilla)^0.5)/A18stdlife))</f>
        <v>0</v>
      </c>
      <c r="AC284" s="172">
        <f>IF(A18stdlife="n/a","n/a",IF(AC$3&gt;(A18stdlife+$E284),(Input!$L$120*(1+rvanilla)^0.5)-SUM($L284:AB284),(Input!$L$120*(1+rvanilla)^0.5)/A18stdlife))</f>
        <v>0</v>
      </c>
      <c r="AD284" s="172">
        <f>IF(A18stdlife="n/a","n/a",IF(AD$3&gt;(A18stdlife+$E284),(Input!$L$120*(1+rvanilla)^0.5)-SUM($L284:AC284),(Input!$L$120*(1+rvanilla)^0.5)/A18stdlife))</f>
        <v>0</v>
      </c>
      <c r="AE284" s="172">
        <f>IF(A18stdlife="n/a","n/a",IF(AE$3&gt;(A18stdlife+$E284),(Input!$L$120*(1+rvanilla)^0.5)-SUM($L284:AD284),(Input!$L$120*(1+rvanilla)^0.5)/A18stdlife))</f>
        <v>0</v>
      </c>
      <c r="AF284" s="172">
        <f>IF(A18stdlife="n/a","n/a",IF(AF$3&gt;(A18stdlife+$E284),(Input!$L$120*(1+rvanilla)^0.5)-SUM($L284:AE284),(Input!$L$120*(1+rvanilla)^0.5)/A18stdlife))</f>
        <v>0</v>
      </c>
      <c r="AG284" s="172">
        <f>IF(A18stdlife="n/a","n/a",IF(AG$3&gt;(A18stdlife+$E284),(Input!$L$120*(1+rvanilla)^0.5)-SUM($L284:AF284),(Input!$L$120*(1+rvanilla)^0.5)/A18stdlife))</f>
        <v>0</v>
      </c>
      <c r="AH284" s="172">
        <f>IF(A18stdlife="n/a","n/a",IF(AH$3&gt;(A18stdlife+$E284),(Input!$L$120*(1+rvanilla)^0.5)-SUM($L284:AG284),(Input!$L$120*(1+rvanilla)^0.5)/A18stdlife))</f>
        <v>0</v>
      </c>
      <c r="AI284" s="172">
        <f>IF(A18stdlife="n/a","n/a",IF(AI$3&gt;(A18stdlife+$E284),(Input!$L$120*(1+rvanilla)^0.5)-SUM($L284:AH284),(Input!$L$120*(1+rvanilla)^0.5)/A18stdlife))</f>
        <v>0</v>
      </c>
      <c r="AJ284" s="172">
        <f>IF(A18stdlife="n/a","n/a",IF(AJ$3&gt;(A18stdlife+$E284),(Input!$L$120*(1+rvanilla)^0.5)-SUM($L284:AI284),(Input!$L$120*(1+rvanilla)^0.5)/A18stdlife))</f>
        <v>0</v>
      </c>
      <c r="AK284" s="172">
        <f>IF(A18stdlife="n/a","n/a",IF(AK$3&gt;(A18stdlife+$E284),(Input!$L$120*(1+rvanilla)^0.5)-SUM($L284:AJ284),(Input!$L$120*(1+rvanilla)^0.5)/A18stdlife))</f>
        <v>0</v>
      </c>
      <c r="AL284" s="172">
        <f>IF(A18stdlife="n/a","n/a",IF(AL$3&gt;(A18stdlife+$E284),(Input!$L$120*(1+rvanilla)^0.5)-SUM($L284:AK284),(Input!$L$120*(1+rvanilla)^0.5)/A18stdlife))</f>
        <v>0</v>
      </c>
      <c r="AM284" s="172">
        <f>IF(A18stdlife="n/a","n/a",IF(AM$3&gt;(A18stdlife+$E284),(Input!$L$120*(1+rvanilla)^0.5)-SUM($L284:AL284),(Input!$L$120*(1+rvanilla)^0.5)/A18stdlife))</f>
        <v>0</v>
      </c>
      <c r="AN284" s="172">
        <f>IF(A18stdlife="n/a","n/a",IF(AN$3&gt;(A18stdlife+$E284),(Input!$L$120*(1+rvanilla)^0.5)-SUM($L284:AM284),(Input!$L$120*(1+rvanilla)^0.5)/A18stdlife))</f>
        <v>0</v>
      </c>
      <c r="AO284" s="172">
        <f>IF(A18stdlife="n/a","n/a",IF(AO$3&gt;(A18stdlife+$E284),(Input!$L$120*(1+rvanilla)^0.5)-SUM($L284:AN284),(Input!$L$120*(1+rvanilla)^0.5)/A18stdlife))</f>
        <v>0</v>
      </c>
      <c r="AP284" s="172">
        <f>IF(A18stdlife="n/a","n/a",IF(AP$3&gt;(A18stdlife+$E284),(Input!$L$120*(1+rvanilla)^0.5)-SUM($L284:AO284),(Input!$L$120*(1+rvanilla)^0.5)/A18stdlife))</f>
        <v>0</v>
      </c>
      <c r="AQ284" s="172">
        <f>IF(A18stdlife="n/a","n/a",IF(AQ$3&gt;(A18stdlife+$E284),(Input!$L$120*(1+rvanilla)^0.5)-SUM($L284:AP284),(Input!$L$120*(1+rvanilla)^0.5)/A18stdlife))</f>
        <v>0</v>
      </c>
      <c r="AR284" s="172">
        <f>IF(A18stdlife="n/a","n/a",IF(AR$3&gt;(A18stdlife+$E284),(Input!$L$120*(1+rvanilla)^0.5)-SUM($L284:AQ284),(Input!$L$120*(1+rvanilla)^0.5)/A18stdlife))</f>
        <v>0</v>
      </c>
      <c r="AS284" s="172">
        <f>IF(A18stdlife="n/a","n/a",IF(AS$3&gt;(A18stdlife+$E284),(Input!$L$120*(1+rvanilla)^0.5)-SUM($L284:AR284),(Input!$L$120*(1+rvanilla)^0.5)/A18stdlife))</f>
        <v>0</v>
      </c>
      <c r="AT284" s="172">
        <f>IF(A18stdlife="n/a","n/a",IF(AT$3&gt;(A18stdlife+$E284),(Input!$L$120*(1+rvanilla)^0.5)-SUM($L284:AS284),(Input!$L$120*(1+rvanilla)^0.5)/A18stdlife))</f>
        <v>0</v>
      </c>
      <c r="AU284" s="172">
        <f>IF(A18stdlife="n/a","n/a",IF(AU$3&gt;(A18stdlife+$E284),(Input!$L$120*(1+rvanilla)^0.5)-SUM($L284:AT284),(Input!$L$120*(1+rvanilla)^0.5)/A18stdlife))</f>
        <v>0</v>
      </c>
      <c r="AV284" s="172">
        <f>IF(A18stdlife="n/a","n/a",IF(AV$3&gt;(A18stdlife+$E284),(Input!$L$120*(1+rvanilla)^0.5)-SUM($L284:AU284),(Input!$L$120*(1+rvanilla)^0.5)/A18stdlife))</f>
        <v>0</v>
      </c>
      <c r="AW284" s="172">
        <f>IF(A18stdlife="n/a","n/a",IF(AW$3&gt;(A18stdlife+$E284),(Input!$L$120*(1+rvanilla)^0.5)-SUM($L284:AV284),(Input!$L$120*(1+rvanilla)^0.5)/A18stdlife))</f>
        <v>0</v>
      </c>
      <c r="AX284" s="172">
        <f>IF(A18stdlife="n/a","n/a",IF(AX$3&gt;(A18stdlife+$E284),(Input!$L$120*(1+rvanilla)^0.5)-SUM($L284:AW284),(Input!$L$120*(1+rvanilla)^0.5)/A18stdlife))</f>
        <v>0</v>
      </c>
      <c r="AY284" s="172">
        <f>IF(A18stdlife="n/a","n/a",IF(AY$3&gt;(A18stdlife+$E284),(Input!$L$120*(1+rvanilla)^0.5)-SUM($L284:AX284),(Input!$L$120*(1+rvanilla)^0.5)/A18stdlife))</f>
        <v>0</v>
      </c>
      <c r="AZ284" s="172">
        <f>IF(A18stdlife="n/a","n/a",IF(AZ$3&gt;(A18stdlife+$E284),(Input!$L$120*(1+rvanilla)^0.5)-SUM($L284:AY284),(Input!$L$120*(1+rvanilla)^0.5)/A18stdlife))</f>
        <v>0</v>
      </c>
      <c r="BA284" s="172">
        <f>IF(A18stdlife="n/a","n/a",IF(BA$3&gt;(A18stdlife+$E284),(Input!$L$120*(1+rvanilla)^0.5)-SUM($L284:AZ284),(Input!$L$120*(1+rvanilla)^0.5)/A18stdlife))</f>
        <v>0</v>
      </c>
      <c r="BB284" s="172">
        <f>IF(A18stdlife="n/a","n/a",IF(BB$3&gt;(A18stdlife+$E284),(Input!$L$120*(1+rvanilla)^0.5)-SUM($L284:BA284),(Input!$L$120*(1+rvanilla)^0.5)/A18stdlife))</f>
        <v>0</v>
      </c>
      <c r="BC284" s="172">
        <f>IF(A18stdlife="n/a","n/a",IF(BC$3&gt;(A18stdlife+$E284),(Input!$L$120*(1+rvanilla)^0.5)-SUM($L284:BB284),(Input!$L$120*(1+rvanilla)^0.5)/A18stdlife))</f>
        <v>0</v>
      </c>
      <c r="BD284" s="172">
        <f>IF(A18stdlife="n/a","n/a",IF(BD$3&gt;(A18stdlife+$E284),(Input!$L$120*(1+rvanilla)^0.5)-SUM($L284:BC284),(Input!$L$120*(1+rvanilla)^0.5)/A18stdlife))</f>
        <v>0</v>
      </c>
      <c r="BE284" s="172">
        <f>IF(A18stdlife="n/a","n/a",IF(BE$3&gt;(A18stdlife+$E284),(Input!$L$120*(1+rvanilla)^0.5)-SUM($L284:BD284),(Input!$L$120*(1+rvanilla)^0.5)/A18stdlife))</f>
        <v>0</v>
      </c>
      <c r="BF284" s="172">
        <f>IF(A18stdlife="n/a","n/a",IF(BF$3&gt;(A18stdlife+$E284),(Input!$L$120*(1+rvanilla)^0.5)-SUM($L284:BE284),(Input!$L$120*(1+rvanilla)^0.5)/A18stdlife))</f>
        <v>0</v>
      </c>
      <c r="BG284" s="172">
        <f>IF(A18stdlife="n/a","n/a",IF(BG$3&gt;(A18stdlife+$E284),(Input!$L$120*(1+rvanilla)^0.5)-SUM($L284:BF284),(Input!$L$120*(1+rvanilla)^0.5)/A18stdlife))</f>
        <v>0</v>
      </c>
      <c r="BH284" s="172">
        <f>IF(A18stdlife="n/a","n/a",IF(BH$3&gt;(A18stdlife+$E284),(Input!$L$120*(1+rvanilla)^0.5)-SUM($L284:BG284),(Input!$L$120*(1+rvanilla)^0.5)/A18stdlife))</f>
        <v>0</v>
      </c>
      <c r="BI284" s="172">
        <f>IF(A18stdlife="n/a","n/a",IF(BI$3&gt;(A18stdlife+$E284),(Input!$L$120*(1+rvanilla)^0.5)-SUM($L284:BH284),(Input!$L$120*(1+rvanilla)^0.5)/A18stdlife))</f>
        <v>0</v>
      </c>
      <c r="BJ284" s="16"/>
      <c r="BK284" s="16"/>
      <c r="BL284" s="325"/>
      <c r="BM284" s="325"/>
      <c r="BN284" s="325"/>
      <c r="BO284" s="325"/>
      <c r="BP284" s="325"/>
      <c r="BQ284" s="325"/>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2" customFormat="1" hidden="1" outlineLevel="2">
      <c r="A285" s="16"/>
      <c r="B285" s="16"/>
      <c r="C285" s="35"/>
      <c r="D285" s="546"/>
      <c r="E285" s="293">
        <v>7</v>
      </c>
      <c r="F285" s="37"/>
      <c r="G285" s="318"/>
      <c r="H285" s="320"/>
      <c r="I285" s="320"/>
      <c r="J285" s="320"/>
      <c r="K285" s="320"/>
      <c r="L285" s="320"/>
      <c r="M285" s="319"/>
      <c r="N285" s="172">
        <f>IF(A18stdlife="n/a","n/a",IF(N$3&gt;(A18stdlife+$E285),(Input!$M$120*(1+rvanilla)^0.5)-SUM($M285:M285),(Input!$M$120*(1+rvanilla)^0.5)/A18stdlife))</f>
        <v>0</v>
      </c>
      <c r="O285" s="172">
        <f>IF(A18stdlife="n/a","n/a",IF(O$3&gt;(A18stdlife+$E285),(Input!$M$120*(1+rvanilla)^0.5)-SUM($M285:N285),(Input!$M$120*(1+rvanilla)^0.5)/A18stdlife))</f>
        <v>0</v>
      </c>
      <c r="P285" s="172">
        <f>IF(A18stdlife="n/a","n/a",IF(P$3&gt;(A18stdlife+$E285),(Input!$M$120*(1+rvanilla)^0.5)-SUM($M285:O285),(Input!$M$120*(1+rvanilla)^0.5)/A18stdlife))</f>
        <v>0</v>
      </c>
      <c r="Q285" s="172">
        <f>IF(A18stdlife="n/a","n/a",IF(Q$3&gt;(A18stdlife+$E285),(Input!$M$120*(1+rvanilla)^0.5)-SUM($M285:P285),(Input!$M$120*(1+rvanilla)^0.5)/A18stdlife))</f>
        <v>0</v>
      </c>
      <c r="R285" s="172">
        <f>IF(A18stdlife="n/a","n/a",IF(R$3&gt;(A18stdlife+$E285),(Input!$M$120*(1+rvanilla)^0.5)-SUM($M285:Q285),(Input!$M$120*(1+rvanilla)^0.5)/A18stdlife))</f>
        <v>0</v>
      </c>
      <c r="S285" s="172">
        <f>IF(A18stdlife="n/a","n/a",IF(S$3&gt;(A18stdlife+$E285),(Input!$M$120*(1+rvanilla)^0.5)-SUM($M285:R285),(Input!$M$120*(1+rvanilla)^0.5)/A18stdlife))</f>
        <v>0</v>
      </c>
      <c r="T285" s="172">
        <f>IF(A18stdlife="n/a","n/a",IF(T$3&gt;(A18stdlife+$E285),(Input!$M$120*(1+rvanilla)^0.5)-SUM($M285:S285),(Input!$M$120*(1+rvanilla)^0.5)/A18stdlife))</f>
        <v>0</v>
      </c>
      <c r="U285" s="172">
        <f>IF(A18stdlife="n/a","n/a",IF(U$3&gt;(A18stdlife+$E285),(Input!$M$120*(1+rvanilla)^0.5)-SUM($M285:T285),(Input!$M$120*(1+rvanilla)^0.5)/A18stdlife))</f>
        <v>0</v>
      </c>
      <c r="V285" s="172">
        <f>IF(A18stdlife="n/a","n/a",IF(V$3&gt;(A18stdlife+$E285),(Input!$M$120*(1+rvanilla)^0.5)-SUM($M285:U285),(Input!$M$120*(1+rvanilla)^0.5)/A18stdlife))</f>
        <v>0</v>
      </c>
      <c r="W285" s="172">
        <f>IF(A18stdlife="n/a","n/a",IF(W$3&gt;(A18stdlife+$E285),(Input!$M$120*(1+rvanilla)^0.5)-SUM($M285:V285),(Input!$M$120*(1+rvanilla)^0.5)/A18stdlife))</f>
        <v>0</v>
      </c>
      <c r="X285" s="172">
        <f>IF(A18stdlife="n/a","n/a",IF(X$3&gt;(A18stdlife+$E285),(Input!$M$120*(1+rvanilla)^0.5)-SUM($M285:W285),(Input!$M$120*(1+rvanilla)^0.5)/A18stdlife))</f>
        <v>0</v>
      </c>
      <c r="Y285" s="172">
        <f>IF(A18stdlife="n/a","n/a",IF(Y$3&gt;(A18stdlife+$E285),(Input!$M$120*(1+rvanilla)^0.5)-SUM($M285:X285),(Input!$M$120*(1+rvanilla)^0.5)/A18stdlife))</f>
        <v>0</v>
      </c>
      <c r="Z285" s="172">
        <f>IF(A18stdlife="n/a","n/a",IF(Z$3&gt;(A18stdlife+$E285),(Input!$M$120*(1+rvanilla)^0.5)-SUM($M285:Y285),(Input!$M$120*(1+rvanilla)^0.5)/A18stdlife))</f>
        <v>0</v>
      </c>
      <c r="AA285" s="172">
        <f>IF(A18stdlife="n/a","n/a",IF(AA$3&gt;(A18stdlife+$E285),(Input!$M$120*(1+rvanilla)^0.5)-SUM($M285:Z285),(Input!$M$120*(1+rvanilla)^0.5)/A18stdlife))</f>
        <v>0</v>
      </c>
      <c r="AB285" s="172">
        <f>IF(A18stdlife="n/a","n/a",IF(AB$3&gt;(A18stdlife+$E285),(Input!$M$120*(1+rvanilla)^0.5)-SUM($M285:AA285),(Input!$M$120*(1+rvanilla)^0.5)/A18stdlife))</f>
        <v>0</v>
      </c>
      <c r="AC285" s="172">
        <f>IF(A18stdlife="n/a","n/a",IF(AC$3&gt;(A18stdlife+$E285),(Input!$M$120*(1+rvanilla)^0.5)-SUM($M285:AB285),(Input!$M$120*(1+rvanilla)^0.5)/A18stdlife))</f>
        <v>0</v>
      </c>
      <c r="AD285" s="172">
        <f>IF(A18stdlife="n/a","n/a",IF(AD$3&gt;(A18stdlife+$E285),(Input!$M$120*(1+rvanilla)^0.5)-SUM($M285:AC285),(Input!$M$120*(1+rvanilla)^0.5)/A18stdlife))</f>
        <v>0</v>
      </c>
      <c r="AE285" s="172">
        <f>IF(A18stdlife="n/a","n/a",IF(AE$3&gt;(A18stdlife+$E285),(Input!$M$120*(1+rvanilla)^0.5)-SUM($M285:AD285),(Input!$M$120*(1+rvanilla)^0.5)/A18stdlife))</f>
        <v>0</v>
      </c>
      <c r="AF285" s="172">
        <f>IF(A18stdlife="n/a","n/a",IF(AF$3&gt;(A18stdlife+$E285),(Input!$M$120*(1+rvanilla)^0.5)-SUM($M285:AE285),(Input!$M$120*(1+rvanilla)^0.5)/A18stdlife))</f>
        <v>0</v>
      </c>
      <c r="AG285" s="172">
        <f>IF(A18stdlife="n/a","n/a",IF(AG$3&gt;(A18stdlife+$E285),(Input!$M$120*(1+rvanilla)^0.5)-SUM($M285:AF285),(Input!$M$120*(1+rvanilla)^0.5)/A18stdlife))</f>
        <v>0</v>
      </c>
      <c r="AH285" s="172">
        <f>IF(A18stdlife="n/a","n/a",IF(AH$3&gt;(A18stdlife+$E285),(Input!$M$120*(1+rvanilla)^0.5)-SUM($M285:AG285),(Input!$M$120*(1+rvanilla)^0.5)/A18stdlife))</f>
        <v>0</v>
      </c>
      <c r="AI285" s="172">
        <f>IF(A18stdlife="n/a","n/a",IF(AI$3&gt;(A18stdlife+$E285),(Input!$M$120*(1+rvanilla)^0.5)-SUM($M285:AH285),(Input!$M$120*(1+rvanilla)^0.5)/A18stdlife))</f>
        <v>0</v>
      </c>
      <c r="AJ285" s="172">
        <f>IF(A18stdlife="n/a","n/a",IF(AJ$3&gt;(A18stdlife+$E285),(Input!$M$120*(1+rvanilla)^0.5)-SUM($M285:AI285),(Input!$M$120*(1+rvanilla)^0.5)/A18stdlife))</f>
        <v>0</v>
      </c>
      <c r="AK285" s="172">
        <f>IF(A18stdlife="n/a","n/a",IF(AK$3&gt;(A18stdlife+$E285),(Input!$M$120*(1+rvanilla)^0.5)-SUM($M285:AJ285),(Input!$M$120*(1+rvanilla)^0.5)/A18stdlife))</f>
        <v>0</v>
      </c>
      <c r="AL285" s="172">
        <f>IF(A18stdlife="n/a","n/a",IF(AL$3&gt;(A18stdlife+$E285),(Input!$M$120*(1+rvanilla)^0.5)-SUM($M285:AK285),(Input!$M$120*(1+rvanilla)^0.5)/A18stdlife))</f>
        <v>0</v>
      </c>
      <c r="AM285" s="172">
        <f>IF(A18stdlife="n/a","n/a",IF(AM$3&gt;(A18stdlife+$E285),(Input!$M$120*(1+rvanilla)^0.5)-SUM($M285:AL285),(Input!$M$120*(1+rvanilla)^0.5)/A18stdlife))</f>
        <v>0</v>
      </c>
      <c r="AN285" s="172">
        <f>IF(A18stdlife="n/a","n/a",IF(AN$3&gt;(A18stdlife+$E285),(Input!$M$120*(1+rvanilla)^0.5)-SUM($M285:AM285),(Input!$M$120*(1+rvanilla)^0.5)/A18stdlife))</f>
        <v>0</v>
      </c>
      <c r="AO285" s="172">
        <f>IF(A18stdlife="n/a","n/a",IF(AO$3&gt;(A18stdlife+$E285),(Input!$M$120*(1+rvanilla)^0.5)-SUM($M285:AN285),(Input!$M$120*(1+rvanilla)^0.5)/A18stdlife))</f>
        <v>0</v>
      </c>
      <c r="AP285" s="172">
        <f>IF(A18stdlife="n/a","n/a",IF(AP$3&gt;(A18stdlife+$E285),(Input!$M$120*(1+rvanilla)^0.5)-SUM($M285:AO285),(Input!$M$120*(1+rvanilla)^0.5)/A18stdlife))</f>
        <v>0</v>
      </c>
      <c r="AQ285" s="172">
        <f>IF(A18stdlife="n/a","n/a",IF(AQ$3&gt;(A18stdlife+$E285),(Input!$M$120*(1+rvanilla)^0.5)-SUM($M285:AP285),(Input!$M$120*(1+rvanilla)^0.5)/A18stdlife))</f>
        <v>0</v>
      </c>
      <c r="AR285" s="172">
        <f>IF(A18stdlife="n/a","n/a",IF(AR$3&gt;(A18stdlife+$E285),(Input!$M$120*(1+rvanilla)^0.5)-SUM($M285:AQ285),(Input!$M$120*(1+rvanilla)^0.5)/A18stdlife))</f>
        <v>0</v>
      </c>
      <c r="AS285" s="172">
        <f>IF(A18stdlife="n/a","n/a",IF(AS$3&gt;(A18stdlife+$E285),(Input!$M$120*(1+rvanilla)^0.5)-SUM($M285:AR285),(Input!$M$120*(1+rvanilla)^0.5)/A18stdlife))</f>
        <v>0</v>
      </c>
      <c r="AT285" s="172">
        <f>IF(A18stdlife="n/a","n/a",IF(AT$3&gt;(A18stdlife+$E285),(Input!$M$120*(1+rvanilla)^0.5)-SUM($M285:AS285),(Input!$M$120*(1+rvanilla)^0.5)/A18stdlife))</f>
        <v>0</v>
      </c>
      <c r="AU285" s="172">
        <f>IF(A18stdlife="n/a","n/a",IF(AU$3&gt;(A18stdlife+$E285),(Input!$M$120*(1+rvanilla)^0.5)-SUM($M285:AT285),(Input!$M$120*(1+rvanilla)^0.5)/A18stdlife))</f>
        <v>0</v>
      </c>
      <c r="AV285" s="172">
        <f>IF(A18stdlife="n/a","n/a",IF(AV$3&gt;(A18stdlife+$E285),(Input!$M$120*(1+rvanilla)^0.5)-SUM($M285:AU285),(Input!$M$120*(1+rvanilla)^0.5)/A18stdlife))</f>
        <v>0</v>
      </c>
      <c r="AW285" s="172">
        <f>IF(A18stdlife="n/a","n/a",IF(AW$3&gt;(A18stdlife+$E285),(Input!$M$120*(1+rvanilla)^0.5)-SUM($M285:AV285),(Input!$M$120*(1+rvanilla)^0.5)/A18stdlife))</f>
        <v>0</v>
      </c>
      <c r="AX285" s="172">
        <f>IF(A18stdlife="n/a","n/a",IF(AX$3&gt;(A18stdlife+$E285),(Input!$M$120*(1+rvanilla)^0.5)-SUM($M285:AW285),(Input!$M$120*(1+rvanilla)^0.5)/A18stdlife))</f>
        <v>0</v>
      </c>
      <c r="AY285" s="172">
        <f>IF(A18stdlife="n/a","n/a",IF(AY$3&gt;(A18stdlife+$E285),(Input!$M$120*(1+rvanilla)^0.5)-SUM($M285:AX285),(Input!$M$120*(1+rvanilla)^0.5)/A18stdlife))</f>
        <v>0</v>
      </c>
      <c r="AZ285" s="172">
        <f>IF(A18stdlife="n/a","n/a",IF(AZ$3&gt;(A18stdlife+$E285),(Input!$M$120*(1+rvanilla)^0.5)-SUM($M285:AY285),(Input!$M$120*(1+rvanilla)^0.5)/A18stdlife))</f>
        <v>0</v>
      </c>
      <c r="BA285" s="172">
        <f>IF(A18stdlife="n/a","n/a",IF(BA$3&gt;(A18stdlife+$E285),(Input!$M$120*(1+rvanilla)^0.5)-SUM($M285:AZ285),(Input!$M$120*(1+rvanilla)^0.5)/A18stdlife))</f>
        <v>0</v>
      </c>
      <c r="BB285" s="172">
        <f>IF(A18stdlife="n/a","n/a",IF(BB$3&gt;(A18stdlife+$E285),(Input!$M$120*(1+rvanilla)^0.5)-SUM($M285:BA285),(Input!$M$120*(1+rvanilla)^0.5)/A18stdlife))</f>
        <v>0</v>
      </c>
      <c r="BC285" s="172">
        <f>IF(A18stdlife="n/a","n/a",IF(BC$3&gt;(A18stdlife+$E285),(Input!$M$120*(1+rvanilla)^0.5)-SUM($M285:BB285),(Input!$M$120*(1+rvanilla)^0.5)/A18stdlife))</f>
        <v>0</v>
      </c>
      <c r="BD285" s="172">
        <f>IF(A18stdlife="n/a","n/a",IF(BD$3&gt;(A18stdlife+$E285),(Input!$M$120*(1+rvanilla)^0.5)-SUM($M285:BC285),(Input!$M$120*(1+rvanilla)^0.5)/A18stdlife))</f>
        <v>0</v>
      </c>
      <c r="BE285" s="172">
        <f>IF(A18stdlife="n/a","n/a",IF(BE$3&gt;(A18stdlife+$E285),(Input!$M$120*(1+rvanilla)^0.5)-SUM($M285:BD285),(Input!$M$120*(1+rvanilla)^0.5)/A18stdlife))</f>
        <v>0</v>
      </c>
      <c r="BF285" s="172">
        <f>IF(A18stdlife="n/a","n/a",IF(BF$3&gt;(A18stdlife+$E285),(Input!$M$120*(1+rvanilla)^0.5)-SUM($M285:BE285),(Input!$M$120*(1+rvanilla)^0.5)/A18stdlife))</f>
        <v>0</v>
      </c>
      <c r="BG285" s="172">
        <f>IF(A18stdlife="n/a","n/a",IF(BG$3&gt;(A18stdlife+$E285),(Input!$M$120*(1+rvanilla)^0.5)-SUM($M285:BF285),(Input!$M$120*(1+rvanilla)^0.5)/A18stdlife))</f>
        <v>0</v>
      </c>
      <c r="BH285" s="172">
        <f>IF(A18stdlife="n/a","n/a",IF(BH$3&gt;(A18stdlife+$E285),(Input!$M$120*(1+rvanilla)^0.5)-SUM($M285:BG285),(Input!$M$120*(1+rvanilla)^0.5)/A18stdlife))</f>
        <v>0</v>
      </c>
      <c r="BI285" s="172">
        <f>IF(A18stdlife="n/a","n/a",IF(BI$3&gt;(A18stdlife+$E285),(Input!$M$120*(1+rvanilla)^0.5)-SUM($M285:BH285),(Input!$M$120*(1+rvanilla)^0.5)/A18stdlife))</f>
        <v>0</v>
      </c>
      <c r="BJ285" s="16"/>
      <c r="BK285" s="16"/>
      <c r="BL285" s="325"/>
      <c r="BM285" s="325"/>
      <c r="BN285" s="325"/>
      <c r="BO285" s="325"/>
      <c r="BP285" s="325"/>
      <c r="BQ285" s="32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2" customFormat="1" hidden="1" outlineLevel="2">
      <c r="A286" s="16"/>
      <c r="B286" s="16"/>
      <c r="C286" s="35"/>
      <c r="D286" s="546"/>
      <c r="E286" s="293">
        <v>8</v>
      </c>
      <c r="F286" s="37"/>
      <c r="G286" s="318"/>
      <c r="H286" s="320"/>
      <c r="I286" s="320"/>
      <c r="J286" s="320"/>
      <c r="K286" s="320"/>
      <c r="L286" s="320"/>
      <c r="M286" s="320"/>
      <c r="N286" s="319"/>
      <c r="O286" s="172">
        <f>IF(A18stdlife="n/a","n/a",IF(O$3&gt;(A18stdlife+$E286),(Input!$N$120*(1+rvanilla)^0.5)-SUM($N286:N286),(Input!$N$120*(1+rvanilla)^0.5)/A18stdlife))</f>
        <v>0</v>
      </c>
      <c r="P286" s="172">
        <f>IF(A18stdlife="n/a","n/a",IF(P$3&gt;(A18stdlife+$E286),(Input!$N$120*(1+rvanilla)^0.5)-SUM($N286:O286),(Input!$N$120*(1+rvanilla)^0.5)/A18stdlife))</f>
        <v>0</v>
      </c>
      <c r="Q286" s="172">
        <f>IF(A18stdlife="n/a","n/a",IF(Q$3&gt;(A18stdlife+$E286),(Input!$N$120*(1+rvanilla)^0.5)-SUM($N286:P286),(Input!$N$120*(1+rvanilla)^0.5)/A18stdlife))</f>
        <v>0</v>
      </c>
      <c r="R286" s="172">
        <f>IF(A18stdlife="n/a","n/a",IF(R$3&gt;(A18stdlife+$E286),(Input!$N$120*(1+rvanilla)^0.5)-SUM($N286:Q286),(Input!$N$120*(1+rvanilla)^0.5)/A18stdlife))</f>
        <v>0</v>
      </c>
      <c r="S286" s="172">
        <f>IF(A18stdlife="n/a","n/a",IF(S$3&gt;(A18stdlife+$E286),(Input!$N$120*(1+rvanilla)^0.5)-SUM($N286:R286),(Input!$N$120*(1+rvanilla)^0.5)/A18stdlife))</f>
        <v>0</v>
      </c>
      <c r="T286" s="172">
        <f>IF(A18stdlife="n/a","n/a",IF(T$3&gt;(A18stdlife+$E286),(Input!$N$120*(1+rvanilla)^0.5)-SUM($N286:S286),(Input!$N$120*(1+rvanilla)^0.5)/A18stdlife))</f>
        <v>0</v>
      </c>
      <c r="U286" s="172">
        <f>IF(A18stdlife="n/a","n/a",IF(U$3&gt;(A18stdlife+$E286),(Input!$N$120*(1+rvanilla)^0.5)-SUM($N286:T286),(Input!$N$120*(1+rvanilla)^0.5)/A18stdlife))</f>
        <v>0</v>
      </c>
      <c r="V286" s="172">
        <f>IF(A18stdlife="n/a","n/a",IF(V$3&gt;(A18stdlife+$E286),(Input!$N$120*(1+rvanilla)^0.5)-SUM($N286:U286),(Input!$N$120*(1+rvanilla)^0.5)/A18stdlife))</f>
        <v>0</v>
      </c>
      <c r="W286" s="172">
        <f>IF(A18stdlife="n/a","n/a",IF(W$3&gt;(A18stdlife+$E286),(Input!$N$120*(1+rvanilla)^0.5)-SUM($N286:V286),(Input!$N$120*(1+rvanilla)^0.5)/A18stdlife))</f>
        <v>0</v>
      </c>
      <c r="X286" s="172">
        <f>IF(A18stdlife="n/a","n/a",IF(X$3&gt;(A18stdlife+$E286),(Input!$N$120*(1+rvanilla)^0.5)-SUM($N286:W286),(Input!$N$120*(1+rvanilla)^0.5)/A18stdlife))</f>
        <v>0</v>
      </c>
      <c r="Y286" s="172">
        <f>IF(A18stdlife="n/a","n/a",IF(Y$3&gt;(A18stdlife+$E286),(Input!$N$120*(1+rvanilla)^0.5)-SUM($N286:X286),(Input!$N$120*(1+rvanilla)^0.5)/A18stdlife))</f>
        <v>0</v>
      </c>
      <c r="Z286" s="172">
        <f>IF(A18stdlife="n/a","n/a",IF(Z$3&gt;(A18stdlife+$E286),(Input!$N$120*(1+rvanilla)^0.5)-SUM($N286:Y286),(Input!$N$120*(1+rvanilla)^0.5)/A18stdlife))</f>
        <v>0</v>
      </c>
      <c r="AA286" s="172">
        <f>IF(A18stdlife="n/a","n/a",IF(AA$3&gt;(A18stdlife+$E286),(Input!$N$120*(1+rvanilla)^0.5)-SUM($N286:Z286),(Input!$N$120*(1+rvanilla)^0.5)/A18stdlife))</f>
        <v>0</v>
      </c>
      <c r="AB286" s="172">
        <f>IF(A18stdlife="n/a","n/a",IF(AB$3&gt;(A18stdlife+$E286),(Input!$N$120*(1+rvanilla)^0.5)-SUM($N286:AA286),(Input!$N$120*(1+rvanilla)^0.5)/A18stdlife))</f>
        <v>0</v>
      </c>
      <c r="AC286" s="172">
        <f>IF(A18stdlife="n/a","n/a",IF(AC$3&gt;(A18stdlife+$E286),(Input!$N$120*(1+rvanilla)^0.5)-SUM($N286:AB286),(Input!$N$120*(1+rvanilla)^0.5)/A18stdlife))</f>
        <v>0</v>
      </c>
      <c r="AD286" s="172">
        <f>IF(A18stdlife="n/a","n/a",IF(AD$3&gt;(A18stdlife+$E286),(Input!$N$120*(1+rvanilla)^0.5)-SUM($N286:AC286),(Input!$N$120*(1+rvanilla)^0.5)/A18stdlife))</f>
        <v>0</v>
      </c>
      <c r="AE286" s="172">
        <f>IF(A18stdlife="n/a","n/a",IF(AE$3&gt;(A18stdlife+$E286),(Input!$N$120*(1+rvanilla)^0.5)-SUM($N286:AD286),(Input!$N$120*(1+rvanilla)^0.5)/A18stdlife))</f>
        <v>0</v>
      </c>
      <c r="AF286" s="172">
        <f>IF(A18stdlife="n/a","n/a",IF(AF$3&gt;(A18stdlife+$E286),(Input!$N$120*(1+rvanilla)^0.5)-SUM($N286:AE286),(Input!$N$120*(1+rvanilla)^0.5)/A18stdlife))</f>
        <v>0</v>
      </c>
      <c r="AG286" s="172">
        <f>IF(A18stdlife="n/a","n/a",IF(AG$3&gt;(A18stdlife+$E286),(Input!$N$120*(1+rvanilla)^0.5)-SUM($N286:AF286),(Input!$N$120*(1+rvanilla)^0.5)/A18stdlife))</f>
        <v>0</v>
      </c>
      <c r="AH286" s="172">
        <f>IF(A18stdlife="n/a","n/a",IF(AH$3&gt;(A18stdlife+$E286),(Input!$N$120*(1+rvanilla)^0.5)-SUM($N286:AG286),(Input!$N$120*(1+rvanilla)^0.5)/A18stdlife))</f>
        <v>0</v>
      </c>
      <c r="AI286" s="172">
        <f>IF(A18stdlife="n/a","n/a",IF(AI$3&gt;(A18stdlife+$E286),(Input!$N$120*(1+rvanilla)^0.5)-SUM($N286:AH286),(Input!$N$120*(1+rvanilla)^0.5)/A18stdlife))</f>
        <v>0</v>
      </c>
      <c r="AJ286" s="172">
        <f>IF(A18stdlife="n/a","n/a",IF(AJ$3&gt;(A18stdlife+$E286),(Input!$N$120*(1+rvanilla)^0.5)-SUM($N286:AI286),(Input!$N$120*(1+rvanilla)^0.5)/A18stdlife))</f>
        <v>0</v>
      </c>
      <c r="AK286" s="172">
        <f>IF(A18stdlife="n/a","n/a",IF(AK$3&gt;(A18stdlife+$E286),(Input!$N$120*(1+rvanilla)^0.5)-SUM($N286:AJ286),(Input!$N$120*(1+rvanilla)^0.5)/A18stdlife))</f>
        <v>0</v>
      </c>
      <c r="AL286" s="172">
        <f>IF(A18stdlife="n/a","n/a",IF(AL$3&gt;(A18stdlife+$E286),(Input!$N$120*(1+rvanilla)^0.5)-SUM($N286:AK286),(Input!$N$120*(1+rvanilla)^0.5)/A18stdlife))</f>
        <v>0</v>
      </c>
      <c r="AM286" s="172">
        <f>IF(A18stdlife="n/a","n/a",IF(AM$3&gt;(A18stdlife+$E286),(Input!$N$120*(1+rvanilla)^0.5)-SUM($N286:AL286),(Input!$N$120*(1+rvanilla)^0.5)/A18stdlife))</f>
        <v>0</v>
      </c>
      <c r="AN286" s="172">
        <f>IF(A18stdlife="n/a","n/a",IF(AN$3&gt;(A18stdlife+$E286),(Input!$N$120*(1+rvanilla)^0.5)-SUM($N286:AM286),(Input!$N$120*(1+rvanilla)^0.5)/A18stdlife))</f>
        <v>0</v>
      </c>
      <c r="AO286" s="172">
        <f>IF(A18stdlife="n/a","n/a",IF(AO$3&gt;(A18stdlife+$E286),(Input!$N$120*(1+rvanilla)^0.5)-SUM($N286:AN286),(Input!$N$120*(1+rvanilla)^0.5)/A18stdlife))</f>
        <v>0</v>
      </c>
      <c r="AP286" s="172">
        <f>IF(A18stdlife="n/a","n/a",IF(AP$3&gt;(A18stdlife+$E286),(Input!$N$120*(1+rvanilla)^0.5)-SUM($N286:AO286),(Input!$N$120*(1+rvanilla)^0.5)/A18stdlife))</f>
        <v>0</v>
      </c>
      <c r="AQ286" s="172">
        <f>IF(A18stdlife="n/a","n/a",IF(AQ$3&gt;(A18stdlife+$E286),(Input!$N$120*(1+rvanilla)^0.5)-SUM($N286:AP286),(Input!$N$120*(1+rvanilla)^0.5)/A18stdlife))</f>
        <v>0</v>
      </c>
      <c r="AR286" s="172">
        <f>IF(A18stdlife="n/a","n/a",IF(AR$3&gt;(A18stdlife+$E286),(Input!$N$120*(1+rvanilla)^0.5)-SUM($N286:AQ286),(Input!$N$120*(1+rvanilla)^0.5)/A18stdlife))</f>
        <v>0</v>
      </c>
      <c r="AS286" s="172">
        <f>IF(A18stdlife="n/a","n/a",IF(AS$3&gt;(A18stdlife+$E286),(Input!$N$120*(1+rvanilla)^0.5)-SUM($N286:AR286),(Input!$N$120*(1+rvanilla)^0.5)/A18stdlife))</f>
        <v>0</v>
      </c>
      <c r="AT286" s="172">
        <f>IF(A18stdlife="n/a","n/a",IF(AT$3&gt;(A18stdlife+$E286),(Input!$N$120*(1+rvanilla)^0.5)-SUM($N286:AS286),(Input!$N$120*(1+rvanilla)^0.5)/A18stdlife))</f>
        <v>0</v>
      </c>
      <c r="AU286" s="172">
        <f>IF(A18stdlife="n/a","n/a",IF(AU$3&gt;(A18stdlife+$E286),(Input!$N$120*(1+rvanilla)^0.5)-SUM($N286:AT286),(Input!$N$120*(1+rvanilla)^0.5)/A18stdlife))</f>
        <v>0</v>
      </c>
      <c r="AV286" s="172">
        <f>IF(A18stdlife="n/a","n/a",IF(AV$3&gt;(A18stdlife+$E286),(Input!$N$120*(1+rvanilla)^0.5)-SUM($N286:AU286),(Input!$N$120*(1+rvanilla)^0.5)/A18stdlife))</f>
        <v>0</v>
      </c>
      <c r="AW286" s="172">
        <f>IF(A18stdlife="n/a","n/a",IF(AW$3&gt;(A18stdlife+$E286),(Input!$N$120*(1+rvanilla)^0.5)-SUM($N286:AV286),(Input!$N$120*(1+rvanilla)^0.5)/A18stdlife))</f>
        <v>0</v>
      </c>
      <c r="AX286" s="172">
        <f>IF(A18stdlife="n/a","n/a",IF(AX$3&gt;(A18stdlife+$E286),(Input!$N$120*(1+rvanilla)^0.5)-SUM($N286:AW286),(Input!$N$120*(1+rvanilla)^0.5)/A18stdlife))</f>
        <v>0</v>
      </c>
      <c r="AY286" s="172">
        <f>IF(A18stdlife="n/a","n/a",IF(AY$3&gt;(A18stdlife+$E286),(Input!$N$120*(1+rvanilla)^0.5)-SUM($N286:AX286),(Input!$N$120*(1+rvanilla)^0.5)/A18stdlife))</f>
        <v>0</v>
      </c>
      <c r="AZ286" s="172">
        <f>IF(A18stdlife="n/a","n/a",IF(AZ$3&gt;(A18stdlife+$E286),(Input!$N$120*(1+rvanilla)^0.5)-SUM($N286:AY286),(Input!$N$120*(1+rvanilla)^0.5)/A18stdlife))</f>
        <v>0</v>
      </c>
      <c r="BA286" s="172">
        <f>IF(A18stdlife="n/a","n/a",IF(BA$3&gt;(A18stdlife+$E286),(Input!$N$120*(1+rvanilla)^0.5)-SUM($N286:AZ286),(Input!$N$120*(1+rvanilla)^0.5)/A18stdlife))</f>
        <v>0</v>
      </c>
      <c r="BB286" s="172">
        <f>IF(A18stdlife="n/a","n/a",IF(BB$3&gt;(A18stdlife+$E286),(Input!$N$120*(1+rvanilla)^0.5)-SUM($N286:BA286),(Input!$N$120*(1+rvanilla)^0.5)/A18stdlife))</f>
        <v>0</v>
      </c>
      <c r="BC286" s="172">
        <f>IF(A18stdlife="n/a","n/a",IF(BC$3&gt;(A18stdlife+$E286),(Input!$N$120*(1+rvanilla)^0.5)-SUM($N286:BB286),(Input!$N$120*(1+rvanilla)^0.5)/A18stdlife))</f>
        <v>0</v>
      </c>
      <c r="BD286" s="172">
        <f>IF(A18stdlife="n/a","n/a",IF(BD$3&gt;(A18stdlife+$E286),(Input!$N$120*(1+rvanilla)^0.5)-SUM($N286:BC286),(Input!$N$120*(1+rvanilla)^0.5)/A18stdlife))</f>
        <v>0</v>
      </c>
      <c r="BE286" s="172">
        <f>IF(A18stdlife="n/a","n/a",IF(BE$3&gt;(A18stdlife+$E286),(Input!$N$120*(1+rvanilla)^0.5)-SUM($N286:BD286),(Input!$N$120*(1+rvanilla)^0.5)/A18stdlife))</f>
        <v>0</v>
      </c>
      <c r="BF286" s="172">
        <f>IF(A18stdlife="n/a","n/a",IF(BF$3&gt;(A18stdlife+$E286),(Input!$N$120*(1+rvanilla)^0.5)-SUM($N286:BE286),(Input!$N$120*(1+rvanilla)^0.5)/A18stdlife))</f>
        <v>0</v>
      </c>
      <c r="BG286" s="172">
        <f>IF(A18stdlife="n/a","n/a",IF(BG$3&gt;(A18stdlife+$E286),(Input!$N$120*(1+rvanilla)^0.5)-SUM($N286:BF286),(Input!$N$120*(1+rvanilla)^0.5)/A18stdlife))</f>
        <v>0</v>
      </c>
      <c r="BH286" s="172">
        <f>IF(A18stdlife="n/a","n/a",IF(BH$3&gt;(A18stdlife+$E286),(Input!$N$120*(1+rvanilla)^0.5)-SUM($N286:BG286),(Input!$N$120*(1+rvanilla)^0.5)/A18stdlife))</f>
        <v>0</v>
      </c>
      <c r="BI286" s="172">
        <f>IF(A18stdlife="n/a","n/a",IF(BI$3&gt;(A18stdlife+$E286),(Input!$N$120*(1+rvanilla)^0.5)-SUM($N286:BH286),(Input!$N$120*(1+rvanilla)^0.5)/A18stdlife))</f>
        <v>0</v>
      </c>
      <c r="BJ286" s="16"/>
      <c r="BK286" s="16"/>
      <c r="BL286" s="325"/>
      <c r="BM286" s="325"/>
      <c r="BN286" s="325"/>
      <c r="BO286" s="325"/>
      <c r="BP286" s="325"/>
      <c r="BQ286" s="325"/>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2" customFormat="1" hidden="1" outlineLevel="2">
      <c r="A287" s="16"/>
      <c r="B287" s="16"/>
      <c r="C287" s="35"/>
      <c r="D287" s="546"/>
      <c r="E287" s="293">
        <v>9</v>
      </c>
      <c r="F287" s="37"/>
      <c r="G287" s="318"/>
      <c r="H287" s="320"/>
      <c r="I287" s="320"/>
      <c r="J287" s="320"/>
      <c r="K287" s="320"/>
      <c r="L287" s="320"/>
      <c r="M287" s="320"/>
      <c r="N287" s="320"/>
      <c r="O287" s="319"/>
      <c r="P287" s="172">
        <f>IF(A18stdlife="n/a","n/a",IF(P$3&gt;(A18stdlife+$E287),(Input!$O$120*(1+rvanilla)^0.5)-SUM($O287:O287),(Input!$O$120*(1+rvanilla)^0.5)/A18stdlife))</f>
        <v>0</v>
      </c>
      <c r="Q287" s="172">
        <f>IF(A18stdlife="n/a","n/a",IF(Q$3&gt;(A18stdlife+$E287),(Input!$O$120*(1+rvanilla)^0.5)-SUM($O287:P287),(Input!$O$120*(1+rvanilla)^0.5)/A18stdlife))</f>
        <v>0</v>
      </c>
      <c r="R287" s="172">
        <f>IF(A18stdlife="n/a","n/a",IF(R$3&gt;(A18stdlife+$E287),(Input!$O$120*(1+rvanilla)^0.5)-SUM($O287:Q287),(Input!$O$120*(1+rvanilla)^0.5)/A18stdlife))</f>
        <v>0</v>
      </c>
      <c r="S287" s="172">
        <f>IF(A18stdlife="n/a","n/a",IF(S$3&gt;(A18stdlife+$E287),(Input!$O$120*(1+rvanilla)^0.5)-SUM($O287:R287),(Input!$O$120*(1+rvanilla)^0.5)/A18stdlife))</f>
        <v>0</v>
      </c>
      <c r="T287" s="172">
        <f>IF(A18stdlife="n/a","n/a",IF(T$3&gt;(A18stdlife+$E287),(Input!$O$120*(1+rvanilla)^0.5)-SUM($O287:S287),(Input!$O$120*(1+rvanilla)^0.5)/A18stdlife))</f>
        <v>0</v>
      </c>
      <c r="U287" s="172">
        <f>IF(A18stdlife="n/a","n/a",IF(U$3&gt;(A18stdlife+$E287),(Input!$O$120*(1+rvanilla)^0.5)-SUM($O287:T287),(Input!$O$120*(1+rvanilla)^0.5)/A18stdlife))</f>
        <v>0</v>
      </c>
      <c r="V287" s="172">
        <f>IF(A18stdlife="n/a","n/a",IF(V$3&gt;(A18stdlife+$E287),(Input!$O$120*(1+rvanilla)^0.5)-SUM($O287:U287),(Input!$O$120*(1+rvanilla)^0.5)/A18stdlife))</f>
        <v>0</v>
      </c>
      <c r="W287" s="172">
        <f>IF(A18stdlife="n/a","n/a",IF(W$3&gt;(A18stdlife+$E287),(Input!$O$120*(1+rvanilla)^0.5)-SUM($O287:V287),(Input!$O$120*(1+rvanilla)^0.5)/A18stdlife))</f>
        <v>0</v>
      </c>
      <c r="X287" s="172">
        <f>IF(A18stdlife="n/a","n/a",IF(X$3&gt;(A18stdlife+$E287),(Input!$O$120*(1+rvanilla)^0.5)-SUM($O287:W287),(Input!$O$120*(1+rvanilla)^0.5)/A18stdlife))</f>
        <v>0</v>
      </c>
      <c r="Y287" s="172">
        <f>IF(A18stdlife="n/a","n/a",IF(Y$3&gt;(A18stdlife+$E287),(Input!$O$120*(1+rvanilla)^0.5)-SUM($O287:X287),(Input!$O$120*(1+rvanilla)^0.5)/A18stdlife))</f>
        <v>0</v>
      </c>
      <c r="Z287" s="172">
        <f>IF(A18stdlife="n/a","n/a",IF(Z$3&gt;(A18stdlife+$E287),(Input!$O$120*(1+rvanilla)^0.5)-SUM($O287:Y287),(Input!$O$120*(1+rvanilla)^0.5)/A18stdlife))</f>
        <v>0</v>
      </c>
      <c r="AA287" s="172">
        <f>IF(A18stdlife="n/a","n/a",IF(AA$3&gt;(A18stdlife+$E287),(Input!$O$120*(1+rvanilla)^0.5)-SUM($O287:Z287),(Input!$O$120*(1+rvanilla)^0.5)/A18stdlife))</f>
        <v>0</v>
      </c>
      <c r="AB287" s="172">
        <f>IF(A18stdlife="n/a","n/a",IF(AB$3&gt;(A18stdlife+$E287),(Input!$O$120*(1+rvanilla)^0.5)-SUM($O287:AA287),(Input!$O$120*(1+rvanilla)^0.5)/A18stdlife))</f>
        <v>0</v>
      </c>
      <c r="AC287" s="172">
        <f>IF(A18stdlife="n/a","n/a",IF(AC$3&gt;(A18stdlife+$E287),(Input!$O$120*(1+rvanilla)^0.5)-SUM($O287:AB287),(Input!$O$120*(1+rvanilla)^0.5)/A18stdlife))</f>
        <v>0</v>
      </c>
      <c r="AD287" s="172">
        <f>IF(A18stdlife="n/a","n/a",IF(AD$3&gt;(A18stdlife+$E287),(Input!$O$120*(1+rvanilla)^0.5)-SUM($O287:AC287),(Input!$O$120*(1+rvanilla)^0.5)/A18stdlife))</f>
        <v>0</v>
      </c>
      <c r="AE287" s="172">
        <f>IF(A18stdlife="n/a","n/a",IF(AE$3&gt;(A18stdlife+$E287),(Input!$O$120*(1+rvanilla)^0.5)-SUM($O287:AD287),(Input!$O$120*(1+rvanilla)^0.5)/A18stdlife))</f>
        <v>0</v>
      </c>
      <c r="AF287" s="172">
        <f>IF(A18stdlife="n/a","n/a",IF(AF$3&gt;(A18stdlife+$E287),(Input!$O$120*(1+rvanilla)^0.5)-SUM($O287:AE287),(Input!$O$120*(1+rvanilla)^0.5)/A18stdlife))</f>
        <v>0</v>
      </c>
      <c r="AG287" s="172">
        <f>IF(A18stdlife="n/a","n/a",IF(AG$3&gt;(A18stdlife+$E287),(Input!$O$120*(1+rvanilla)^0.5)-SUM($O287:AF287),(Input!$O$120*(1+rvanilla)^0.5)/A18stdlife))</f>
        <v>0</v>
      </c>
      <c r="AH287" s="172">
        <f>IF(A18stdlife="n/a","n/a",IF(AH$3&gt;(A18stdlife+$E287),(Input!$O$120*(1+rvanilla)^0.5)-SUM($O287:AG287),(Input!$O$120*(1+rvanilla)^0.5)/A18stdlife))</f>
        <v>0</v>
      </c>
      <c r="AI287" s="172">
        <f>IF(A18stdlife="n/a","n/a",IF(AI$3&gt;(A18stdlife+$E287),(Input!$O$120*(1+rvanilla)^0.5)-SUM($O287:AH287),(Input!$O$120*(1+rvanilla)^0.5)/A18stdlife))</f>
        <v>0</v>
      </c>
      <c r="AJ287" s="172">
        <f>IF(A18stdlife="n/a","n/a",IF(AJ$3&gt;(A18stdlife+$E287),(Input!$O$120*(1+rvanilla)^0.5)-SUM($O287:AI287),(Input!$O$120*(1+rvanilla)^0.5)/A18stdlife))</f>
        <v>0</v>
      </c>
      <c r="AK287" s="172">
        <f>IF(A18stdlife="n/a","n/a",IF(AK$3&gt;(A18stdlife+$E287),(Input!$O$120*(1+rvanilla)^0.5)-SUM($O287:AJ287),(Input!$O$120*(1+rvanilla)^0.5)/A18stdlife))</f>
        <v>0</v>
      </c>
      <c r="AL287" s="172">
        <f>IF(A18stdlife="n/a","n/a",IF(AL$3&gt;(A18stdlife+$E287),(Input!$O$120*(1+rvanilla)^0.5)-SUM($O287:AK287),(Input!$O$120*(1+rvanilla)^0.5)/A18stdlife))</f>
        <v>0</v>
      </c>
      <c r="AM287" s="172">
        <f>IF(A18stdlife="n/a","n/a",IF(AM$3&gt;(A18stdlife+$E287),(Input!$O$120*(1+rvanilla)^0.5)-SUM($O287:AL287),(Input!$O$120*(1+rvanilla)^0.5)/A18stdlife))</f>
        <v>0</v>
      </c>
      <c r="AN287" s="172">
        <f>IF(A18stdlife="n/a","n/a",IF(AN$3&gt;(A18stdlife+$E287),(Input!$O$120*(1+rvanilla)^0.5)-SUM($O287:AM287),(Input!$O$120*(1+rvanilla)^0.5)/A18stdlife))</f>
        <v>0</v>
      </c>
      <c r="AO287" s="172">
        <f>IF(A18stdlife="n/a","n/a",IF(AO$3&gt;(A18stdlife+$E287),(Input!$O$120*(1+rvanilla)^0.5)-SUM($O287:AN287),(Input!$O$120*(1+rvanilla)^0.5)/A18stdlife))</f>
        <v>0</v>
      </c>
      <c r="AP287" s="172">
        <f>IF(A18stdlife="n/a","n/a",IF(AP$3&gt;(A18stdlife+$E287),(Input!$O$120*(1+rvanilla)^0.5)-SUM($O287:AO287),(Input!$O$120*(1+rvanilla)^0.5)/A18stdlife))</f>
        <v>0</v>
      </c>
      <c r="AQ287" s="172">
        <f>IF(A18stdlife="n/a","n/a",IF(AQ$3&gt;(A18stdlife+$E287),(Input!$O$120*(1+rvanilla)^0.5)-SUM($O287:AP287),(Input!$O$120*(1+rvanilla)^0.5)/A18stdlife))</f>
        <v>0</v>
      </c>
      <c r="AR287" s="172">
        <f>IF(A18stdlife="n/a","n/a",IF(AR$3&gt;(A18stdlife+$E287),(Input!$O$120*(1+rvanilla)^0.5)-SUM($O287:AQ287),(Input!$O$120*(1+rvanilla)^0.5)/A18stdlife))</f>
        <v>0</v>
      </c>
      <c r="AS287" s="172">
        <f>IF(A18stdlife="n/a","n/a",IF(AS$3&gt;(A18stdlife+$E287),(Input!$O$120*(1+rvanilla)^0.5)-SUM($O287:AR287),(Input!$O$120*(1+rvanilla)^0.5)/A18stdlife))</f>
        <v>0</v>
      </c>
      <c r="AT287" s="172">
        <f>IF(A18stdlife="n/a","n/a",IF(AT$3&gt;(A18stdlife+$E287),(Input!$O$120*(1+rvanilla)^0.5)-SUM($O287:AS287),(Input!$O$120*(1+rvanilla)^0.5)/A18stdlife))</f>
        <v>0</v>
      </c>
      <c r="AU287" s="172">
        <f>IF(A18stdlife="n/a","n/a",IF(AU$3&gt;(A18stdlife+$E287),(Input!$O$120*(1+rvanilla)^0.5)-SUM($O287:AT287),(Input!$O$120*(1+rvanilla)^0.5)/A18stdlife))</f>
        <v>0</v>
      </c>
      <c r="AV287" s="172">
        <f>IF(A18stdlife="n/a","n/a",IF(AV$3&gt;(A18stdlife+$E287),(Input!$O$120*(1+rvanilla)^0.5)-SUM($O287:AU287),(Input!$O$120*(1+rvanilla)^0.5)/A18stdlife))</f>
        <v>0</v>
      </c>
      <c r="AW287" s="172">
        <f>IF(A18stdlife="n/a","n/a",IF(AW$3&gt;(A18stdlife+$E287),(Input!$O$120*(1+rvanilla)^0.5)-SUM($O287:AV287),(Input!$O$120*(1+rvanilla)^0.5)/A18stdlife))</f>
        <v>0</v>
      </c>
      <c r="AX287" s="172">
        <f>IF(A18stdlife="n/a","n/a",IF(AX$3&gt;(A18stdlife+$E287),(Input!$O$120*(1+rvanilla)^0.5)-SUM($O287:AW287),(Input!$O$120*(1+rvanilla)^0.5)/A18stdlife))</f>
        <v>0</v>
      </c>
      <c r="AY287" s="172">
        <f>IF(A18stdlife="n/a","n/a",IF(AY$3&gt;(A18stdlife+$E287),(Input!$O$120*(1+rvanilla)^0.5)-SUM($O287:AX287),(Input!$O$120*(1+rvanilla)^0.5)/A18stdlife))</f>
        <v>0</v>
      </c>
      <c r="AZ287" s="172">
        <f>IF(A18stdlife="n/a","n/a",IF(AZ$3&gt;(A18stdlife+$E287),(Input!$O$120*(1+rvanilla)^0.5)-SUM($O287:AY287),(Input!$O$120*(1+rvanilla)^0.5)/A18stdlife))</f>
        <v>0</v>
      </c>
      <c r="BA287" s="172">
        <f>IF(A18stdlife="n/a","n/a",IF(BA$3&gt;(A18stdlife+$E287),(Input!$O$120*(1+rvanilla)^0.5)-SUM($O287:AZ287),(Input!$O$120*(1+rvanilla)^0.5)/A18stdlife))</f>
        <v>0</v>
      </c>
      <c r="BB287" s="172">
        <f>IF(A18stdlife="n/a","n/a",IF(BB$3&gt;(A18stdlife+$E287),(Input!$O$120*(1+rvanilla)^0.5)-SUM($O287:BA287),(Input!$O$120*(1+rvanilla)^0.5)/A18stdlife))</f>
        <v>0</v>
      </c>
      <c r="BC287" s="172">
        <f>IF(A18stdlife="n/a","n/a",IF(BC$3&gt;(A18stdlife+$E287),(Input!$O$120*(1+rvanilla)^0.5)-SUM($O287:BB287),(Input!$O$120*(1+rvanilla)^0.5)/A18stdlife))</f>
        <v>0</v>
      </c>
      <c r="BD287" s="172">
        <f>IF(A18stdlife="n/a","n/a",IF(BD$3&gt;(A18stdlife+$E287),(Input!$O$120*(1+rvanilla)^0.5)-SUM($O287:BC287),(Input!$O$120*(1+rvanilla)^0.5)/A18stdlife))</f>
        <v>0</v>
      </c>
      <c r="BE287" s="172">
        <f>IF(A18stdlife="n/a","n/a",IF(BE$3&gt;(A18stdlife+$E287),(Input!$O$120*(1+rvanilla)^0.5)-SUM($O287:BD287),(Input!$O$120*(1+rvanilla)^0.5)/A18stdlife))</f>
        <v>0</v>
      </c>
      <c r="BF287" s="172">
        <f>IF(A18stdlife="n/a","n/a",IF(BF$3&gt;(A18stdlife+$E287),(Input!$O$120*(1+rvanilla)^0.5)-SUM($O287:BE287),(Input!$O$120*(1+rvanilla)^0.5)/A18stdlife))</f>
        <v>0</v>
      </c>
      <c r="BG287" s="172">
        <f>IF(A18stdlife="n/a","n/a",IF(BG$3&gt;(A18stdlife+$E287),(Input!$O$120*(1+rvanilla)^0.5)-SUM($O287:BF287),(Input!$O$120*(1+rvanilla)^0.5)/A18stdlife))</f>
        <v>0</v>
      </c>
      <c r="BH287" s="172">
        <f>IF(A18stdlife="n/a","n/a",IF(BH$3&gt;(A18stdlife+$E287),(Input!$O$120*(1+rvanilla)^0.5)-SUM($O287:BG287),(Input!$O$120*(1+rvanilla)^0.5)/A18stdlife))</f>
        <v>0</v>
      </c>
      <c r="BI287" s="172">
        <f>IF(A18stdlife="n/a","n/a",IF(BI$3&gt;(A18stdlife+$E287),(Input!$O$120*(1+rvanilla)^0.5)-SUM($O287:BH287),(Input!$O$120*(1+rvanilla)^0.5)/A18stdlife))</f>
        <v>0</v>
      </c>
      <c r="BJ287" s="16"/>
      <c r="BK287" s="16"/>
      <c r="BL287" s="325"/>
      <c r="BM287" s="325"/>
      <c r="BN287" s="325"/>
      <c r="BO287" s="325"/>
      <c r="BP287" s="325"/>
      <c r="BQ287" s="325"/>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2" customFormat="1" hidden="1" outlineLevel="2">
      <c r="A288" s="16"/>
      <c r="B288" s="16"/>
      <c r="C288" s="35"/>
      <c r="D288" s="546"/>
      <c r="E288" s="294">
        <v>10</v>
      </c>
      <c r="F288" s="37"/>
      <c r="G288" s="318"/>
      <c r="H288" s="320"/>
      <c r="I288" s="320"/>
      <c r="J288" s="320"/>
      <c r="K288" s="320"/>
      <c r="L288" s="320"/>
      <c r="M288" s="320"/>
      <c r="N288" s="320"/>
      <c r="O288" s="320"/>
      <c r="P288" s="319"/>
      <c r="Q288" s="172">
        <f>IF(A18stdlife="n/a","n/a",IF(Q$3&gt;(A18stdlife+$E288),(Input!$P$120*(1+rvanilla)^0.5)-SUM($P288:P288),(Input!$P$120*(1+rvanilla)^0.5)/A18stdlife))</f>
        <v>0</v>
      </c>
      <c r="R288" s="172">
        <f>IF(A18stdlife="n/a","n/a",IF(R$3&gt;(A18stdlife+$E288),(Input!$P$120*(1+rvanilla)^0.5)-SUM($P288:Q288),(Input!$P$120*(1+rvanilla)^0.5)/A18stdlife))</f>
        <v>0</v>
      </c>
      <c r="S288" s="172">
        <f>IF(A18stdlife="n/a","n/a",IF(S$3&gt;(A18stdlife+$E288),(Input!$P$120*(1+rvanilla)^0.5)-SUM($P288:R288),(Input!$P$120*(1+rvanilla)^0.5)/A18stdlife))</f>
        <v>0</v>
      </c>
      <c r="T288" s="172">
        <f>IF(A18stdlife="n/a","n/a",IF(T$3&gt;(A18stdlife+$E288),(Input!$P$120*(1+rvanilla)^0.5)-SUM($P288:S288),(Input!$P$120*(1+rvanilla)^0.5)/A18stdlife))</f>
        <v>0</v>
      </c>
      <c r="U288" s="172">
        <f>IF(A18stdlife="n/a","n/a",IF(U$3&gt;(A18stdlife+$E288),(Input!$P$120*(1+rvanilla)^0.5)-SUM($P288:T288),(Input!$P$120*(1+rvanilla)^0.5)/A18stdlife))</f>
        <v>0</v>
      </c>
      <c r="V288" s="172">
        <f>IF(A18stdlife="n/a","n/a",IF(V$3&gt;(A18stdlife+$E288),(Input!$P$120*(1+rvanilla)^0.5)-SUM($P288:U288),(Input!$P$120*(1+rvanilla)^0.5)/A18stdlife))</f>
        <v>0</v>
      </c>
      <c r="W288" s="172">
        <f>IF(A18stdlife="n/a","n/a",IF(W$3&gt;(A18stdlife+$E288),(Input!$P$120*(1+rvanilla)^0.5)-SUM($P288:V288),(Input!$P$120*(1+rvanilla)^0.5)/A18stdlife))</f>
        <v>0</v>
      </c>
      <c r="X288" s="172">
        <f>IF(A18stdlife="n/a","n/a",IF(X$3&gt;(A18stdlife+$E288),(Input!$P$120*(1+rvanilla)^0.5)-SUM($P288:W288),(Input!$P$120*(1+rvanilla)^0.5)/A18stdlife))</f>
        <v>0</v>
      </c>
      <c r="Y288" s="172">
        <f>IF(A18stdlife="n/a","n/a",IF(Y$3&gt;(A18stdlife+$E288),(Input!$P$120*(1+rvanilla)^0.5)-SUM($P288:X288),(Input!$P$120*(1+rvanilla)^0.5)/A18stdlife))</f>
        <v>0</v>
      </c>
      <c r="Z288" s="172">
        <f>IF(A18stdlife="n/a","n/a",IF(Z$3&gt;(A18stdlife+$E288),(Input!$P$120*(1+rvanilla)^0.5)-SUM($P288:Y288),(Input!$P$120*(1+rvanilla)^0.5)/A18stdlife))</f>
        <v>0</v>
      </c>
      <c r="AA288" s="172">
        <f>IF(A18stdlife="n/a","n/a",IF(AA$3&gt;(A18stdlife+$E288),(Input!$P$120*(1+rvanilla)^0.5)-SUM($P288:Z288),(Input!$P$120*(1+rvanilla)^0.5)/A18stdlife))</f>
        <v>0</v>
      </c>
      <c r="AB288" s="172">
        <f>IF(A18stdlife="n/a","n/a",IF(AB$3&gt;(A18stdlife+$E288),(Input!$P$120*(1+rvanilla)^0.5)-SUM($P288:AA288),(Input!$P$120*(1+rvanilla)^0.5)/A18stdlife))</f>
        <v>0</v>
      </c>
      <c r="AC288" s="172">
        <f>IF(A18stdlife="n/a","n/a",IF(AC$3&gt;(A18stdlife+$E288),(Input!$P$120*(1+rvanilla)^0.5)-SUM($P288:AB288),(Input!$P$120*(1+rvanilla)^0.5)/A18stdlife))</f>
        <v>0</v>
      </c>
      <c r="AD288" s="172">
        <f>IF(A18stdlife="n/a","n/a",IF(AD$3&gt;(A18stdlife+$E288),(Input!$P$120*(1+rvanilla)^0.5)-SUM($P288:AC288),(Input!$P$120*(1+rvanilla)^0.5)/A18stdlife))</f>
        <v>0</v>
      </c>
      <c r="AE288" s="172">
        <f>IF(A18stdlife="n/a","n/a",IF(AE$3&gt;(A18stdlife+$E288),(Input!$P$120*(1+rvanilla)^0.5)-SUM($P288:AD288),(Input!$P$120*(1+rvanilla)^0.5)/A18stdlife))</f>
        <v>0</v>
      </c>
      <c r="AF288" s="172">
        <f>IF(A18stdlife="n/a","n/a",IF(AF$3&gt;(A18stdlife+$E288),(Input!$P$120*(1+rvanilla)^0.5)-SUM($P288:AE288),(Input!$P$120*(1+rvanilla)^0.5)/A18stdlife))</f>
        <v>0</v>
      </c>
      <c r="AG288" s="172">
        <f>IF(A18stdlife="n/a","n/a",IF(AG$3&gt;(A18stdlife+$E288),(Input!$P$120*(1+rvanilla)^0.5)-SUM($P288:AF288),(Input!$P$120*(1+rvanilla)^0.5)/A18stdlife))</f>
        <v>0</v>
      </c>
      <c r="AH288" s="172">
        <f>IF(A18stdlife="n/a","n/a",IF(AH$3&gt;(A18stdlife+$E288),(Input!$P$120*(1+rvanilla)^0.5)-SUM($P288:AG288),(Input!$P$120*(1+rvanilla)^0.5)/A18stdlife))</f>
        <v>0</v>
      </c>
      <c r="AI288" s="172">
        <f>IF(A18stdlife="n/a","n/a",IF(AI$3&gt;(A18stdlife+$E288),(Input!$P$120*(1+rvanilla)^0.5)-SUM($P288:AH288),(Input!$P$120*(1+rvanilla)^0.5)/A18stdlife))</f>
        <v>0</v>
      </c>
      <c r="AJ288" s="172">
        <f>IF(A18stdlife="n/a","n/a",IF(AJ$3&gt;(A18stdlife+$E288),(Input!$P$120*(1+rvanilla)^0.5)-SUM($P288:AI288),(Input!$P$120*(1+rvanilla)^0.5)/A18stdlife))</f>
        <v>0</v>
      </c>
      <c r="AK288" s="172">
        <f>IF(A18stdlife="n/a","n/a",IF(AK$3&gt;(A18stdlife+$E288),(Input!$P$120*(1+rvanilla)^0.5)-SUM($P288:AJ288),(Input!$P$120*(1+rvanilla)^0.5)/A18stdlife))</f>
        <v>0</v>
      </c>
      <c r="AL288" s="172">
        <f>IF(A18stdlife="n/a","n/a",IF(AL$3&gt;(A18stdlife+$E288),(Input!$P$120*(1+rvanilla)^0.5)-SUM($P288:AK288),(Input!$P$120*(1+rvanilla)^0.5)/A18stdlife))</f>
        <v>0</v>
      </c>
      <c r="AM288" s="172">
        <f>IF(A18stdlife="n/a","n/a",IF(AM$3&gt;(A18stdlife+$E288),(Input!$P$120*(1+rvanilla)^0.5)-SUM($P288:AL288),(Input!$P$120*(1+rvanilla)^0.5)/A18stdlife))</f>
        <v>0</v>
      </c>
      <c r="AN288" s="172">
        <f>IF(A18stdlife="n/a","n/a",IF(AN$3&gt;(A18stdlife+$E288),(Input!$P$120*(1+rvanilla)^0.5)-SUM($P288:AM288),(Input!$P$120*(1+rvanilla)^0.5)/A18stdlife))</f>
        <v>0</v>
      </c>
      <c r="AO288" s="172">
        <f>IF(A18stdlife="n/a","n/a",IF(AO$3&gt;(A18stdlife+$E288),(Input!$P$120*(1+rvanilla)^0.5)-SUM($P288:AN288),(Input!$P$120*(1+rvanilla)^0.5)/A18stdlife))</f>
        <v>0</v>
      </c>
      <c r="AP288" s="172">
        <f>IF(A18stdlife="n/a","n/a",IF(AP$3&gt;(A18stdlife+$E288),(Input!$P$120*(1+rvanilla)^0.5)-SUM($P288:AO288),(Input!$P$120*(1+rvanilla)^0.5)/A18stdlife))</f>
        <v>0</v>
      </c>
      <c r="AQ288" s="172">
        <f>IF(A18stdlife="n/a","n/a",IF(AQ$3&gt;(A18stdlife+$E288),(Input!$P$120*(1+rvanilla)^0.5)-SUM($P288:AP288),(Input!$P$120*(1+rvanilla)^0.5)/A18stdlife))</f>
        <v>0</v>
      </c>
      <c r="AR288" s="172">
        <f>IF(A18stdlife="n/a","n/a",IF(AR$3&gt;(A18stdlife+$E288),(Input!$P$120*(1+rvanilla)^0.5)-SUM($P288:AQ288),(Input!$P$120*(1+rvanilla)^0.5)/A18stdlife))</f>
        <v>0</v>
      </c>
      <c r="AS288" s="172">
        <f>IF(A18stdlife="n/a","n/a",IF(AS$3&gt;(A18stdlife+$E288),(Input!$P$120*(1+rvanilla)^0.5)-SUM($P288:AR288),(Input!$P$120*(1+rvanilla)^0.5)/A18stdlife))</f>
        <v>0</v>
      </c>
      <c r="AT288" s="172">
        <f>IF(A18stdlife="n/a","n/a",IF(AT$3&gt;(A18stdlife+$E288),(Input!$P$120*(1+rvanilla)^0.5)-SUM($P288:AS288),(Input!$P$120*(1+rvanilla)^0.5)/A18stdlife))</f>
        <v>0</v>
      </c>
      <c r="AU288" s="172">
        <f>IF(A18stdlife="n/a","n/a",IF(AU$3&gt;(A18stdlife+$E288),(Input!$P$120*(1+rvanilla)^0.5)-SUM($P288:AT288),(Input!$P$120*(1+rvanilla)^0.5)/A18stdlife))</f>
        <v>0</v>
      </c>
      <c r="AV288" s="172">
        <f>IF(A18stdlife="n/a","n/a",IF(AV$3&gt;(A18stdlife+$E288),(Input!$P$120*(1+rvanilla)^0.5)-SUM($P288:AU288),(Input!$P$120*(1+rvanilla)^0.5)/A18stdlife))</f>
        <v>0</v>
      </c>
      <c r="AW288" s="172">
        <f>IF(A18stdlife="n/a","n/a",IF(AW$3&gt;(A18stdlife+$E288),(Input!$P$120*(1+rvanilla)^0.5)-SUM($P288:AV288),(Input!$P$120*(1+rvanilla)^0.5)/A18stdlife))</f>
        <v>0</v>
      </c>
      <c r="AX288" s="172">
        <f>IF(A18stdlife="n/a","n/a",IF(AX$3&gt;(A18stdlife+$E288),(Input!$P$120*(1+rvanilla)^0.5)-SUM($P288:AW288),(Input!$P$120*(1+rvanilla)^0.5)/A18stdlife))</f>
        <v>0</v>
      </c>
      <c r="AY288" s="172">
        <f>IF(A18stdlife="n/a","n/a",IF(AY$3&gt;(A18stdlife+$E288),(Input!$P$120*(1+rvanilla)^0.5)-SUM($P288:AX288),(Input!$P$120*(1+rvanilla)^0.5)/A18stdlife))</f>
        <v>0</v>
      </c>
      <c r="AZ288" s="172">
        <f>IF(A18stdlife="n/a","n/a",IF(AZ$3&gt;(A18stdlife+$E288),(Input!$P$120*(1+rvanilla)^0.5)-SUM($P288:AY288),(Input!$P$120*(1+rvanilla)^0.5)/A18stdlife))</f>
        <v>0</v>
      </c>
      <c r="BA288" s="172">
        <f>IF(A18stdlife="n/a","n/a",IF(BA$3&gt;(A18stdlife+$E288),(Input!$P$120*(1+rvanilla)^0.5)-SUM($P288:AZ288),(Input!$P$120*(1+rvanilla)^0.5)/A18stdlife))</f>
        <v>0</v>
      </c>
      <c r="BB288" s="172">
        <f>IF(A18stdlife="n/a","n/a",IF(BB$3&gt;(A18stdlife+$E288),(Input!$P$120*(1+rvanilla)^0.5)-SUM($P288:BA288),(Input!$P$120*(1+rvanilla)^0.5)/A18stdlife))</f>
        <v>0</v>
      </c>
      <c r="BC288" s="172">
        <f>IF(A18stdlife="n/a","n/a",IF(BC$3&gt;(A18stdlife+$E288),(Input!$P$120*(1+rvanilla)^0.5)-SUM($P288:BB288),(Input!$P$120*(1+rvanilla)^0.5)/A18stdlife))</f>
        <v>0</v>
      </c>
      <c r="BD288" s="172">
        <f>IF(A18stdlife="n/a","n/a",IF(BD$3&gt;(A18stdlife+$E288),(Input!$P$120*(1+rvanilla)^0.5)-SUM($P288:BC288),(Input!$P$120*(1+rvanilla)^0.5)/A18stdlife))</f>
        <v>0</v>
      </c>
      <c r="BE288" s="172">
        <f>IF(A18stdlife="n/a","n/a",IF(BE$3&gt;(A18stdlife+$E288),(Input!$P$120*(1+rvanilla)^0.5)-SUM($P288:BD288),(Input!$P$120*(1+rvanilla)^0.5)/A18stdlife))</f>
        <v>0</v>
      </c>
      <c r="BF288" s="172">
        <f>IF(A18stdlife="n/a","n/a",IF(BF$3&gt;(A18stdlife+$E288),(Input!$P$120*(1+rvanilla)^0.5)-SUM($P288:BE288),(Input!$P$120*(1+rvanilla)^0.5)/A18stdlife))</f>
        <v>0</v>
      </c>
      <c r="BG288" s="172">
        <f>IF(A18stdlife="n/a","n/a",IF(BG$3&gt;(A18stdlife+$E288),(Input!$P$120*(1+rvanilla)^0.5)-SUM($P288:BF288),(Input!$P$120*(1+rvanilla)^0.5)/A18stdlife))</f>
        <v>0</v>
      </c>
      <c r="BH288" s="172">
        <f>IF(A18stdlife="n/a","n/a",IF(BH$3&gt;(A18stdlife+$E288),(Input!$P$120*(1+rvanilla)^0.5)-SUM($P288:BG288),(Input!$P$120*(1+rvanilla)^0.5)/A18stdlife))</f>
        <v>0</v>
      </c>
      <c r="BI288" s="172">
        <f>IF(A18stdlife="n/a","n/a",IF(BI$3&gt;(A18stdlife+$E288),(Input!$P$120*(1+rvanilla)^0.5)-SUM($P288:BH288),(Input!$P$120*(1+rvanilla)^0.5)/A18stdlife))</f>
        <v>0</v>
      </c>
      <c r="BJ288" s="16"/>
      <c r="BK288" s="16"/>
      <c r="BL288" s="325"/>
      <c r="BM288" s="325"/>
      <c r="BN288" s="325"/>
      <c r="BO288" s="325"/>
      <c r="BP288" s="325"/>
      <c r="BQ288" s="325"/>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2" customFormat="1" hidden="1" outlineLevel="1">
      <c r="A289" s="16"/>
      <c r="B289" s="16"/>
      <c r="C289" s="35">
        <f>Asset18</f>
        <v>0</v>
      </c>
      <c r="D289" s="16"/>
      <c r="E289" s="16"/>
      <c r="F289" s="32"/>
      <c r="G289" s="169">
        <f t="shared" ref="G289:AL289" si="43">SUM(G277:G288)</f>
        <v>0</v>
      </c>
      <c r="H289" s="169">
        <f t="shared" si="43"/>
        <v>0</v>
      </c>
      <c r="I289" s="169">
        <f t="shared" si="43"/>
        <v>0</v>
      </c>
      <c r="J289" s="169">
        <f t="shared" si="43"/>
        <v>0</v>
      </c>
      <c r="K289" s="169">
        <f t="shared" si="43"/>
        <v>0</v>
      </c>
      <c r="L289" s="169">
        <f t="shared" si="43"/>
        <v>0</v>
      </c>
      <c r="M289" s="169">
        <f t="shared" si="43"/>
        <v>0</v>
      </c>
      <c r="N289" s="169">
        <f t="shared" si="43"/>
        <v>0</v>
      </c>
      <c r="O289" s="169">
        <f t="shared" si="43"/>
        <v>0</v>
      </c>
      <c r="P289" s="169">
        <f t="shared" si="43"/>
        <v>0</v>
      </c>
      <c r="Q289" s="169">
        <f t="shared" si="43"/>
        <v>0</v>
      </c>
      <c r="R289" s="169">
        <f t="shared" si="43"/>
        <v>0</v>
      </c>
      <c r="S289" s="169">
        <f t="shared" si="43"/>
        <v>0</v>
      </c>
      <c r="T289" s="169">
        <f t="shared" si="43"/>
        <v>0</v>
      </c>
      <c r="U289" s="169">
        <f t="shared" si="43"/>
        <v>0</v>
      </c>
      <c r="V289" s="169">
        <f t="shared" si="43"/>
        <v>0</v>
      </c>
      <c r="W289" s="169">
        <f t="shared" si="43"/>
        <v>0</v>
      </c>
      <c r="X289" s="169">
        <f t="shared" si="43"/>
        <v>0</v>
      </c>
      <c r="Y289" s="169">
        <f t="shared" si="43"/>
        <v>0</v>
      </c>
      <c r="Z289" s="169">
        <f t="shared" si="43"/>
        <v>0</v>
      </c>
      <c r="AA289" s="169">
        <f t="shared" si="43"/>
        <v>0</v>
      </c>
      <c r="AB289" s="169">
        <f t="shared" si="43"/>
        <v>0</v>
      </c>
      <c r="AC289" s="169">
        <f t="shared" si="43"/>
        <v>0</v>
      </c>
      <c r="AD289" s="169">
        <f t="shared" si="43"/>
        <v>0</v>
      </c>
      <c r="AE289" s="169">
        <f t="shared" si="43"/>
        <v>0</v>
      </c>
      <c r="AF289" s="169">
        <f t="shared" si="43"/>
        <v>0</v>
      </c>
      <c r="AG289" s="169">
        <f t="shared" si="43"/>
        <v>0</v>
      </c>
      <c r="AH289" s="169">
        <f t="shared" si="43"/>
        <v>0</v>
      </c>
      <c r="AI289" s="169">
        <f t="shared" si="43"/>
        <v>0</v>
      </c>
      <c r="AJ289" s="169">
        <f t="shared" si="43"/>
        <v>0</v>
      </c>
      <c r="AK289" s="169">
        <f t="shared" si="43"/>
        <v>0</v>
      </c>
      <c r="AL289" s="169">
        <f t="shared" si="43"/>
        <v>0</v>
      </c>
      <c r="AM289" s="169">
        <f t="shared" ref="AM289:BI289" si="44">SUM(AM277:AM288)</f>
        <v>0</v>
      </c>
      <c r="AN289" s="169">
        <f t="shared" si="44"/>
        <v>0</v>
      </c>
      <c r="AO289" s="169">
        <f t="shared" si="44"/>
        <v>0</v>
      </c>
      <c r="AP289" s="169">
        <f t="shared" si="44"/>
        <v>0</v>
      </c>
      <c r="AQ289" s="169">
        <f t="shared" si="44"/>
        <v>0</v>
      </c>
      <c r="AR289" s="169">
        <f t="shared" si="44"/>
        <v>0</v>
      </c>
      <c r="AS289" s="169">
        <f t="shared" si="44"/>
        <v>0</v>
      </c>
      <c r="AT289" s="169">
        <f t="shared" si="44"/>
        <v>0</v>
      </c>
      <c r="AU289" s="169">
        <f t="shared" si="44"/>
        <v>0</v>
      </c>
      <c r="AV289" s="169">
        <f t="shared" si="44"/>
        <v>0</v>
      </c>
      <c r="AW289" s="169">
        <f t="shared" si="44"/>
        <v>0</v>
      </c>
      <c r="AX289" s="169">
        <f t="shared" si="44"/>
        <v>0</v>
      </c>
      <c r="AY289" s="169">
        <f t="shared" si="44"/>
        <v>0</v>
      </c>
      <c r="AZ289" s="169">
        <f t="shared" si="44"/>
        <v>0</v>
      </c>
      <c r="BA289" s="169">
        <f t="shared" si="44"/>
        <v>0</v>
      </c>
      <c r="BB289" s="169">
        <f t="shared" si="44"/>
        <v>0</v>
      </c>
      <c r="BC289" s="169">
        <f t="shared" si="44"/>
        <v>0</v>
      </c>
      <c r="BD289" s="169">
        <f t="shared" si="44"/>
        <v>0</v>
      </c>
      <c r="BE289" s="169">
        <f t="shared" si="44"/>
        <v>0</v>
      </c>
      <c r="BF289" s="169">
        <f t="shared" si="44"/>
        <v>0</v>
      </c>
      <c r="BG289" s="169">
        <f t="shared" si="44"/>
        <v>0</v>
      </c>
      <c r="BH289" s="169">
        <f t="shared" si="44"/>
        <v>0</v>
      </c>
      <c r="BI289" s="169">
        <f t="shared" si="44"/>
        <v>0</v>
      </c>
      <c r="BJ289" s="16"/>
      <c r="BK289" s="16"/>
      <c r="BL289" s="325"/>
      <c r="BM289" s="325"/>
      <c r="BN289" s="325"/>
      <c r="BO289" s="325"/>
      <c r="BP289" s="325"/>
      <c r="BQ289" s="325"/>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2" customFormat="1" hidden="1" outlineLevel="2">
      <c r="A290" s="16"/>
      <c r="B290" s="42">
        <f>C302</f>
        <v>0</v>
      </c>
      <c r="C290" s="43"/>
      <c r="D290" s="44" t="s">
        <v>72</v>
      </c>
      <c r="E290" s="43"/>
      <c r="F290" s="45"/>
      <c r="G290" s="171">
        <f>IF(G$3&gt;A19remlife,A19value-SUM($F290:F290),IF(A19remlife="N/A","n/a",A19value/A19remlife))</f>
        <v>0</v>
      </c>
      <c r="H290" s="171">
        <f>IF(H$3&gt;A19remlife,A19value-SUM($F290:G290),IF(A19remlife="N/A","n/a",A19value/A19remlife))</f>
        <v>0</v>
      </c>
      <c r="I290" s="171">
        <f>IF(I$3&gt;A19remlife,A19value-SUM($F290:H290),IF(A19remlife="N/A","n/a",A19value/A19remlife))</f>
        <v>0</v>
      </c>
      <c r="J290" s="171">
        <f>IF(J$3&gt;A19remlife,A19value-SUM($F290:I290),IF(A19remlife="N/A","n/a",A19value/A19remlife))</f>
        <v>0</v>
      </c>
      <c r="K290" s="171">
        <f>IF(K$3&gt;A19remlife,A19value-SUM($F290:J290),IF(A19remlife="N/A","n/a",A19value/A19remlife))</f>
        <v>0</v>
      </c>
      <c r="L290" s="171">
        <f>IF(L$3&gt;A19remlife,A19value-SUM($F290:K290),IF(A19remlife="N/A","n/a",A19value/A19remlife))</f>
        <v>0</v>
      </c>
      <c r="M290" s="171">
        <f>IF(M$3&gt;A19remlife,A19value-SUM($F290:L290),IF(A19remlife="N/A","n/a",A19value/A19remlife))</f>
        <v>0</v>
      </c>
      <c r="N290" s="171">
        <f>IF(N$3&gt;A19remlife,A19value-SUM($F290:M290),IF(A19remlife="N/A","n/a",A19value/A19remlife))</f>
        <v>0</v>
      </c>
      <c r="O290" s="171">
        <f>IF(O$3&gt;A19remlife,A19value-SUM($F290:N290),IF(A19remlife="N/A","n/a",A19value/A19remlife))</f>
        <v>0</v>
      </c>
      <c r="P290" s="171">
        <f>IF(P$3&gt;A19remlife,A19value-SUM($F290:O290),IF(A19remlife="N/A","n/a",A19value/A19remlife))</f>
        <v>0</v>
      </c>
      <c r="Q290" s="171">
        <f>IF(Q$3&gt;A19remlife,A19value-SUM($F290:P290),IF(A19remlife="N/A","n/a",A19value/A19remlife))</f>
        <v>0</v>
      </c>
      <c r="R290" s="171">
        <f>IF(R$3&gt;A19remlife,A19value-SUM($F290:Q290),IF(A19remlife="N/A","n/a",A19value/A19remlife))</f>
        <v>0</v>
      </c>
      <c r="S290" s="171">
        <f>IF(S$3&gt;A19remlife,A19value-SUM($F290:R290),IF(A19remlife="N/A","n/a",A19value/A19remlife))</f>
        <v>0</v>
      </c>
      <c r="T290" s="171">
        <f>IF(T$3&gt;A19remlife,A19value-SUM($F290:S290),IF(A19remlife="N/A","n/a",A19value/A19remlife))</f>
        <v>0</v>
      </c>
      <c r="U290" s="171">
        <f>IF(U$3&gt;A19remlife,A19value-SUM($F290:T290),IF(A19remlife="N/A","n/a",A19value/A19remlife))</f>
        <v>0</v>
      </c>
      <c r="V290" s="171">
        <f>IF(V$3&gt;A19remlife,A19value-SUM($F290:U290),IF(A19remlife="N/A","n/a",A19value/A19remlife))</f>
        <v>0</v>
      </c>
      <c r="W290" s="171">
        <f>IF(W$3&gt;A19remlife,A19value-SUM($F290:V290),IF(A19remlife="N/A","n/a",A19value/A19remlife))</f>
        <v>0</v>
      </c>
      <c r="X290" s="171">
        <f>IF(X$3&gt;A19remlife,A19value-SUM($F290:W290),IF(A19remlife="N/A","n/a",A19value/A19remlife))</f>
        <v>0</v>
      </c>
      <c r="Y290" s="171">
        <f>IF(Y$3&gt;A19remlife,A19value-SUM($F290:X290),IF(A19remlife="N/A","n/a",A19value/A19remlife))</f>
        <v>0</v>
      </c>
      <c r="Z290" s="171">
        <f>IF(Z$3&gt;A19remlife,A19value-SUM($F290:Y290),IF(A19remlife="N/A","n/a",A19value/A19remlife))</f>
        <v>0</v>
      </c>
      <c r="AA290" s="171">
        <f>IF(AA$3&gt;A19remlife,A19value-SUM($F290:Z290),IF(A19remlife="N/A","n/a",A19value/A19remlife))</f>
        <v>0</v>
      </c>
      <c r="AB290" s="171">
        <f>IF(AB$3&gt;A19remlife,A19value-SUM($F290:AA290),IF(A19remlife="N/A","n/a",A19value/A19remlife))</f>
        <v>0</v>
      </c>
      <c r="AC290" s="171">
        <f>IF(AC$3&gt;A19remlife,A19value-SUM($F290:AB290),IF(A19remlife="N/A","n/a",A19value/A19remlife))</f>
        <v>0</v>
      </c>
      <c r="AD290" s="171">
        <f>IF(AD$3&gt;A19remlife,A19value-SUM($F290:AC290),IF(A19remlife="N/A","n/a",A19value/A19remlife))</f>
        <v>0</v>
      </c>
      <c r="AE290" s="171">
        <f>IF(AE$3&gt;A19remlife,A19value-SUM($F290:AD290),IF(A19remlife="N/A","n/a",A19value/A19remlife))</f>
        <v>0</v>
      </c>
      <c r="AF290" s="171">
        <f>IF(AF$3&gt;A19remlife,A19value-SUM($F290:AE290),IF(A19remlife="N/A","n/a",A19value/A19remlife))</f>
        <v>0</v>
      </c>
      <c r="AG290" s="171">
        <f>IF(AG$3&gt;A19remlife,A19value-SUM($F290:AF290),IF(A19remlife="N/A","n/a",A19value/A19remlife))</f>
        <v>0</v>
      </c>
      <c r="AH290" s="171">
        <f>IF(AH$3&gt;A19remlife,A19value-SUM($F290:AG290),IF(A19remlife="N/A","n/a",A19value/A19remlife))</f>
        <v>0</v>
      </c>
      <c r="AI290" s="171">
        <f>IF(AI$3&gt;A19remlife,A19value-SUM($F290:AH290),IF(A19remlife="N/A","n/a",A19value/A19remlife))</f>
        <v>0</v>
      </c>
      <c r="AJ290" s="171">
        <f>IF(AJ$3&gt;A19remlife,A19value-SUM($F290:AI290),IF(A19remlife="N/A","n/a",A19value/A19remlife))</f>
        <v>0</v>
      </c>
      <c r="AK290" s="171">
        <f>IF(AK$3&gt;A19remlife,A19value-SUM($F290:AJ290),IF(A19remlife="N/A","n/a",A19value/A19remlife))</f>
        <v>0</v>
      </c>
      <c r="AL290" s="171">
        <f>IF(AL$3&gt;A19remlife,A19value-SUM($F290:AK290),IF(A19remlife="N/A","n/a",A19value/A19remlife))</f>
        <v>0</v>
      </c>
      <c r="AM290" s="171">
        <f>IF(AM$3&gt;A19remlife,A19value-SUM($F290:AL290),IF(A19remlife="N/A","n/a",A19value/A19remlife))</f>
        <v>0</v>
      </c>
      <c r="AN290" s="171">
        <f>IF(AN$3&gt;A19remlife,A19value-SUM($F290:AM290),IF(A19remlife="N/A","n/a",A19value/A19remlife))</f>
        <v>0</v>
      </c>
      <c r="AO290" s="171">
        <f>IF(AO$3&gt;A19remlife,A19value-SUM($F290:AN290),IF(A19remlife="N/A","n/a",A19value/A19remlife))</f>
        <v>0</v>
      </c>
      <c r="AP290" s="171">
        <f>IF(AP$3&gt;A19remlife,A19value-SUM($F290:AO290),IF(A19remlife="N/A","n/a",A19value/A19remlife))</f>
        <v>0</v>
      </c>
      <c r="AQ290" s="171">
        <f>IF(AQ$3&gt;A19remlife,A19value-SUM($F290:AP290),IF(A19remlife="N/A","n/a",A19value/A19remlife))</f>
        <v>0</v>
      </c>
      <c r="AR290" s="171">
        <f>IF(AR$3&gt;A19remlife,A19value-SUM($F290:AQ290),IF(A19remlife="N/A","n/a",A19value/A19remlife))</f>
        <v>0</v>
      </c>
      <c r="AS290" s="171">
        <f>IF(AS$3&gt;A19remlife,A19value-SUM($F290:AR290),IF(A19remlife="N/A","n/a",A19value/A19remlife))</f>
        <v>0</v>
      </c>
      <c r="AT290" s="171">
        <f>IF(AT$3&gt;A19remlife,A19value-SUM($F290:AS290),IF(A19remlife="N/A","n/a",A19value/A19remlife))</f>
        <v>0</v>
      </c>
      <c r="AU290" s="171">
        <f>IF(AU$3&gt;A19remlife,A19value-SUM($F290:AT290),IF(A19remlife="N/A","n/a",A19value/A19remlife))</f>
        <v>0</v>
      </c>
      <c r="AV290" s="171">
        <f>IF(AV$3&gt;A19remlife,A19value-SUM($F290:AU290),IF(A19remlife="N/A","n/a",A19value/A19remlife))</f>
        <v>0</v>
      </c>
      <c r="AW290" s="171">
        <f>IF(AW$3&gt;A19remlife,A19value-SUM($F290:AV290),IF(A19remlife="N/A","n/a",A19value/A19remlife))</f>
        <v>0</v>
      </c>
      <c r="AX290" s="171">
        <f>IF(AX$3&gt;A19remlife,A19value-SUM($F290:AW290),IF(A19remlife="N/A","n/a",A19value/A19remlife))</f>
        <v>0</v>
      </c>
      <c r="AY290" s="171">
        <f>IF(AY$3&gt;A19remlife,A19value-SUM($F290:AX290),IF(A19remlife="N/A","n/a",A19value/A19remlife))</f>
        <v>0</v>
      </c>
      <c r="AZ290" s="171">
        <f>IF(AZ$3&gt;A19remlife,A19value-SUM($F290:AY290),IF(A19remlife="N/A","n/a",A19value/A19remlife))</f>
        <v>0</v>
      </c>
      <c r="BA290" s="171">
        <f>IF(BA$3&gt;A19remlife,A19value-SUM($F290:AZ290),IF(A19remlife="N/A","n/a",A19value/A19remlife))</f>
        <v>0</v>
      </c>
      <c r="BB290" s="171">
        <f>IF(BB$3&gt;A19remlife,A19value-SUM($F290:BA290),IF(A19remlife="N/A","n/a",A19value/A19remlife))</f>
        <v>0</v>
      </c>
      <c r="BC290" s="171">
        <f>IF(BC$3&gt;A19remlife,A19value-SUM($F290:BB290),IF(A19remlife="N/A","n/a",A19value/A19remlife))</f>
        <v>0</v>
      </c>
      <c r="BD290" s="171">
        <f>IF(BD$3&gt;A19remlife,A19value-SUM($F290:BC290),IF(A19remlife="N/A","n/a",A19value/A19remlife))</f>
        <v>0</v>
      </c>
      <c r="BE290" s="171">
        <f>IF(BE$3&gt;A19remlife,A19value-SUM($F290:BD290),IF(A19remlife="N/A","n/a",A19value/A19remlife))</f>
        <v>0</v>
      </c>
      <c r="BF290" s="171">
        <f>IF(BF$3&gt;A19remlife,A19value-SUM($F290:BE290),IF(A19remlife="N/A","n/a",A19value/A19remlife))</f>
        <v>0</v>
      </c>
      <c r="BG290" s="171">
        <f>IF(BG$3&gt;A19remlife,A19value-SUM($F290:BF290),IF(A19remlife="N/A","n/a",A19value/A19remlife))</f>
        <v>0</v>
      </c>
      <c r="BH290" s="171">
        <f>IF(BH$3&gt;A19remlife,A19value-SUM($F290:BG290),IF(A19remlife="N/A","n/a",A19value/A19remlife))</f>
        <v>0</v>
      </c>
      <c r="BI290" s="171">
        <f>IF(BI$3&gt;A19remlife,A19value-SUM($F290:BH290),IF(A19remlife="N/A","n/a",A19value/A19remlife))</f>
        <v>0</v>
      </c>
      <c r="BJ290" s="16"/>
      <c r="BK290" s="16"/>
      <c r="BL290" s="325"/>
      <c r="BM290" s="325"/>
      <c r="BN290" s="325"/>
      <c r="BO290" s="325"/>
      <c r="BP290" s="325"/>
      <c r="BQ290" s="325"/>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2" customFormat="1" hidden="1" outlineLevel="2">
      <c r="A291" s="16"/>
      <c r="B291" s="16"/>
      <c r="C291" s="35"/>
      <c r="D291" s="546" t="s">
        <v>71</v>
      </c>
      <c r="E291" s="293">
        <v>0</v>
      </c>
      <c r="F291" s="37"/>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c r="BH291" s="172"/>
      <c r="BI291" s="172"/>
      <c r="BJ291" s="16"/>
      <c r="BK291" s="16"/>
      <c r="BL291" s="325"/>
      <c r="BM291" s="325"/>
      <c r="BN291" s="325"/>
      <c r="BO291" s="325"/>
      <c r="BP291" s="325"/>
      <c r="BQ291" s="325"/>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2" customFormat="1" hidden="1" outlineLevel="2">
      <c r="A292" s="16"/>
      <c r="B292" s="16"/>
      <c r="C292" s="35"/>
      <c r="D292" s="546"/>
      <c r="E292" s="293">
        <v>1</v>
      </c>
      <c r="F292" s="37"/>
      <c r="G292" s="317"/>
      <c r="H292" s="172">
        <f>IF(A19stdlife="n/a","n/a",IF(H$3&gt;(A19stdlife+$E292),(Input!$G$121*(1+rvanilla)^0.5)-SUM($G292:G292),(Input!$G$121*(1+rvanilla)^0.5)/A19stdlife))</f>
        <v>0</v>
      </c>
      <c r="I292" s="172">
        <f>IF(A19stdlife="n/a","n/a",IF(I$3&gt;(A19stdlife+$E292),(Input!$G$121*(1+rvanilla)^0.5)-SUM($G292:H292),(Input!$G$121*(1+rvanilla)^0.5)/A19stdlife))</f>
        <v>0</v>
      </c>
      <c r="J292" s="172">
        <f>IF(A19stdlife="n/a","n/a",IF(J$3&gt;(A19stdlife+$E292),(Input!$G$121*(1+rvanilla)^0.5)-SUM($G292:I292),(Input!$G$121*(1+rvanilla)^0.5)/A19stdlife))</f>
        <v>0</v>
      </c>
      <c r="K292" s="172">
        <f>IF(A19stdlife="n/a","n/a",IF(K$3&gt;(A19stdlife+$E292),(Input!$G$121*(1+rvanilla)^0.5)-SUM($G292:J292),(Input!$G$121*(1+rvanilla)^0.5)/A19stdlife))</f>
        <v>0</v>
      </c>
      <c r="L292" s="172">
        <f>IF(A19stdlife="n/a","n/a",IF(L$3&gt;(A19stdlife+$E292),(Input!$G$121*(1+rvanilla)^0.5)-SUM($G292:K292),(Input!$G$121*(1+rvanilla)^0.5)/A19stdlife))</f>
        <v>0</v>
      </c>
      <c r="M292" s="172">
        <f>IF(A19stdlife="n/a","n/a",IF(M$3&gt;(A19stdlife+$E292),(Input!$G$121*(1+rvanilla)^0.5)-SUM($G292:L292),(Input!$G$121*(1+rvanilla)^0.5)/A19stdlife))</f>
        <v>0</v>
      </c>
      <c r="N292" s="172">
        <f>IF(A19stdlife="n/a","n/a",IF(N$3&gt;(A19stdlife+$E292),(Input!$G$121*(1+rvanilla)^0.5)-SUM($G292:M292),(Input!$G$121*(1+rvanilla)^0.5)/A19stdlife))</f>
        <v>0</v>
      </c>
      <c r="O292" s="172">
        <f>IF(A19stdlife="n/a","n/a",IF(O$3&gt;(A19stdlife+$E292),(Input!$G$121*(1+rvanilla)^0.5)-SUM($G292:N292),(Input!$G$121*(1+rvanilla)^0.5)/A19stdlife))</f>
        <v>0</v>
      </c>
      <c r="P292" s="172">
        <f>IF(A19stdlife="n/a","n/a",IF(P$3&gt;(A19stdlife+$E292),(Input!$G$121*(1+rvanilla)^0.5)-SUM($G292:O292),(Input!$G$121*(1+rvanilla)^0.5)/A19stdlife))</f>
        <v>0</v>
      </c>
      <c r="Q292" s="172">
        <f>IF(A19stdlife="n/a","n/a",IF(Q$3&gt;(A19stdlife+$E292),(Input!$G$121*(1+rvanilla)^0.5)-SUM($G292:P292),(Input!$G$121*(1+rvanilla)^0.5)/A19stdlife))</f>
        <v>0</v>
      </c>
      <c r="R292" s="172">
        <f>IF(A19stdlife="n/a","n/a",IF(R$3&gt;(A19stdlife+$E292),(Input!$G$121*(1+rvanilla)^0.5)-SUM($G292:Q292),(Input!$G$121*(1+rvanilla)^0.5)/A19stdlife))</f>
        <v>0</v>
      </c>
      <c r="S292" s="172">
        <f>IF(A19stdlife="n/a","n/a",IF(S$3&gt;(A19stdlife+$E292),(Input!$G$121*(1+rvanilla)^0.5)-SUM($G292:R292),(Input!$G$121*(1+rvanilla)^0.5)/A19stdlife))</f>
        <v>0</v>
      </c>
      <c r="T292" s="172">
        <f>IF(A19stdlife="n/a","n/a",IF(T$3&gt;(A19stdlife+$E292),(Input!$G$121*(1+rvanilla)^0.5)-SUM($G292:S292),(Input!$G$121*(1+rvanilla)^0.5)/A19stdlife))</f>
        <v>0</v>
      </c>
      <c r="U292" s="172">
        <f>IF(A19stdlife="n/a","n/a",IF(U$3&gt;(A19stdlife+$E292),(Input!$G$121*(1+rvanilla)^0.5)-SUM($G292:T292),(Input!$G$121*(1+rvanilla)^0.5)/A19stdlife))</f>
        <v>0</v>
      </c>
      <c r="V292" s="172">
        <f>IF(A19stdlife="n/a","n/a",IF(V$3&gt;(A19stdlife+$E292),(Input!$G$121*(1+rvanilla)^0.5)-SUM($G292:U292),(Input!$G$121*(1+rvanilla)^0.5)/A19stdlife))</f>
        <v>0</v>
      </c>
      <c r="W292" s="172">
        <f>IF(A19stdlife="n/a","n/a",IF(W$3&gt;(A19stdlife+$E292),(Input!$G$121*(1+rvanilla)^0.5)-SUM($G292:V292),(Input!$G$121*(1+rvanilla)^0.5)/A19stdlife))</f>
        <v>0</v>
      </c>
      <c r="X292" s="172">
        <f>IF(A19stdlife="n/a","n/a",IF(X$3&gt;(A19stdlife+$E292),(Input!$G$121*(1+rvanilla)^0.5)-SUM($G292:W292),(Input!$G$121*(1+rvanilla)^0.5)/A19stdlife))</f>
        <v>0</v>
      </c>
      <c r="Y292" s="172">
        <f>IF(A19stdlife="n/a","n/a",IF(Y$3&gt;(A19stdlife+$E292),(Input!$G$121*(1+rvanilla)^0.5)-SUM($G292:X292),(Input!$G$121*(1+rvanilla)^0.5)/A19stdlife))</f>
        <v>0</v>
      </c>
      <c r="Z292" s="172">
        <f>IF(A19stdlife="n/a","n/a",IF(Z$3&gt;(A19stdlife+$E292),(Input!$G$121*(1+rvanilla)^0.5)-SUM($G292:Y292),(Input!$G$121*(1+rvanilla)^0.5)/A19stdlife))</f>
        <v>0</v>
      </c>
      <c r="AA292" s="172">
        <f>IF(A19stdlife="n/a","n/a",IF(AA$3&gt;(A19stdlife+$E292),(Input!$G$121*(1+rvanilla)^0.5)-SUM($G292:Z292),(Input!$G$121*(1+rvanilla)^0.5)/A19stdlife))</f>
        <v>0</v>
      </c>
      <c r="AB292" s="172">
        <f>IF(A19stdlife="n/a","n/a",IF(AB$3&gt;(A19stdlife+$E292),(Input!$G$121*(1+rvanilla)^0.5)-SUM($G292:AA292),(Input!$G$121*(1+rvanilla)^0.5)/A19stdlife))</f>
        <v>0</v>
      </c>
      <c r="AC292" s="172">
        <f>IF(A19stdlife="n/a","n/a",IF(AC$3&gt;(A19stdlife+$E292),(Input!$G$121*(1+rvanilla)^0.5)-SUM($G292:AB292),(Input!$G$121*(1+rvanilla)^0.5)/A19stdlife))</f>
        <v>0</v>
      </c>
      <c r="AD292" s="172">
        <f>IF(A19stdlife="n/a","n/a",IF(AD$3&gt;(A19stdlife+$E292),(Input!$G$121*(1+rvanilla)^0.5)-SUM($G292:AC292),(Input!$G$121*(1+rvanilla)^0.5)/A19stdlife))</f>
        <v>0</v>
      </c>
      <c r="AE292" s="172">
        <f>IF(A19stdlife="n/a","n/a",IF(AE$3&gt;(A19stdlife+$E292),(Input!$G$121*(1+rvanilla)^0.5)-SUM($G292:AD292),(Input!$G$121*(1+rvanilla)^0.5)/A19stdlife))</f>
        <v>0</v>
      </c>
      <c r="AF292" s="172">
        <f>IF(A19stdlife="n/a","n/a",IF(AF$3&gt;(A19stdlife+$E292),(Input!$G$121*(1+rvanilla)^0.5)-SUM($G292:AE292),(Input!$G$121*(1+rvanilla)^0.5)/A19stdlife))</f>
        <v>0</v>
      </c>
      <c r="AG292" s="172">
        <f>IF(A19stdlife="n/a","n/a",IF(AG$3&gt;(A19stdlife+$E292),(Input!$G$121*(1+rvanilla)^0.5)-SUM($G292:AF292),(Input!$G$121*(1+rvanilla)^0.5)/A19stdlife))</f>
        <v>0</v>
      </c>
      <c r="AH292" s="172">
        <f>IF(A19stdlife="n/a","n/a",IF(AH$3&gt;(A19stdlife+$E292),(Input!$G$121*(1+rvanilla)^0.5)-SUM($G292:AG292),(Input!$G$121*(1+rvanilla)^0.5)/A19stdlife))</f>
        <v>0</v>
      </c>
      <c r="AI292" s="172">
        <f>IF(A19stdlife="n/a","n/a",IF(AI$3&gt;(A19stdlife+$E292),(Input!$G$121*(1+rvanilla)^0.5)-SUM($G292:AH292),(Input!$G$121*(1+rvanilla)^0.5)/A19stdlife))</f>
        <v>0</v>
      </c>
      <c r="AJ292" s="172">
        <f>IF(A19stdlife="n/a","n/a",IF(AJ$3&gt;(A19stdlife+$E292),(Input!$G$121*(1+rvanilla)^0.5)-SUM($G292:AI292),(Input!$G$121*(1+rvanilla)^0.5)/A19stdlife))</f>
        <v>0</v>
      </c>
      <c r="AK292" s="172">
        <f>IF(A19stdlife="n/a","n/a",IF(AK$3&gt;(A19stdlife+$E292),(Input!$G$121*(1+rvanilla)^0.5)-SUM($G292:AJ292),(Input!$G$121*(1+rvanilla)^0.5)/A19stdlife))</f>
        <v>0</v>
      </c>
      <c r="AL292" s="172">
        <f>IF(A19stdlife="n/a","n/a",IF(AL$3&gt;(A19stdlife+$E292),(Input!$G$121*(1+rvanilla)^0.5)-SUM($G292:AK292),(Input!$G$121*(1+rvanilla)^0.5)/A19stdlife))</f>
        <v>0</v>
      </c>
      <c r="AM292" s="172">
        <f>IF(A19stdlife="n/a","n/a",IF(AM$3&gt;(A19stdlife+$E292),(Input!$G$121*(1+rvanilla)^0.5)-SUM($G292:AL292),(Input!$G$121*(1+rvanilla)^0.5)/A19stdlife))</f>
        <v>0</v>
      </c>
      <c r="AN292" s="172">
        <f>IF(A19stdlife="n/a","n/a",IF(AN$3&gt;(A19stdlife+$E292),(Input!$G$121*(1+rvanilla)^0.5)-SUM($G292:AM292),(Input!$G$121*(1+rvanilla)^0.5)/A19stdlife))</f>
        <v>0</v>
      </c>
      <c r="AO292" s="172">
        <f>IF(A19stdlife="n/a","n/a",IF(AO$3&gt;(A19stdlife+$E292),(Input!$G$121*(1+rvanilla)^0.5)-SUM($G292:AN292),(Input!$G$121*(1+rvanilla)^0.5)/A19stdlife))</f>
        <v>0</v>
      </c>
      <c r="AP292" s="172">
        <f>IF(A19stdlife="n/a","n/a",IF(AP$3&gt;(A19stdlife+$E292),(Input!$G$121*(1+rvanilla)^0.5)-SUM($G292:AO292),(Input!$G$121*(1+rvanilla)^0.5)/A19stdlife))</f>
        <v>0</v>
      </c>
      <c r="AQ292" s="172">
        <f>IF(A19stdlife="n/a","n/a",IF(AQ$3&gt;(A19stdlife+$E292),(Input!$G$121*(1+rvanilla)^0.5)-SUM($G292:AP292),(Input!$G$121*(1+rvanilla)^0.5)/A19stdlife))</f>
        <v>0</v>
      </c>
      <c r="AR292" s="172">
        <f>IF(A19stdlife="n/a","n/a",IF(AR$3&gt;(A19stdlife+$E292),(Input!$G$121*(1+rvanilla)^0.5)-SUM($G292:AQ292),(Input!$G$121*(1+rvanilla)^0.5)/A19stdlife))</f>
        <v>0</v>
      </c>
      <c r="AS292" s="172">
        <f>IF(A19stdlife="n/a","n/a",IF(AS$3&gt;(A19stdlife+$E292),(Input!$G$121*(1+rvanilla)^0.5)-SUM($G292:AR292),(Input!$G$121*(1+rvanilla)^0.5)/A19stdlife))</f>
        <v>0</v>
      </c>
      <c r="AT292" s="172">
        <f>IF(A19stdlife="n/a","n/a",IF(AT$3&gt;(A19stdlife+$E292),(Input!$G$121*(1+rvanilla)^0.5)-SUM($G292:AS292),(Input!$G$121*(1+rvanilla)^0.5)/A19stdlife))</f>
        <v>0</v>
      </c>
      <c r="AU292" s="172">
        <f>IF(A19stdlife="n/a","n/a",IF(AU$3&gt;(A19stdlife+$E292),(Input!$G$121*(1+rvanilla)^0.5)-SUM($G292:AT292),(Input!$G$121*(1+rvanilla)^0.5)/A19stdlife))</f>
        <v>0</v>
      </c>
      <c r="AV292" s="172">
        <f>IF(A19stdlife="n/a","n/a",IF(AV$3&gt;(A19stdlife+$E292),(Input!$G$121*(1+rvanilla)^0.5)-SUM($G292:AU292),(Input!$G$121*(1+rvanilla)^0.5)/A19stdlife))</f>
        <v>0</v>
      </c>
      <c r="AW292" s="172">
        <f>IF(A19stdlife="n/a","n/a",IF(AW$3&gt;(A19stdlife+$E292),(Input!$G$121*(1+rvanilla)^0.5)-SUM($G292:AV292),(Input!$G$121*(1+rvanilla)^0.5)/A19stdlife))</f>
        <v>0</v>
      </c>
      <c r="AX292" s="172">
        <f>IF(A19stdlife="n/a","n/a",IF(AX$3&gt;(A19stdlife+$E292),(Input!$G$121*(1+rvanilla)^0.5)-SUM($G292:AW292),(Input!$G$121*(1+rvanilla)^0.5)/A19stdlife))</f>
        <v>0</v>
      </c>
      <c r="AY292" s="172">
        <f>IF(A19stdlife="n/a","n/a",IF(AY$3&gt;(A19stdlife+$E292),(Input!$G$121*(1+rvanilla)^0.5)-SUM($G292:AX292),(Input!$G$121*(1+rvanilla)^0.5)/A19stdlife))</f>
        <v>0</v>
      </c>
      <c r="AZ292" s="172">
        <f>IF(A19stdlife="n/a","n/a",IF(AZ$3&gt;(A19stdlife+$E292),(Input!$G$121*(1+rvanilla)^0.5)-SUM($G292:AY292),(Input!$G$121*(1+rvanilla)^0.5)/A19stdlife))</f>
        <v>0</v>
      </c>
      <c r="BA292" s="172">
        <f>IF(A19stdlife="n/a","n/a",IF(BA$3&gt;(A19stdlife+$E292),(Input!$G$121*(1+rvanilla)^0.5)-SUM($G292:AZ292),(Input!$G$121*(1+rvanilla)^0.5)/A19stdlife))</f>
        <v>0</v>
      </c>
      <c r="BB292" s="172">
        <f>IF(A19stdlife="n/a","n/a",IF(BB$3&gt;(A19stdlife+$E292),(Input!$G$121*(1+rvanilla)^0.5)-SUM($G292:BA292),(Input!$G$121*(1+rvanilla)^0.5)/A19stdlife))</f>
        <v>0</v>
      </c>
      <c r="BC292" s="172">
        <f>IF(A19stdlife="n/a","n/a",IF(BC$3&gt;(A19stdlife+$E292),(Input!$G$121*(1+rvanilla)^0.5)-SUM($G292:BB292),(Input!$G$121*(1+rvanilla)^0.5)/A19stdlife))</f>
        <v>0</v>
      </c>
      <c r="BD292" s="172">
        <f>IF(A19stdlife="n/a","n/a",IF(BD$3&gt;(A19stdlife+$E292),(Input!$G$121*(1+rvanilla)^0.5)-SUM($G292:BC292),(Input!$G$121*(1+rvanilla)^0.5)/A19stdlife))</f>
        <v>0</v>
      </c>
      <c r="BE292" s="172">
        <f>IF(A19stdlife="n/a","n/a",IF(BE$3&gt;(A19stdlife+$E292),(Input!$G$121*(1+rvanilla)^0.5)-SUM($G292:BD292),(Input!$G$121*(1+rvanilla)^0.5)/A19stdlife))</f>
        <v>0</v>
      </c>
      <c r="BF292" s="172">
        <f>IF(A19stdlife="n/a","n/a",IF(BF$3&gt;(A19stdlife+$E292),(Input!$G$121*(1+rvanilla)^0.5)-SUM($G292:BE292),(Input!$G$121*(1+rvanilla)^0.5)/A19stdlife))</f>
        <v>0</v>
      </c>
      <c r="BG292" s="172">
        <f>IF(A19stdlife="n/a","n/a",IF(BG$3&gt;(A19stdlife+$E292),(Input!$G$121*(1+rvanilla)^0.5)-SUM($G292:BF292),(Input!$G$121*(1+rvanilla)^0.5)/A19stdlife))</f>
        <v>0</v>
      </c>
      <c r="BH292" s="172">
        <f>IF(A19stdlife="n/a","n/a",IF(BH$3&gt;(A19stdlife+$E292),(Input!$G$121*(1+rvanilla)^0.5)-SUM($G292:BG292),(Input!$G$121*(1+rvanilla)^0.5)/A19stdlife))</f>
        <v>0</v>
      </c>
      <c r="BI292" s="172">
        <f>IF(A19stdlife="n/a","n/a",IF(BI$3&gt;(A19stdlife+$E292),(Input!$G$121*(1+rvanilla)^0.5)-SUM($G292:BH292),(Input!$G$121*(1+rvanilla)^0.5)/A19stdlife))</f>
        <v>0</v>
      </c>
      <c r="BJ292" s="16"/>
      <c r="BK292" s="16"/>
      <c r="BL292" s="325"/>
      <c r="BM292" s="325"/>
      <c r="BN292" s="325"/>
      <c r="BO292" s="325"/>
      <c r="BP292" s="325"/>
      <c r="BQ292" s="325"/>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2" customFormat="1" hidden="1" outlineLevel="2">
      <c r="A293" s="16"/>
      <c r="B293" s="16"/>
      <c r="C293" s="35"/>
      <c r="D293" s="546"/>
      <c r="E293" s="293">
        <v>2</v>
      </c>
      <c r="F293" s="37"/>
      <c r="G293" s="318"/>
      <c r="H293" s="319"/>
      <c r="I293" s="172">
        <f>IF(A19stdlife="n/a","n/a",IF(I$3&gt;(A19stdlife+$E293),(Input!$H$121*(1+rvanilla)^0.5)-SUM($H293:H293),(Input!$H$121*(1+rvanilla)^0.5)/A19stdlife))</f>
        <v>0</v>
      </c>
      <c r="J293" s="172">
        <f>IF(A19stdlife="n/a","n/a",IF(J$3&gt;(A19stdlife+$E293),(Input!$H$121*(1+rvanilla)^0.5)-SUM($H293:I293),(Input!$H$121*(1+rvanilla)^0.5)/A19stdlife))</f>
        <v>0</v>
      </c>
      <c r="K293" s="172">
        <f>IF(A19stdlife="n/a","n/a",IF(K$3&gt;(A19stdlife+$E293),(Input!$H$121*(1+rvanilla)^0.5)-SUM($H293:J293),(Input!$H$121*(1+rvanilla)^0.5)/A19stdlife))</f>
        <v>0</v>
      </c>
      <c r="L293" s="172">
        <f>IF(A19stdlife="n/a","n/a",IF(L$3&gt;(A19stdlife+$E293),(Input!$H$121*(1+rvanilla)^0.5)-SUM($H293:K293),(Input!$H$121*(1+rvanilla)^0.5)/A19stdlife))</f>
        <v>0</v>
      </c>
      <c r="M293" s="172">
        <f>IF(A19stdlife="n/a","n/a",IF(M$3&gt;(A19stdlife+$E293),(Input!$H$121*(1+rvanilla)^0.5)-SUM($H293:L293),(Input!$H$121*(1+rvanilla)^0.5)/A19stdlife))</f>
        <v>0</v>
      </c>
      <c r="N293" s="172">
        <f>IF(A19stdlife="n/a","n/a",IF(N$3&gt;(A19stdlife+$E293),(Input!$H$121*(1+rvanilla)^0.5)-SUM($H293:M293),(Input!$H$121*(1+rvanilla)^0.5)/A19stdlife))</f>
        <v>0</v>
      </c>
      <c r="O293" s="172">
        <f>IF(A19stdlife="n/a","n/a",IF(O$3&gt;(A19stdlife+$E293),(Input!$H$121*(1+rvanilla)^0.5)-SUM($H293:N293),(Input!$H$121*(1+rvanilla)^0.5)/A19stdlife))</f>
        <v>0</v>
      </c>
      <c r="P293" s="172">
        <f>IF(A19stdlife="n/a","n/a",IF(P$3&gt;(A19stdlife+$E293),(Input!$H$121*(1+rvanilla)^0.5)-SUM($H293:O293),(Input!$H$121*(1+rvanilla)^0.5)/A19stdlife))</f>
        <v>0</v>
      </c>
      <c r="Q293" s="172">
        <f>IF(A19stdlife="n/a","n/a",IF(Q$3&gt;(A19stdlife+$E293),(Input!$H$121*(1+rvanilla)^0.5)-SUM($H293:P293),(Input!$H$121*(1+rvanilla)^0.5)/A19stdlife))</f>
        <v>0</v>
      </c>
      <c r="R293" s="172">
        <f>IF(A19stdlife="n/a","n/a",IF(R$3&gt;(A19stdlife+$E293),(Input!$H$121*(1+rvanilla)^0.5)-SUM($H293:Q293),(Input!$H$121*(1+rvanilla)^0.5)/A19stdlife))</f>
        <v>0</v>
      </c>
      <c r="S293" s="172">
        <f>IF(A19stdlife="n/a","n/a",IF(S$3&gt;(A19stdlife+$E293),(Input!$H$121*(1+rvanilla)^0.5)-SUM($H293:R293),(Input!$H$121*(1+rvanilla)^0.5)/A19stdlife))</f>
        <v>0</v>
      </c>
      <c r="T293" s="172">
        <f>IF(A19stdlife="n/a","n/a",IF(T$3&gt;(A19stdlife+$E293),(Input!$H$121*(1+rvanilla)^0.5)-SUM($H293:S293),(Input!$H$121*(1+rvanilla)^0.5)/A19stdlife))</f>
        <v>0</v>
      </c>
      <c r="U293" s="172">
        <f>IF(A19stdlife="n/a","n/a",IF(U$3&gt;(A19stdlife+$E293),(Input!$H$121*(1+rvanilla)^0.5)-SUM($H293:T293),(Input!$H$121*(1+rvanilla)^0.5)/A19stdlife))</f>
        <v>0</v>
      </c>
      <c r="V293" s="172">
        <f>IF(A19stdlife="n/a","n/a",IF(V$3&gt;(A19stdlife+$E293),(Input!$H$121*(1+rvanilla)^0.5)-SUM($H293:U293),(Input!$H$121*(1+rvanilla)^0.5)/A19stdlife))</f>
        <v>0</v>
      </c>
      <c r="W293" s="172">
        <f>IF(A19stdlife="n/a","n/a",IF(W$3&gt;(A19stdlife+$E293),(Input!$H$121*(1+rvanilla)^0.5)-SUM($H293:V293),(Input!$H$121*(1+rvanilla)^0.5)/A19stdlife))</f>
        <v>0</v>
      </c>
      <c r="X293" s="172">
        <f>IF(A19stdlife="n/a","n/a",IF(X$3&gt;(A19stdlife+$E293),(Input!$H$121*(1+rvanilla)^0.5)-SUM($H293:W293),(Input!$H$121*(1+rvanilla)^0.5)/A19stdlife))</f>
        <v>0</v>
      </c>
      <c r="Y293" s="172">
        <f>IF(A19stdlife="n/a","n/a",IF(Y$3&gt;(A19stdlife+$E293),(Input!$H$121*(1+rvanilla)^0.5)-SUM($H293:X293),(Input!$H$121*(1+rvanilla)^0.5)/A19stdlife))</f>
        <v>0</v>
      </c>
      <c r="Z293" s="172">
        <f>IF(A19stdlife="n/a","n/a",IF(Z$3&gt;(A19stdlife+$E293),(Input!$H$121*(1+rvanilla)^0.5)-SUM($H293:Y293),(Input!$H$121*(1+rvanilla)^0.5)/A19stdlife))</f>
        <v>0</v>
      </c>
      <c r="AA293" s="172">
        <f>IF(A19stdlife="n/a","n/a",IF(AA$3&gt;(A19stdlife+$E293),(Input!$H$121*(1+rvanilla)^0.5)-SUM($H293:Z293),(Input!$H$121*(1+rvanilla)^0.5)/A19stdlife))</f>
        <v>0</v>
      </c>
      <c r="AB293" s="172">
        <f>IF(A19stdlife="n/a","n/a",IF(AB$3&gt;(A19stdlife+$E293),(Input!$H$121*(1+rvanilla)^0.5)-SUM($H293:AA293),(Input!$H$121*(1+rvanilla)^0.5)/A19stdlife))</f>
        <v>0</v>
      </c>
      <c r="AC293" s="172">
        <f>IF(A19stdlife="n/a","n/a",IF(AC$3&gt;(A19stdlife+$E293),(Input!$H$121*(1+rvanilla)^0.5)-SUM($H293:AB293),(Input!$H$121*(1+rvanilla)^0.5)/A19stdlife))</f>
        <v>0</v>
      </c>
      <c r="AD293" s="172">
        <f>IF(A19stdlife="n/a","n/a",IF(AD$3&gt;(A19stdlife+$E293),(Input!$H$121*(1+rvanilla)^0.5)-SUM($H293:AC293),(Input!$H$121*(1+rvanilla)^0.5)/A19stdlife))</f>
        <v>0</v>
      </c>
      <c r="AE293" s="172">
        <f>IF(A19stdlife="n/a","n/a",IF(AE$3&gt;(A19stdlife+$E293),(Input!$H$121*(1+rvanilla)^0.5)-SUM($H293:AD293),(Input!$H$121*(1+rvanilla)^0.5)/A19stdlife))</f>
        <v>0</v>
      </c>
      <c r="AF293" s="172">
        <f>IF(A19stdlife="n/a","n/a",IF(AF$3&gt;(A19stdlife+$E293),(Input!$H$121*(1+rvanilla)^0.5)-SUM($H293:AE293),(Input!$H$121*(1+rvanilla)^0.5)/A19stdlife))</f>
        <v>0</v>
      </c>
      <c r="AG293" s="172">
        <f>IF(A19stdlife="n/a","n/a",IF(AG$3&gt;(A19stdlife+$E293),(Input!$H$121*(1+rvanilla)^0.5)-SUM($H293:AF293),(Input!$H$121*(1+rvanilla)^0.5)/A19stdlife))</f>
        <v>0</v>
      </c>
      <c r="AH293" s="172">
        <f>IF(A19stdlife="n/a","n/a",IF(AH$3&gt;(A19stdlife+$E293),(Input!$H$121*(1+rvanilla)^0.5)-SUM($H293:AG293),(Input!$H$121*(1+rvanilla)^0.5)/A19stdlife))</f>
        <v>0</v>
      </c>
      <c r="AI293" s="172">
        <f>IF(A19stdlife="n/a","n/a",IF(AI$3&gt;(A19stdlife+$E293),(Input!$H$121*(1+rvanilla)^0.5)-SUM($H293:AH293),(Input!$H$121*(1+rvanilla)^0.5)/A19stdlife))</f>
        <v>0</v>
      </c>
      <c r="AJ293" s="172">
        <f>IF(A19stdlife="n/a","n/a",IF(AJ$3&gt;(A19stdlife+$E293),(Input!$H$121*(1+rvanilla)^0.5)-SUM($H293:AI293),(Input!$H$121*(1+rvanilla)^0.5)/A19stdlife))</f>
        <v>0</v>
      </c>
      <c r="AK293" s="172">
        <f>IF(A19stdlife="n/a","n/a",IF(AK$3&gt;(A19stdlife+$E293),(Input!$H$121*(1+rvanilla)^0.5)-SUM($H293:AJ293),(Input!$H$121*(1+rvanilla)^0.5)/A19stdlife))</f>
        <v>0</v>
      </c>
      <c r="AL293" s="172">
        <f>IF(A19stdlife="n/a","n/a",IF(AL$3&gt;(A19stdlife+$E293),(Input!$H$121*(1+rvanilla)^0.5)-SUM($H293:AK293),(Input!$H$121*(1+rvanilla)^0.5)/A19stdlife))</f>
        <v>0</v>
      </c>
      <c r="AM293" s="172">
        <f>IF(A19stdlife="n/a","n/a",IF(AM$3&gt;(A19stdlife+$E293),(Input!$H$121*(1+rvanilla)^0.5)-SUM($H293:AL293),(Input!$H$121*(1+rvanilla)^0.5)/A19stdlife))</f>
        <v>0</v>
      </c>
      <c r="AN293" s="172">
        <f>IF(A19stdlife="n/a","n/a",IF(AN$3&gt;(A19stdlife+$E293),(Input!$H$121*(1+rvanilla)^0.5)-SUM($H293:AM293),(Input!$H$121*(1+rvanilla)^0.5)/A19stdlife))</f>
        <v>0</v>
      </c>
      <c r="AO293" s="172">
        <f>IF(A19stdlife="n/a","n/a",IF(AO$3&gt;(A19stdlife+$E293),(Input!$H$121*(1+rvanilla)^0.5)-SUM($H293:AN293),(Input!$H$121*(1+rvanilla)^0.5)/A19stdlife))</f>
        <v>0</v>
      </c>
      <c r="AP293" s="172">
        <f>IF(A19stdlife="n/a","n/a",IF(AP$3&gt;(A19stdlife+$E293),(Input!$H$121*(1+rvanilla)^0.5)-SUM($H293:AO293),(Input!$H$121*(1+rvanilla)^0.5)/A19stdlife))</f>
        <v>0</v>
      </c>
      <c r="AQ293" s="172">
        <f>IF(A19stdlife="n/a","n/a",IF(AQ$3&gt;(A19stdlife+$E293),(Input!$H$121*(1+rvanilla)^0.5)-SUM($H293:AP293),(Input!$H$121*(1+rvanilla)^0.5)/A19stdlife))</f>
        <v>0</v>
      </c>
      <c r="AR293" s="172">
        <f>IF(A19stdlife="n/a","n/a",IF(AR$3&gt;(A19stdlife+$E293),(Input!$H$121*(1+rvanilla)^0.5)-SUM($H293:AQ293),(Input!$H$121*(1+rvanilla)^0.5)/A19stdlife))</f>
        <v>0</v>
      </c>
      <c r="AS293" s="172">
        <f>IF(A19stdlife="n/a","n/a",IF(AS$3&gt;(A19stdlife+$E293),(Input!$H$121*(1+rvanilla)^0.5)-SUM($H293:AR293),(Input!$H$121*(1+rvanilla)^0.5)/A19stdlife))</f>
        <v>0</v>
      </c>
      <c r="AT293" s="172">
        <f>IF(A19stdlife="n/a","n/a",IF(AT$3&gt;(A19stdlife+$E293),(Input!$H$121*(1+rvanilla)^0.5)-SUM($H293:AS293),(Input!$H$121*(1+rvanilla)^0.5)/A19stdlife))</f>
        <v>0</v>
      </c>
      <c r="AU293" s="172">
        <f>IF(A19stdlife="n/a","n/a",IF(AU$3&gt;(A19stdlife+$E293),(Input!$H$121*(1+rvanilla)^0.5)-SUM($H293:AT293),(Input!$H$121*(1+rvanilla)^0.5)/A19stdlife))</f>
        <v>0</v>
      </c>
      <c r="AV293" s="172">
        <f>IF(A19stdlife="n/a","n/a",IF(AV$3&gt;(A19stdlife+$E293),(Input!$H$121*(1+rvanilla)^0.5)-SUM($H293:AU293),(Input!$H$121*(1+rvanilla)^0.5)/A19stdlife))</f>
        <v>0</v>
      </c>
      <c r="AW293" s="172">
        <f>IF(A19stdlife="n/a","n/a",IF(AW$3&gt;(A19stdlife+$E293),(Input!$H$121*(1+rvanilla)^0.5)-SUM($H293:AV293),(Input!$H$121*(1+rvanilla)^0.5)/A19stdlife))</f>
        <v>0</v>
      </c>
      <c r="AX293" s="172">
        <f>IF(A19stdlife="n/a","n/a",IF(AX$3&gt;(A19stdlife+$E293),(Input!$H$121*(1+rvanilla)^0.5)-SUM($H293:AW293),(Input!$H$121*(1+rvanilla)^0.5)/A19stdlife))</f>
        <v>0</v>
      </c>
      <c r="AY293" s="172">
        <f>IF(A19stdlife="n/a","n/a",IF(AY$3&gt;(A19stdlife+$E293),(Input!$H$121*(1+rvanilla)^0.5)-SUM($H293:AX293),(Input!$H$121*(1+rvanilla)^0.5)/A19stdlife))</f>
        <v>0</v>
      </c>
      <c r="AZ293" s="172">
        <f>IF(A19stdlife="n/a","n/a",IF(AZ$3&gt;(A19stdlife+$E293),(Input!$H$121*(1+rvanilla)^0.5)-SUM($H293:AY293),(Input!$H$121*(1+rvanilla)^0.5)/A19stdlife))</f>
        <v>0</v>
      </c>
      <c r="BA293" s="172">
        <f>IF(A19stdlife="n/a","n/a",IF(BA$3&gt;(A19stdlife+$E293),(Input!$H$121*(1+rvanilla)^0.5)-SUM($H293:AZ293),(Input!$H$121*(1+rvanilla)^0.5)/A19stdlife))</f>
        <v>0</v>
      </c>
      <c r="BB293" s="172">
        <f>IF(A19stdlife="n/a","n/a",IF(BB$3&gt;(A19stdlife+$E293),(Input!$H$121*(1+rvanilla)^0.5)-SUM($H293:BA293),(Input!$H$121*(1+rvanilla)^0.5)/A19stdlife))</f>
        <v>0</v>
      </c>
      <c r="BC293" s="172">
        <f>IF(A19stdlife="n/a","n/a",IF(BC$3&gt;(A19stdlife+$E293),(Input!$H$121*(1+rvanilla)^0.5)-SUM($H293:BB293),(Input!$H$121*(1+rvanilla)^0.5)/A19stdlife))</f>
        <v>0</v>
      </c>
      <c r="BD293" s="172">
        <f>IF(A19stdlife="n/a","n/a",IF(BD$3&gt;(A19stdlife+$E293),(Input!$H$121*(1+rvanilla)^0.5)-SUM($H293:BC293),(Input!$H$121*(1+rvanilla)^0.5)/A19stdlife))</f>
        <v>0</v>
      </c>
      <c r="BE293" s="172">
        <f>IF(A19stdlife="n/a","n/a",IF(BE$3&gt;(A19stdlife+$E293),(Input!$H$121*(1+rvanilla)^0.5)-SUM($H293:BD293),(Input!$H$121*(1+rvanilla)^0.5)/A19stdlife))</f>
        <v>0</v>
      </c>
      <c r="BF293" s="172">
        <f>IF(A19stdlife="n/a","n/a",IF(BF$3&gt;(A19stdlife+$E293),(Input!$H$121*(1+rvanilla)^0.5)-SUM($H293:BE293),(Input!$H$121*(1+rvanilla)^0.5)/A19stdlife))</f>
        <v>0</v>
      </c>
      <c r="BG293" s="172">
        <f>IF(A19stdlife="n/a","n/a",IF(BG$3&gt;(A19stdlife+$E293),(Input!$H$121*(1+rvanilla)^0.5)-SUM($H293:BF293),(Input!$H$121*(1+rvanilla)^0.5)/A19stdlife))</f>
        <v>0</v>
      </c>
      <c r="BH293" s="172">
        <f>IF(A19stdlife="n/a","n/a",IF(BH$3&gt;(A19stdlife+$E293),(Input!$H$121*(1+rvanilla)^0.5)-SUM($H293:BG293),(Input!$H$121*(1+rvanilla)^0.5)/A19stdlife))</f>
        <v>0</v>
      </c>
      <c r="BI293" s="172">
        <f>IF(A19stdlife="n/a","n/a",IF(BI$3&gt;(A19stdlife+$E293),(Input!$H$121*(1+rvanilla)^0.5)-SUM($H293:BH293),(Input!$H$121*(1+rvanilla)^0.5)/A19stdlife))</f>
        <v>0</v>
      </c>
      <c r="BJ293" s="16"/>
      <c r="BK293" s="16"/>
      <c r="BL293" s="325"/>
      <c r="BM293" s="325"/>
      <c r="BN293" s="325"/>
      <c r="BO293" s="325"/>
      <c r="BP293" s="325"/>
      <c r="BQ293" s="325"/>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2" customFormat="1" hidden="1" outlineLevel="2">
      <c r="A294" s="16"/>
      <c r="B294" s="16"/>
      <c r="C294" s="35"/>
      <c r="D294" s="546"/>
      <c r="E294" s="293">
        <v>3</v>
      </c>
      <c r="F294" s="37"/>
      <c r="G294" s="318"/>
      <c r="H294" s="320"/>
      <c r="I294" s="319"/>
      <c r="J294" s="172">
        <f>IF(A19stdlife="n/a","n/a",IF(J$3&gt;(A19stdlife+$E294),(Input!$I$121*(1+rvanilla)^0.5)-SUM($I294:I294),(Input!$I$121*(1+rvanilla)^0.5)/A19stdlife))</f>
        <v>0</v>
      </c>
      <c r="K294" s="172">
        <f>IF(A19stdlife="n/a","n/a",IF(K$3&gt;(A19stdlife+$E294),(Input!$I$121*(1+rvanilla)^0.5)-SUM($I294:J294),(Input!$I$121*(1+rvanilla)^0.5)/A19stdlife))</f>
        <v>0</v>
      </c>
      <c r="L294" s="172">
        <f>IF(A19stdlife="n/a","n/a",IF(L$3&gt;(A19stdlife+$E294),(Input!$I$121*(1+rvanilla)^0.5)-SUM($I294:K294),(Input!$I$121*(1+rvanilla)^0.5)/A19stdlife))</f>
        <v>0</v>
      </c>
      <c r="M294" s="172">
        <f>IF(A19stdlife="n/a","n/a",IF(M$3&gt;(A19stdlife+$E294),(Input!$I$121*(1+rvanilla)^0.5)-SUM($I294:L294),(Input!$I$121*(1+rvanilla)^0.5)/A19stdlife))</f>
        <v>0</v>
      </c>
      <c r="N294" s="172">
        <f>IF(A19stdlife="n/a","n/a",IF(N$3&gt;(A19stdlife+$E294),(Input!$I$121*(1+rvanilla)^0.5)-SUM($I294:M294),(Input!$I$121*(1+rvanilla)^0.5)/A19stdlife))</f>
        <v>0</v>
      </c>
      <c r="O294" s="172">
        <f>IF(A19stdlife="n/a","n/a",IF(O$3&gt;(A19stdlife+$E294),(Input!$I$121*(1+rvanilla)^0.5)-SUM($I294:N294),(Input!$I$121*(1+rvanilla)^0.5)/A19stdlife))</f>
        <v>0</v>
      </c>
      <c r="P294" s="172">
        <f>IF(A19stdlife="n/a","n/a",IF(P$3&gt;(A19stdlife+$E294),(Input!$I$121*(1+rvanilla)^0.5)-SUM($I294:O294),(Input!$I$121*(1+rvanilla)^0.5)/A19stdlife))</f>
        <v>0</v>
      </c>
      <c r="Q294" s="172">
        <f>IF(A19stdlife="n/a","n/a",IF(Q$3&gt;(A19stdlife+$E294),(Input!$I$121*(1+rvanilla)^0.5)-SUM($I294:P294),(Input!$I$121*(1+rvanilla)^0.5)/A19stdlife))</f>
        <v>0</v>
      </c>
      <c r="R294" s="172">
        <f>IF(A19stdlife="n/a","n/a",IF(R$3&gt;(A19stdlife+$E294),(Input!$I$121*(1+rvanilla)^0.5)-SUM($I294:Q294),(Input!$I$121*(1+rvanilla)^0.5)/A19stdlife))</f>
        <v>0</v>
      </c>
      <c r="S294" s="172">
        <f>IF(A19stdlife="n/a","n/a",IF(S$3&gt;(A19stdlife+$E294),(Input!$I$121*(1+rvanilla)^0.5)-SUM($I294:R294),(Input!$I$121*(1+rvanilla)^0.5)/A19stdlife))</f>
        <v>0</v>
      </c>
      <c r="T294" s="172">
        <f>IF(A19stdlife="n/a","n/a",IF(T$3&gt;(A19stdlife+$E294),(Input!$I$121*(1+rvanilla)^0.5)-SUM($I294:S294),(Input!$I$121*(1+rvanilla)^0.5)/A19stdlife))</f>
        <v>0</v>
      </c>
      <c r="U294" s="172">
        <f>IF(A19stdlife="n/a","n/a",IF(U$3&gt;(A19stdlife+$E294),(Input!$I$121*(1+rvanilla)^0.5)-SUM($I294:T294),(Input!$I$121*(1+rvanilla)^0.5)/A19stdlife))</f>
        <v>0</v>
      </c>
      <c r="V294" s="172">
        <f>IF(A19stdlife="n/a","n/a",IF(V$3&gt;(A19stdlife+$E294),(Input!$I$121*(1+rvanilla)^0.5)-SUM($I294:U294),(Input!$I$121*(1+rvanilla)^0.5)/A19stdlife))</f>
        <v>0</v>
      </c>
      <c r="W294" s="172">
        <f>IF(A19stdlife="n/a","n/a",IF(W$3&gt;(A19stdlife+$E294),(Input!$I$121*(1+rvanilla)^0.5)-SUM($I294:V294),(Input!$I$121*(1+rvanilla)^0.5)/A19stdlife))</f>
        <v>0</v>
      </c>
      <c r="X294" s="172">
        <f>IF(A19stdlife="n/a","n/a",IF(X$3&gt;(A19stdlife+$E294),(Input!$I$121*(1+rvanilla)^0.5)-SUM($I294:W294),(Input!$I$121*(1+rvanilla)^0.5)/A19stdlife))</f>
        <v>0</v>
      </c>
      <c r="Y294" s="172">
        <f>IF(A19stdlife="n/a","n/a",IF(Y$3&gt;(A19stdlife+$E294),(Input!$I$121*(1+rvanilla)^0.5)-SUM($I294:X294),(Input!$I$121*(1+rvanilla)^0.5)/A19stdlife))</f>
        <v>0</v>
      </c>
      <c r="Z294" s="172">
        <f>IF(A19stdlife="n/a","n/a",IF(Z$3&gt;(A19stdlife+$E294),(Input!$I$121*(1+rvanilla)^0.5)-SUM($I294:Y294),(Input!$I$121*(1+rvanilla)^0.5)/A19stdlife))</f>
        <v>0</v>
      </c>
      <c r="AA294" s="172">
        <f>IF(A19stdlife="n/a","n/a",IF(AA$3&gt;(A19stdlife+$E294),(Input!$I$121*(1+rvanilla)^0.5)-SUM($I294:Z294),(Input!$I$121*(1+rvanilla)^0.5)/A19stdlife))</f>
        <v>0</v>
      </c>
      <c r="AB294" s="172">
        <f>IF(A19stdlife="n/a","n/a",IF(AB$3&gt;(A19stdlife+$E294),(Input!$I$121*(1+rvanilla)^0.5)-SUM($I294:AA294),(Input!$I$121*(1+rvanilla)^0.5)/A19stdlife))</f>
        <v>0</v>
      </c>
      <c r="AC294" s="172">
        <f>IF(A19stdlife="n/a","n/a",IF(AC$3&gt;(A19stdlife+$E294),(Input!$I$121*(1+rvanilla)^0.5)-SUM($I294:AB294),(Input!$I$121*(1+rvanilla)^0.5)/A19stdlife))</f>
        <v>0</v>
      </c>
      <c r="AD294" s="172">
        <f>IF(A19stdlife="n/a","n/a",IF(AD$3&gt;(A19stdlife+$E294),(Input!$I$121*(1+rvanilla)^0.5)-SUM($I294:AC294),(Input!$I$121*(1+rvanilla)^0.5)/A19stdlife))</f>
        <v>0</v>
      </c>
      <c r="AE294" s="172">
        <f>IF(A19stdlife="n/a","n/a",IF(AE$3&gt;(A19stdlife+$E294),(Input!$I$121*(1+rvanilla)^0.5)-SUM($I294:AD294),(Input!$I$121*(1+rvanilla)^0.5)/A19stdlife))</f>
        <v>0</v>
      </c>
      <c r="AF294" s="172">
        <f>IF(A19stdlife="n/a","n/a",IF(AF$3&gt;(A19stdlife+$E294),(Input!$I$121*(1+rvanilla)^0.5)-SUM($I294:AE294),(Input!$I$121*(1+rvanilla)^0.5)/A19stdlife))</f>
        <v>0</v>
      </c>
      <c r="AG294" s="172">
        <f>IF(A19stdlife="n/a","n/a",IF(AG$3&gt;(A19stdlife+$E294),(Input!$I$121*(1+rvanilla)^0.5)-SUM($I294:AF294),(Input!$I$121*(1+rvanilla)^0.5)/A19stdlife))</f>
        <v>0</v>
      </c>
      <c r="AH294" s="172">
        <f>IF(A19stdlife="n/a","n/a",IF(AH$3&gt;(A19stdlife+$E294),(Input!$I$121*(1+rvanilla)^0.5)-SUM($I294:AG294),(Input!$I$121*(1+rvanilla)^0.5)/A19stdlife))</f>
        <v>0</v>
      </c>
      <c r="AI294" s="172">
        <f>IF(A19stdlife="n/a","n/a",IF(AI$3&gt;(A19stdlife+$E294),(Input!$I$121*(1+rvanilla)^0.5)-SUM($I294:AH294),(Input!$I$121*(1+rvanilla)^0.5)/A19stdlife))</f>
        <v>0</v>
      </c>
      <c r="AJ294" s="172">
        <f>IF(A19stdlife="n/a","n/a",IF(AJ$3&gt;(A19stdlife+$E294),(Input!$I$121*(1+rvanilla)^0.5)-SUM($I294:AI294),(Input!$I$121*(1+rvanilla)^0.5)/A19stdlife))</f>
        <v>0</v>
      </c>
      <c r="AK294" s="172">
        <f>IF(A19stdlife="n/a","n/a",IF(AK$3&gt;(A19stdlife+$E294),(Input!$I$121*(1+rvanilla)^0.5)-SUM($I294:AJ294),(Input!$I$121*(1+rvanilla)^0.5)/A19stdlife))</f>
        <v>0</v>
      </c>
      <c r="AL294" s="172">
        <f>IF(A19stdlife="n/a","n/a",IF(AL$3&gt;(A19stdlife+$E294),(Input!$I$121*(1+rvanilla)^0.5)-SUM($I294:AK294),(Input!$I$121*(1+rvanilla)^0.5)/A19stdlife))</f>
        <v>0</v>
      </c>
      <c r="AM294" s="172">
        <f>IF(A19stdlife="n/a","n/a",IF(AM$3&gt;(A19stdlife+$E294),(Input!$I$121*(1+rvanilla)^0.5)-SUM($I294:AL294),(Input!$I$121*(1+rvanilla)^0.5)/A19stdlife))</f>
        <v>0</v>
      </c>
      <c r="AN294" s="172">
        <f>IF(A19stdlife="n/a","n/a",IF(AN$3&gt;(A19stdlife+$E294),(Input!$I$121*(1+rvanilla)^0.5)-SUM($I294:AM294),(Input!$I$121*(1+rvanilla)^0.5)/A19stdlife))</f>
        <v>0</v>
      </c>
      <c r="AO294" s="172">
        <f>IF(A19stdlife="n/a","n/a",IF(AO$3&gt;(A19stdlife+$E294),(Input!$I$121*(1+rvanilla)^0.5)-SUM($I294:AN294),(Input!$I$121*(1+rvanilla)^0.5)/A19stdlife))</f>
        <v>0</v>
      </c>
      <c r="AP294" s="172">
        <f>IF(A19stdlife="n/a","n/a",IF(AP$3&gt;(A19stdlife+$E294),(Input!$I$121*(1+rvanilla)^0.5)-SUM($I294:AO294),(Input!$I$121*(1+rvanilla)^0.5)/A19stdlife))</f>
        <v>0</v>
      </c>
      <c r="AQ294" s="172">
        <f>IF(A19stdlife="n/a","n/a",IF(AQ$3&gt;(A19stdlife+$E294),(Input!$I$121*(1+rvanilla)^0.5)-SUM($I294:AP294),(Input!$I$121*(1+rvanilla)^0.5)/A19stdlife))</f>
        <v>0</v>
      </c>
      <c r="AR294" s="172">
        <f>IF(A19stdlife="n/a","n/a",IF(AR$3&gt;(A19stdlife+$E294),(Input!$I$121*(1+rvanilla)^0.5)-SUM($I294:AQ294),(Input!$I$121*(1+rvanilla)^0.5)/A19stdlife))</f>
        <v>0</v>
      </c>
      <c r="AS294" s="172">
        <f>IF(A19stdlife="n/a","n/a",IF(AS$3&gt;(A19stdlife+$E294),(Input!$I$121*(1+rvanilla)^0.5)-SUM($I294:AR294),(Input!$I$121*(1+rvanilla)^0.5)/A19stdlife))</f>
        <v>0</v>
      </c>
      <c r="AT294" s="172">
        <f>IF(A19stdlife="n/a","n/a",IF(AT$3&gt;(A19stdlife+$E294),(Input!$I$121*(1+rvanilla)^0.5)-SUM($I294:AS294),(Input!$I$121*(1+rvanilla)^0.5)/A19stdlife))</f>
        <v>0</v>
      </c>
      <c r="AU294" s="172">
        <f>IF(A19stdlife="n/a","n/a",IF(AU$3&gt;(A19stdlife+$E294),(Input!$I$121*(1+rvanilla)^0.5)-SUM($I294:AT294),(Input!$I$121*(1+rvanilla)^0.5)/A19stdlife))</f>
        <v>0</v>
      </c>
      <c r="AV294" s="172">
        <f>IF(A19stdlife="n/a","n/a",IF(AV$3&gt;(A19stdlife+$E294),(Input!$I$121*(1+rvanilla)^0.5)-SUM($I294:AU294),(Input!$I$121*(1+rvanilla)^0.5)/A19stdlife))</f>
        <v>0</v>
      </c>
      <c r="AW294" s="172">
        <f>IF(A19stdlife="n/a","n/a",IF(AW$3&gt;(A19stdlife+$E294),(Input!$I$121*(1+rvanilla)^0.5)-SUM($I294:AV294),(Input!$I$121*(1+rvanilla)^0.5)/A19stdlife))</f>
        <v>0</v>
      </c>
      <c r="AX294" s="172">
        <f>IF(A19stdlife="n/a","n/a",IF(AX$3&gt;(A19stdlife+$E294),(Input!$I$121*(1+rvanilla)^0.5)-SUM($I294:AW294),(Input!$I$121*(1+rvanilla)^0.5)/A19stdlife))</f>
        <v>0</v>
      </c>
      <c r="AY294" s="172">
        <f>IF(A19stdlife="n/a","n/a",IF(AY$3&gt;(A19stdlife+$E294),(Input!$I$121*(1+rvanilla)^0.5)-SUM($I294:AX294),(Input!$I$121*(1+rvanilla)^0.5)/A19stdlife))</f>
        <v>0</v>
      </c>
      <c r="AZ294" s="172">
        <f>IF(A19stdlife="n/a","n/a",IF(AZ$3&gt;(A19stdlife+$E294),(Input!$I$121*(1+rvanilla)^0.5)-SUM($I294:AY294),(Input!$I$121*(1+rvanilla)^0.5)/A19stdlife))</f>
        <v>0</v>
      </c>
      <c r="BA294" s="172">
        <f>IF(A19stdlife="n/a","n/a",IF(BA$3&gt;(A19stdlife+$E294),(Input!$I$121*(1+rvanilla)^0.5)-SUM($I294:AZ294),(Input!$I$121*(1+rvanilla)^0.5)/A19stdlife))</f>
        <v>0</v>
      </c>
      <c r="BB294" s="172">
        <f>IF(A19stdlife="n/a","n/a",IF(BB$3&gt;(A19stdlife+$E294),(Input!$I$121*(1+rvanilla)^0.5)-SUM($I294:BA294),(Input!$I$121*(1+rvanilla)^0.5)/A19stdlife))</f>
        <v>0</v>
      </c>
      <c r="BC294" s="172">
        <f>IF(A19stdlife="n/a","n/a",IF(BC$3&gt;(A19stdlife+$E294),(Input!$I$121*(1+rvanilla)^0.5)-SUM($I294:BB294),(Input!$I$121*(1+rvanilla)^0.5)/A19stdlife))</f>
        <v>0</v>
      </c>
      <c r="BD294" s="172">
        <f>IF(A19stdlife="n/a","n/a",IF(BD$3&gt;(A19stdlife+$E294),(Input!$I$121*(1+rvanilla)^0.5)-SUM($I294:BC294),(Input!$I$121*(1+rvanilla)^0.5)/A19stdlife))</f>
        <v>0</v>
      </c>
      <c r="BE294" s="172">
        <f>IF(A19stdlife="n/a","n/a",IF(BE$3&gt;(A19stdlife+$E294),(Input!$I$121*(1+rvanilla)^0.5)-SUM($I294:BD294),(Input!$I$121*(1+rvanilla)^0.5)/A19stdlife))</f>
        <v>0</v>
      </c>
      <c r="BF294" s="172">
        <f>IF(A19stdlife="n/a","n/a",IF(BF$3&gt;(A19stdlife+$E294),(Input!$I$121*(1+rvanilla)^0.5)-SUM($I294:BE294),(Input!$I$121*(1+rvanilla)^0.5)/A19stdlife))</f>
        <v>0</v>
      </c>
      <c r="BG294" s="172">
        <f>IF(A19stdlife="n/a","n/a",IF(BG$3&gt;(A19stdlife+$E294),(Input!$I$121*(1+rvanilla)^0.5)-SUM($I294:BF294),(Input!$I$121*(1+rvanilla)^0.5)/A19stdlife))</f>
        <v>0</v>
      </c>
      <c r="BH294" s="172">
        <f>IF(A19stdlife="n/a","n/a",IF(BH$3&gt;(A19stdlife+$E294),(Input!$I$121*(1+rvanilla)^0.5)-SUM($I294:BG294),(Input!$I$121*(1+rvanilla)^0.5)/A19stdlife))</f>
        <v>0</v>
      </c>
      <c r="BI294" s="172">
        <f>IF(A19stdlife="n/a","n/a",IF(BI$3&gt;(A19stdlife+$E294),(Input!$I$121*(1+rvanilla)^0.5)-SUM($I294:BH294),(Input!$I$121*(1+rvanilla)^0.5)/A19stdlife))</f>
        <v>0</v>
      </c>
      <c r="BJ294" s="16"/>
      <c r="BK294" s="16"/>
      <c r="BL294" s="325"/>
      <c r="BM294" s="325"/>
      <c r="BN294" s="325"/>
      <c r="BO294" s="325"/>
      <c r="BP294" s="325"/>
      <c r="BQ294" s="325"/>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2" customFormat="1" hidden="1" outlineLevel="2">
      <c r="A295" s="16"/>
      <c r="B295" s="16"/>
      <c r="C295" s="35"/>
      <c r="D295" s="546"/>
      <c r="E295" s="293">
        <v>4</v>
      </c>
      <c r="F295" s="37"/>
      <c r="G295" s="318"/>
      <c r="H295" s="320"/>
      <c r="I295" s="320"/>
      <c r="J295" s="319"/>
      <c r="K295" s="172">
        <f>IF(A19stdlife="n/a","n/a",IF(K$3&gt;(A19stdlife+$E295),(Input!$J$121*(1+rvanilla)^0.5)-SUM($J295:J295),(Input!$J$121*(1+rvanilla)^0.5)/A19stdlife))</f>
        <v>0</v>
      </c>
      <c r="L295" s="172">
        <f>IF(A19stdlife="n/a","n/a",IF(L$3&gt;(A19stdlife+$E295),(Input!$J$121*(1+rvanilla)^0.5)-SUM($J295:K295),(Input!$J$121*(1+rvanilla)^0.5)/A19stdlife))</f>
        <v>0</v>
      </c>
      <c r="M295" s="172">
        <f>IF(A19stdlife="n/a","n/a",IF(M$3&gt;(A19stdlife+$E295),(Input!$J$121*(1+rvanilla)^0.5)-SUM($J295:L295),(Input!$J$121*(1+rvanilla)^0.5)/A19stdlife))</f>
        <v>0</v>
      </c>
      <c r="N295" s="172">
        <f>IF(A19stdlife="n/a","n/a",IF(N$3&gt;(A19stdlife+$E295),(Input!$J$121*(1+rvanilla)^0.5)-SUM($J295:M295),(Input!$J$121*(1+rvanilla)^0.5)/A19stdlife))</f>
        <v>0</v>
      </c>
      <c r="O295" s="172">
        <f>IF(A19stdlife="n/a","n/a",IF(O$3&gt;(A19stdlife+$E295),(Input!$J$121*(1+rvanilla)^0.5)-SUM($J295:N295),(Input!$J$121*(1+rvanilla)^0.5)/A19stdlife))</f>
        <v>0</v>
      </c>
      <c r="P295" s="172">
        <f>IF(A19stdlife="n/a","n/a",IF(P$3&gt;(A19stdlife+$E295),(Input!$J$121*(1+rvanilla)^0.5)-SUM($J295:O295),(Input!$J$121*(1+rvanilla)^0.5)/A19stdlife))</f>
        <v>0</v>
      </c>
      <c r="Q295" s="172">
        <f>IF(A19stdlife="n/a","n/a",IF(Q$3&gt;(A19stdlife+$E295),(Input!$J$121*(1+rvanilla)^0.5)-SUM($J295:P295),(Input!$J$121*(1+rvanilla)^0.5)/A19stdlife))</f>
        <v>0</v>
      </c>
      <c r="R295" s="172">
        <f>IF(A19stdlife="n/a","n/a",IF(R$3&gt;(A19stdlife+$E295),(Input!$J$121*(1+rvanilla)^0.5)-SUM($J295:Q295),(Input!$J$121*(1+rvanilla)^0.5)/A19stdlife))</f>
        <v>0</v>
      </c>
      <c r="S295" s="172">
        <f>IF(A19stdlife="n/a","n/a",IF(S$3&gt;(A19stdlife+$E295),(Input!$J$121*(1+rvanilla)^0.5)-SUM($J295:R295),(Input!$J$121*(1+rvanilla)^0.5)/A19stdlife))</f>
        <v>0</v>
      </c>
      <c r="T295" s="172">
        <f>IF(A19stdlife="n/a","n/a",IF(T$3&gt;(A19stdlife+$E295),(Input!$J$121*(1+rvanilla)^0.5)-SUM($J295:S295),(Input!$J$121*(1+rvanilla)^0.5)/A19stdlife))</f>
        <v>0</v>
      </c>
      <c r="U295" s="172">
        <f>IF(A19stdlife="n/a","n/a",IF(U$3&gt;(A19stdlife+$E295),(Input!$J$121*(1+rvanilla)^0.5)-SUM($J295:T295),(Input!$J$121*(1+rvanilla)^0.5)/A19stdlife))</f>
        <v>0</v>
      </c>
      <c r="V295" s="172">
        <f>IF(A19stdlife="n/a","n/a",IF(V$3&gt;(A19stdlife+$E295),(Input!$J$121*(1+rvanilla)^0.5)-SUM($J295:U295),(Input!$J$121*(1+rvanilla)^0.5)/A19stdlife))</f>
        <v>0</v>
      </c>
      <c r="W295" s="172">
        <f>IF(A19stdlife="n/a","n/a",IF(W$3&gt;(A19stdlife+$E295),(Input!$J$121*(1+rvanilla)^0.5)-SUM($J295:V295),(Input!$J$121*(1+rvanilla)^0.5)/A19stdlife))</f>
        <v>0</v>
      </c>
      <c r="X295" s="172">
        <f>IF(A19stdlife="n/a","n/a",IF(X$3&gt;(A19stdlife+$E295),(Input!$J$121*(1+rvanilla)^0.5)-SUM($J295:W295),(Input!$J$121*(1+rvanilla)^0.5)/A19stdlife))</f>
        <v>0</v>
      </c>
      <c r="Y295" s="172">
        <f>IF(A19stdlife="n/a","n/a",IF(Y$3&gt;(A19stdlife+$E295),(Input!$J$121*(1+rvanilla)^0.5)-SUM($J295:X295),(Input!$J$121*(1+rvanilla)^0.5)/A19stdlife))</f>
        <v>0</v>
      </c>
      <c r="Z295" s="172">
        <f>IF(A19stdlife="n/a","n/a",IF(Z$3&gt;(A19stdlife+$E295),(Input!$J$121*(1+rvanilla)^0.5)-SUM($J295:Y295),(Input!$J$121*(1+rvanilla)^0.5)/A19stdlife))</f>
        <v>0</v>
      </c>
      <c r="AA295" s="172">
        <f>IF(A19stdlife="n/a","n/a",IF(AA$3&gt;(A19stdlife+$E295),(Input!$J$121*(1+rvanilla)^0.5)-SUM($J295:Z295),(Input!$J$121*(1+rvanilla)^0.5)/A19stdlife))</f>
        <v>0</v>
      </c>
      <c r="AB295" s="172">
        <f>IF(A19stdlife="n/a","n/a",IF(AB$3&gt;(A19stdlife+$E295),(Input!$J$121*(1+rvanilla)^0.5)-SUM($J295:AA295),(Input!$J$121*(1+rvanilla)^0.5)/A19stdlife))</f>
        <v>0</v>
      </c>
      <c r="AC295" s="172">
        <f>IF(A19stdlife="n/a","n/a",IF(AC$3&gt;(A19stdlife+$E295),(Input!$J$121*(1+rvanilla)^0.5)-SUM($J295:AB295),(Input!$J$121*(1+rvanilla)^0.5)/A19stdlife))</f>
        <v>0</v>
      </c>
      <c r="AD295" s="172">
        <f>IF(A19stdlife="n/a","n/a",IF(AD$3&gt;(A19stdlife+$E295),(Input!$J$121*(1+rvanilla)^0.5)-SUM($J295:AC295),(Input!$J$121*(1+rvanilla)^0.5)/A19stdlife))</f>
        <v>0</v>
      </c>
      <c r="AE295" s="172">
        <f>IF(A19stdlife="n/a","n/a",IF(AE$3&gt;(A19stdlife+$E295),(Input!$J$121*(1+rvanilla)^0.5)-SUM($J295:AD295),(Input!$J$121*(1+rvanilla)^0.5)/A19stdlife))</f>
        <v>0</v>
      </c>
      <c r="AF295" s="172">
        <f>IF(A19stdlife="n/a","n/a",IF(AF$3&gt;(A19stdlife+$E295),(Input!$J$121*(1+rvanilla)^0.5)-SUM($J295:AE295),(Input!$J$121*(1+rvanilla)^0.5)/A19stdlife))</f>
        <v>0</v>
      </c>
      <c r="AG295" s="172">
        <f>IF(A19stdlife="n/a","n/a",IF(AG$3&gt;(A19stdlife+$E295),(Input!$J$121*(1+rvanilla)^0.5)-SUM($J295:AF295),(Input!$J$121*(1+rvanilla)^0.5)/A19stdlife))</f>
        <v>0</v>
      </c>
      <c r="AH295" s="172">
        <f>IF(A19stdlife="n/a","n/a",IF(AH$3&gt;(A19stdlife+$E295),(Input!$J$121*(1+rvanilla)^0.5)-SUM($J295:AG295),(Input!$J$121*(1+rvanilla)^0.5)/A19stdlife))</f>
        <v>0</v>
      </c>
      <c r="AI295" s="172">
        <f>IF(A19stdlife="n/a","n/a",IF(AI$3&gt;(A19stdlife+$E295),(Input!$J$121*(1+rvanilla)^0.5)-SUM($J295:AH295),(Input!$J$121*(1+rvanilla)^0.5)/A19stdlife))</f>
        <v>0</v>
      </c>
      <c r="AJ295" s="172">
        <f>IF(A19stdlife="n/a","n/a",IF(AJ$3&gt;(A19stdlife+$E295),(Input!$J$121*(1+rvanilla)^0.5)-SUM($J295:AI295),(Input!$J$121*(1+rvanilla)^0.5)/A19stdlife))</f>
        <v>0</v>
      </c>
      <c r="AK295" s="172">
        <f>IF(A19stdlife="n/a","n/a",IF(AK$3&gt;(A19stdlife+$E295),(Input!$J$121*(1+rvanilla)^0.5)-SUM($J295:AJ295),(Input!$J$121*(1+rvanilla)^0.5)/A19stdlife))</f>
        <v>0</v>
      </c>
      <c r="AL295" s="172">
        <f>IF(A19stdlife="n/a","n/a",IF(AL$3&gt;(A19stdlife+$E295),(Input!$J$121*(1+rvanilla)^0.5)-SUM($J295:AK295),(Input!$J$121*(1+rvanilla)^0.5)/A19stdlife))</f>
        <v>0</v>
      </c>
      <c r="AM295" s="172">
        <f>IF(A19stdlife="n/a","n/a",IF(AM$3&gt;(A19stdlife+$E295),(Input!$J$121*(1+rvanilla)^0.5)-SUM($J295:AL295),(Input!$J$121*(1+rvanilla)^0.5)/A19stdlife))</f>
        <v>0</v>
      </c>
      <c r="AN295" s="172">
        <f>IF(A19stdlife="n/a","n/a",IF(AN$3&gt;(A19stdlife+$E295),(Input!$J$121*(1+rvanilla)^0.5)-SUM($J295:AM295),(Input!$J$121*(1+rvanilla)^0.5)/A19stdlife))</f>
        <v>0</v>
      </c>
      <c r="AO295" s="172">
        <f>IF(A19stdlife="n/a","n/a",IF(AO$3&gt;(A19stdlife+$E295),(Input!$J$121*(1+rvanilla)^0.5)-SUM($J295:AN295),(Input!$J$121*(1+rvanilla)^0.5)/A19stdlife))</f>
        <v>0</v>
      </c>
      <c r="AP295" s="172">
        <f>IF(A19stdlife="n/a","n/a",IF(AP$3&gt;(A19stdlife+$E295),(Input!$J$121*(1+rvanilla)^0.5)-SUM($J295:AO295),(Input!$J$121*(1+rvanilla)^0.5)/A19stdlife))</f>
        <v>0</v>
      </c>
      <c r="AQ295" s="172">
        <f>IF(A19stdlife="n/a","n/a",IF(AQ$3&gt;(A19stdlife+$E295),(Input!$J$121*(1+rvanilla)^0.5)-SUM($J295:AP295),(Input!$J$121*(1+rvanilla)^0.5)/A19stdlife))</f>
        <v>0</v>
      </c>
      <c r="AR295" s="172">
        <f>IF(A19stdlife="n/a","n/a",IF(AR$3&gt;(A19stdlife+$E295),(Input!$J$121*(1+rvanilla)^0.5)-SUM($J295:AQ295),(Input!$J$121*(1+rvanilla)^0.5)/A19stdlife))</f>
        <v>0</v>
      </c>
      <c r="AS295" s="172">
        <f>IF(A19stdlife="n/a","n/a",IF(AS$3&gt;(A19stdlife+$E295),(Input!$J$121*(1+rvanilla)^0.5)-SUM($J295:AR295),(Input!$J$121*(1+rvanilla)^0.5)/A19stdlife))</f>
        <v>0</v>
      </c>
      <c r="AT295" s="172">
        <f>IF(A19stdlife="n/a","n/a",IF(AT$3&gt;(A19stdlife+$E295),(Input!$J$121*(1+rvanilla)^0.5)-SUM($J295:AS295),(Input!$J$121*(1+rvanilla)^0.5)/A19stdlife))</f>
        <v>0</v>
      </c>
      <c r="AU295" s="172">
        <f>IF(A19stdlife="n/a","n/a",IF(AU$3&gt;(A19stdlife+$E295),(Input!$J$121*(1+rvanilla)^0.5)-SUM($J295:AT295),(Input!$J$121*(1+rvanilla)^0.5)/A19stdlife))</f>
        <v>0</v>
      </c>
      <c r="AV295" s="172">
        <f>IF(A19stdlife="n/a","n/a",IF(AV$3&gt;(A19stdlife+$E295),(Input!$J$121*(1+rvanilla)^0.5)-SUM($J295:AU295),(Input!$J$121*(1+rvanilla)^0.5)/A19stdlife))</f>
        <v>0</v>
      </c>
      <c r="AW295" s="172">
        <f>IF(A19stdlife="n/a","n/a",IF(AW$3&gt;(A19stdlife+$E295),(Input!$J$121*(1+rvanilla)^0.5)-SUM($J295:AV295),(Input!$J$121*(1+rvanilla)^0.5)/A19stdlife))</f>
        <v>0</v>
      </c>
      <c r="AX295" s="172">
        <f>IF(A19stdlife="n/a","n/a",IF(AX$3&gt;(A19stdlife+$E295),(Input!$J$121*(1+rvanilla)^0.5)-SUM($J295:AW295),(Input!$J$121*(1+rvanilla)^0.5)/A19stdlife))</f>
        <v>0</v>
      </c>
      <c r="AY295" s="172">
        <f>IF(A19stdlife="n/a","n/a",IF(AY$3&gt;(A19stdlife+$E295),(Input!$J$121*(1+rvanilla)^0.5)-SUM($J295:AX295),(Input!$J$121*(1+rvanilla)^0.5)/A19stdlife))</f>
        <v>0</v>
      </c>
      <c r="AZ295" s="172">
        <f>IF(A19stdlife="n/a","n/a",IF(AZ$3&gt;(A19stdlife+$E295),(Input!$J$121*(1+rvanilla)^0.5)-SUM($J295:AY295),(Input!$J$121*(1+rvanilla)^0.5)/A19stdlife))</f>
        <v>0</v>
      </c>
      <c r="BA295" s="172">
        <f>IF(A19stdlife="n/a","n/a",IF(BA$3&gt;(A19stdlife+$E295),(Input!$J$121*(1+rvanilla)^0.5)-SUM($J295:AZ295),(Input!$J$121*(1+rvanilla)^0.5)/A19stdlife))</f>
        <v>0</v>
      </c>
      <c r="BB295" s="172">
        <f>IF(A19stdlife="n/a","n/a",IF(BB$3&gt;(A19stdlife+$E295),(Input!$J$121*(1+rvanilla)^0.5)-SUM($J295:BA295),(Input!$J$121*(1+rvanilla)^0.5)/A19stdlife))</f>
        <v>0</v>
      </c>
      <c r="BC295" s="172">
        <f>IF(A19stdlife="n/a","n/a",IF(BC$3&gt;(A19stdlife+$E295),(Input!$J$121*(1+rvanilla)^0.5)-SUM($J295:BB295),(Input!$J$121*(1+rvanilla)^0.5)/A19stdlife))</f>
        <v>0</v>
      </c>
      <c r="BD295" s="172">
        <f>IF(A19stdlife="n/a","n/a",IF(BD$3&gt;(A19stdlife+$E295),(Input!$J$121*(1+rvanilla)^0.5)-SUM($J295:BC295),(Input!$J$121*(1+rvanilla)^0.5)/A19stdlife))</f>
        <v>0</v>
      </c>
      <c r="BE295" s="172">
        <f>IF(A19stdlife="n/a","n/a",IF(BE$3&gt;(A19stdlife+$E295),(Input!$J$121*(1+rvanilla)^0.5)-SUM($J295:BD295),(Input!$J$121*(1+rvanilla)^0.5)/A19stdlife))</f>
        <v>0</v>
      </c>
      <c r="BF295" s="172">
        <f>IF(A19stdlife="n/a","n/a",IF(BF$3&gt;(A19stdlife+$E295),(Input!$J$121*(1+rvanilla)^0.5)-SUM($J295:BE295),(Input!$J$121*(1+rvanilla)^0.5)/A19stdlife))</f>
        <v>0</v>
      </c>
      <c r="BG295" s="172">
        <f>IF(A19stdlife="n/a","n/a",IF(BG$3&gt;(A19stdlife+$E295),(Input!$J$121*(1+rvanilla)^0.5)-SUM($J295:BF295),(Input!$J$121*(1+rvanilla)^0.5)/A19stdlife))</f>
        <v>0</v>
      </c>
      <c r="BH295" s="172">
        <f>IF(A19stdlife="n/a","n/a",IF(BH$3&gt;(A19stdlife+$E295),(Input!$J$121*(1+rvanilla)^0.5)-SUM($J295:BG295),(Input!$J$121*(1+rvanilla)^0.5)/A19stdlife))</f>
        <v>0</v>
      </c>
      <c r="BI295" s="172">
        <f>IF(A19stdlife="n/a","n/a",IF(BI$3&gt;(A19stdlife+$E295),(Input!$J$121*(1+rvanilla)^0.5)-SUM($J295:BH295),(Input!$J$121*(1+rvanilla)^0.5)/A19stdlife))</f>
        <v>0</v>
      </c>
      <c r="BJ295" s="16"/>
      <c r="BK295" s="16"/>
      <c r="BL295" s="325"/>
      <c r="BM295" s="325"/>
      <c r="BN295" s="325"/>
      <c r="BO295" s="325"/>
      <c r="BP295" s="325"/>
      <c r="BQ295" s="32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2" customFormat="1" hidden="1" outlineLevel="2">
      <c r="A296" s="16"/>
      <c r="B296" s="16"/>
      <c r="C296" s="35"/>
      <c r="D296" s="546"/>
      <c r="E296" s="293">
        <v>5</v>
      </c>
      <c r="F296" s="37"/>
      <c r="G296" s="318"/>
      <c r="H296" s="320"/>
      <c r="I296" s="320"/>
      <c r="J296" s="320"/>
      <c r="K296" s="319"/>
      <c r="L296" s="172">
        <f>IF(A19stdlife="n/a","n/a",IF(L$3&gt;(A19stdlife+$E296),(Input!$K$121*(1+rvanilla)^0.5)-SUM($K296:K296),(Input!$K$121*(1+rvanilla)^0.5)/A19stdlife))</f>
        <v>0</v>
      </c>
      <c r="M296" s="172">
        <f>IF(A19stdlife="n/a","n/a",IF(M$3&gt;(A19stdlife+$E296),(Input!$K$121*(1+rvanilla)^0.5)-SUM($K296:L296),(Input!$K$121*(1+rvanilla)^0.5)/A19stdlife))</f>
        <v>0</v>
      </c>
      <c r="N296" s="172">
        <f>IF(A19stdlife="n/a","n/a",IF(N$3&gt;(A19stdlife+$E296),(Input!$K$121*(1+rvanilla)^0.5)-SUM($K296:M296),(Input!$K$121*(1+rvanilla)^0.5)/A19stdlife))</f>
        <v>0</v>
      </c>
      <c r="O296" s="172">
        <f>IF(A19stdlife="n/a","n/a",IF(O$3&gt;(A19stdlife+$E296),(Input!$K$121*(1+rvanilla)^0.5)-SUM($K296:N296),(Input!$K$121*(1+rvanilla)^0.5)/A19stdlife))</f>
        <v>0</v>
      </c>
      <c r="P296" s="172">
        <f>IF(A19stdlife="n/a","n/a",IF(P$3&gt;(A19stdlife+$E296),(Input!$K$121*(1+rvanilla)^0.5)-SUM($K296:O296),(Input!$K$121*(1+rvanilla)^0.5)/A19stdlife))</f>
        <v>0</v>
      </c>
      <c r="Q296" s="172">
        <f>IF(A19stdlife="n/a","n/a",IF(Q$3&gt;(A19stdlife+$E296),(Input!$K$121*(1+rvanilla)^0.5)-SUM($K296:P296),(Input!$K$121*(1+rvanilla)^0.5)/A19stdlife))</f>
        <v>0</v>
      </c>
      <c r="R296" s="172">
        <f>IF(A19stdlife="n/a","n/a",IF(R$3&gt;(A19stdlife+$E296),(Input!$K$121*(1+rvanilla)^0.5)-SUM($K296:Q296),(Input!$K$121*(1+rvanilla)^0.5)/A19stdlife))</f>
        <v>0</v>
      </c>
      <c r="S296" s="172">
        <f>IF(A19stdlife="n/a","n/a",IF(S$3&gt;(A19stdlife+$E296),(Input!$K$121*(1+rvanilla)^0.5)-SUM($K296:R296),(Input!$K$121*(1+rvanilla)^0.5)/A19stdlife))</f>
        <v>0</v>
      </c>
      <c r="T296" s="172">
        <f>IF(A19stdlife="n/a","n/a",IF(T$3&gt;(A19stdlife+$E296),(Input!$K$121*(1+rvanilla)^0.5)-SUM($K296:S296),(Input!$K$121*(1+rvanilla)^0.5)/A19stdlife))</f>
        <v>0</v>
      </c>
      <c r="U296" s="172">
        <f>IF(A19stdlife="n/a","n/a",IF(U$3&gt;(A19stdlife+$E296),(Input!$K$121*(1+rvanilla)^0.5)-SUM($K296:T296),(Input!$K$121*(1+rvanilla)^0.5)/A19stdlife))</f>
        <v>0</v>
      </c>
      <c r="V296" s="172">
        <f>IF(A19stdlife="n/a","n/a",IF(V$3&gt;(A19stdlife+$E296),(Input!$K$121*(1+rvanilla)^0.5)-SUM($K296:U296),(Input!$K$121*(1+rvanilla)^0.5)/A19stdlife))</f>
        <v>0</v>
      </c>
      <c r="W296" s="172">
        <f>IF(A19stdlife="n/a","n/a",IF(W$3&gt;(A19stdlife+$E296),(Input!$K$121*(1+rvanilla)^0.5)-SUM($K296:V296),(Input!$K$121*(1+rvanilla)^0.5)/A19stdlife))</f>
        <v>0</v>
      </c>
      <c r="X296" s="172">
        <f>IF(A19stdlife="n/a","n/a",IF(X$3&gt;(A19stdlife+$E296),(Input!$K$121*(1+rvanilla)^0.5)-SUM($K296:W296),(Input!$K$121*(1+rvanilla)^0.5)/A19stdlife))</f>
        <v>0</v>
      </c>
      <c r="Y296" s="172">
        <f>IF(A19stdlife="n/a","n/a",IF(Y$3&gt;(A19stdlife+$E296),(Input!$K$121*(1+rvanilla)^0.5)-SUM($K296:X296),(Input!$K$121*(1+rvanilla)^0.5)/A19stdlife))</f>
        <v>0</v>
      </c>
      <c r="Z296" s="172">
        <f>IF(A19stdlife="n/a","n/a",IF(Z$3&gt;(A19stdlife+$E296),(Input!$K$121*(1+rvanilla)^0.5)-SUM($K296:Y296),(Input!$K$121*(1+rvanilla)^0.5)/A19stdlife))</f>
        <v>0</v>
      </c>
      <c r="AA296" s="172">
        <f>IF(A19stdlife="n/a","n/a",IF(AA$3&gt;(A19stdlife+$E296),(Input!$K$121*(1+rvanilla)^0.5)-SUM($K296:Z296),(Input!$K$121*(1+rvanilla)^0.5)/A19stdlife))</f>
        <v>0</v>
      </c>
      <c r="AB296" s="172">
        <f>IF(A19stdlife="n/a","n/a",IF(AB$3&gt;(A19stdlife+$E296),(Input!$K$121*(1+rvanilla)^0.5)-SUM($K296:AA296),(Input!$K$121*(1+rvanilla)^0.5)/A19stdlife))</f>
        <v>0</v>
      </c>
      <c r="AC296" s="172">
        <f>IF(A19stdlife="n/a","n/a",IF(AC$3&gt;(A19stdlife+$E296),(Input!$K$121*(1+rvanilla)^0.5)-SUM($K296:AB296),(Input!$K$121*(1+rvanilla)^0.5)/A19stdlife))</f>
        <v>0</v>
      </c>
      <c r="AD296" s="172">
        <f>IF(A19stdlife="n/a","n/a",IF(AD$3&gt;(A19stdlife+$E296),(Input!$K$121*(1+rvanilla)^0.5)-SUM($K296:AC296),(Input!$K$121*(1+rvanilla)^0.5)/A19stdlife))</f>
        <v>0</v>
      </c>
      <c r="AE296" s="172">
        <f>IF(A19stdlife="n/a","n/a",IF(AE$3&gt;(A19stdlife+$E296),(Input!$K$121*(1+rvanilla)^0.5)-SUM($K296:AD296),(Input!$K$121*(1+rvanilla)^0.5)/A19stdlife))</f>
        <v>0</v>
      </c>
      <c r="AF296" s="172">
        <f>IF(A19stdlife="n/a","n/a",IF(AF$3&gt;(A19stdlife+$E296),(Input!$K$121*(1+rvanilla)^0.5)-SUM($K296:AE296),(Input!$K$121*(1+rvanilla)^0.5)/A19stdlife))</f>
        <v>0</v>
      </c>
      <c r="AG296" s="172">
        <f>IF(A19stdlife="n/a","n/a",IF(AG$3&gt;(A19stdlife+$E296),(Input!$K$121*(1+rvanilla)^0.5)-SUM($K296:AF296),(Input!$K$121*(1+rvanilla)^0.5)/A19stdlife))</f>
        <v>0</v>
      </c>
      <c r="AH296" s="172">
        <f>IF(A19stdlife="n/a","n/a",IF(AH$3&gt;(A19stdlife+$E296),(Input!$K$121*(1+rvanilla)^0.5)-SUM($K296:AG296),(Input!$K$121*(1+rvanilla)^0.5)/A19stdlife))</f>
        <v>0</v>
      </c>
      <c r="AI296" s="172">
        <f>IF(A19stdlife="n/a","n/a",IF(AI$3&gt;(A19stdlife+$E296),(Input!$K$121*(1+rvanilla)^0.5)-SUM($K296:AH296),(Input!$K$121*(1+rvanilla)^0.5)/A19stdlife))</f>
        <v>0</v>
      </c>
      <c r="AJ296" s="172">
        <f>IF(A19stdlife="n/a","n/a",IF(AJ$3&gt;(A19stdlife+$E296),(Input!$K$121*(1+rvanilla)^0.5)-SUM($K296:AI296),(Input!$K$121*(1+rvanilla)^0.5)/A19stdlife))</f>
        <v>0</v>
      </c>
      <c r="AK296" s="172">
        <f>IF(A19stdlife="n/a","n/a",IF(AK$3&gt;(A19stdlife+$E296),(Input!$K$121*(1+rvanilla)^0.5)-SUM($K296:AJ296),(Input!$K$121*(1+rvanilla)^0.5)/A19stdlife))</f>
        <v>0</v>
      </c>
      <c r="AL296" s="172">
        <f>IF(A19stdlife="n/a","n/a",IF(AL$3&gt;(A19stdlife+$E296),(Input!$K$121*(1+rvanilla)^0.5)-SUM($K296:AK296),(Input!$K$121*(1+rvanilla)^0.5)/A19stdlife))</f>
        <v>0</v>
      </c>
      <c r="AM296" s="172">
        <f>IF(A19stdlife="n/a","n/a",IF(AM$3&gt;(A19stdlife+$E296),(Input!$K$121*(1+rvanilla)^0.5)-SUM($K296:AL296),(Input!$K$121*(1+rvanilla)^0.5)/A19stdlife))</f>
        <v>0</v>
      </c>
      <c r="AN296" s="172">
        <f>IF(A19stdlife="n/a","n/a",IF(AN$3&gt;(A19stdlife+$E296),(Input!$K$121*(1+rvanilla)^0.5)-SUM($K296:AM296),(Input!$K$121*(1+rvanilla)^0.5)/A19stdlife))</f>
        <v>0</v>
      </c>
      <c r="AO296" s="172">
        <f>IF(A19stdlife="n/a","n/a",IF(AO$3&gt;(A19stdlife+$E296),(Input!$K$121*(1+rvanilla)^0.5)-SUM($K296:AN296),(Input!$K$121*(1+rvanilla)^0.5)/A19stdlife))</f>
        <v>0</v>
      </c>
      <c r="AP296" s="172">
        <f>IF(A19stdlife="n/a","n/a",IF(AP$3&gt;(A19stdlife+$E296),(Input!$K$121*(1+rvanilla)^0.5)-SUM($K296:AO296),(Input!$K$121*(1+rvanilla)^0.5)/A19stdlife))</f>
        <v>0</v>
      </c>
      <c r="AQ296" s="172">
        <f>IF(A19stdlife="n/a","n/a",IF(AQ$3&gt;(A19stdlife+$E296),(Input!$K$121*(1+rvanilla)^0.5)-SUM($K296:AP296),(Input!$K$121*(1+rvanilla)^0.5)/A19stdlife))</f>
        <v>0</v>
      </c>
      <c r="AR296" s="172">
        <f>IF(A19stdlife="n/a","n/a",IF(AR$3&gt;(A19stdlife+$E296),(Input!$K$121*(1+rvanilla)^0.5)-SUM($K296:AQ296),(Input!$K$121*(1+rvanilla)^0.5)/A19stdlife))</f>
        <v>0</v>
      </c>
      <c r="AS296" s="172">
        <f>IF(A19stdlife="n/a","n/a",IF(AS$3&gt;(A19stdlife+$E296),(Input!$K$121*(1+rvanilla)^0.5)-SUM($K296:AR296),(Input!$K$121*(1+rvanilla)^0.5)/A19stdlife))</f>
        <v>0</v>
      </c>
      <c r="AT296" s="172">
        <f>IF(A19stdlife="n/a","n/a",IF(AT$3&gt;(A19stdlife+$E296),(Input!$K$121*(1+rvanilla)^0.5)-SUM($K296:AS296),(Input!$K$121*(1+rvanilla)^0.5)/A19stdlife))</f>
        <v>0</v>
      </c>
      <c r="AU296" s="172">
        <f>IF(A19stdlife="n/a","n/a",IF(AU$3&gt;(A19stdlife+$E296),(Input!$K$121*(1+rvanilla)^0.5)-SUM($K296:AT296),(Input!$K$121*(1+rvanilla)^0.5)/A19stdlife))</f>
        <v>0</v>
      </c>
      <c r="AV296" s="172">
        <f>IF(A19stdlife="n/a","n/a",IF(AV$3&gt;(A19stdlife+$E296),(Input!$K$121*(1+rvanilla)^0.5)-SUM($K296:AU296),(Input!$K$121*(1+rvanilla)^0.5)/A19stdlife))</f>
        <v>0</v>
      </c>
      <c r="AW296" s="172">
        <f>IF(A19stdlife="n/a","n/a",IF(AW$3&gt;(A19stdlife+$E296),(Input!$K$121*(1+rvanilla)^0.5)-SUM($K296:AV296),(Input!$K$121*(1+rvanilla)^0.5)/A19stdlife))</f>
        <v>0</v>
      </c>
      <c r="AX296" s="172">
        <f>IF(A19stdlife="n/a","n/a",IF(AX$3&gt;(A19stdlife+$E296),(Input!$K$121*(1+rvanilla)^0.5)-SUM($K296:AW296),(Input!$K$121*(1+rvanilla)^0.5)/A19stdlife))</f>
        <v>0</v>
      </c>
      <c r="AY296" s="172">
        <f>IF(A19stdlife="n/a","n/a",IF(AY$3&gt;(A19stdlife+$E296),(Input!$K$121*(1+rvanilla)^0.5)-SUM($K296:AX296),(Input!$K$121*(1+rvanilla)^0.5)/A19stdlife))</f>
        <v>0</v>
      </c>
      <c r="AZ296" s="172">
        <f>IF(A19stdlife="n/a","n/a",IF(AZ$3&gt;(A19stdlife+$E296),(Input!$K$121*(1+rvanilla)^0.5)-SUM($K296:AY296),(Input!$K$121*(1+rvanilla)^0.5)/A19stdlife))</f>
        <v>0</v>
      </c>
      <c r="BA296" s="172">
        <f>IF(A19stdlife="n/a","n/a",IF(BA$3&gt;(A19stdlife+$E296),(Input!$K$121*(1+rvanilla)^0.5)-SUM($K296:AZ296),(Input!$K$121*(1+rvanilla)^0.5)/A19stdlife))</f>
        <v>0</v>
      </c>
      <c r="BB296" s="172">
        <f>IF(A19stdlife="n/a","n/a",IF(BB$3&gt;(A19stdlife+$E296),(Input!$K$121*(1+rvanilla)^0.5)-SUM($K296:BA296),(Input!$K$121*(1+rvanilla)^0.5)/A19stdlife))</f>
        <v>0</v>
      </c>
      <c r="BC296" s="172">
        <f>IF(A19stdlife="n/a","n/a",IF(BC$3&gt;(A19stdlife+$E296),(Input!$K$121*(1+rvanilla)^0.5)-SUM($K296:BB296),(Input!$K$121*(1+rvanilla)^0.5)/A19stdlife))</f>
        <v>0</v>
      </c>
      <c r="BD296" s="172">
        <f>IF(A19stdlife="n/a","n/a",IF(BD$3&gt;(A19stdlife+$E296),(Input!$K$121*(1+rvanilla)^0.5)-SUM($K296:BC296),(Input!$K$121*(1+rvanilla)^0.5)/A19stdlife))</f>
        <v>0</v>
      </c>
      <c r="BE296" s="172">
        <f>IF(A19stdlife="n/a","n/a",IF(BE$3&gt;(A19stdlife+$E296),(Input!$K$121*(1+rvanilla)^0.5)-SUM($K296:BD296),(Input!$K$121*(1+rvanilla)^0.5)/A19stdlife))</f>
        <v>0</v>
      </c>
      <c r="BF296" s="172">
        <f>IF(A19stdlife="n/a","n/a",IF(BF$3&gt;(A19stdlife+$E296),(Input!$K$121*(1+rvanilla)^0.5)-SUM($K296:BE296),(Input!$K$121*(1+rvanilla)^0.5)/A19stdlife))</f>
        <v>0</v>
      </c>
      <c r="BG296" s="172">
        <f>IF(A19stdlife="n/a","n/a",IF(BG$3&gt;(A19stdlife+$E296),(Input!$K$121*(1+rvanilla)^0.5)-SUM($K296:BF296),(Input!$K$121*(1+rvanilla)^0.5)/A19stdlife))</f>
        <v>0</v>
      </c>
      <c r="BH296" s="172">
        <f>IF(A19stdlife="n/a","n/a",IF(BH$3&gt;(A19stdlife+$E296),(Input!$K$121*(1+rvanilla)^0.5)-SUM($K296:BG296),(Input!$K$121*(1+rvanilla)^0.5)/A19stdlife))</f>
        <v>0</v>
      </c>
      <c r="BI296" s="172">
        <f>IF(A19stdlife="n/a","n/a",IF(BI$3&gt;(A19stdlife+$E296),(Input!$K$121*(1+rvanilla)^0.5)-SUM($K296:BH296),(Input!$K$121*(1+rvanilla)^0.5)/A19stdlife))</f>
        <v>0</v>
      </c>
      <c r="BJ296" s="16"/>
      <c r="BK296" s="16"/>
      <c r="BL296" s="325"/>
      <c r="BM296" s="325"/>
      <c r="BN296" s="325"/>
      <c r="BO296" s="325"/>
      <c r="BP296" s="325"/>
      <c r="BQ296" s="325"/>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2" customFormat="1" hidden="1" outlineLevel="2">
      <c r="A297" s="16"/>
      <c r="B297" s="16"/>
      <c r="C297" s="35"/>
      <c r="D297" s="546"/>
      <c r="E297" s="293">
        <v>6</v>
      </c>
      <c r="F297" s="37"/>
      <c r="G297" s="318"/>
      <c r="H297" s="320"/>
      <c r="I297" s="320"/>
      <c r="J297" s="320"/>
      <c r="K297" s="320"/>
      <c r="L297" s="319"/>
      <c r="M297" s="172">
        <f>IF(A19stdlife="n/a","n/a",IF(M$3&gt;(A19stdlife+$E297),(Input!$L$121*(1+rvanilla)^0.5)-SUM($L297:L297),(Input!$L$121*(1+rvanilla)^0.5)/A19stdlife))</f>
        <v>0</v>
      </c>
      <c r="N297" s="172">
        <f>IF(A19stdlife="n/a","n/a",IF(N$3&gt;(A19stdlife+$E297),(Input!$L$121*(1+rvanilla)^0.5)-SUM($L297:M297),(Input!$L$121*(1+rvanilla)^0.5)/A19stdlife))</f>
        <v>0</v>
      </c>
      <c r="O297" s="172">
        <f>IF(A19stdlife="n/a","n/a",IF(O$3&gt;(A19stdlife+$E297),(Input!$L$121*(1+rvanilla)^0.5)-SUM($L297:N297),(Input!$L$121*(1+rvanilla)^0.5)/A19stdlife))</f>
        <v>0</v>
      </c>
      <c r="P297" s="172">
        <f>IF(A19stdlife="n/a","n/a",IF(P$3&gt;(A19stdlife+$E297),(Input!$L$121*(1+rvanilla)^0.5)-SUM($L297:O297),(Input!$L$121*(1+rvanilla)^0.5)/A19stdlife))</f>
        <v>0</v>
      </c>
      <c r="Q297" s="172">
        <f>IF(A19stdlife="n/a","n/a",IF(Q$3&gt;(A19stdlife+$E297),(Input!$L$121*(1+rvanilla)^0.5)-SUM($L297:P297),(Input!$L$121*(1+rvanilla)^0.5)/A19stdlife))</f>
        <v>0</v>
      </c>
      <c r="R297" s="172">
        <f>IF(A19stdlife="n/a","n/a",IF(R$3&gt;(A19stdlife+$E297),(Input!$L$121*(1+rvanilla)^0.5)-SUM($L297:Q297),(Input!$L$121*(1+rvanilla)^0.5)/A19stdlife))</f>
        <v>0</v>
      </c>
      <c r="S297" s="172">
        <f>IF(A19stdlife="n/a","n/a",IF(S$3&gt;(A19stdlife+$E297),(Input!$L$121*(1+rvanilla)^0.5)-SUM($L297:R297),(Input!$L$121*(1+rvanilla)^0.5)/A19stdlife))</f>
        <v>0</v>
      </c>
      <c r="T297" s="172">
        <f>IF(A19stdlife="n/a","n/a",IF(T$3&gt;(A19stdlife+$E297),(Input!$L$121*(1+rvanilla)^0.5)-SUM($L297:S297),(Input!$L$121*(1+rvanilla)^0.5)/A19stdlife))</f>
        <v>0</v>
      </c>
      <c r="U297" s="172">
        <f>IF(A19stdlife="n/a","n/a",IF(U$3&gt;(A19stdlife+$E297),(Input!$L$121*(1+rvanilla)^0.5)-SUM($L297:T297),(Input!$L$121*(1+rvanilla)^0.5)/A19stdlife))</f>
        <v>0</v>
      </c>
      <c r="V297" s="172">
        <f>IF(A19stdlife="n/a","n/a",IF(V$3&gt;(A19stdlife+$E297),(Input!$L$121*(1+rvanilla)^0.5)-SUM($L297:U297),(Input!$L$121*(1+rvanilla)^0.5)/A19stdlife))</f>
        <v>0</v>
      </c>
      <c r="W297" s="172">
        <f>IF(A19stdlife="n/a","n/a",IF(W$3&gt;(A19stdlife+$E297),(Input!$L$121*(1+rvanilla)^0.5)-SUM($L297:V297),(Input!$L$121*(1+rvanilla)^0.5)/A19stdlife))</f>
        <v>0</v>
      </c>
      <c r="X297" s="172">
        <f>IF(A19stdlife="n/a","n/a",IF(X$3&gt;(A19stdlife+$E297),(Input!$L$121*(1+rvanilla)^0.5)-SUM($L297:W297),(Input!$L$121*(1+rvanilla)^0.5)/A19stdlife))</f>
        <v>0</v>
      </c>
      <c r="Y297" s="172">
        <f>IF(A19stdlife="n/a","n/a",IF(Y$3&gt;(A19stdlife+$E297),(Input!$L$121*(1+rvanilla)^0.5)-SUM($L297:X297),(Input!$L$121*(1+rvanilla)^0.5)/A19stdlife))</f>
        <v>0</v>
      </c>
      <c r="Z297" s="172">
        <f>IF(A19stdlife="n/a","n/a",IF(Z$3&gt;(A19stdlife+$E297),(Input!$L$121*(1+rvanilla)^0.5)-SUM($L297:Y297),(Input!$L$121*(1+rvanilla)^0.5)/A19stdlife))</f>
        <v>0</v>
      </c>
      <c r="AA297" s="172">
        <f>IF(A19stdlife="n/a","n/a",IF(AA$3&gt;(A19stdlife+$E297),(Input!$L$121*(1+rvanilla)^0.5)-SUM($L297:Z297),(Input!$L$121*(1+rvanilla)^0.5)/A19stdlife))</f>
        <v>0</v>
      </c>
      <c r="AB297" s="172">
        <f>IF(A19stdlife="n/a","n/a",IF(AB$3&gt;(A19stdlife+$E297),(Input!$L$121*(1+rvanilla)^0.5)-SUM($L297:AA297),(Input!$L$121*(1+rvanilla)^0.5)/A19stdlife))</f>
        <v>0</v>
      </c>
      <c r="AC297" s="172">
        <f>IF(A19stdlife="n/a","n/a",IF(AC$3&gt;(A19stdlife+$E297),(Input!$L$121*(1+rvanilla)^0.5)-SUM($L297:AB297),(Input!$L$121*(1+rvanilla)^0.5)/A19stdlife))</f>
        <v>0</v>
      </c>
      <c r="AD297" s="172">
        <f>IF(A19stdlife="n/a","n/a",IF(AD$3&gt;(A19stdlife+$E297),(Input!$L$121*(1+rvanilla)^0.5)-SUM($L297:AC297),(Input!$L$121*(1+rvanilla)^0.5)/A19stdlife))</f>
        <v>0</v>
      </c>
      <c r="AE297" s="172">
        <f>IF(A19stdlife="n/a","n/a",IF(AE$3&gt;(A19stdlife+$E297),(Input!$L$121*(1+rvanilla)^0.5)-SUM($L297:AD297),(Input!$L$121*(1+rvanilla)^0.5)/A19stdlife))</f>
        <v>0</v>
      </c>
      <c r="AF297" s="172">
        <f>IF(A19stdlife="n/a","n/a",IF(AF$3&gt;(A19stdlife+$E297),(Input!$L$121*(1+rvanilla)^0.5)-SUM($L297:AE297),(Input!$L$121*(1+rvanilla)^0.5)/A19stdlife))</f>
        <v>0</v>
      </c>
      <c r="AG297" s="172">
        <f>IF(A19stdlife="n/a","n/a",IF(AG$3&gt;(A19stdlife+$E297),(Input!$L$121*(1+rvanilla)^0.5)-SUM($L297:AF297),(Input!$L$121*(1+rvanilla)^0.5)/A19stdlife))</f>
        <v>0</v>
      </c>
      <c r="AH297" s="172">
        <f>IF(A19stdlife="n/a","n/a",IF(AH$3&gt;(A19stdlife+$E297),(Input!$L$121*(1+rvanilla)^0.5)-SUM($L297:AG297),(Input!$L$121*(1+rvanilla)^0.5)/A19stdlife))</f>
        <v>0</v>
      </c>
      <c r="AI297" s="172">
        <f>IF(A19stdlife="n/a","n/a",IF(AI$3&gt;(A19stdlife+$E297),(Input!$L$121*(1+rvanilla)^0.5)-SUM($L297:AH297),(Input!$L$121*(1+rvanilla)^0.5)/A19stdlife))</f>
        <v>0</v>
      </c>
      <c r="AJ297" s="172">
        <f>IF(A19stdlife="n/a","n/a",IF(AJ$3&gt;(A19stdlife+$E297),(Input!$L$121*(1+rvanilla)^0.5)-SUM($L297:AI297),(Input!$L$121*(1+rvanilla)^0.5)/A19stdlife))</f>
        <v>0</v>
      </c>
      <c r="AK297" s="172">
        <f>IF(A19stdlife="n/a","n/a",IF(AK$3&gt;(A19stdlife+$E297),(Input!$L$121*(1+rvanilla)^0.5)-SUM($L297:AJ297),(Input!$L$121*(1+rvanilla)^0.5)/A19stdlife))</f>
        <v>0</v>
      </c>
      <c r="AL297" s="172">
        <f>IF(A19stdlife="n/a","n/a",IF(AL$3&gt;(A19stdlife+$E297),(Input!$L$121*(1+rvanilla)^0.5)-SUM($L297:AK297),(Input!$L$121*(1+rvanilla)^0.5)/A19stdlife))</f>
        <v>0</v>
      </c>
      <c r="AM297" s="172">
        <f>IF(A19stdlife="n/a","n/a",IF(AM$3&gt;(A19stdlife+$E297),(Input!$L$121*(1+rvanilla)^0.5)-SUM($L297:AL297),(Input!$L$121*(1+rvanilla)^0.5)/A19stdlife))</f>
        <v>0</v>
      </c>
      <c r="AN297" s="172">
        <f>IF(A19stdlife="n/a","n/a",IF(AN$3&gt;(A19stdlife+$E297),(Input!$L$121*(1+rvanilla)^0.5)-SUM($L297:AM297),(Input!$L$121*(1+rvanilla)^0.5)/A19stdlife))</f>
        <v>0</v>
      </c>
      <c r="AO297" s="172">
        <f>IF(A19stdlife="n/a","n/a",IF(AO$3&gt;(A19stdlife+$E297),(Input!$L$121*(1+rvanilla)^0.5)-SUM($L297:AN297),(Input!$L$121*(1+rvanilla)^0.5)/A19stdlife))</f>
        <v>0</v>
      </c>
      <c r="AP297" s="172">
        <f>IF(A19stdlife="n/a","n/a",IF(AP$3&gt;(A19stdlife+$E297),(Input!$L$121*(1+rvanilla)^0.5)-SUM($L297:AO297),(Input!$L$121*(1+rvanilla)^0.5)/A19stdlife))</f>
        <v>0</v>
      </c>
      <c r="AQ297" s="172">
        <f>IF(A19stdlife="n/a","n/a",IF(AQ$3&gt;(A19stdlife+$E297),(Input!$L$121*(1+rvanilla)^0.5)-SUM($L297:AP297),(Input!$L$121*(1+rvanilla)^0.5)/A19stdlife))</f>
        <v>0</v>
      </c>
      <c r="AR297" s="172">
        <f>IF(A19stdlife="n/a","n/a",IF(AR$3&gt;(A19stdlife+$E297),(Input!$L$121*(1+rvanilla)^0.5)-SUM($L297:AQ297),(Input!$L$121*(1+rvanilla)^0.5)/A19stdlife))</f>
        <v>0</v>
      </c>
      <c r="AS297" s="172">
        <f>IF(A19stdlife="n/a","n/a",IF(AS$3&gt;(A19stdlife+$E297),(Input!$L$121*(1+rvanilla)^0.5)-SUM($L297:AR297),(Input!$L$121*(1+rvanilla)^0.5)/A19stdlife))</f>
        <v>0</v>
      </c>
      <c r="AT297" s="172">
        <f>IF(A19stdlife="n/a","n/a",IF(AT$3&gt;(A19stdlife+$E297),(Input!$L$121*(1+rvanilla)^0.5)-SUM($L297:AS297),(Input!$L$121*(1+rvanilla)^0.5)/A19stdlife))</f>
        <v>0</v>
      </c>
      <c r="AU297" s="172">
        <f>IF(A19stdlife="n/a","n/a",IF(AU$3&gt;(A19stdlife+$E297),(Input!$L$121*(1+rvanilla)^0.5)-SUM($L297:AT297),(Input!$L$121*(1+rvanilla)^0.5)/A19stdlife))</f>
        <v>0</v>
      </c>
      <c r="AV297" s="172">
        <f>IF(A19stdlife="n/a","n/a",IF(AV$3&gt;(A19stdlife+$E297),(Input!$L$121*(1+rvanilla)^0.5)-SUM($L297:AU297),(Input!$L$121*(1+rvanilla)^0.5)/A19stdlife))</f>
        <v>0</v>
      </c>
      <c r="AW297" s="172">
        <f>IF(A19stdlife="n/a","n/a",IF(AW$3&gt;(A19stdlife+$E297),(Input!$L$121*(1+rvanilla)^0.5)-SUM($L297:AV297),(Input!$L$121*(1+rvanilla)^0.5)/A19stdlife))</f>
        <v>0</v>
      </c>
      <c r="AX297" s="172">
        <f>IF(A19stdlife="n/a","n/a",IF(AX$3&gt;(A19stdlife+$E297),(Input!$L$121*(1+rvanilla)^0.5)-SUM($L297:AW297),(Input!$L$121*(1+rvanilla)^0.5)/A19stdlife))</f>
        <v>0</v>
      </c>
      <c r="AY297" s="172">
        <f>IF(A19stdlife="n/a","n/a",IF(AY$3&gt;(A19stdlife+$E297),(Input!$L$121*(1+rvanilla)^0.5)-SUM($L297:AX297),(Input!$L$121*(1+rvanilla)^0.5)/A19stdlife))</f>
        <v>0</v>
      </c>
      <c r="AZ297" s="172">
        <f>IF(A19stdlife="n/a","n/a",IF(AZ$3&gt;(A19stdlife+$E297),(Input!$L$121*(1+rvanilla)^0.5)-SUM($L297:AY297),(Input!$L$121*(1+rvanilla)^0.5)/A19stdlife))</f>
        <v>0</v>
      </c>
      <c r="BA297" s="172">
        <f>IF(A19stdlife="n/a","n/a",IF(BA$3&gt;(A19stdlife+$E297),(Input!$L$121*(1+rvanilla)^0.5)-SUM($L297:AZ297),(Input!$L$121*(1+rvanilla)^0.5)/A19stdlife))</f>
        <v>0</v>
      </c>
      <c r="BB297" s="172">
        <f>IF(A19stdlife="n/a","n/a",IF(BB$3&gt;(A19stdlife+$E297),(Input!$L$121*(1+rvanilla)^0.5)-SUM($L297:BA297),(Input!$L$121*(1+rvanilla)^0.5)/A19stdlife))</f>
        <v>0</v>
      </c>
      <c r="BC297" s="172">
        <f>IF(A19stdlife="n/a","n/a",IF(BC$3&gt;(A19stdlife+$E297),(Input!$L$121*(1+rvanilla)^0.5)-SUM($L297:BB297),(Input!$L$121*(1+rvanilla)^0.5)/A19stdlife))</f>
        <v>0</v>
      </c>
      <c r="BD297" s="172">
        <f>IF(A19stdlife="n/a","n/a",IF(BD$3&gt;(A19stdlife+$E297),(Input!$L$121*(1+rvanilla)^0.5)-SUM($L297:BC297),(Input!$L$121*(1+rvanilla)^0.5)/A19stdlife))</f>
        <v>0</v>
      </c>
      <c r="BE297" s="172">
        <f>IF(A19stdlife="n/a","n/a",IF(BE$3&gt;(A19stdlife+$E297),(Input!$L$121*(1+rvanilla)^0.5)-SUM($L297:BD297),(Input!$L$121*(1+rvanilla)^0.5)/A19stdlife))</f>
        <v>0</v>
      </c>
      <c r="BF297" s="172">
        <f>IF(A19stdlife="n/a","n/a",IF(BF$3&gt;(A19stdlife+$E297),(Input!$L$121*(1+rvanilla)^0.5)-SUM($L297:BE297),(Input!$L$121*(1+rvanilla)^0.5)/A19stdlife))</f>
        <v>0</v>
      </c>
      <c r="BG297" s="172">
        <f>IF(A19stdlife="n/a","n/a",IF(BG$3&gt;(A19stdlife+$E297),(Input!$L$121*(1+rvanilla)^0.5)-SUM($L297:BF297),(Input!$L$121*(1+rvanilla)^0.5)/A19stdlife))</f>
        <v>0</v>
      </c>
      <c r="BH297" s="172">
        <f>IF(A19stdlife="n/a","n/a",IF(BH$3&gt;(A19stdlife+$E297),(Input!$L$121*(1+rvanilla)^0.5)-SUM($L297:BG297),(Input!$L$121*(1+rvanilla)^0.5)/A19stdlife))</f>
        <v>0</v>
      </c>
      <c r="BI297" s="172">
        <f>IF(A19stdlife="n/a","n/a",IF(BI$3&gt;(A19stdlife+$E297),(Input!$L$121*(1+rvanilla)^0.5)-SUM($L297:BH297),(Input!$L$121*(1+rvanilla)^0.5)/A19stdlife))</f>
        <v>0</v>
      </c>
      <c r="BJ297" s="16"/>
      <c r="BK297" s="16"/>
      <c r="BL297" s="325"/>
      <c r="BM297" s="325"/>
      <c r="BN297" s="325"/>
      <c r="BO297" s="325"/>
      <c r="BP297" s="325"/>
      <c r="BQ297" s="325"/>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2" customFormat="1" hidden="1" outlineLevel="2">
      <c r="A298" s="16"/>
      <c r="B298" s="16"/>
      <c r="C298" s="35"/>
      <c r="D298" s="546"/>
      <c r="E298" s="293">
        <v>7</v>
      </c>
      <c r="F298" s="37"/>
      <c r="G298" s="318"/>
      <c r="H298" s="320"/>
      <c r="I298" s="320"/>
      <c r="J298" s="320"/>
      <c r="K298" s="320"/>
      <c r="L298" s="320"/>
      <c r="M298" s="319"/>
      <c r="N298" s="172">
        <f>IF(A19stdlife="n/a","n/a",IF(N$3&gt;(A19stdlife+$E298),(Input!$M$121*(1+rvanilla)^0.5)-SUM($M298:M298),(Input!$M$121*(1+rvanilla)^0.5)/A19stdlife))</f>
        <v>0</v>
      </c>
      <c r="O298" s="172">
        <f>IF(A19stdlife="n/a","n/a",IF(O$3&gt;(A19stdlife+$E298),(Input!$M$121*(1+rvanilla)^0.5)-SUM($M298:N298),(Input!$M$121*(1+rvanilla)^0.5)/A19stdlife))</f>
        <v>0</v>
      </c>
      <c r="P298" s="172">
        <f>IF(A19stdlife="n/a","n/a",IF(P$3&gt;(A19stdlife+$E298),(Input!$M$121*(1+rvanilla)^0.5)-SUM($M298:O298),(Input!$M$121*(1+rvanilla)^0.5)/A19stdlife))</f>
        <v>0</v>
      </c>
      <c r="Q298" s="172">
        <f>IF(A19stdlife="n/a","n/a",IF(Q$3&gt;(A19stdlife+$E298),(Input!$M$121*(1+rvanilla)^0.5)-SUM($M298:P298),(Input!$M$121*(1+rvanilla)^0.5)/A19stdlife))</f>
        <v>0</v>
      </c>
      <c r="R298" s="172">
        <f>IF(A19stdlife="n/a","n/a",IF(R$3&gt;(A19stdlife+$E298),(Input!$M$121*(1+rvanilla)^0.5)-SUM($M298:Q298),(Input!$M$121*(1+rvanilla)^0.5)/A19stdlife))</f>
        <v>0</v>
      </c>
      <c r="S298" s="172">
        <f>IF(A19stdlife="n/a","n/a",IF(S$3&gt;(A19stdlife+$E298),(Input!$M$121*(1+rvanilla)^0.5)-SUM($M298:R298),(Input!$M$121*(1+rvanilla)^0.5)/A19stdlife))</f>
        <v>0</v>
      </c>
      <c r="T298" s="172">
        <f>IF(A19stdlife="n/a","n/a",IF(T$3&gt;(A19stdlife+$E298),(Input!$M$121*(1+rvanilla)^0.5)-SUM($M298:S298),(Input!$M$121*(1+rvanilla)^0.5)/A19stdlife))</f>
        <v>0</v>
      </c>
      <c r="U298" s="172">
        <f>IF(A19stdlife="n/a","n/a",IF(U$3&gt;(A19stdlife+$E298),(Input!$M$121*(1+rvanilla)^0.5)-SUM($M298:T298),(Input!$M$121*(1+rvanilla)^0.5)/A19stdlife))</f>
        <v>0</v>
      </c>
      <c r="V298" s="172">
        <f>IF(A19stdlife="n/a","n/a",IF(V$3&gt;(A19stdlife+$E298),(Input!$M$121*(1+rvanilla)^0.5)-SUM($M298:U298),(Input!$M$121*(1+rvanilla)^0.5)/A19stdlife))</f>
        <v>0</v>
      </c>
      <c r="W298" s="172">
        <f>IF(A19stdlife="n/a","n/a",IF(W$3&gt;(A19stdlife+$E298),(Input!$M$121*(1+rvanilla)^0.5)-SUM($M298:V298),(Input!$M$121*(1+rvanilla)^0.5)/A19stdlife))</f>
        <v>0</v>
      </c>
      <c r="X298" s="172">
        <f>IF(A19stdlife="n/a","n/a",IF(X$3&gt;(A19stdlife+$E298),(Input!$M$121*(1+rvanilla)^0.5)-SUM($M298:W298),(Input!$M$121*(1+rvanilla)^0.5)/A19stdlife))</f>
        <v>0</v>
      </c>
      <c r="Y298" s="172">
        <f>IF(A19stdlife="n/a","n/a",IF(Y$3&gt;(A19stdlife+$E298),(Input!$M$121*(1+rvanilla)^0.5)-SUM($M298:X298),(Input!$M$121*(1+rvanilla)^0.5)/A19stdlife))</f>
        <v>0</v>
      </c>
      <c r="Z298" s="172">
        <f>IF(A19stdlife="n/a","n/a",IF(Z$3&gt;(A19stdlife+$E298),(Input!$M$121*(1+rvanilla)^0.5)-SUM($M298:Y298),(Input!$M$121*(1+rvanilla)^0.5)/A19stdlife))</f>
        <v>0</v>
      </c>
      <c r="AA298" s="172">
        <f>IF(A19stdlife="n/a","n/a",IF(AA$3&gt;(A19stdlife+$E298),(Input!$M$121*(1+rvanilla)^0.5)-SUM($M298:Z298),(Input!$M$121*(1+rvanilla)^0.5)/A19stdlife))</f>
        <v>0</v>
      </c>
      <c r="AB298" s="172">
        <f>IF(A19stdlife="n/a","n/a",IF(AB$3&gt;(A19stdlife+$E298),(Input!$M$121*(1+rvanilla)^0.5)-SUM($M298:AA298),(Input!$M$121*(1+rvanilla)^0.5)/A19stdlife))</f>
        <v>0</v>
      </c>
      <c r="AC298" s="172">
        <f>IF(A19stdlife="n/a","n/a",IF(AC$3&gt;(A19stdlife+$E298),(Input!$M$121*(1+rvanilla)^0.5)-SUM($M298:AB298),(Input!$M$121*(1+rvanilla)^0.5)/A19stdlife))</f>
        <v>0</v>
      </c>
      <c r="AD298" s="172">
        <f>IF(A19stdlife="n/a","n/a",IF(AD$3&gt;(A19stdlife+$E298),(Input!$M$121*(1+rvanilla)^0.5)-SUM($M298:AC298),(Input!$M$121*(1+rvanilla)^0.5)/A19stdlife))</f>
        <v>0</v>
      </c>
      <c r="AE298" s="172">
        <f>IF(A19stdlife="n/a","n/a",IF(AE$3&gt;(A19stdlife+$E298),(Input!$M$121*(1+rvanilla)^0.5)-SUM($M298:AD298),(Input!$M$121*(1+rvanilla)^0.5)/A19stdlife))</f>
        <v>0</v>
      </c>
      <c r="AF298" s="172">
        <f>IF(A19stdlife="n/a","n/a",IF(AF$3&gt;(A19stdlife+$E298),(Input!$M$121*(1+rvanilla)^0.5)-SUM($M298:AE298),(Input!$M$121*(1+rvanilla)^0.5)/A19stdlife))</f>
        <v>0</v>
      </c>
      <c r="AG298" s="172">
        <f>IF(A19stdlife="n/a","n/a",IF(AG$3&gt;(A19stdlife+$E298),(Input!$M$121*(1+rvanilla)^0.5)-SUM($M298:AF298),(Input!$M$121*(1+rvanilla)^0.5)/A19stdlife))</f>
        <v>0</v>
      </c>
      <c r="AH298" s="172">
        <f>IF(A19stdlife="n/a","n/a",IF(AH$3&gt;(A19stdlife+$E298),(Input!$M$121*(1+rvanilla)^0.5)-SUM($M298:AG298),(Input!$M$121*(1+rvanilla)^0.5)/A19stdlife))</f>
        <v>0</v>
      </c>
      <c r="AI298" s="172">
        <f>IF(A19stdlife="n/a","n/a",IF(AI$3&gt;(A19stdlife+$E298),(Input!$M$121*(1+rvanilla)^0.5)-SUM($M298:AH298),(Input!$M$121*(1+rvanilla)^0.5)/A19stdlife))</f>
        <v>0</v>
      </c>
      <c r="AJ298" s="172">
        <f>IF(A19stdlife="n/a","n/a",IF(AJ$3&gt;(A19stdlife+$E298),(Input!$M$121*(1+rvanilla)^0.5)-SUM($M298:AI298),(Input!$M$121*(1+rvanilla)^0.5)/A19stdlife))</f>
        <v>0</v>
      </c>
      <c r="AK298" s="172">
        <f>IF(A19stdlife="n/a","n/a",IF(AK$3&gt;(A19stdlife+$E298),(Input!$M$121*(1+rvanilla)^0.5)-SUM($M298:AJ298),(Input!$M$121*(1+rvanilla)^0.5)/A19stdlife))</f>
        <v>0</v>
      </c>
      <c r="AL298" s="172">
        <f>IF(A19stdlife="n/a","n/a",IF(AL$3&gt;(A19stdlife+$E298),(Input!$M$121*(1+rvanilla)^0.5)-SUM($M298:AK298),(Input!$M$121*(1+rvanilla)^0.5)/A19stdlife))</f>
        <v>0</v>
      </c>
      <c r="AM298" s="172">
        <f>IF(A19stdlife="n/a","n/a",IF(AM$3&gt;(A19stdlife+$E298),(Input!$M$121*(1+rvanilla)^0.5)-SUM($M298:AL298),(Input!$M$121*(1+rvanilla)^0.5)/A19stdlife))</f>
        <v>0</v>
      </c>
      <c r="AN298" s="172">
        <f>IF(A19stdlife="n/a","n/a",IF(AN$3&gt;(A19stdlife+$E298),(Input!$M$121*(1+rvanilla)^0.5)-SUM($M298:AM298),(Input!$M$121*(1+rvanilla)^0.5)/A19stdlife))</f>
        <v>0</v>
      </c>
      <c r="AO298" s="172">
        <f>IF(A19stdlife="n/a","n/a",IF(AO$3&gt;(A19stdlife+$E298),(Input!$M$121*(1+rvanilla)^0.5)-SUM($M298:AN298),(Input!$M$121*(1+rvanilla)^0.5)/A19stdlife))</f>
        <v>0</v>
      </c>
      <c r="AP298" s="172">
        <f>IF(A19stdlife="n/a","n/a",IF(AP$3&gt;(A19stdlife+$E298),(Input!$M$121*(1+rvanilla)^0.5)-SUM($M298:AO298),(Input!$M$121*(1+rvanilla)^0.5)/A19stdlife))</f>
        <v>0</v>
      </c>
      <c r="AQ298" s="172">
        <f>IF(A19stdlife="n/a","n/a",IF(AQ$3&gt;(A19stdlife+$E298),(Input!$M$121*(1+rvanilla)^0.5)-SUM($M298:AP298),(Input!$M$121*(1+rvanilla)^0.5)/A19stdlife))</f>
        <v>0</v>
      </c>
      <c r="AR298" s="172">
        <f>IF(A19stdlife="n/a","n/a",IF(AR$3&gt;(A19stdlife+$E298),(Input!$M$121*(1+rvanilla)^0.5)-SUM($M298:AQ298),(Input!$M$121*(1+rvanilla)^0.5)/A19stdlife))</f>
        <v>0</v>
      </c>
      <c r="AS298" s="172">
        <f>IF(A19stdlife="n/a","n/a",IF(AS$3&gt;(A19stdlife+$E298),(Input!$M$121*(1+rvanilla)^0.5)-SUM($M298:AR298),(Input!$M$121*(1+rvanilla)^0.5)/A19stdlife))</f>
        <v>0</v>
      </c>
      <c r="AT298" s="172">
        <f>IF(A19stdlife="n/a","n/a",IF(AT$3&gt;(A19stdlife+$E298),(Input!$M$121*(1+rvanilla)^0.5)-SUM($M298:AS298),(Input!$M$121*(1+rvanilla)^0.5)/A19stdlife))</f>
        <v>0</v>
      </c>
      <c r="AU298" s="172">
        <f>IF(A19stdlife="n/a","n/a",IF(AU$3&gt;(A19stdlife+$E298),(Input!$M$121*(1+rvanilla)^0.5)-SUM($M298:AT298),(Input!$M$121*(1+rvanilla)^0.5)/A19stdlife))</f>
        <v>0</v>
      </c>
      <c r="AV298" s="172">
        <f>IF(A19stdlife="n/a","n/a",IF(AV$3&gt;(A19stdlife+$E298),(Input!$M$121*(1+rvanilla)^0.5)-SUM($M298:AU298),(Input!$M$121*(1+rvanilla)^0.5)/A19stdlife))</f>
        <v>0</v>
      </c>
      <c r="AW298" s="172">
        <f>IF(A19stdlife="n/a","n/a",IF(AW$3&gt;(A19stdlife+$E298),(Input!$M$121*(1+rvanilla)^0.5)-SUM($M298:AV298),(Input!$M$121*(1+rvanilla)^0.5)/A19stdlife))</f>
        <v>0</v>
      </c>
      <c r="AX298" s="172">
        <f>IF(A19stdlife="n/a","n/a",IF(AX$3&gt;(A19stdlife+$E298),(Input!$M$121*(1+rvanilla)^0.5)-SUM($M298:AW298),(Input!$M$121*(1+rvanilla)^0.5)/A19stdlife))</f>
        <v>0</v>
      </c>
      <c r="AY298" s="172">
        <f>IF(A19stdlife="n/a","n/a",IF(AY$3&gt;(A19stdlife+$E298),(Input!$M$121*(1+rvanilla)^0.5)-SUM($M298:AX298),(Input!$M$121*(1+rvanilla)^0.5)/A19stdlife))</f>
        <v>0</v>
      </c>
      <c r="AZ298" s="172">
        <f>IF(A19stdlife="n/a","n/a",IF(AZ$3&gt;(A19stdlife+$E298),(Input!$M$121*(1+rvanilla)^0.5)-SUM($M298:AY298),(Input!$M$121*(1+rvanilla)^0.5)/A19stdlife))</f>
        <v>0</v>
      </c>
      <c r="BA298" s="172">
        <f>IF(A19stdlife="n/a","n/a",IF(BA$3&gt;(A19stdlife+$E298),(Input!$M$121*(1+rvanilla)^0.5)-SUM($M298:AZ298),(Input!$M$121*(1+rvanilla)^0.5)/A19stdlife))</f>
        <v>0</v>
      </c>
      <c r="BB298" s="172">
        <f>IF(A19stdlife="n/a","n/a",IF(BB$3&gt;(A19stdlife+$E298),(Input!$M$121*(1+rvanilla)^0.5)-SUM($M298:BA298),(Input!$M$121*(1+rvanilla)^0.5)/A19stdlife))</f>
        <v>0</v>
      </c>
      <c r="BC298" s="172">
        <f>IF(A19stdlife="n/a","n/a",IF(BC$3&gt;(A19stdlife+$E298),(Input!$M$121*(1+rvanilla)^0.5)-SUM($M298:BB298),(Input!$M$121*(1+rvanilla)^0.5)/A19stdlife))</f>
        <v>0</v>
      </c>
      <c r="BD298" s="172">
        <f>IF(A19stdlife="n/a","n/a",IF(BD$3&gt;(A19stdlife+$E298),(Input!$M$121*(1+rvanilla)^0.5)-SUM($M298:BC298),(Input!$M$121*(1+rvanilla)^0.5)/A19stdlife))</f>
        <v>0</v>
      </c>
      <c r="BE298" s="172">
        <f>IF(A19stdlife="n/a","n/a",IF(BE$3&gt;(A19stdlife+$E298),(Input!$M$121*(1+rvanilla)^0.5)-SUM($M298:BD298),(Input!$M$121*(1+rvanilla)^0.5)/A19stdlife))</f>
        <v>0</v>
      </c>
      <c r="BF298" s="172">
        <f>IF(A19stdlife="n/a","n/a",IF(BF$3&gt;(A19stdlife+$E298),(Input!$M$121*(1+rvanilla)^0.5)-SUM($M298:BE298),(Input!$M$121*(1+rvanilla)^0.5)/A19stdlife))</f>
        <v>0</v>
      </c>
      <c r="BG298" s="172">
        <f>IF(A19stdlife="n/a","n/a",IF(BG$3&gt;(A19stdlife+$E298),(Input!$M$121*(1+rvanilla)^0.5)-SUM($M298:BF298),(Input!$M$121*(1+rvanilla)^0.5)/A19stdlife))</f>
        <v>0</v>
      </c>
      <c r="BH298" s="172">
        <f>IF(A19stdlife="n/a","n/a",IF(BH$3&gt;(A19stdlife+$E298),(Input!$M$121*(1+rvanilla)^0.5)-SUM($M298:BG298),(Input!$M$121*(1+rvanilla)^0.5)/A19stdlife))</f>
        <v>0</v>
      </c>
      <c r="BI298" s="172">
        <f>IF(A19stdlife="n/a","n/a",IF(BI$3&gt;(A19stdlife+$E298),(Input!$M$121*(1+rvanilla)^0.5)-SUM($M298:BH298),(Input!$M$121*(1+rvanilla)^0.5)/A19stdlife))</f>
        <v>0</v>
      </c>
      <c r="BJ298" s="16"/>
      <c r="BK298" s="16"/>
      <c r="BL298" s="325"/>
      <c r="BM298" s="325"/>
      <c r="BN298" s="325"/>
      <c r="BO298" s="325"/>
      <c r="BP298" s="325"/>
      <c r="BQ298" s="325"/>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2" customFormat="1" hidden="1" outlineLevel="2">
      <c r="A299" s="16"/>
      <c r="B299" s="16"/>
      <c r="C299" s="35"/>
      <c r="D299" s="546"/>
      <c r="E299" s="293">
        <v>8</v>
      </c>
      <c r="F299" s="37"/>
      <c r="G299" s="318"/>
      <c r="H299" s="320"/>
      <c r="I299" s="320"/>
      <c r="J299" s="320"/>
      <c r="K299" s="320"/>
      <c r="L299" s="320"/>
      <c r="M299" s="320"/>
      <c r="N299" s="319"/>
      <c r="O299" s="172">
        <f>IF(A19stdlife="n/a","n/a",IF(O$3&gt;(A19stdlife+$E299),(Input!$N$121*(1+rvanilla)^0.5)-SUM($N299:N299),(Input!$N$121*(1+rvanilla)^0.5)/A19stdlife))</f>
        <v>0</v>
      </c>
      <c r="P299" s="172">
        <f>IF(A19stdlife="n/a","n/a",IF(P$3&gt;(A19stdlife+$E299),(Input!$N$121*(1+rvanilla)^0.5)-SUM($N299:O299),(Input!$N$121*(1+rvanilla)^0.5)/A19stdlife))</f>
        <v>0</v>
      </c>
      <c r="Q299" s="172">
        <f>IF(A19stdlife="n/a","n/a",IF(Q$3&gt;(A19stdlife+$E299),(Input!$N$121*(1+rvanilla)^0.5)-SUM($N299:P299),(Input!$N$121*(1+rvanilla)^0.5)/A19stdlife))</f>
        <v>0</v>
      </c>
      <c r="R299" s="172">
        <f>IF(A19stdlife="n/a","n/a",IF(R$3&gt;(A19stdlife+$E299),(Input!$N$121*(1+rvanilla)^0.5)-SUM($N299:Q299),(Input!$N$121*(1+rvanilla)^0.5)/A19stdlife))</f>
        <v>0</v>
      </c>
      <c r="S299" s="172">
        <f>IF(A19stdlife="n/a","n/a",IF(S$3&gt;(A19stdlife+$E299),(Input!$N$121*(1+rvanilla)^0.5)-SUM($N299:R299),(Input!$N$121*(1+rvanilla)^0.5)/A19stdlife))</f>
        <v>0</v>
      </c>
      <c r="T299" s="172">
        <f>IF(A19stdlife="n/a","n/a",IF(T$3&gt;(A19stdlife+$E299),(Input!$N$121*(1+rvanilla)^0.5)-SUM($N299:S299),(Input!$N$121*(1+rvanilla)^0.5)/A19stdlife))</f>
        <v>0</v>
      </c>
      <c r="U299" s="172">
        <f>IF(A19stdlife="n/a","n/a",IF(U$3&gt;(A19stdlife+$E299),(Input!$N$121*(1+rvanilla)^0.5)-SUM($N299:T299),(Input!$N$121*(1+rvanilla)^0.5)/A19stdlife))</f>
        <v>0</v>
      </c>
      <c r="V299" s="172">
        <f>IF(A19stdlife="n/a","n/a",IF(V$3&gt;(A19stdlife+$E299),(Input!$N$121*(1+rvanilla)^0.5)-SUM($N299:U299),(Input!$N$121*(1+rvanilla)^0.5)/A19stdlife))</f>
        <v>0</v>
      </c>
      <c r="W299" s="172">
        <f>IF(A19stdlife="n/a","n/a",IF(W$3&gt;(A19stdlife+$E299),(Input!$N$121*(1+rvanilla)^0.5)-SUM($N299:V299),(Input!$N$121*(1+rvanilla)^0.5)/A19stdlife))</f>
        <v>0</v>
      </c>
      <c r="X299" s="172">
        <f>IF(A19stdlife="n/a","n/a",IF(X$3&gt;(A19stdlife+$E299),(Input!$N$121*(1+rvanilla)^0.5)-SUM($N299:W299),(Input!$N$121*(1+rvanilla)^0.5)/A19stdlife))</f>
        <v>0</v>
      </c>
      <c r="Y299" s="172">
        <f>IF(A19stdlife="n/a","n/a",IF(Y$3&gt;(A19stdlife+$E299),(Input!$N$121*(1+rvanilla)^0.5)-SUM($N299:X299),(Input!$N$121*(1+rvanilla)^0.5)/A19stdlife))</f>
        <v>0</v>
      </c>
      <c r="Z299" s="172">
        <f>IF(A19stdlife="n/a","n/a",IF(Z$3&gt;(A19stdlife+$E299),(Input!$N$121*(1+rvanilla)^0.5)-SUM($N299:Y299),(Input!$N$121*(1+rvanilla)^0.5)/A19stdlife))</f>
        <v>0</v>
      </c>
      <c r="AA299" s="172">
        <f>IF(A19stdlife="n/a","n/a",IF(AA$3&gt;(A19stdlife+$E299),(Input!$N$121*(1+rvanilla)^0.5)-SUM($N299:Z299),(Input!$N$121*(1+rvanilla)^0.5)/A19stdlife))</f>
        <v>0</v>
      </c>
      <c r="AB299" s="172">
        <f>IF(A19stdlife="n/a","n/a",IF(AB$3&gt;(A19stdlife+$E299),(Input!$N$121*(1+rvanilla)^0.5)-SUM($N299:AA299),(Input!$N$121*(1+rvanilla)^0.5)/A19stdlife))</f>
        <v>0</v>
      </c>
      <c r="AC299" s="172">
        <f>IF(A19stdlife="n/a","n/a",IF(AC$3&gt;(A19stdlife+$E299),(Input!$N$121*(1+rvanilla)^0.5)-SUM($N299:AB299),(Input!$N$121*(1+rvanilla)^0.5)/A19stdlife))</f>
        <v>0</v>
      </c>
      <c r="AD299" s="172">
        <f>IF(A19stdlife="n/a","n/a",IF(AD$3&gt;(A19stdlife+$E299),(Input!$N$121*(1+rvanilla)^0.5)-SUM($N299:AC299),(Input!$N$121*(1+rvanilla)^0.5)/A19stdlife))</f>
        <v>0</v>
      </c>
      <c r="AE299" s="172">
        <f>IF(A19stdlife="n/a","n/a",IF(AE$3&gt;(A19stdlife+$E299),(Input!$N$121*(1+rvanilla)^0.5)-SUM($N299:AD299),(Input!$N$121*(1+rvanilla)^0.5)/A19stdlife))</f>
        <v>0</v>
      </c>
      <c r="AF299" s="172">
        <f>IF(A19stdlife="n/a","n/a",IF(AF$3&gt;(A19stdlife+$E299),(Input!$N$121*(1+rvanilla)^0.5)-SUM($N299:AE299),(Input!$N$121*(1+rvanilla)^0.5)/A19stdlife))</f>
        <v>0</v>
      </c>
      <c r="AG299" s="172">
        <f>IF(A19stdlife="n/a","n/a",IF(AG$3&gt;(A19stdlife+$E299),(Input!$N$121*(1+rvanilla)^0.5)-SUM($N299:AF299),(Input!$N$121*(1+rvanilla)^0.5)/A19stdlife))</f>
        <v>0</v>
      </c>
      <c r="AH299" s="172">
        <f>IF(A19stdlife="n/a","n/a",IF(AH$3&gt;(A19stdlife+$E299),(Input!$N$121*(1+rvanilla)^0.5)-SUM($N299:AG299),(Input!$N$121*(1+rvanilla)^0.5)/A19stdlife))</f>
        <v>0</v>
      </c>
      <c r="AI299" s="172">
        <f>IF(A19stdlife="n/a","n/a",IF(AI$3&gt;(A19stdlife+$E299),(Input!$N$121*(1+rvanilla)^0.5)-SUM($N299:AH299),(Input!$N$121*(1+rvanilla)^0.5)/A19stdlife))</f>
        <v>0</v>
      </c>
      <c r="AJ299" s="172">
        <f>IF(A19stdlife="n/a","n/a",IF(AJ$3&gt;(A19stdlife+$E299),(Input!$N$121*(1+rvanilla)^0.5)-SUM($N299:AI299),(Input!$N$121*(1+rvanilla)^0.5)/A19stdlife))</f>
        <v>0</v>
      </c>
      <c r="AK299" s="172">
        <f>IF(A19stdlife="n/a","n/a",IF(AK$3&gt;(A19stdlife+$E299),(Input!$N$121*(1+rvanilla)^0.5)-SUM($N299:AJ299),(Input!$N$121*(1+rvanilla)^0.5)/A19stdlife))</f>
        <v>0</v>
      </c>
      <c r="AL299" s="172">
        <f>IF(A19stdlife="n/a","n/a",IF(AL$3&gt;(A19stdlife+$E299),(Input!$N$121*(1+rvanilla)^0.5)-SUM($N299:AK299),(Input!$N$121*(1+rvanilla)^0.5)/A19stdlife))</f>
        <v>0</v>
      </c>
      <c r="AM299" s="172">
        <f>IF(A19stdlife="n/a","n/a",IF(AM$3&gt;(A19stdlife+$E299),(Input!$N$121*(1+rvanilla)^0.5)-SUM($N299:AL299),(Input!$N$121*(1+rvanilla)^0.5)/A19stdlife))</f>
        <v>0</v>
      </c>
      <c r="AN299" s="172">
        <f>IF(A19stdlife="n/a","n/a",IF(AN$3&gt;(A19stdlife+$E299),(Input!$N$121*(1+rvanilla)^0.5)-SUM($N299:AM299),(Input!$N$121*(1+rvanilla)^0.5)/A19stdlife))</f>
        <v>0</v>
      </c>
      <c r="AO299" s="172">
        <f>IF(A19stdlife="n/a","n/a",IF(AO$3&gt;(A19stdlife+$E299),(Input!$N$121*(1+rvanilla)^0.5)-SUM($N299:AN299),(Input!$N$121*(1+rvanilla)^0.5)/A19stdlife))</f>
        <v>0</v>
      </c>
      <c r="AP299" s="172">
        <f>IF(A19stdlife="n/a","n/a",IF(AP$3&gt;(A19stdlife+$E299),(Input!$N$121*(1+rvanilla)^0.5)-SUM($N299:AO299),(Input!$N$121*(1+rvanilla)^0.5)/A19stdlife))</f>
        <v>0</v>
      </c>
      <c r="AQ299" s="172">
        <f>IF(A19stdlife="n/a","n/a",IF(AQ$3&gt;(A19stdlife+$E299),(Input!$N$121*(1+rvanilla)^0.5)-SUM($N299:AP299),(Input!$N$121*(1+rvanilla)^0.5)/A19stdlife))</f>
        <v>0</v>
      </c>
      <c r="AR299" s="172">
        <f>IF(A19stdlife="n/a","n/a",IF(AR$3&gt;(A19stdlife+$E299),(Input!$N$121*(1+rvanilla)^0.5)-SUM($N299:AQ299),(Input!$N$121*(1+rvanilla)^0.5)/A19stdlife))</f>
        <v>0</v>
      </c>
      <c r="AS299" s="172">
        <f>IF(A19stdlife="n/a","n/a",IF(AS$3&gt;(A19stdlife+$E299),(Input!$N$121*(1+rvanilla)^0.5)-SUM($N299:AR299),(Input!$N$121*(1+rvanilla)^0.5)/A19stdlife))</f>
        <v>0</v>
      </c>
      <c r="AT299" s="172">
        <f>IF(A19stdlife="n/a","n/a",IF(AT$3&gt;(A19stdlife+$E299),(Input!$N$121*(1+rvanilla)^0.5)-SUM($N299:AS299),(Input!$N$121*(1+rvanilla)^0.5)/A19stdlife))</f>
        <v>0</v>
      </c>
      <c r="AU299" s="172">
        <f>IF(A19stdlife="n/a","n/a",IF(AU$3&gt;(A19stdlife+$E299),(Input!$N$121*(1+rvanilla)^0.5)-SUM($N299:AT299),(Input!$N$121*(1+rvanilla)^0.5)/A19stdlife))</f>
        <v>0</v>
      </c>
      <c r="AV299" s="172">
        <f>IF(A19stdlife="n/a","n/a",IF(AV$3&gt;(A19stdlife+$E299),(Input!$N$121*(1+rvanilla)^0.5)-SUM($N299:AU299),(Input!$N$121*(1+rvanilla)^0.5)/A19stdlife))</f>
        <v>0</v>
      </c>
      <c r="AW299" s="172">
        <f>IF(A19stdlife="n/a","n/a",IF(AW$3&gt;(A19stdlife+$E299),(Input!$N$121*(1+rvanilla)^0.5)-SUM($N299:AV299),(Input!$N$121*(1+rvanilla)^0.5)/A19stdlife))</f>
        <v>0</v>
      </c>
      <c r="AX299" s="172">
        <f>IF(A19stdlife="n/a","n/a",IF(AX$3&gt;(A19stdlife+$E299),(Input!$N$121*(1+rvanilla)^0.5)-SUM($N299:AW299),(Input!$N$121*(1+rvanilla)^0.5)/A19stdlife))</f>
        <v>0</v>
      </c>
      <c r="AY299" s="172">
        <f>IF(A19stdlife="n/a","n/a",IF(AY$3&gt;(A19stdlife+$E299),(Input!$N$121*(1+rvanilla)^0.5)-SUM($N299:AX299),(Input!$N$121*(1+rvanilla)^0.5)/A19stdlife))</f>
        <v>0</v>
      </c>
      <c r="AZ299" s="172">
        <f>IF(A19stdlife="n/a","n/a",IF(AZ$3&gt;(A19stdlife+$E299),(Input!$N$121*(1+rvanilla)^0.5)-SUM($N299:AY299),(Input!$N$121*(1+rvanilla)^0.5)/A19stdlife))</f>
        <v>0</v>
      </c>
      <c r="BA299" s="172">
        <f>IF(A19stdlife="n/a","n/a",IF(BA$3&gt;(A19stdlife+$E299),(Input!$N$121*(1+rvanilla)^0.5)-SUM($N299:AZ299),(Input!$N$121*(1+rvanilla)^0.5)/A19stdlife))</f>
        <v>0</v>
      </c>
      <c r="BB299" s="172">
        <f>IF(A19stdlife="n/a","n/a",IF(BB$3&gt;(A19stdlife+$E299),(Input!$N$121*(1+rvanilla)^0.5)-SUM($N299:BA299),(Input!$N$121*(1+rvanilla)^0.5)/A19stdlife))</f>
        <v>0</v>
      </c>
      <c r="BC299" s="172">
        <f>IF(A19stdlife="n/a","n/a",IF(BC$3&gt;(A19stdlife+$E299),(Input!$N$121*(1+rvanilla)^0.5)-SUM($N299:BB299),(Input!$N$121*(1+rvanilla)^0.5)/A19stdlife))</f>
        <v>0</v>
      </c>
      <c r="BD299" s="172">
        <f>IF(A19stdlife="n/a","n/a",IF(BD$3&gt;(A19stdlife+$E299),(Input!$N$121*(1+rvanilla)^0.5)-SUM($N299:BC299),(Input!$N$121*(1+rvanilla)^0.5)/A19stdlife))</f>
        <v>0</v>
      </c>
      <c r="BE299" s="172">
        <f>IF(A19stdlife="n/a","n/a",IF(BE$3&gt;(A19stdlife+$E299),(Input!$N$121*(1+rvanilla)^0.5)-SUM($N299:BD299),(Input!$N$121*(1+rvanilla)^0.5)/A19stdlife))</f>
        <v>0</v>
      </c>
      <c r="BF299" s="172">
        <f>IF(A19stdlife="n/a","n/a",IF(BF$3&gt;(A19stdlife+$E299),(Input!$N$121*(1+rvanilla)^0.5)-SUM($N299:BE299),(Input!$N$121*(1+rvanilla)^0.5)/A19stdlife))</f>
        <v>0</v>
      </c>
      <c r="BG299" s="172">
        <f>IF(A19stdlife="n/a","n/a",IF(BG$3&gt;(A19stdlife+$E299),(Input!$N$121*(1+rvanilla)^0.5)-SUM($N299:BF299),(Input!$N$121*(1+rvanilla)^0.5)/A19stdlife))</f>
        <v>0</v>
      </c>
      <c r="BH299" s="172">
        <f>IF(A19stdlife="n/a","n/a",IF(BH$3&gt;(A19stdlife+$E299),(Input!$N$121*(1+rvanilla)^0.5)-SUM($N299:BG299),(Input!$N$121*(1+rvanilla)^0.5)/A19stdlife))</f>
        <v>0</v>
      </c>
      <c r="BI299" s="172">
        <f>IF(A19stdlife="n/a","n/a",IF(BI$3&gt;(A19stdlife+$E299),(Input!$N$121*(1+rvanilla)^0.5)-SUM($N299:BH299),(Input!$N$121*(1+rvanilla)^0.5)/A19stdlife))</f>
        <v>0</v>
      </c>
      <c r="BJ299" s="16"/>
      <c r="BK299" s="16"/>
      <c r="BL299" s="325"/>
      <c r="BM299" s="325"/>
      <c r="BN299" s="325"/>
      <c r="BO299" s="325"/>
      <c r="BP299" s="325"/>
      <c r="BQ299" s="325"/>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2" customFormat="1" hidden="1" outlineLevel="2">
      <c r="A300" s="16"/>
      <c r="B300" s="16"/>
      <c r="C300" s="35"/>
      <c r="D300" s="546"/>
      <c r="E300" s="293">
        <v>9</v>
      </c>
      <c r="F300" s="37"/>
      <c r="G300" s="318"/>
      <c r="H300" s="320"/>
      <c r="I300" s="320"/>
      <c r="J300" s="320"/>
      <c r="K300" s="320"/>
      <c r="L300" s="320"/>
      <c r="M300" s="320"/>
      <c r="N300" s="320"/>
      <c r="O300" s="319"/>
      <c r="P300" s="172">
        <f>IF(A19stdlife="n/a","n/a",IF(P$3&gt;(A19stdlife+$E300),(Input!$O$121*(1+rvanilla)^0.5)-SUM($O300:O300),(Input!$O$121*(1+rvanilla)^0.5)/A19stdlife))</f>
        <v>0</v>
      </c>
      <c r="Q300" s="172">
        <f>IF(A19stdlife="n/a","n/a",IF(Q$3&gt;(A19stdlife+$E300),(Input!$O$121*(1+rvanilla)^0.5)-SUM($O300:P300),(Input!$O$121*(1+rvanilla)^0.5)/A19stdlife))</f>
        <v>0</v>
      </c>
      <c r="R300" s="172">
        <f>IF(A19stdlife="n/a","n/a",IF(R$3&gt;(A19stdlife+$E300),(Input!$O$121*(1+rvanilla)^0.5)-SUM($O300:Q300),(Input!$O$121*(1+rvanilla)^0.5)/A19stdlife))</f>
        <v>0</v>
      </c>
      <c r="S300" s="172">
        <f>IF(A19stdlife="n/a","n/a",IF(S$3&gt;(A19stdlife+$E300),(Input!$O$121*(1+rvanilla)^0.5)-SUM($O300:R300),(Input!$O$121*(1+rvanilla)^0.5)/A19stdlife))</f>
        <v>0</v>
      </c>
      <c r="T300" s="172">
        <f>IF(A19stdlife="n/a","n/a",IF(T$3&gt;(A19stdlife+$E300),(Input!$O$121*(1+rvanilla)^0.5)-SUM($O300:S300),(Input!$O$121*(1+rvanilla)^0.5)/A19stdlife))</f>
        <v>0</v>
      </c>
      <c r="U300" s="172">
        <f>IF(A19stdlife="n/a","n/a",IF(U$3&gt;(A19stdlife+$E300),(Input!$O$121*(1+rvanilla)^0.5)-SUM($O300:T300),(Input!$O$121*(1+rvanilla)^0.5)/A19stdlife))</f>
        <v>0</v>
      </c>
      <c r="V300" s="172">
        <f>IF(A19stdlife="n/a","n/a",IF(V$3&gt;(A19stdlife+$E300),(Input!$O$121*(1+rvanilla)^0.5)-SUM($O300:U300),(Input!$O$121*(1+rvanilla)^0.5)/A19stdlife))</f>
        <v>0</v>
      </c>
      <c r="W300" s="172">
        <f>IF(A19stdlife="n/a","n/a",IF(W$3&gt;(A19stdlife+$E300),(Input!$O$121*(1+rvanilla)^0.5)-SUM($O300:V300),(Input!$O$121*(1+rvanilla)^0.5)/A19stdlife))</f>
        <v>0</v>
      </c>
      <c r="X300" s="172">
        <f>IF(A19stdlife="n/a","n/a",IF(X$3&gt;(A19stdlife+$E300),(Input!$O$121*(1+rvanilla)^0.5)-SUM($O300:W300),(Input!$O$121*(1+rvanilla)^0.5)/A19stdlife))</f>
        <v>0</v>
      </c>
      <c r="Y300" s="172">
        <f>IF(A19stdlife="n/a","n/a",IF(Y$3&gt;(A19stdlife+$E300),(Input!$O$121*(1+rvanilla)^0.5)-SUM($O300:X300),(Input!$O$121*(1+rvanilla)^0.5)/A19stdlife))</f>
        <v>0</v>
      </c>
      <c r="Z300" s="172">
        <f>IF(A19stdlife="n/a","n/a",IF(Z$3&gt;(A19stdlife+$E300),(Input!$O$121*(1+rvanilla)^0.5)-SUM($O300:Y300),(Input!$O$121*(1+rvanilla)^0.5)/A19stdlife))</f>
        <v>0</v>
      </c>
      <c r="AA300" s="172">
        <f>IF(A19stdlife="n/a","n/a",IF(AA$3&gt;(A19stdlife+$E300),(Input!$O$121*(1+rvanilla)^0.5)-SUM($O300:Z300),(Input!$O$121*(1+rvanilla)^0.5)/A19stdlife))</f>
        <v>0</v>
      </c>
      <c r="AB300" s="172">
        <f>IF(A19stdlife="n/a","n/a",IF(AB$3&gt;(A19stdlife+$E300),(Input!$O$121*(1+rvanilla)^0.5)-SUM($O300:AA300),(Input!$O$121*(1+rvanilla)^0.5)/A19stdlife))</f>
        <v>0</v>
      </c>
      <c r="AC300" s="172">
        <f>IF(A19stdlife="n/a","n/a",IF(AC$3&gt;(A19stdlife+$E300),(Input!$O$121*(1+rvanilla)^0.5)-SUM($O300:AB300),(Input!$O$121*(1+rvanilla)^0.5)/A19stdlife))</f>
        <v>0</v>
      </c>
      <c r="AD300" s="172">
        <f>IF(A19stdlife="n/a","n/a",IF(AD$3&gt;(A19stdlife+$E300),(Input!$O$121*(1+rvanilla)^0.5)-SUM($O300:AC300),(Input!$O$121*(1+rvanilla)^0.5)/A19stdlife))</f>
        <v>0</v>
      </c>
      <c r="AE300" s="172">
        <f>IF(A19stdlife="n/a","n/a",IF(AE$3&gt;(A19stdlife+$E300),(Input!$O$121*(1+rvanilla)^0.5)-SUM($O300:AD300),(Input!$O$121*(1+rvanilla)^0.5)/A19stdlife))</f>
        <v>0</v>
      </c>
      <c r="AF300" s="172">
        <f>IF(A19stdlife="n/a","n/a",IF(AF$3&gt;(A19stdlife+$E300),(Input!$O$121*(1+rvanilla)^0.5)-SUM($O300:AE300),(Input!$O$121*(1+rvanilla)^0.5)/A19stdlife))</f>
        <v>0</v>
      </c>
      <c r="AG300" s="172">
        <f>IF(A19stdlife="n/a","n/a",IF(AG$3&gt;(A19stdlife+$E300),(Input!$O$121*(1+rvanilla)^0.5)-SUM($O300:AF300),(Input!$O$121*(1+rvanilla)^0.5)/A19stdlife))</f>
        <v>0</v>
      </c>
      <c r="AH300" s="172">
        <f>IF(A19stdlife="n/a","n/a",IF(AH$3&gt;(A19stdlife+$E300),(Input!$O$121*(1+rvanilla)^0.5)-SUM($O300:AG300),(Input!$O$121*(1+rvanilla)^0.5)/A19stdlife))</f>
        <v>0</v>
      </c>
      <c r="AI300" s="172">
        <f>IF(A19stdlife="n/a","n/a",IF(AI$3&gt;(A19stdlife+$E300),(Input!$O$121*(1+rvanilla)^0.5)-SUM($O300:AH300),(Input!$O$121*(1+rvanilla)^0.5)/A19stdlife))</f>
        <v>0</v>
      </c>
      <c r="AJ300" s="172">
        <f>IF(A19stdlife="n/a","n/a",IF(AJ$3&gt;(A19stdlife+$E300),(Input!$O$121*(1+rvanilla)^0.5)-SUM($O300:AI300),(Input!$O$121*(1+rvanilla)^0.5)/A19stdlife))</f>
        <v>0</v>
      </c>
      <c r="AK300" s="172">
        <f>IF(A19stdlife="n/a","n/a",IF(AK$3&gt;(A19stdlife+$E300),(Input!$O$121*(1+rvanilla)^0.5)-SUM($O300:AJ300),(Input!$O$121*(1+rvanilla)^0.5)/A19stdlife))</f>
        <v>0</v>
      </c>
      <c r="AL300" s="172">
        <f>IF(A19stdlife="n/a","n/a",IF(AL$3&gt;(A19stdlife+$E300),(Input!$O$121*(1+rvanilla)^0.5)-SUM($O300:AK300),(Input!$O$121*(1+rvanilla)^0.5)/A19stdlife))</f>
        <v>0</v>
      </c>
      <c r="AM300" s="172">
        <f>IF(A19stdlife="n/a","n/a",IF(AM$3&gt;(A19stdlife+$E300),(Input!$O$121*(1+rvanilla)^0.5)-SUM($O300:AL300),(Input!$O$121*(1+rvanilla)^0.5)/A19stdlife))</f>
        <v>0</v>
      </c>
      <c r="AN300" s="172">
        <f>IF(A19stdlife="n/a","n/a",IF(AN$3&gt;(A19stdlife+$E300),(Input!$O$121*(1+rvanilla)^0.5)-SUM($O300:AM300),(Input!$O$121*(1+rvanilla)^0.5)/A19stdlife))</f>
        <v>0</v>
      </c>
      <c r="AO300" s="172">
        <f>IF(A19stdlife="n/a","n/a",IF(AO$3&gt;(A19stdlife+$E300),(Input!$O$121*(1+rvanilla)^0.5)-SUM($O300:AN300),(Input!$O$121*(1+rvanilla)^0.5)/A19stdlife))</f>
        <v>0</v>
      </c>
      <c r="AP300" s="172">
        <f>IF(A19stdlife="n/a","n/a",IF(AP$3&gt;(A19stdlife+$E300),(Input!$O$121*(1+rvanilla)^0.5)-SUM($O300:AO300),(Input!$O$121*(1+rvanilla)^0.5)/A19stdlife))</f>
        <v>0</v>
      </c>
      <c r="AQ300" s="172">
        <f>IF(A19stdlife="n/a","n/a",IF(AQ$3&gt;(A19stdlife+$E300),(Input!$O$121*(1+rvanilla)^0.5)-SUM($O300:AP300),(Input!$O$121*(1+rvanilla)^0.5)/A19stdlife))</f>
        <v>0</v>
      </c>
      <c r="AR300" s="172">
        <f>IF(A19stdlife="n/a","n/a",IF(AR$3&gt;(A19stdlife+$E300),(Input!$O$121*(1+rvanilla)^0.5)-SUM($O300:AQ300),(Input!$O$121*(1+rvanilla)^0.5)/A19stdlife))</f>
        <v>0</v>
      </c>
      <c r="AS300" s="172">
        <f>IF(A19stdlife="n/a","n/a",IF(AS$3&gt;(A19stdlife+$E300),(Input!$O$121*(1+rvanilla)^0.5)-SUM($O300:AR300),(Input!$O$121*(1+rvanilla)^0.5)/A19stdlife))</f>
        <v>0</v>
      </c>
      <c r="AT300" s="172">
        <f>IF(A19stdlife="n/a","n/a",IF(AT$3&gt;(A19stdlife+$E300),(Input!$O$121*(1+rvanilla)^0.5)-SUM($O300:AS300),(Input!$O$121*(1+rvanilla)^0.5)/A19stdlife))</f>
        <v>0</v>
      </c>
      <c r="AU300" s="172">
        <f>IF(A19stdlife="n/a","n/a",IF(AU$3&gt;(A19stdlife+$E300),(Input!$O$121*(1+rvanilla)^0.5)-SUM($O300:AT300),(Input!$O$121*(1+rvanilla)^0.5)/A19stdlife))</f>
        <v>0</v>
      </c>
      <c r="AV300" s="172">
        <f>IF(A19stdlife="n/a","n/a",IF(AV$3&gt;(A19stdlife+$E300),(Input!$O$121*(1+rvanilla)^0.5)-SUM($O300:AU300),(Input!$O$121*(1+rvanilla)^0.5)/A19stdlife))</f>
        <v>0</v>
      </c>
      <c r="AW300" s="172">
        <f>IF(A19stdlife="n/a","n/a",IF(AW$3&gt;(A19stdlife+$E300),(Input!$O$121*(1+rvanilla)^0.5)-SUM($O300:AV300),(Input!$O$121*(1+rvanilla)^0.5)/A19stdlife))</f>
        <v>0</v>
      </c>
      <c r="AX300" s="172">
        <f>IF(A19stdlife="n/a","n/a",IF(AX$3&gt;(A19stdlife+$E300),(Input!$O$121*(1+rvanilla)^0.5)-SUM($O300:AW300),(Input!$O$121*(1+rvanilla)^0.5)/A19stdlife))</f>
        <v>0</v>
      </c>
      <c r="AY300" s="172">
        <f>IF(A19stdlife="n/a","n/a",IF(AY$3&gt;(A19stdlife+$E300),(Input!$O$121*(1+rvanilla)^0.5)-SUM($O300:AX300),(Input!$O$121*(1+rvanilla)^0.5)/A19stdlife))</f>
        <v>0</v>
      </c>
      <c r="AZ300" s="172">
        <f>IF(A19stdlife="n/a","n/a",IF(AZ$3&gt;(A19stdlife+$E300),(Input!$O$121*(1+rvanilla)^0.5)-SUM($O300:AY300),(Input!$O$121*(1+rvanilla)^0.5)/A19stdlife))</f>
        <v>0</v>
      </c>
      <c r="BA300" s="172">
        <f>IF(A19stdlife="n/a","n/a",IF(BA$3&gt;(A19stdlife+$E300),(Input!$O$121*(1+rvanilla)^0.5)-SUM($O300:AZ300),(Input!$O$121*(1+rvanilla)^0.5)/A19stdlife))</f>
        <v>0</v>
      </c>
      <c r="BB300" s="172">
        <f>IF(A19stdlife="n/a","n/a",IF(BB$3&gt;(A19stdlife+$E300),(Input!$O$121*(1+rvanilla)^0.5)-SUM($O300:BA300),(Input!$O$121*(1+rvanilla)^0.5)/A19stdlife))</f>
        <v>0</v>
      </c>
      <c r="BC300" s="172">
        <f>IF(A19stdlife="n/a","n/a",IF(BC$3&gt;(A19stdlife+$E300),(Input!$O$121*(1+rvanilla)^0.5)-SUM($O300:BB300),(Input!$O$121*(1+rvanilla)^0.5)/A19stdlife))</f>
        <v>0</v>
      </c>
      <c r="BD300" s="172">
        <f>IF(A19stdlife="n/a","n/a",IF(BD$3&gt;(A19stdlife+$E300),(Input!$O$121*(1+rvanilla)^0.5)-SUM($O300:BC300),(Input!$O$121*(1+rvanilla)^0.5)/A19stdlife))</f>
        <v>0</v>
      </c>
      <c r="BE300" s="172">
        <f>IF(A19stdlife="n/a","n/a",IF(BE$3&gt;(A19stdlife+$E300),(Input!$O$121*(1+rvanilla)^0.5)-SUM($O300:BD300),(Input!$O$121*(1+rvanilla)^0.5)/A19stdlife))</f>
        <v>0</v>
      </c>
      <c r="BF300" s="172">
        <f>IF(A19stdlife="n/a","n/a",IF(BF$3&gt;(A19stdlife+$E300),(Input!$O$121*(1+rvanilla)^0.5)-SUM($O300:BE300),(Input!$O$121*(1+rvanilla)^0.5)/A19stdlife))</f>
        <v>0</v>
      </c>
      <c r="BG300" s="172">
        <f>IF(A19stdlife="n/a","n/a",IF(BG$3&gt;(A19stdlife+$E300),(Input!$O$121*(1+rvanilla)^0.5)-SUM($O300:BF300),(Input!$O$121*(1+rvanilla)^0.5)/A19stdlife))</f>
        <v>0</v>
      </c>
      <c r="BH300" s="172">
        <f>IF(A19stdlife="n/a","n/a",IF(BH$3&gt;(A19stdlife+$E300),(Input!$O$121*(1+rvanilla)^0.5)-SUM($O300:BG300),(Input!$O$121*(1+rvanilla)^0.5)/A19stdlife))</f>
        <v>0</v>
      </c>
      <c r="BI300" s="172">
        <f>IF(A19stdlife="n/a","n/a",IF(BI$3&gt;(A19stdlife+$E300),(Input!$O$121*(1+rvanilla)^0.5)-SUM($O300:BH300),(Input!$O$121*(1+rvanilla)^0.5)/A19stdlife))</f>
        <v>0</v>
      </c>
      <c r="BJ300" s="16"/>
      <c r="BK300" s="16"/>
      <c r="BL300" s="325"/>
      <c r="BM300" s="325"/>
      <c r="BN300" s="325"/>
      <c r="BO300" s="325"/>
      <c r="BP300" s="325"/>
      <c r="BQ300" s="325"/>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2" customFormat="1" hidden="1" outlineLevel="2">
      <c r="A301" s="16"/>
      <c r="B301" s="16"/>
      <c r="C301" s="35"/>
      <c r="D301" s="546"/>
      <c r="E301" s="294">
        <v>10</v>
      </c>
      <c r="F301" s="37"/>
      <c r="G301" s="318"/>
      <c r="H301" s="320"/>
      <c r="I301" s="320"/>
      <c r="J301" s="320"/>
      <c r="K301" s="320"/>
      <c r="L301" s="320"/>
      <c r="M301" s="320"/>
      <c r="N301" s="320"/>
      <c r="O301" s="320"/>
      <c r="P301" s="319"/>
      <c r="Q301" s="172">
        <f>IF(A19stdlife="n/a","n/a",IF(Q$3&gt;(A19stdlife+$E301),(Input!$P$121*(1+rvanilla)^0.5)-SUM($P301:P301),(Input!$P$121*(1+rvanilla)^0.5)/A19stdlife))</f>
        <v>0</v>
      </c>
      <c r="R301" s="172">
        <f>IF(A19stdlife="n/a","n/a",IF(R$3&gt;(A19stdlife+$E301),(Input!$P$121*(1+rvanilla)^0.5)-SUM($P301:Q301),(Input!$P$121*(1+rvanilla)^0.5)/A19stdlife))</f>
        <v>0</v>
      </c>
      <c r="S301" s="172">
        <f>IF(A19stdlife="n/a","n/a",IF(S$3&gt;(A19stdlife+$E301),(Input!$P$121*(1+rvanilla)^0.5)-SUM($P301:R301),(Input!$P$121*(1+rvanilla)^0.5)/A19stdlife))</f>
        <v>0</v>
      </c>
      <c r="T301" s="172">
        <f>IF(A19stdlife="n/a","n/a",IF(T$3&gt;(A19stdlife+$E301),(Input!$P$121*(1+rvanilla)^0.5)-SUM($P301:S301),(Input!$P$121*(1+rvanilla)^0.5)/A19stdlife))</f>
        <v>0</v>
      </c>
      <c r="U301" s="172">
        <f>IF(A19stdlife="n/a","n/a",IF(U$3&gt;(A19stdlife+$E301),(Input!$P$121*(1+rvanilla)^0.5)-SUM($P301:T301),(Input!$P$121*(1+rvanilla)^0.5)/A19stdlife))</f>
        <v>0</v>
      </c>
      <c r="V301" s="172">
        <f>IF(A19stdlife="n/a","n/a",IF(V$3&gt;(A19stdlife+$E301),(Input!$P$121*(1+rvanilla)^0.5)-SUM($P301:U301),(Input!$P$121*(1+rvanilla)^0.5)/A19stdlife))</f>
        <v>0</v>
      </c>
      <c r="W301" s="172">
        <f>IF(A19stdlife="n/a","n/a",IF(W$3&gt;(A19stdlife+$E301),(Input!$P$121*(1+rvanilla)^0.5)-SUM($P301:V301),(Input!$P$121*(1+rvanilla)^0.5)/A19stdlife))</f>
        <v>0</v>
      </c>
      <c r="X301" s="172">
        <f>IF(A19stdlife="n/a","n/a",IF(X$3&gt;(A19stdlife+$E301),(Input!$P$121*(1+rvanilla)^0.5)-SUM($P301:W301),(Input!$P$121*(1+rvanilla)^0.5)/A19stdlife))</f>
        <v>0</v>
      </c>
      <c r="Y301" s="172">
        <f>IF(A19stdlife="n/a","n/a",IF(Y$3&gt;(A19stdlife+$E301),(Input!$P$121*(1+rvanilla)^0.5)-SUM($P301:X301),(Input!$P$121*(1+rvanilla)^0.5)/A19stdlife))</f>
        <v>0</v>
      </c>
      <c r="Z301" s="172">
        <f>IF(A19stdlife="n/a","n/a",IF(Z$3&gt;(A19stdlife+$E301),(Input!$P$121*(1+rvanilla)^0.5)-SUM($P301:Y301),(Input!$P$121*(1+rvanilla)^0.5)/A19stdlife))</f>
        <v>0</v>
      </c>
      <c r="AA301" s="172">
        <f>IF(A19stdlife="n/a","n/a",IF(AA$3&gt;(A19stdlife+$E301),(Input!$P$121*(1+rvanilla)^0.5)-SUM($P301:Z301),(Input!$P$121*(1+rvanilla)^0.5)/A19stdlife))</f>
        <v>0</v>
      </c>
      <c r="AB301" s="172">
        <f>IF(A19stdlife="n/a","n/a",IF(AB$3&gt;(A19stdlife+$E301),(Input!$P$121*(1+rvanilla)^0.5)-SUM($P301:AA301),(Input!$P$121*(1+rvanilla)^0.5)/A19stdlife))</f>
        <v>0</v>
      </c>
      <c r="AC301" s="172">
        <f>IF(A19stdlife="n/a","n/a",IF(AC$3&gt;(A19stdlife+$E301),(Input!$P$121*(1+rvanilla)^0.5)-SUM($P301:AB301),(Input!$P$121*(1+rvanilla)^0.5)/A19stdlife))</f>
        <v>0</v>
      </c>
      <c r="AD301" s="172">
        <f>IF(A19stdlife="n/a","n/a",IF(AD$3&gt;(A19stdlife+$E301),(Input!$P$121*(1+rvanilla)^0.5)-SUM($P301:AC301),(Input!$P$121*(1+rvanilla)^0.5)/A19stdlife))</f>
        <v>0</v>
      </c>
      <c r="AE301" s="172">
        <f>IF(A19stdlife="n/a","n/a",IF(AE$3&gt;(A19stdlife+$E301),(Input!$P$121*(1+rvanilla)^0.5)-SUM($P301:AD301),(Input!$P$121*(1+rvanilla)^0.5)/A19stdlife))</f>
        <v>0</v>
      </c>
      <c r="AF301" s="172">
        <f>IF(A19stdlife="n/a","n/a",IF(AF$3&gt;(A19stdlife+$E301),(Input!$P$121*(1+rvanilla)^0.5)-SUM($P301:AE301),(Input!$P$121*(1+rvanilla)^0.5)/A19stdlife))</f>
        <v>0</v>
      </c>
      <c r="AG301" s="172">
        <f>IF(A19stdlife="n/a","n/a",IF(AG$3&gt;(A19stdlife+$E301),(Input!$P$121*(1+rvanilla)^0.5)-SUM($P301:AF301),(Input!$P$121*(1+rvanilla)^0.5)/A19stdlife))</f>
        <v>0</v>
      </c>
      <c r="AH301" s="172">
        <f>IF(A19stdlife="n/a","n/a",IF(AH$3&gt;(A19stdlife+$E301),(Input!$P$121*(1+rvanilla)^0.5)-SUM($P301:AG301),(Input!$P$121*(1+rvanilla)^0.5)/A19stdlife))</f>
        <v>0</v>
      </c>
      <c r="AI301" s="172">
        <f>IF(A19stdlife="n/a","n/a",IF(AI$3&gt;(A19stdlife+$E301),(Input!$P$121*(1+rvanilla)^0.5)-SUM($P301:AH301),(Input!$P$121*(1+rvanilla)^0.5)/A19stdlife))</f>
        <v>0</v>
      </c>
      <c r="AJ301" s="172">
        <f>IF(A19stdlife="n/a","n/a",IF(AJ$3&gt;(A19stdlife+$E301),(Input!$P$121*(1+rvanilla)^0.5)-SUM($P301:AI301),(Input!$P$121*(1+rvanilla)^0.5)/A19stdlife))</f>
        <v>0</v>
      </c>
      <c r="AK301" s="172">
        <f>IF(A19stdlife="n/a","n/a",IF(AK$3&gt;(A19stdlife+$E301),(Input!$P$121*(1+rvanilla)^0.5)-SUM($P301:AJ301),(Input!$P$121*(1+rvanilla)^0.5)/A19stdlife))</f>
        <v>0</v>
      </c>
      <c r="AL301" s="172">
        <f>IF(A19stdlife="n/a","n/a",IF(AL$3&gt;(A19stdlife+$E301),(Input!$P$121*(1+rvanilla)^0.5)-SUM($P301:AK301),(Input!$P$121*(1+rvanilla)^0.5)/A19stdlife))</f>
        <v>0</v>
      </c>
      <c r="AM301" s="172">
        <f>IF(A19stdlife="n/a","n/a",IF(AM$3&gt;(A19stdlife+$E301),(Input!$P$121*(1+rvanilla)^0.5)-SUM($P301:AL301),(Input!$P$121*(1+rvanilla)^0.5)/A19stdlife))</f>
        <v>0</v>
      </c>
      <c r="AN301" s="172">
        <f>IF(A19stdlife="n/a","n/a",IF(AN$3&gt;(A19stdlife+$E301),(Input!$P$121*(1+rvanilla)^0.5)-SUM($P301:AM301),(Input!$P$121*(1+rvanilla)^0.5)/A19stdlife))</f>
        <v>0</v>
      </c>
      <c r="AO301" s="172">
        <f>IF(A19stdlife="n/a","n/a",IF(AO$3&gt;(A19stdlife+$E301),(Input!$P$121*(1+rvanilla)^0.5)-SUM($P301:AN301),(Input!$P$121*(1+rvanilla)^0.5)/A19stdlife))</f>
        <v>0</v>
      </c>
      <c r="AP301" s="172">
        <f>IF(A19stdlife="n/a","n/a",IF(AP$3&gt;(A19stdlife+$E301),(Input!$P$121*(1+rvanilla)^0.5)-SUM($P301:AO301),(Input!$P$121*(1+rvanilla)^0.5)/A19stdlife))</f>
        <v>0</v>
      </c>
      <c r="AQ301" s="172">
        <f>IF(A19stdlife="n/a","n/a",IF(AQ$3&gt;(A19stdlife+$E301),(Input!$P$121*(1+rvanilla)^0.5)-SUM($P301:AP301),(Input!$P$121*(1+rvanilla)^0.5)/A19stdlife))</f>
        <v>0</v>
      </c>
      <c r="AR301" s="172">
        <f>IF(A19stdlife="n/a","n/a",IF(AR$3&gt;(A19stdlife+$E301),(Input!$P$121*(1+rvanilla)^0.5)-SUM($P301:AQ301),(Input!$P$121*(1+rvanilla)^0.5)/A19stdlife))</f>
        <v>0</v>
      </c>
      <c r="AS301" s="172">
        <f>IF(A19stdlife="n/a","n/a",IF(AS$3&gt;(A19stdlife+$E301),(Input!$P$121*(1+rvanilla)^0.5)-SUM($P301:AR301),(Input!$P$121*(1+rvanilla)^0.5)/A19stdlife))</f>
        <v>0</v>
      </c>
      <c r="AT301" s="172">
        <f>IF(A19stdlife="n/a","n/a",IF(AT$3&gt;(A19stdlife+$E301),(Input!$P$121*(1+rvanilla)^0.5)-SUM($P301:AS301),(Input!$P$121*(1+rvanilla)^0.5)/A19stdlife))</f>
        <v>0</v>
      </c>
      <c r="AU301" s="172">
        <f>IF(A19stdlife="n/a","n/a",IF(AU$3&gt;(A19stdlife+$E301),(Input!$P$121*(1+rvanilla)^0.5)-SUM($P301:AT301),(Input!$P$121*(1+rvanilla)^0.5)/A19stdlife))</f>
        <v>0</v>
      </c>
      <c r="AV301" s="172">
        <f>IF(A19stdlife="n/a","n/a",IF(AV$3&gt;(A19stdlife+$E301),(Input!$P$121*(1+rvanilla)^0.5)-SUM($P301:AU301),(Input!$P$121*(1+rvanilla)^0.5)/A19stdlife))</f>
        <v>0</v>
      </c>
      <c r="AW301" s="172">
        <f>IF(A19stdlife="n/a","n/a",IF(AW$3&gt;(A19stdlife+$E301),(Input!$P$121*(1+rvanilla)^0.5)-SUM($P301:AV301),(Input!$P$121*(1+rvanilla)^0.5)/A19stdlife))</f>
        <v>0</v>
      </c>
      <c r="AX301" s="172">
        <f>IF(A19stdlife="n/a","n/a",IF(AX$3&gt;(A19stdlife+$E301),(Input!$P$121*(1+rvanilla)^0.5)-SUM($P301:AW301),(Input!$P$121*(1+rvanilla)^0.5)/A19stdlife))</f>
        <v>0</v>
      </c>
      <c r="AY301" s="172">
        <f>IF(A19stdlife="n/a","n/a",IF(AY$3&gt;(A19stdlife+$E301),(Input!$P$121*(1+rvanilla)^0.5)-SUM($P301:AX301),(Input!$P$121*(1+rvanilla)^0.5)/A19stdlife))</f>
        <v>0</v>
      </c>
      <c r="AZ301" s="172">
        <f>IF(A19stdlife="n/a","n/a",IF(AZ$3&gt;(A19stdlife+$E301),(Input!$P$121*(1+rvanilla)^0.5)-SUM($P301:AY301),(Input!$P$121*(1+rvanilla)^0.5)/A19stdlife))</f>
        <v>0</v>
      </c>
      <c r="BA301" s="172">
        <f>IF(A19stdlife="n/a","n/a",IF(BA$3&gt;(A19stdlife+$E301),(Input!$P$121*(1+rvanilla)^0.5)-SUM($P301:AZ301),(Input!$P$121*(1+rvanilla)^0.5)/A19stdlife))</f>
        <v>0</v>
      </c>
      <c r="BB301" s="172">
        <f>IF(A19stdlife="n/a","n/a",IF(BB$3&gt;(A19stdlife+$E301),(Input!$P$121*(1+rvanilla)^0.5)-SUM($P301:BA301),(Input!$P$121*(1+rvanilla)^0.5)/A19stdlife))</f>
        <v>0</v>
      </c>
      <c r="BC301" s="172">
        <f>IF(A19stdlife="n/a","n/a",IF(BC$3&gt;(A19stdlife+$E301),(Input!$P$121*(1+rvanilla)^0.5)-SUM($P301:BB301),(Input!$P$121*(1+rvanilla)^0.5)/A19stdlife))</f>
        <v>0</v>
      </c>
      <c r="BD301" s="172">
        <f>IF(A19stdlife="n/a","n/a",IF(BD$3&gt;(A19stdlife+$E301),(Input!$P$121*(1+rvanilla)^0.5)-SUM($P301:BC301),(Input!$P$121*(1+rvanilla)^0.5)/A19stdlife))</f>
        <v>0</v>
      </c>
      <c r="BE301" s="172">
        <f>IF(A19stdlife="n/a","n/a",IF(BE$3&gt;(A19stdlife+$E301),(Input!$P$121*(1+rvanilla)^0.5)-SUM($P301:BD301),(Input!$P$121*(1+rvanilla)^0.5)/A19stdlife))</f>
        <v>0</v>
      </c>
      <c r="BF301" s="172">
        <f>IF(A19stdlife="n/a","n/a",IF(BF$3&gt;(A19stdlife+$E301),(Input!$P$121*(1+rvanilla)^0.5)-SUM($P301:BE301),(Input!$P$121*(1+rvanilla)^0.5)/A19stdlife))</f>
        <v>0</v>
      </c>
      <c r="BG301" s="172">
        <f>IF(A19stdlife="n/a","n/a",IF(BG$3&gt;(A19stdlife+$E301),(Input!$P$121*(1+rvanilla)^0.5)-SUM($P301:BF301),(Input!$P$121*(1+rvanilla)^0.5)/A19stdlife))</f>
        <v>0</v>
      </c>
      <c r="BH301" s="172">
        <f>IF(A19stdlife="n/a","n/a",IF(BH$3&gt;(A19stdlife+$E301),(Input!$P$121*(1+rvanilla)^0.5)-SUM($P301:BG301),(Input!$P$121*(1+rvanilla)^0.5)/A19stdlife))</f>
        <v>0</v>
      </c>
      <c r="BI301" s="172">
        <f>IF(A19stdlife="n/a","n/a",IF(BI$3&gt;(A19stdlife+$E301),(Input!$P$121*(1+rvanilla)^0.5)-SUM($P301:BH301),(Input!$P$121*(1+rvanilla)^0.5)/A19stdlife))</f>
        <v>0</v>
      </c>
      <c r="BJ301" s="16"/>
      <c r="BK301" s="16"/>
      <c r="BL301" s="325"/>
      <c r="BM301" s="325"/>
      <c r="BN301" s="325"/>
      <c r="BO301" s="325"/>
      <c r="BP301" s="325"/>
      <c r="BQ301" s="325"/>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2" customFormat="1" hidden="1" outlineLevel="1">
      <c r="A302" s="16"/>
      <c r="B302" s="16"/>
      <c r="C302" s="35">
        <f>Asset19</f>
        <v>0</v>
      </c>
      <c r="D302" s="16"/>
      <c r="E302" s="16"/>
      <c r="F302" s="32"/>
      <c r="G302" s="169">
        <f t="shared" ref="G302:AL302" si="45">SUM(G290:G301)</f>
        <v>0</v>
      </c>
      <c r="H302" s="169">
        <f t="shared" si="45"/>
        <v>0</v>
      </c>
      <c r="I302" s="169">
        <f t="shared" si="45"/>
        <v>0</v>
      </c>
      <c r="J302" s="169">
        <f t="shared" si="45"/>
        <v>0</v>
      </c>
      <c r="K302" s="169">
        <f t="shared" si="45"/>
        <v>0</v>
      </c>
      <c r="L302" s="169">
        <f t="shared" si="45"/>
        <v>0</v>
      </c>
      <c r="M302" s="169">
        <f t="shared" si="45"/>
        <v>0</v>
      </c>
      <c r="N302" s="169">
        <f t="shared" si="45"/>
        <v>0</v>
      </c>
      <c r="O302" s="169">
        <f t="shared" si="45"/>
        <v>0</v>
      </c>
      <c r="P302" s="169">
        <f t="shared" si="45"/>
        <v>0</v>
      </c>
      <c r="Q302" s="169">
        <f t="shared" si="45"/>
        <v>0</v>
      </c>
      <c r="R302" s="169">
        <f t="shared" si="45"/>
        <v>0</v>
      </c>
      <c r="S302" s="169">
        <f t="shared" si="45"/>
        <v>0</v>
      </c>
      <c r="T302" s="169">
        <f t="shared" si="45"/>
        <v>0</v>
      </c>
      <c r="U302" s="169">
        <f t="shared" si="45"/>
        <v>0</v>
      </c>
      <c r="V302" s="169">
        <f t="shared" si="45"/>
        <v>0</v>
      </c>
      <c r="W302" s="169">
        <f t="shared" si="45"/>
        <v>0</v>
      </c>
      <c r="X302" s="169">
        <f t="shared" si="45"/>
        <v>0</v>
      </c>
      <c r="Y302" s="169">
        <f t="shared" si="45"/>
        <v>0</v>
      </c>
      <c r="Z302" s="169">
        <f t="shared" si="45"/>
        <v>0</v>
      </c>
      <c r="AA302" s="169">
        <f t="shared" si="45"/>
        <v>0</v>
      </c>
      <c r="AB302" s="169">
        <f t="shared" si="45"/>
        <v>0</v>
      </c>
      <c r="AC302" s="169">
        <f t="shared" si="45"/>
        <v>0</v>
      </c>
      <c r="AD302" s="169">
        <f t="shared" si="45"/>
        <v>0</v>
      </c>
      <c r="AE302" s="169">
        <f t="shared" si="45"/>
        <v>0</v>
      </c>
      <c r="AF302" s="169">
        <f t="shared" si="45"/>
        <v>0</v>
      </c>
      <c r="AG302" s="169">
        <f t="shared" si="45"/>
        <v>0</v>
      </c>
      <c r="AH302" s="169">
        <f t="shared" si="45"/>
        <v>0</v>
      </c>
      <c r="AI302" s="169">
        <f t="shared" si="45"/>
        <v>0</v>
      </c>
      <c r="AJ302" s="169">
        <f t="shared" si="45"/>
        <v>0</v>
      </c>
      <c r="AK302" s="169">
        <f t="shared" si="45"/>
        <v>0</v>
      </c>
      <c r="AL302" s="169">
        <f t="shared" si="45"/>
        <v>0</v>
      </c>
      <c r="AM302" s="169">
        <f t="shared" ref="AM302:BI302" si="46">SUM(AM290:AM301)</f>
        <v>0</v>
      </c>
      <c r="AN302" s="169">
        <f t="shared" si="46"/>
        <v>0</v>
      </c>
      <c r="AO302" s="169">
        <f t="shared" si="46"/>
        <v>0</v>
      </c>
      <c r="AP302" s="169">
        <f t="shared" si="46"/>
        <v>0</v>
      </c>
      <c r="AQ302" s="169">
        <f t="shared" si="46"/>
        <v>0</v>
      </c>
      <c r="AR302" s="169">
        <f t="shared" si="46"/>
        <v>0</v>
      </c>
      <c r="AS302" s="169">
        <f t="shared" si="46"/>
        <v>0</v>
      </c>
      <c r="AT302" s="169">
        <f t="shared" si="46"/>
        <v>0</v>
      </c>
      <c r="AU302" s="169">
        <f t="shared" si="46"/>
        <v>0</v>
      </c>
      <c r="AV302" s="169">
        <f t="shared" si="46"/>
        <v>0</v>
      </c>
      <c r="AW302" s="169">
        <f t="shared" si="46"/>
        <v>0</v>
      </c>
      <c r="AX302" s="169">
        <f t="shared" si="46"/>
        <v>0</v>
      </c>
      <c r="AY302" s="169">
        <f t="shared" si="46"/>
        <v>0</v>
      </c>
      <c r="AZ302" s="169">
        <f t="shared" si="46"/>
        <v>0</v>
      </c>
      <c r="BA302" s="169">
        <f t="shared" si="46"/>
        <v>0</v>
      </c>
      <c r="BB302" s="169">
        <f t="shared" si="46"/>
        <v>0</v>
      </c>
      <c r="BC302" s="169">
        <f t="shared" si="46"/>
        <v>0</v>
      </c>
      <c r="BD302" s="169">
        <f t="shared" si="46"/>
        <v>0</v>
      </c>
      <c r="BE302" s="169">
        <f t="shared" si="46"/>
        <v>0</v>
      </c>
      <c r="BF302" s="169">
        <f t="shared" si="46"/>
        <v>0</v>
      </c>
      <c r="BG302" s="169">
        <f t="shared" si="46"/>
        <v>0</v>
      </c>
      <c r="BH302" s="169">
        <f t="shared" si="46"/>
        <v>0</v>
      </c>
      <c r="BI302" s="169">
        <f t="shared" si="46"/>
        <v>0</v>
      </c>
      <c r="BJ302" s="16"/>
      <c r="BK302" s="16"/>
      <c r="BL302" s="325"/>
      <c r="BM302" s="325"/>
      <c r="BN302" s="325"/>
      <c r="BO302" s="325"/>
      <c r="BP302" s="325"/>
      <c r="BQ302" s="325"/>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2" customFormat="1" hidden="1" outlineLevel="2">
      <c r="A303" s="16"/>
      <c r="B303" s="42">
        <f>C315</f>
        <v>0</v>
      </c>
      <c r="C303" s="43"/>
      <c r="D303" s="44" t="s">
        <v>72</v>
      </c>
      <c r="E303" s="43"/>
      <c r="F303" s="45"/>
      <c r="G303" s="171">
        <f>IF(G$3&gt;A20remlife,A20value-SUM($F303:F303),IF(A20remlife="N/A","n/a",A20value/A20remlife))</f>
        <v>0</v>
      </c>
      <c r="H303" s="171">
        <f>IF(H$3&gt;A20remlife,A20value-SUM($F303:G303),IF(A20remlife="N/A","n/a",A20value/A20remlife))</f>
        <v>0</v>
      </c>
      <c r="I303" s="171">
        <f>IF(I$3&gt;A20remlife,A20value-SUM($F303:H303),IF(A20remlife="N/A","n/a",A20value/A20remlife))</f>
        <v>0</v>
      </c>
      <c r="J303" s="171">
        <f>IF(J$3&gt;A20remlife,A20value-SUM($F303:I303),IF(A20remlife="N/A","n/a",A20value/A20remlife))</f>
        <v>0</v>
      </c>
      <c r="K303" s="171">
        <f>IF(K$3&gt;A20remlife,A20value-SUM($F303:J303),IF(A20remlife="N/A","n/a",A20value/A20remlife))</f>
        <v>0</v>
      </c>
      <c r="L303" s="171">
        <f>IF(L$3&gt;A20remlife,A20value-SUM($F303:K303),IF(A20remlife="N/A","n/a",A20value/A20remlife))</f>
        <v>0</v>
      </c>
      <c r="M303" s="171">
        <f>IF(M$3&gt;A20remlife,A20value-SUM($F303:L303),IF(A20remlife="N/A","n/a",A20value/A20remlife))</f>
        <v>0</v>
      </c>
      <c r="N303" s="171">
        <f>IF(N$3&gt;A20remlife,A20value-SUM($F303:M303),IF(A20remlife="N/A","n/a",A20value/A20remlife))</f>
        <v>0</v>
      </c>
      <c r="O303" s="171">
        <f>IF(O$3&gt;A20remlife,A20value-SUM($F303:N303),IF(A20remlife="N/A","n/a",A20value/A20remlife))</f>
        <v>0</v>
      </c>
      <c r="P303" s="171">
        <f>IF(P$3&gt;A20remlife,A20value-SUM($F303:O303),IF(A20remlife="N/A","n/a",A20value/A20remlife))</f>
        <v>0</v>
      </c>
      <c r="Q303" s="171">
        <f>IF(Q$3&gt;A20remlife,A20value-SUM($F303:P303),IF(A20remlife="N/A","n/a",A20value/A20remlife))</f>
        <v>0</v>
      </c>
      <c r="R303" s="171">
        <f>IF(R$3&gt;A20remlife,A20value-SUM($F303:Q303),IF(A20remlife="N/A","n/a",A20value/A20remlife))</f>
        <v>0</v>
      </c>
      <c r="S303" s="171">
        <f>IF(S$3&gt;A20remlife,A20value-SUM($F303:R303),IF(A20remlife="N/A","n/a",A20value/A20remlife))</f>
        <v>0</v>
      </c>
      <c r="T303" s="171">
        <f>IF(T$3&gt;A20remlife,A20value-SUM($F303:S303),IF(A20remlife="N/A","n/a",A20value/A20remlife))</f>
        <v>0</v>
      </c>
      <c r="U303" s="171">
        <f>IF(U$3&gt;A20remlife,A20value-SUM($F303:T303),IF(A20remlife="N/A","n/a",A20value/A20remlife))</f>
        <v>0</v>
      </c>
      <c r="V303" s="171">
        <f>IF(V$3&gt;A20remlife,A20value-SUM($F303:U303),IF(A20remlife="N/A","n/a",A20value/A20remlife))</f>
        <v>0</v>
      </c>
      <c r="W303" s="171">
        <f>IF(W$3&gt;A20remlife,A20value-SUM($F303:V303),IF(A20remlife="N/A","n/a",A20value/A20remlife))</f>
        <v>0</v>
      </c>
      <c r="X303" s="171">
        <f>IF(X$3&gt;A20remlife,A20value-SUM($F303:W303),IF(A20remlife="N/A","n/a",A20value/A20remlife))</f>
        <v>0</v>
      </c>
      <c r="Y303" s="171">
        <f>IF(Y$3&gt;A20remlife,A20value-SUM($F303:X303),IF(A20remlife="N/A","n/a",A20value/A20remlife))</f>
        <v>0</v>
      </c>
      <c r="Z303" s="171">
        <f>IF(Z$3&gt;A20remlife,A20value-SUM($F303:Y303),IF(A20remlife="N/A","n/a",A20value/A20remlife))</f>
        <v>0</v>
      </c>
      <c r="AA303" s="171">
        <f>IF(AA$3&gt;A20remlife,A20value-SUM($F303:Z303),IF(A20remlife="N/A","n/a",A20value/A20remlife))</f>
        <v>0</v>
      </c>
      <c r="AB303" s="171">
        <f>IF(AB$3&gt;A20remlife,A20value-SUM($F303:AA303),IF(A20remlife="N/A","n/a",A20value/A20remlife))</f>
        <v>0</v>
      </c>
      <c r="AC303" s="171">
        <f>IF(AC$3&gt;A20remlife,A20value-SUM($F303:AB303),IF(A20remlife="N/A","n/a",A20value/A20remlife))</f>
        <v>0</v>
      </c>
      <c r="AD303" s="171">
        <f>IF(AD$3&gt;A20remlife,A20value-SUM($F303:AC303),IF(A20remlife="N/A","n/a",A20value/A20remlife))</f>
        <v>0</v>
      </c>
      <c r="AE303" s="171">
        <f>IF(AE$3&gt;A20remlife,A20value-SUM($F303:AD303),IF(A20remlife="N/A","n/a",A20value/A20remlife))</f>
        <v>0</v>
      </c>
      <c r="AF303" s="171">
        <f>IF(AF$3&gt;A20remlife,A20value-SUM($F303:AE303),IF(A20remlife="N/A","n/a",A20value/A20remlife))</f>
        <v>0</v>
      </c>
      <c r="AG303" s="171">
        <f>IF(AG$3&gt;A20remlife,A20value-SUM($F303:AF303),IF(A20remlife="N/A","n/a",A20value/A20remlife))</f>
        <v>0</v>
      </c>
      <c r="AH303" s="171">
        <f>IF(AH$3&gt;A20remlife,A20value-SUM($F303:AG303),IF(A20remlife="N/A","n/a",A20value/A20remlife))</f>
        <v>0</v>
      </c>
      <c r="AI303" s="171">
        <f>IF(AI$3&gt;A20remlife,A20value-SUM($F303:AH303),IF(A20remlife="N/A","n/a",A20value/A20remlife))</f>
        <v>0</v>
      </c>
      <c r="AJ303" s="171">
        <f>IF(AJ$3&gt;A20remlife,A20value-SUM($F303:AI303),IF(A20remlife="N/A","n/a",A20value/A20remlife))</f>
        <v>0</v>
      </c>
      <c r="AK303" s="171">
        <f>IF(AK$3&gt;A20remlife,A20value-SUM($F303:AJ303),IF(A20remlife="N/A","n/a",A20value/A20remlife))</f>
        <v>0</v>
      </c>
      <c r="AL303" s="171">
        <f>IF(AL$3&gt;A20remlife,A20value-SUM($F303:AK303),IF(A20remlife="N/A","n/a",A20value/A20remlife))</f>
        <v>0</v>
      </c>
      <c r="AM303" s="171">
        <f>IF(AM$3&gt;A20remlife,A20value-SUM($F303:AL303),IF(A20remlife="N/A","n/a",A20value/A20remlife))</f>
        <v>0</v>
      </c>
      <c r="AN303" s="171">
        <f>IF(AN$3&gt;A20remlife,A20value-SUM($F303:AM303),IF(A20remlife="N/A","n/a",A20value/A20remlife))</f>
        <v>0</v>
      </c>
      <c r="AO303" s="171">
        <f>IF(AO$3&gt;A20remlife,A20value-SUM($F303:AN303),IF(A20remlife="N/A","n/a",A20value/A20remlife))</f>
        <v>0</v>
      </c>
      <c r="AP303" s="171">
        <f>IF(AP$3&gt;A20remlife,A20value-SUM($F303:AO303),IF(A20remlife="N/A","n/a",A20value/A20remlife))</f>
        <v>0</v>
      </c>
      <c r="AQ303" s="171">
        <f>IF(AQ$3&gt;A20remlife,A20value-SUM($F303:AP303),IF(A20remlife="N/A","n/a",A20value/A20remlife))</f>
        <v>0</v>
      </c>
      <c r="AR303" s="171">
        <f>IF(AR$3&gt;A20remlife,A20value-SUM($F303:AQ303),IF(A20remlife="N/A","n/a",A20value/A20remlife))</f>
        <v>0</v>
      </c>
      <c r="AS303" s="171">
        <f>IF(AS$3&gt;A20remlife,A20value-SUM($F303:AR303),IF(A20remlife="N/A","n/a",A20value/A20remlife))</f>
        <v>0</v>
      </c>
      <c r="AT303" s="171">
        <f>IF(AT$3&gt;A20remlife,A20value-SUM($F303:AS303),IF(A20remlife="N/A","n/a",A20value/A20remlife))</f>
        <v>0</v>
      </c>
      <c r="AU303" s="171">
        <f>IF(AU$3&gt;A20remlife,A20value-SUM($F303:AT303),IF(A20remlife="N/A","n/a",A20value/A20remlife))</f>
        <v>0</v>
      </c>
      <c r="AV303" s="171">
        <f>IF(AV$3&gt;A20remlife,A20value-SUM($F303:AU303),IF(A20remlife="N/A","n/a",A20value/A20remlife))</f>
        <v>0</v>
      </c>
      <c r="AW303" s="171">
        <f>IF(AW$3&gt;A20remlife,A20value-SUM($F303:AV303),IF(A20remlife="N/A","n/a",A20value/A20remlife))</f>
        <v>0</v>
      </c>
      <c r="AX303" s="171">
        <f>IF(AX$3&gt;A20remlife,A20value-SUM($F303:AW303),IF(A20remlife="N/A","n/a",A20value/A20remlife))</f>
        <v>0</v>
      </c>
      <c r="AY303" s="171">
        <f>IF(AY$3&gt;A20remlife,A20value-SUM($F303:AX303),IF(A20remlife="N/A","n/a",A20value/A20remlife))</f>
        <v>0</v>
      </c>
      <c r="AZ303" s="171">
        <f>IF(AZ$3&gt;A20remlife,A20value-SUM($F303:AY303),IF(A20remlife="N/A","n/a",A20value/A20remlife))</f>
        <v>0</v>
      </c>
      <c r="BA303" s="171">
        <f>IF(BA$3&gt;A20remlife,A20value-SUM($F303:AZ303),IF(A20remlife="N/A","n/a",A20value/A20remlife))</f>
        <v>0</v>
      </c>
      <c r="BB303" s="171">
        <f>IF(BB$3&gt;A20remlife,A20value-SUM($F303:BA303),IF(A20remlife="N/A","n/a",A20value/A20remlife))</f>
        <v>0</v>
      </c>
      <c r="BC303" s="171">
        <f>IF(BC$3&gt;A20remlife,A20value-SUM($F303:BB303),IF(A20remlife="N/A","n/a",A20value/A20remlife))</f>
        <v>0</v>
      </c>
      <c r="BD303" s="171">
        <f>IF(BD$3&gt;A20remlife,A20value-SUM($F303:BC303),IF(A20remlife="N/A","n/a",A20value/A20remlife))</f>
        <v>0</v>
      </c>
      <c r="BE303" s="171">
        <f>IF(BE$3&gt;A20remlife,A20value-SUM($F303:BD303),IF(A20remlife="N/A","n/a",A20value/A20remlife))</f>
        <v>0</v>
      </c>
      <c r="BF303" s="171">
        <f>IF(BF$3&gt;A20remlife,A20value-SUM($F303:BE303),IF(A20remlife="N/A","n/a",A20value/A20remlife))</f>
        <v>0</v>
      </c>
      <c r="BG303" s="171">
        <f>IF(BG$3&gt;A20remlife,A20value-SUM($F303:BF303),IF(A20remlife="N/A","n/a",A20value/A20remlife))</f>
        <v>0</v>
      </c>
      <c r="BH303" s="171">
        <f>IF(BH$3&gt;A20remlife,A20value-SUM($F303:BG303),IF(A20remlife="N/A","n/a",A20value/A20remlife))</f>
        <v>0</v>
      </c>
      <c r="BI303" s="171">
        <f>IF(BI$3&gt;A20remlife,A20value-SUM($F303:BH303),IF(A20remlife="N/A","n/a",A20value/A20remlife))</f>
        <v>0</v>
      </c>
      <c r="BJ303" s="16"/>
      <c r="BK303" s="16"/>
      <c r="BL303" s="325"/>
      <c r="BM303" s="325"/>
      <c r="BN303" s="325"/>
      <c r="BO303" s="325"/>
      <c r="BP303" s="325"/>
      <c r="BQ303" s="325"/>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2" customFormat="1" hidden="1" outlineLevel="2">
      <c r="A304" s="16"/>
      <c r="B304" s="16"/>
      <c r="C304" s="35"/>
      <c r="D304" s="546" t="s">
        <v>71</v>
      </c>
      <c r="E304" s="293">
        <v>0</v>
      </c>
      <c r="F304" s="37"/>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c r="BE304" s="172"/>
      <c r="BF304" s="172"/>
      <c r="BG304" s="172"/>
      <c r="BH304" s="172"/>
      <c r="BI304" s="172"/>
      <c r="BJ304" s="16"/>
      <c r="BK304" s="16"/>
      <c r="BL304" s="325"/>
      <c r="BM304" s="325"/>
      <c r="BN304" s="325"/>
      <c r="BO304" s="325"/>
      <c r="BP304" s="325"/>
      <c r="BQ304" s="325"/>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2" customFormat="1" hidden="1" outlineLevel="2">
      <c r="A305" s="16"/>
      <c r="B305" s="16"/>
      <c r="C305" s="35"/>
      <c r="D305" s="546"/>
      <c r="E305" s="293">
        <v>1</v>
      </c>
      <c r="F305" s="37"/>
      <c r="G305" s="317"/>
      <c r="H305" s="172">
        <f>IF(A20stdlife="n/a","n/a",IF(H$3&gt;(A20stdlife+$E305),(Input!$G$122*(1+rvanilla)^0.5)-SUM($G305:G305),(Input!$G$122*(1+rvanilla)^0.5)/A20stdlife))</f>
        <v>0</v>
      </c>
      <c r="I305" s="172">
        <f>IF(A20stdlife="n/a","n/a",IF(I$3&gt;(A20stdlife+$E305),(Input!$G$122*(1+rvanilla)^0.5)-SUM($G305:H305),(Input!$G$122*(1+rvanilla)^0.5)/A20stdlife))</f>
        <v>0</v>
      </c>
      <c r="J305" s="172">
        <f>IF(A20stdlife="n/a","n/a",IF(J$3&gt;(A20stdlife+$E305),(Input!$G$122*(1+rvanilla)^0.5)-SUM($G305:I305),(Input!$G$122*(1+rvanilla)^0.5)/A20stdlife))</f>
        <v>0</v>
      </c>
      <c r="K305" s="172">
        <f>IF(A20stdlife="n/a","n/a",IF(K$3&gt;(A20stdlife+$E305),(Input!$G$122*(1+rvanilla)^0.5)-SUM($G305:J305),(Input!$G$122*(1+rvanilla)^0.5)/A20stdlife))</f>
        <v>0</v>
      </c>
      <c r="L305" s="172">
        <f>IF(A20stdlife="n/a","n/a",IF(L$3&gt;(A20stdlife+$E305),(Input!$G$122*(1+rvanilla)^0.5)-SUM($G305:K305),(Input!$G$122*(1+rvanilla)^0.5)/A20stdlife))</f>
        <v>0</v>
      </c>
      <c r="M305" s="172">
        <f>IF(A20stdlife="n/a","n/a",IF(M$3&gt;(A20stdlife+$E305),(Input!$G$122*(1+rvanilla)^0.5)-SUM($G305:L305),(Input!$G$122*(1+rvanilla)^0.5)/A20stdlife))</f>
        <v>0</v>
      </c>
      <c r="N305" s="172">
        <f>IF(A20stdlife="n/a","n/a",IF(N$3&gt;(A20stdlife+$E305),(Input!$G$122*(1+rvanilla)^0.5)-SUM($G305:M305),(Input!$G$122*(1+rvanilla)^0.5)/A20stdlife))</f>
        <v>0</v>
      </c>
      <c r="O305" s="172">
        <f>IF(A20stdlife="n/a","n/a",IF(O$3&gt;(A20stdlife+$E305),(Input!$G$122*(1+rvanilla)^0.5)-SUM($G305:N305),(Input!$G$122*(1+rvanilla)^0.5)/A20stdlife))</f>
        <v>0</v>
      </c>
      <c r="P305" s="172">
        <f>IF(A20stdlife="n/a","n/a",IF(P$3&gt;(A20stdlife+$E305),(Input!$G$122*(1+rvanilla)^0.5)-SUM($G305:O305),(Input!$G$122*(1+rvanilla)^0.5)/A20stdlife))</f>
        <v>0</v>
      </c>
      <c r="Q305" s="172">
        <f>IF(A20stdlife="n/a","n/a",IF(Q$3&gt;(A20stdlife+$E305),(Input!$G$122*(1+rvanilla)^0.5)-SUM($G305:P305),(Input!$G$122*(1+rvanilla)^0.5)/A20stdlife))</f>
        <v>0</v>
      </c>
      <c r="R305" s="172">
        <f>IF(A20stdlife="n/a","n/a",IF(R$3&gt;(A20stdlife+$E305),(Input!$G$122*(1+rvanilla)^0.5)-SUM($G305:Q305),(Input!$G$122*(1+rvanilla)^0.5)/A20stdlife))</f>
        <v>0</v>
      </c>
      <c r="S305" s="172">
        <f>IF(A20stdlife="n/a","n/a",IF(S$3&gt;(A20stdlife+$E305),(Input!$G$122*(1+rvanilla)^0.5)-SUM($G305:R305),(Input!$G$122*(1+rvanilla)^0.5)/A20stdlife))</f>
        <v>0</v>
      </c>
      <c r="T305" s="172">
        <f>IF(A20stdlife="n/a","n/a",IF(T$3&gt;(A20stdlife+$E305),(Input!$G$122*(1+rvanilla)^0.5)-SUM($G305:S305),(Input!$G$122*(1+rvanilla)^0.5)/A20stdlife))</f>
        <v>0</v>
      </c>
      <c r="U305" s="172">
        <f>IF(A20stdlife="n/a","n/a",IF(U$3&gt;(A20stdlife+$E305),(Input!$G$122*(1+rvanilla)^0.5)-SUM($G305:T305),(Input!$G$122*(1+rvanilla)^0.5)/A20stdlife))</f>
        <v>0</v>
      </c>
      <c r="V305" s="172">
        <f>IF(A20stdlife="n/a","n/a",IF(V$3&gt;(A20stdlife+$E305),(Input!$G$122*(1+rvanilla)^0.5)-SUM($G305:U305),(Input!$G$122*(1+rvanilla)^0.5)/A20stdlife))</f>
        <v>0</v>
      </c>
      <c r="W305" s="172">
        <f>IF(A20stdlife="n/a","n/a",IF(W$3&gt;(A20stdlife+$E305),(Input!$G$122*(1+rvanilla)^0.5)-SUM($G305:V305),(Input!$G$122*(1+rvanilla)^0.5)/A20stdlife))</f>
        <v>0</v>
      </c>
      <c r="X305" s="172">
        <f>IF(A20stdlife="n/a","n/a",IF(X$3&gt;(A20stdlife+$E305),(Input!$G$122*(1+rvanilla)^0.5)-SUM($G305:W305),(Input!$G$122*(1+rvanilla)^0.5)/A20stdlife))</f>
        <v>0</v>
      </c>
      <c r="Y305" s="172">
        <f>IF(A20stdlife="n/a","n/a",IF(Y$3&gt;(A20stdlife+$E305),(Input!$G$122*(1+rvanilla)^0.5)-SUM($G305:X305),(Input!$G$122*(1+rvanilla)^0.5)/A20stdlife))</f>
        <v>0</v>
      </c>
      <c r="Z305" s="172">
        <f>IF(A20stdlife="n/a","n/a",IF(Z$3&gt;(A20stdlife+$E305),(Input!$G$122*(1+rvanilla)^0.5)-SUM($G305:Y305),(Input!$G$122*(1+rvanilla)^0.5)/A20stdlife))</f>
        <v>0</v>
      </c>
      <c r="AA305" s="172">
        <f>IF(A20stdlife="n/a","n/a",IF(AA$3&gt;(A20stdlife+$E305),(Input!$G$122*(1+rvanilla)^0.5)-SUM($G305:Z305),(Input!$G$122*(1+rvanilla)^0.5)/A20stdlife))</f>
        <v>0</v>
      </c>
      <c r="AB305" s="172">
        <f>IF(A20stdlife="n/a","n/a",IF(AB$3&gt;(A20stdlife+$E305),(Input!$G$122*(1+rvanilla)^0.5)-SUM($G305:AA305),(Input!$G$122*(1+rvanilla)^0.5)/A20stdlife))</f>
        <v>0</v>
      </c>
      <c r="AC305" s="172">
        <f>IF(A20stdlife="n/a","n/a",IF(AC$3&gt;(A20stdlife+$E305),(Input!$G$122*(1+rvanilla)^0.5)-SUM($G305:AB305),(Input!$G$122*(1+rvanilla)^0.5)/A20stdlife))</f>
        <v>0</v>
      </c>
      <c r="AD305" s="172">
        <f>IF(A20stdlife="n/a","n/a",IF(AD$3&gt;(A20stdlife+$E305),(Input!$G$122*(1+rvanilla)^0.5)-SUM($G305:AC305),(Input!$G$122*(1+rvanilla)^0.5)/A20stdlife))</f>
        <v>0</v>
      </c>
      <c r="AE305" s="172">
        <f>IF(A20stdlife="n/a","n/a",IF(AE$3&gt;(A20stdlife+$E305),(Input!$G$122*(1+rvanilla)^0.5)-SUM($G305:AD305),(Input!$G$122*(1+rvanilla)^0.5)/A20stdlife))</f>
        <v>0</v>
      </c>
      <c r="AF305" s="172">
        <f>IF(A20stdlife="n/a","n/a",IF(AF$3&gt;(A20stdlife+$E305),(Input!$G$122*(1+rvanilla)^0.5)-SUM($G305:AE305),(Input!$G$122*(1+rvanilla)^0.5)/A20stdlife))</f>
        <v>0</v>
      </c>
      <c r="AG305" s="172">
        <f>IF(A20stdlife="n/a","n/a",IF(AG$3&gt;(A20stdlife+$E305),(Input!$G$122*(1+rvanilla)^0.5)-SUM($G305:AF305),(Input!$G$122*(1+rvanilla)^0.5)/A20stdlife))</f>
        <v>0</v>
      </c>
      <c r="AH305" s="172">
        <f>IF(A20stdlife="n/a","n/a",IF(AH$3&gt;(A20stdlife+$E305),(Input!$G$122*(1+rvanilla)^0.5)-SUM($G305:AG305),(Input!$G$122*(1+rvanilla)^0.5)/A20stdlife))</f>
        <v>0</v>
      </c>
      <c r="AI305" s="172">
        <f>IF(A20stdlife="n/a","n/a",IF(AI$3&gt;(A20stdlife+$E305),(Input!$G$122*(1+rvanilla)^0.5)-SUM($G305:AH305),(Input!$G$122*(1+rvanilla)^0.5)/A20stdlife))</f>
        <v>0</v>
      </c>
      <c r="AJ305" s="172">
        <f>IF(A20stdlife="n/a","n/a",IF(AJ$3&gt;(A20stdlife+$E305),(Input!$G$122*(1+rvanilla)^0.5)-SUM($G305:AI305),(Input!$G$122*(1+rvanilla)^0.5)/A20stdlife))</f>
        <v>0</v>
      </c>
      <c r="AK305" s="172">
        <f>IF(A20stdlife="n/a","n/a",IF(AK$3&gt;(A20stdlife+$E305),(Input!$G$122*(1+rvanilla)^0.5)-SUM($G305:AJ305),(Input!$G$122*(1+rvanilla)^0.5)/A20stdlife))</f>
        <v>0</v>
      </c>
      <c r="AL305" s="172">
        <f>IF(A20stdlife="n/a","n/a",IF(AL$3&gt;(A20stdlife+$E305),(Input!$G$122*(1+rvanilla)^0.5)-SUM($G305:AK305),(Input!$G$122*(1+rvanilla)^0.5)/A20stdlife))</f>
        <v>0</v>
      </c>
      <c r="AM305" s="172">
        <f>IF(A20stdlife="n/a","n/a",IF(AM$3&gt;(A20stdlife+$E305),(Input!$G$122*(1+rvanilla)^0.5)-SUM($G305:AL305),(Input!$G$122*(1+rvanilla)^0.5)/A20stdlife))</f>
        <v>0</v>
      </c>
      <c r="AN305" s="172">
        <f>IF(A20stdlife="n/a","n/a",IF(AN$3&gt;(A20stdlife+$E305),(Input!$G$122*(1+rvanilla)^0.5)-SUM($G305:AM305),(Input!$G$122*(1+rvanilla)^0.5)/A20stdlife))</f>
        <v>0</v>
      </c>
      <c r="AO305" s="172">
        <f>IF(A20stdlife="n/a","n/a",IF(AO$3&gt;(A20stdlife+$E305),(Input!$G$122*(1+rvanilla)^0.5)-SUM($G305:AN305),(Input!$G$122*(1+rvanilla)^0.5)/A20stdlife))</f>
        <v>0</v>
      </c>
      <c r="AP305" s="172">
        <f>IF(A20stdlife="n/a","n/a",IF(AP$3&gt;(A20stdlife+$E305),(Input!$G$122*(1+rvanilla)^0.5)-SUM($G305:AO305),(Input!$G$122*(1+rvanilla)^0.5)/A20stdlife))</f>
        <v>0</v>
      </c>
      <c r="AQ305" s="172">
        <f>IF(A20stdlife="n/a","n/a",IF(AQ$3&gt;(A20stdlife+$E305),(Input!$G$122*(1+rvanilla)^0.5)-SUM($G305:AP305),(Input!$G$122*(1+rvanilla)^0.5)/A20stdlife))</f>
        <v>0</v>
      </c>
      <c r="AR305" s="172">
        <f>IF(A20stdlife="n/a","n/a",IF(AR$3&gt;(A20stdlife+$E305),(Input!$G$122*(1+rvanilla)^0.5)-SUM($G305:AQ305),(Input!$G$122*(1+rvanilla)^0.5)/A20stdlife))</f>
        <v>0</v>
      </c>
      <c r="AS305" s="172">
        <f>IF(A20stdlife="n/a","n/a",IF(AS$3&gt;(A20stdlife+$E305),(Input!$G$122*(1+rvanilla)^0.5)-SUM($G305:AR305),(Input!$G$122*(1+rvanilla)^0.5)/A20stdlife))</f>
        <v>0</v>
      </c>
      <c r="AT305" s="172">
        <f>IF(A20stdlife="n/a","n/a",IF(AT$3&gt;(A20stdlife+$E305),(Input!$G$122*(1+rvanilla)^0.5)-SUM($G305:AS305),(Input!$G$122*(1+rvanilla)^0.5)/A20stdlife))</f>
        <v>0</v>
      </c>
      <c r="AU305" s="172">
        <f>IF(A20stdlife="n/a","n/a",IF(AU$3&gt;(A20stdlife+$E305),(Input!$G$122*(1+rvanilla)^0.5)-SUM($G305:AT305),(Input!$G$122*(1+rvanilla)^0.5)/A20stdlife))</f>
        <v>0</v>
      </c>
      <c r="AV305" s="172">
        <f>IF(A20stdlife="n/a","n/a",IF(AV$3&gt;(A20stdlife+$E305),(Input!$G$122*(1+rvanilla)^0.5)-SUM($G305:AU305),(Input!$G$122*(1+rvanilla)^0.5)/A20stdlife))</f>
        <v>0</v>
      </c>
      <c r="AW305" s="172">
        <f>IF(A20stdlife="n/a","n/a",IF(AW$3&gt;(A20stdlife+$E305),(Input!$G$122*(1+rvanilla)^0.5)-SUM($G305:AV305),(Input!$G$122*(1+rvanilla)^0.5)/A20stdlife))</f>
        <v>0</v>
      </c>
      <c r="AX305" s="172">
        <f>IF(A20stdlife="n/a","n/a",IF(AX$3&gt;(A20stdlife+$E305),(Input!$G$122*(1+rvanilla)^0.5)-SUM($G305:AW305),(Input!$G$122*(1+rvanilla)^0.5)/A20stdlife))</f>
        <v>0</v>
      </c>
      <c r="AY305" s="172">
        <f>IF(A20stdlife="n/a","n/a",IF(AY$3&gt;(A20stdlife+$E305),(Input!$G$122*(1+rvanilla)^0.5)-SUM($G305:AX305),(Input!$G$122*(1+rvanilla)^0.5)/A20stdlife))</f>
        <v>0</v>
      </c>
      <c r="AZ305" s="172">
        <f>IF(A20stdlife="n/a","n/a",IF(AZ$3&gt;(A20stdlife+$E305),(Input!$G$122*(1+rvanilla)^0.5)-SUM($G305:AY305),(Input!$G$122*(1+rvanilla)^0.5)/A20stdlife))</f>
        <v>0</v>
      </c>
      <c r="BA305" s="172">
        <f>IF(A20stdlife="n/a","n/a",IF(BA$3&gt;(A20stdlife+$E305),(Input!$G$122*(1+rvanilla)^0.5)-SUM($G305:AZ305),(Input!$G$122*(1+rvanilla)^0.5)/A20stdlife))</f>
        <v>0</v>
      </c>
      <c r="BB305" s="172">
        <f>IF(A20stdlife="n/a","n/a",IF(BB$3&gt;(A20stdlife+$E305),(Input!$G$122*(1+rvanilla)^0.5)-SUM($G305:BA305),(Input!$G$122*(1+rvanilla)^0.5)/A20stdlife))</f>
        <v>0</v>
      </c>
      <c r="BC305" s="172">
        <f>IF(A20stdlife="n/a","n/a",IF(BC$3&gt;(A20stdlife+$E305),(Input!$G$122*(1+rvanilla)^0.5)-SUM($G305:BB305),(Input!$G$122*(1+rvanilla)^0.5)/A20stdlife))</f>
        <v>0</v>
      </c>
      <c r="BD305" s="172">
        <f>IF(A20stdlife="n/a","n/a",IF(BD$3&gt;(A20stdlife+$E305),(Input!$G$122*(1+rvanilla)^0.5)-SUM($G305:BC305),(Input!$G$122*(1+rvanilla)^0.5)/A20stdlife))</f>
        <v>0</v>
      </c>
      <c r="BE305" s="172">
        <f>IF(A20stdlife="n/a","n/a",IF(BE$3&gt;(A20stdlife+$E305),(Input!$G$122*(1+rvanilla)^0.5)-SUM($G305:BD305),(Input!$G$122*(1+rvanilla)^0.5)/A20stdlife))</f>
        <v>0</v>
      </c>
      <c r="BF305" s="172">
        <f>IF(A20stdlife="n/a","n/a",IF(BF$3&gt;(A20stdlife+$E305),(Input!$G$122*(1+rvanilla)^0.5)-SUM($G305:BE305),(Input!$G$122*(1+rvanilla)^0.5)/A20stdlife))</f>
        <v>0</v>
      </c>
      <c r="BG305" s="172">
        <f>IF(A20stdlife="n/a","n/a",IF(BG$3&gt;(A20stdlife+$E305),(Input!$G$122*(1+rvanilla)^0.5)-SUM($G305:BF305),(Input!$G$122*(1+rvanilla)^0.5)/A20stdlife))</f>
        <v>0</v>
      </c>
      <c r="BH305" s="172">
        <f>IF(A20stdlife="n/a","n/a",IF(BH$3&gt;(A20stdlife+$E305),(Input!$G$122*(1+rvanilla)^0.5)-SUM($G305:BG305),(Input!$G$122*(1+rvanilla)^0.5)/A20stdlife))</f>
        <v>0</v>
      </c>
      <c r="BI305" s="172">
        <f>IF(A20stdlife="n/a","n/a",IF(BI$3&gt;(A20stdlife+$E305),(Input!$G$122*(1+rvanilla)^0.5)-SUM($G305:BH305),(Input!$G$122*(1+rvanilla)^0.5)/A20stdlife))</f>
        <v>0</v>
      </c>
      <c r="BJ305" s="16"/>
      <c r="BK305" s="16"/>
      <c r="BL305" s="325"/>
      <c r="BM305" s="325"/>
      <c r="BN305" s="325"/>
      <c r="BO305" s="325"/>
      <c r="BP305" s="325"/>
      <c r="BQ305" s="32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2" customFormat="1" hidden="1" outlineLevel="2">
      <c r="A306" s="16"/>
      <c r="B306" s="16"/>
      <c r="C306" s="35"/>
      <c r="D306" s="546"/>
      <c r="E306" s="293">
        <v>2</v>
      </c>
      <c r="F306" s="37"/>
      <c r="G306" s="318"/>
      <c r="H306" s="319"/>
      <c r="I306" s="172">
        <f>IF(A20stdlife="n/a","n/a",IF(I$3&gt;(A20stdlife+$E306),(Input!$H$122*(1+rvanilla)^0.5)-SUM($H306:H306),(Input!$H$122*(1+rvanilla)^0.5)/A20stdlife))</f>
        <v>0</v>
      </c>
      <c r="J306" s="172">
        <f>IF(A20stdlife="n/a","n/a",IF(J$3&gt;(A20stdlife+$E306),(Input!$H$122*(1+rvanilla)^0.5)-SUM($H306:I306),(Input!$H$122*(1+rvanilla)^0.5)/A20stdlife))</f>
        <v>0</v>
      </c>
      <c r="K306" s="172">
        <f>IF(A20stdlife="n/a","n/a",IF(K$3&gt;(A20stdlife+$E306),(Input!$H$122*(1+rvanilla)^0.5)-SUM($H306:J306),(Input!$H$122*(1+rvanilla)^0.5)/A20stdlife))</f>
        <v>0</v>
      </c>
      <c r="L306" s="172">
        <f>IF(A20stdlife="n/a","n/a",IF(L$3&gt;(A20stdlife+$E306),(Input!$H$122*(1+rvanilla)^0.5)-SUM($H306:K306),(Input!$H$122*(1+rvanilla)^0.5)/A20stdlife))</f>
        <v>0</v>
      </c>
      <c r="M306" s="172">
        <f>IF(A20stdlife="n/a","n/a",IF(M$3&gt;(A20stdlife+$E306),(Input!$H$122*(1+rvanilla)^0.5)-SUM($H306:L306),(Input!$H$122*(1+rvanilla)^0.5)/A20stdlife))</f>
        <v>0</v>
      </c>
      <c r="N306" s="172">
        <f>IF(A20stdlife="n/a","n/a",IF(N$3&gt;(A20stdlife+$E306),(Input!$H$122*(1+rvanilla)^0.5)-SUM($H306:M306),(Input!$H$122*(1+rvanilla)^0.5)/A20stdlife))</f>
        <v>0</v>
      </c>
      <c r="O306" s="172">
        <f>IF(A20stdlife="n/a","n/a",IF(O$3&gt;(A20stdlife+$E306),(Input!$H$122*(1+rvanilla)^0.5)-SUM($H306:N306),(Input!$H$122*(1+rvanilla)^0.5)/A20stdlife))</f>
        <v>0</v>
      </c>
      <c r="P306" s="172">
        <f>IF(A20stdlife="n/a","n/a",IF(P$3&gt;(A20stdlife+$E306),(Input!$H$122*(1+rvanilla)^0.5)-SUM($H306:O306),(Input!$H$122*(1+rvanilla)^0.5)/A20stdlife))</f>
        <v>0</v>
      </c>
      <c r="Q306" s="172">
        <f>IF(A20stdlife="n/a","n/a",IF(Q$3&gt;(A20stdlife+$E306),(Input!$H$122*(1+rvanilla)^0.5)-SUM($H306:P306),(Input!$H$122*(1+rvanilla)^0.5)/A20stdlife))</f>
        <v>0</v>
      </c>
      <c r="R306" s="172">
        <f>IF(A20stdlife="n/a","n/a",IF(R$3&gt;(A20stdlife+$E306),(Input!$H$122*(1+rvanilla)^0.5)-SUM($H306:Q306),(Input!$H$122*(1+rvanilla)^0.5)/A20stdlife))</f>
        <v>0</v>
      </c>
      <c r="S306" s="172">
        <f>IF(A20stdlife="n/a","n/a",IF(S$3&gt;(A20stdlife+$E306),(Input!$H$122*(1+rvanilla)^0.5)-SUM($H306:R306),(Input!$H$122*(1+rvanilla)^0.5)/A20stdlife))</f>
        <v>0</v>
      </c>
      <c r="T306" s="172">
        <f>IF(A20stdlife="n/a","n/a",IF(T$3&gt;(A20stdlife+$E306),(Input!$H$122*(1+rvanilla)^0.5)-SUM($H306:S306),(Input!$H$122*(1+rvanilla)^0.5)/A20stdlife))</f>
        <v>0</v>
      </c>
      <c r="U306" s="172">
        <f>IF(A20stdlife="n/a","n/a",IF(U$3&gt;(A20stdlife+$E306),(Input!$H$122*(1+rvanilla)^0.5)-SUM($H306:T306),(Input!$H$122*(1+rvanilla)^0.5)/A20stdlife))</f>
        <v>0</v>
      </c>
      <c r="V306" s="172">
        <f>IF(A20stdlife="n/a","n/a",IF(V$3&gt;(A20stdlife+$E306),(Input!$H$122*(1+rvanilla)^0.5)-SUM($H306:U306),(Input!$H$122*(1+rvanilla)^0.5)/A20stdlife))</f>
        <v>0</v>
      </c>
      <c r="W306" s="172">
        <f>IF(A20stdlife="n/a","n/a",IF(W$3&gt;(A20stdlife+$E306),(Input!$H$122*(1+rvanilla)^0.5)-SUM($H306:V306),(Input!$H$122*(1+rvanilla)^0.5)/A20stdlife))</f>
        <v>0</v>
      </c>
      <c r="X306" s="172">
        <f>IF(A20stdlife="n/a","n/a",IF(X$3&gt;(A20stdlife+$E306),(Input!$H$122*(1+rvanilla)^0.5)-SUM($H306:W306),(Input!$H$122*(1+rvanilla)^0.5)/A20stdlife))</f>
        <v>0</v>
      </c>
      <c r="Y306" s="172">
        <f>IF(A20stdlife="n/a","n/a",IF(Y$3&gt;(A20stdlife+$E306),(Input!$H$122*(1+rvanilla)^0.5)-SUM($H306:X306),(Input!$H$122*(1+rvanilla)^0.5)/A20stdlife))</f>
        <v>0</v>
      </c>
      <c r="Z306" s="172">
        <f>IF(A20stdlife="n/a","n/a",IF(Z$3&gt;(A20stdlife+$E306),(Input!$H$122*(1+rvanilla)^0.5)-SUM($H306:Y306),(Input!$H$122*(1+rvanilla)^0.5)/A20stdlife))</f>
        <v>0</v>
      </c>
      <c r="AA306" s="172">
        <f>IF(A20stdlife="n/a","n/a",IF(AA$3&gt;(A20stdlife+$E306),(Input!$H$122*(1+rvanilla)^0.5)-SUM($H306:Z306),(Input!$H$122*(1+rvanilla)^0.5)/A20stdlife))</f>
        <v>0</v>
      </c>
      <c r="AB306" s="172">
        <f>IF(A20stdlife="n/a","n/a",IF(AB$3&gt;(A20stdlife+$E306),(Input!$H$122*(1+rvanilla)^0.5)-SUM($H306:AA306),(Input!$H$122*(1+rvanilla)^0.5)/A20stdlife))</f>
        <v>0</v>
      </c>
      <c r="AC306" s="172">
        <f>IF(A20stdlife="n/a","n/a",IF(AC$3&gt;(A20stdlife+$E306),(Input!$H$122*(1+rvanilla)^0.5)-SUM($H306:AB306),(Input!$H$122*(1+rvanilla)^0.5)/A20stdlife))</f>
        <v>0</v>
      </c>
      <c r="AD306" s="172">
        <f>IF(A20stdlife="n/a","n/a",IF(AD$3&gt;(A20stdlife+$E306),(Input!$H$122*(1+rvanilla)^0.5)-SUM($H306:AC306),(Input!$H$122*(1+rvanilla)^0.5)/A20stdlife))</f>
        <v>0</v>
      </c>
      <c r="AE306" s="172">
        <f>IF(A20stdlife="n/a","n/a",IF(AE$3&gt;(A20stdlife+$E306),(Input!$H$122*(1+rvanilla)^0.5)-SUM($H306:AD306),(Input!$H$122*(1+rvanilla)^0.5)/A20stdlife))</f>
        <v>0</v>
      </c>
      <c r="AF306" s="172">
        <f>IF(A20stdlife="n/a","n/a",IF(AF$3&gt;(A20stdlife+$E306),(Input!$H$122*(1+rvanilla)^0.5)-SUM($H306:AE306),(Input!$H$122*(1+rvanilla)^0.5)/A20stdlife))</f>
        <v>0</v>
      </c>
      <c r="AG306" s="172">
        <f>IF(A20stdlife="n/a","n/a",IF(AG$3&gt;(A20stdlife+$E306),(Input!$H$122*(1+rvanilla)^0.5)-SUM($H306:AF306),(Input!$H$122*(1+rvanilla)^0.5)/A20stdlife))</f>
        <v>0</v>
      </c>
      <c r="AH306" s="172">
        <f>IF(A20stdlife="n/a","n/a",IF(AH$3&gt;(A20stdlife+$E306),(Input!$H$122*(1+rvanilla)^0.5)-SUM($H306:AG306),(Input!$H$122*(1+rvanilla)^0.5)/A20stdlife))</f>
        <v>0</v>
      </c>
      <c r="AI306" s="172">
        <f>IF(A20stdlife="n/a","n/a",IF(AI$3&gt;(A20stdlife+$E306),(Input!$H$122*(1+rvanilla)^0.5)-SUM($H306:AH306),(Input!$H$122*(1+rvanilla)^0.5)/A20stdlife))</f>
        <v>0</v>
      </c>
      <c r="AJ306" s="172">
        <f>IF(A20stdlife="n/a","n/a",IF(AJ$3&gt;(A20stdlife+$E306),(Input!$H$122*(1+rvanilla)^0.5)-SUM($H306:AI306),(Input!$H$122*(1+rvanilla)^0.5)/A20stdlife))</f>
        <v>0</v>
      </c>
      <c r="AK306" s="172">
        <f>IF(A20stdlife="n/a","n/a",IF(AK$3&gt;(A20stdlife+$E306),(Input!$H$122*(1+rvanilla)^0.5)-SUM($H306:AJ306),(Input!$H$122*(1+rvanilla)^0.5)/A20stdlife))</f>
        <v>0</v>
      </c>
      <c r="AL306" s="172">
        <f>IF(A20stdlife="n/a","n/a",IF(AL$3&gt;(A20stdlife+$E306),(Input!$H$122*(1+rvanilla)^0.5)-SUM($H306:AK306),(Input!$H$122*(1+rvanilla)^0.5)/A20stdlife))</f>
        <v>0</v>
      </c>
      <c r="AM306" s="172">
        <f>IF(A20stdlife="n/a","n/a",IF(AM$3&gt;(A20stdlife+$E306),(Input!$H$122*(1+rvanilla)^0.5)-SUM($H306:AL306),(Input!$H$122*(1+rvanilla)^0.5)/A20stdlife))</f>
        <v>0</v>
      </c>
      <c r="AN306" s="172">
        <f>IF(A20stdlife="n/a","n/a",IF(AN$3&gt;(A20stdlife+$E306),(Input!$H$122*(1+rvanilla)^0.5)-SUM($H306:AM306),(Input!$H$122*(1+rvanilla)^0.5)/A20stdlife))</f>
        <v>0</v>
      </c>
      <c r="AO306" s="172">
        <f>IF(A20stdlife="n/a","n/a",IF(AO$3&gt;(A20stdlife+$E306),(Input!$H$122*(1+rvanilla)^0.5)-SUM($H306:AN306),(Input!$H$122*(1+rvanilla)^0.5)/A20stdlife))</f>
        <v>0</v>
      </c>
      <c r="AP306" s="172">
        <f>IF(A20stdlife="n/a","n/a",IF(AP$3&gt;(A20stdlife+$E306),(Input!$H$122*(1+rvanilla)^0.5)-SUM($H306:AO306),(Input!$H$122*(1+rvanilla)^0.5)/A20stdlife))</f>
        <v>0</v>
      </c>
      <c r="AQ306" s="172">
        <f>IF(A20stdlife="n/a","n/a",IF(AQ$3&gt;(A20stdlife+$E306),(Input!$H$122*(1+rvanilla)^0.5)-SUM($H306:AP306),(Input!$H$122*(1+rvanilla)^0.5)/A20stdlife))</f>
        <v>0</v>
      </c>
      <c r="AR306" s="172">
        <f>IF(A20stdlife="n/a","n/a",IF(AR$3&gt;(A20stdlife+$E306),(Input!$H$122*(1+rvanilla)^0.5)-SUM($H306:AQ306),(Input!$H$122*(1+rvanilla)^0.5)/A20stdlife))</f>
        <v>0</v>
      </c>
      <c r="AS306" s="172">
        <f>IF(A20stdlife="n/a","n/a",IF(AS$3&gt;(A20stdlife+$E306),(Input!$H$122*(1+rvanilla)^0.5)-SUM($H306:AR306),(Input!$H$122*(1+rvanilla)^0.5)/A20stdlife))</f>
        <v>0</v>
      </c>
      <c r="AT306" s="172">
        <f>IF(A20stdlife="n/a","n/a",IF(AT$3&gt;(A20stdlife+$E306),(Input!$H$122*(1+rvanilla)^0.5)-SUM($H306:AS306),(Input!$H$122*(1+rvanilla)^0.5)/A20stdlife))</f>
        <v>0</v>
      </c>
      <c r="AU306" s="172">
        <f>IF(A20stdlife="n/a","n/a",IF(AU$3&gt;(A20stdlife+$E306),(Input!$H$122*(1+rvanilla)^0.5)-SUM($H306:AT306),(Input!$H$122*(1+rvanilla)^0.5)/A20stdlife))</f>
        <v>0</v>
      </c>
      <c r="AV306" s="172">
        <f>IF(A20stdlife="n/a","n/a",IF(AV$3&gt;(A20stdlife+$E306),(Input!$H$122*(1+rvanilla)^0.5)-SUM($H306:AU306),(Input!$H$122*(1+rvanilla)^0.5)/A20stdlife))</f>
        <v>0</v>
      </c>
      <c r="AW306" s="172">
        <f>IF(A20stdlife="n/a","n/a",IF(AW$3&gt;(A20stdlife+$E306),(Input!$H$122*(1+rvanilla)^0.5)-SUM($H306:AV306),(Input!$H$122*(1+rvanilla)^0.5)/A20stdlife))</f>
        <v>0</v>
      </c>
      <c r="AX306" s="172">
        <f>IF(A20stdlife="n/a","n/a",IF(AX$3&gt;(A20stdlife+$E306),(Input!$H$122*(1+rvanilla)^0.5)-SUM($H306:AW306),(Input!$H$122*(1+rvanilla)^0.5)/A20stdlife))</f>
        <v>0</v>
      </c>
      <c r="AY306" s="172">
        <f>IF(A20stdlife="n/a","n/a",IF(AY$3&gt;(A20stdlife+$E306),(Input!$H$122*(1+rvanilla)^0.5)-SUM($H306:AX306),(Input!$H$122*(1+rvanilla)^0.5)/A20stdlife))</f>
        <v>0</v>
      </c>
      <c r="AZ306" s="172">
        <f>IF(A20stdlife="n/a","n/a",IF(AZ$3&gt;(A20stdlife+$E306),(Input!$H$122*(1+rvanilla)^0.5)-SUM($H306:AY306),(Input!$H$122*(1+rvanilla)^0.5)/A20stdlife))</f>
        <v>0</v>
      </c>
      <c r="BA306" s="172">
        <f>IF(A20stdlife="n/a","n/a",IF(BA$3&gt;(A20stdlife+$E306),(Input!$H$122*(1+rvanilla)^0.5)-SUM($H306:AZ306),(Input!$H$122*(1+rvanilla)^0.5)/A20stdlife))</f>
        <v>0</v>
      </c>
      <c r="BB306" s="172">
        <f>IF(A20stdlife="n/a","n/a",IF(BB$3&gt;(A20stdlife+$E306),(Input!$H$122*(1+rvanilla)^0.5)-SUM($H306:BA306),(Input!$H$122*(1+rvanilla)^0.5)/A20stdlife))</f>
        <v>0</v>
      </c>
      <c r="BC306" s="172">
        <f>IF(A20stdlife="n/a","n/a",IF(BC$3&gt;(A20stdlife+$E306),(Input!$H$122*(1+rvanilla)^0.5)-SUM($H306:BB306),(Input!$H$122*(1+rvanilla)^0.5)/A20stdlife))</f>
        <v>0</v>
      </c>
      <c r="BD306" s="172">
        <f>IF(A20stdlife="n/a","n/a",IF(BD$3&gt;(A20stdlife+$E306),(Input!$H$122*(1+rvanilla)^0.5)-SUM($H306:BC306),(Input!$H$122*(1+rvanilla)^0.5)/A20stdlife))</f>
        <v>0</v>
      </c>
      <c r="BE306" s="172">
        <f>IF(A20stdlife="n/a","n/a",IF(BE$3&gt;(A20stdlife+$E306),(Input!$H$122*(1+rvanilla)^0.5)-SUM($H306:BD306),(Input!$H$122*(1+rvanilla)^0.5)/A20stdlife))</f>
        <v>0</v>
      </c>
      <c r="BF306" s="172">
        <f>IF(A20stdlife="n/a","n/a",IF(BF$3&gt;(A20stdlife+$E306),(Input!$H$122*(1+rvanilla)^0.5)-SUM($H306:BE306),(Input!$H$122*(1+rvanilla)^0.5)/A20stdlife))</f>
        <v>0</v>
      </c>
      <c r="BG306" s="172">
        <f>IF(A20stdlife="n/a","n/a",IF(BG$3&gt;(A20stdlife+$E306),(Input!$H$122*(1+rvanilla)^0.5)-SUM($H306:BF306),(Input!$H$122*(1+rvanilla)^0.5)/A20stdlife))</f>
        <v>0</v>
      </c>
      <c r="BH306" s="172">
        <f>IF(A20stdlife="n/a","n/a",IF(BH$3&gt;(A20stdlife+$E306),(Input!$H$122*(1+rvanilla)^0.5)-SUM($H306:BG306),(Input!$H$122*(1+rvanilla)^0.5)/A20stdlife))</f>
        <v>0</v>
      </c>
      <c r="BI306" s="172">
        <f>IF(A20stdlife="n/a","n/a",IF(BI$3&gt;(A20stdlife+$E306),(Input!$H$122*(1+rvanilla)^0.5)-SUM($H306:BH306),(Input!$H$122*(1+rvanilla)^0.5)/A20stdlife))</f>
        <v>0</v>
      </c>
      <c r="BJ306" s="16"/>
      <c r="BK306" s="16"/>
      <c r="BL306" s="325"/>
      <c r="BM306" s="325"/>
      <c r="BN306" s="325"/>
      <c r="BO306" s="325"/>
      <c r="BP306" s="325"/>
      <c r="BQ306" s="325"/>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2" customFormat="1" hidden="1" outlineLevel="2">
      <c r="A307" s="16"/>
      <c r="B307" s="16"/>
      <c r="C307" s="35"/>
      <c r="D307" s="546"/>
      <c r="E307" s="293">
        <v>3</v>
      </c>
      <c r="F307" s="37"/>
      <c r="G307" s="318"/>
      <c r="H307" s="320"/>
      <c r="I307" s="319"/>
      <c r="J307" s="172">
        <f>IF(A20stdlife="n/a","n/a",IF(J$3&gt;(A20stdlife+$E307),(Input!$I$122*(1+rvanilla)^0.5)-SUM($I307:I307),(Input!$I$122*(1+rvanilla)^0.5)/A20stdlife))</f>
        <v>0</v>
      </c>
      <c r="K307" s="172">
        <f>IF(A20stdlife="n/a","n/a",IF(K$3&gt;(A20stdlife+$E307),(Input!$I$122*(1+rvanilla)^0.5)-SUM($I307:J307),(Input!$I$122*(1+rvanilla)^0.5)/A20stdlife))</f>
        <v>0</v>
      </c>
      <c r="L307" s="172">
        <f>IF(A20stdlife="n/a","n/a",IF(L$3&gt;(A20stdlife+$E307),(Input!$I$122*(1+rvanilla)^0.5)-SUM($I307:K307),(Input!$I$122*(1+rvanilla)^0.5)/A20stdlife))</f>
        <v>0</v>
      </c>
      <c r="M307" s="172">
        <f>IF(A20stdlife="n/a","n/a",IF(M$3&gt;(A20stdlife+$E307),(Input!$I$122*(1+rvanilla)^0.5)-SUM($I307:L307),(Input!$I$122*(1+rvanilla)^0.5)/A20stdlife))</f>
        <v>0</v>
      </c>
      <c r="N307" s="172">
        <f>IF(A20stdlife="n/a","n/a",IF(N$3&gt;(A20stdlife+$E307),(Input!$I$122*(1+rvanilla)^0.5)-SUM($I307:M307),(Input!$I$122*(1+rvanilla)^0.5)/A20stdlife))</f>
        <v>0</v>
      </c>
      <c r="O307" s="172">
        <f>IF(A20stdlife="n/a","n/a",IF(O$3&gt;(A20stdlife+$E307),(Input!$I$122*(1+rvanilla)^0.5)-SUM($I307:N307),(Input!$I$122*(1+rvanilla)^0.5)/A20stdlife))</f>
        <v>0</v>
      </c>
      <c r="P307" s="172">
        <f>IF(A20stdlife="n/a","n/a",IF(P$3&gt;(A20stdlife+$E307),(Input!$I$122*(1+rvanilla)^0.5)-SUM($I307:O307),(Input!$I$122*(1+rvanilla)^0.5)/A20stdlife))</f>
        <v>0</v>
      </c>
      <c r="Q307" s="172">
        <f>IF(A20stdlife="n/a","n/a",IF(Q$3&gt;(A20stdlife+$E307),(Input!$I$122*(1+rvanilla)^0.5)-SUM($I307:P307),(Input!$I$122*(1+rvanilla)^0.5)/A20stdlife))</f>
        <v>0</v>
      </c>
      <c r="R307" s="172">
        <f>IF(A20stdlife="n/a","n/a",IF(R$3&gt;(A20stdlife+$E307),(Input!$I$122*(1+rvanilla)^0.5)-SUM($I307:Q307),(Input!$I$122*(1+rvanilla)^0.5)/A20stdlife))</f>
        <v>0</v>
      </c>
      <c r="S307" s="172">
        <f>IF(A20stdlife="n/a","n/a",IF(S$3&gt;(A20stdlife+$E307),(Input!$I$122*(1+rvanilla)^0.5)-SUM($I307:R307),(Input!$I$122*(1+rvanilla)^0.5)/A20stdlife))</f>
        <v>0</v>
      </c>
      <c r="T307" s="172">
        <f>IF(A20stdlife="n/a","n/a",IF(T$3&gt;(A20stdlife+$E307),(Input!$I$122*(1+rvanilla)^0.5)-SUM($I307:S307),(Input!$I$122*(1+rvanilla)^0.5)/A20stdlife))</f>
        <v>0</v>
      </c>
      <c r="U307" s="172">
        <f>IF(A20stdlife="n/a","n/a",IF(U$3&gt;(A20stdlife+$E307),(Input!$I$122*(1+rvanilla)^0.5)-SUM($I307:T307),(Input!$I$122*(1+rvanilla)^0.5)/A20stdlife))</f>
        <v>0</v>
      </c>
      <c r="V307" s="172">
        <f>IF(A20stdlife="n/a","n/a",IF(V$3&gt;(A20stdlife+$E307),(Input!$I$122*(1+rvanilla)^0.5)-SUM($I307:U307),(Input!$I$122*(1+rvanilla)^0.5)/A20stdlife))</f>
        <v>0</v>
      </c>
      <c r="W307" s="172">
        <f>IF(A20stdlife="n/a","n/a",IF(W$3&gt;(A20stdlife+$E307),(Input!$I$122*(1+rvanilla)^0.5)-SUM($I307:V307),(Input!$I$122*(1+rvanilla)^0.5)/A20stdlife))</f>
        <v>0</v>
      </c>
      <c r="X307" s="172">
        <f>IF(A20stdlife="n/a","n/a",IF(X$3&gt;(A20stdlife+$E307),(Input!$I$122*(1+rvanilla)^0.5)-SUM($I307:W307),(Input!$I$122*(1+rvanilla)^0.5)/A20stdlife))</f>
        <v>0</v>
      </c>
      <c r="Y307" s="172">
        <f>IF(A20stdlife="n/a","n/a",IF(Y$3&gt;(A20stdlife+$E307),(Input!$I$122*(1+rvanilla)^0.5)-SUM($I307:X307),(Input!$I$122*(1+rvanilla)^0.5)/A20stdlife))</f>
        <v>0</v>
      </c>
      <c r="Z307" s="172">
        <f>IF(A20stdlife="n/a","n/a",IF(Z$3&gt;(A20stdlife+$E307),(Input!$I$122*(1+rvanilla)^0.5)-SUM($I307:Y307),(Input!$I$122*(1+rvanilla)^0.5)/A20stdlife))</f>
        <v>0</v>
      </c>
      <c r="AA307" s="172">
        <f>IF(A20stdlife="n/a","n/a",IF(AA$3&gt;(A20stdlife+$E307),(Input!$I$122*(1+rvanilla)^0.5)-SUM($I307:Z307),(Input!$I$122*(1+rvanilla)^0.5)/A20stdlife))</f>
        <v>0</v>
      </c>
      <c r="AB307" s="172">
        <f>IF(A20stdlife="n/a","n/a",IF(AB$3&gt;(A20stdlife+$E307),(Input!$I$122*(1+rvanilla)^0.5)-SUM($I307:AA307),(Input!$I$122*(1+rvanilla)^0.5)/A20stdlife))</f>
        <v>0</v>
      </c>
      <c r="AC307" s="172">
        <f>IF(A20stdlife="n/a","n/a",IF(AC$3&gt;(A20stdlife+$E307),(Input!$I$122*(1+rvanilla)^0.5)-SUM($I307:AB307),(Input!$I$122*(1+rvanilla)^0.5)/A20stdlife))</f>
        <v>0</v>
      </c>
      <c r="AD307" s="172">
        <f>IF(A20stdlife="n/a","n/a",IF(AD$3&gt;(A20stdlife+$E307),(Input!$I$122*(1+rvanilla)^0.5)-SUM($I307:AC307),(Input!$I$122*(1+rvanilla)^0.5)/A20stdlife))</f>
        <v>0</v>
      </c>
      <c r="AE307" s="172">
        <f>IF(A20stdlife="n/a","n/a",IF(AE$3&gt;(A20stdlife+$E307),(Input!$I$122*(1+rvanilla)^0.5)-SUM($I307:AD307),(Input!$I$122*(1+rvanilla)^0.5)/A20stdlife))</f>
        <v>0</v>
      </c>
      <c r="AF307" s="172">
        <f>IF(A20stdlife="n/a","n/a",IF(AF$3&gt;(A20stdlife+$E307),(Input!$I$122*(1+rvanilla)^0.5)-SUM($I307:AE307),(Input!$I$122*(1+rvanilla)^0.5)/A20stdlife))</f>
        <v>0</v>
      </c>
      <c r="AG307" s="172">
        <f>IF(A20stdlife="n/a","n/a",IF(AG$3&gt;(A20stdlife+$E307),(Input!$I$122*(1+rvanilla)^0.5)-SUM($I307:AF307),(Input!$I$122*(1+rvanilla)^0.5)/A20stdlife))</f>
        <v>0</v>
      </c>
      <c r="AH307" s="172">
        <f>IF(A20stdlife="n/a","n/a",IF(AH$3&gt;(A20stdlife+$E307),(Input!$I$122*(1+rvanilla)^0.5)-SUM($I307:AG307),(Input!$I$122*(1+rvanilla)^0.5)/A20stdlife))</f>
        <v>0</v>
      </c>
      <c r="AI307" s="172">
        <f>IF(A20stdlife="n/a","n/a",IF(AI$3&gt;(A20stdlife+$E307),(Input!$I$122*(1+rvanilla)^0.5)-SUM($I307:AH307),(Input!$I$122*(1+rvanilla)^0.5)/A20stdlife))</f>
        <v>0</v>
      </c>
      <c r="AJ307" s="172">
        <f>IF(A20stdlife="n/a","n/a",IF(AJ$3&gt;(A20stdlife+$E307),(Input!$I$122*(1+rvanilla)^0.5)-SUM($I307:AI307),(Input!$I$122*(1+rvanilla)^0.5)/A20stdlife))</f>
        <v>0</v>
      </c>
      <c r="AK307" s="172">
        <f>IF(A20stdlife="n/a","n/a",IF(AK$3&gt;(A20stdlife+$E307),(Input!$I$122*(1+rvanilla)^0.5)-SUM($I307:AJ307),(Input!$I$122*(1+rvanilla)^0.5)/A20stdlife))</f>
        <v>0</v>
      </c>
      <c r="AL307" s="172">
        <f>IF(A20stdlife="n/a","n/a",IF(AL$3&gt;(A20stdlife+$E307),(Input!$I$122*(1+rvanilla)^0.5)-SUM($I307:AK307),(Input!$I$122*(1+rvanilla)^0.5)/A20stdlife))</f>
        <v>0</v>
      </c>
      <c r="AM307" s="172">
        <f>IF(A20stdlife="n/a","n/a",IF(AM$3&gt;(A20stdlife+$E307),(Input!$I$122*(1+rvanilla)^0.5)-SUM($I307:AL307),(Input!$I$122*(1+rvanilla)^0.5)/A20stdlife))</f>
        <v>0</v>
      </c>
      <c r="AN307" s="172">
        <f>IF(A20stdlife="n/a","n/a",IF(AN$3&gt;(A20stdlife+$E307),(Input!$I$122*(1+rvanilla)^0.5)-SUM($I307:AM307),(Input!$I$122*(1+rvanilla)^0.5)/A20stdlife))</f>
        <v>0</v>
      </c>
      <c r="AO307" s="172">
        <f>IF(A20stdlife="n/a","n/a",IF(AO$3&gt;(A20stdlife+$E307),(Input!$I$122*(1+rvanilla)^0.5)-SUM($I307:AN307),(Input!$I$122*(1+rvanilla)^0.5)/A20stdlife))</f>
        <v>0</v>
      </c>
      <c r="AP307" s="172">
        <f>IF(A20stdlife="n/a","n/a",IF(AP$3&gt;(A20stdlife+$E307),(Input!$I$122*(1+rvanilla)^0.5)-SUM($I307:AO307),(Input!$I$122*(1+rvanilla)^0.5)/A20stdlife))</f>
        <v>0</v>
      </c>
      <c r="AQ307" s="172">
        <f>IF(A20stdlife="n/a","n/a",IF(AQ$3&gt;(A20stdlife+$E307),(Input!$I$122*(1+rvanilla)^0.5)-SUM($I307:AP307),(Input!$I$122*(1+rvanilla)^0.5)/A20stdlife))</f>
        <v>0</v>
      </c>
      <c r="AR307" s="172">
        <f>IF(A20stdlife="n/a","n/a",IF(AR$3&gt;(A20stdlife+$E307),(Input!$I$122*(1+rvanilla)^0.5)-SUM($I307:AQ307),(Input!$I$122*(1+rvanilla)^0.5)/A20stdlife))</f>
        <v>0</v>
      </c>
      <c r="AS307" s="172">
        <f>IF(A20stdlife="n/a","n/a",IF(AS$3&gt;(A20stdlife+$E307),(Input!$I$122*(1+rvanilla)^0.5)-SUM($I307:AR307),(Input!$I$122*(1+rvanilla)^0.5)/A20stdlife))</f>
        <v>0</v>
      </c>
      <c r="AT307" s="172">
        <f>IF(A20stdlife="n/a","n/a",IF(AT$3&gt;(A20stdlife+$E307),(Input!$I$122*(1+rvanilla)^0.5)-SUM($I307:AS307),(Input!$I$122*(1+rvanilla)^0.5)/A20stdlife))</f>
        <v>0</v>
      </c>
      <c r="AU307" s="172">
        <f>IF(A20stdlife="n/a","n/a",IF(AU$3&gt;(A20stdlife+$E307),(Input!$I$122*(1+rvanilla)^0.5)-SUM($I307:AT307),(Input!$I$122*(1+rvanilla)^0.5)/A20stdlife))</f>
        <v>0</v>
      </c>
      <c r="AV307" s="172">
        <f>IF(A20stdlife="n/a","n/a",IF(AV$3&gt;(A20stdlife+$E307),(Input!$I$122*(1+rvanilla)^0.5)-SUM($I307:AU307),(Input!$I$122*(1+rvanilla)^0.5)/A20stdlife))</f>
        <v>0</v>
      </c>
      <c r="AW307" s="172">
        <f>IF(A20stdlife="n/a","n/a",IF(AW$3&gt;(A20stdlife+$E307),(Input!$I$122*(1+rvanilla)^0.5)-SUM($I307:AV307),(Input!$I$122*(1+rvanilla)^0.5)/A20stdlife))</f>
        <v>0</v>
      </c>
      <c r="AX307" s="172">
        <f>IF(A20stdlife="n/a","n/a",IF(AX$3&gt;(A20stdlife+$E307),(Input!$I$122*(1+rvanilla)^0.5)-SUM($I307:AW307),(Input!$I$122*(1+rvanilla)^0.5)/A20stdlife))</f>
        <v>0</v>
      </c>
      <c r="AY307" s="172">
        <f>IF(A20stdlife="n/a","n/a",IF(AY$3&gt;(A20stdlife+$E307),(Input!$I$122*(1+rvanilla)^0.5)-SUM($I307:AX307),(Input!$I$122*(1+rvanilla)^0.5)/A20stdlife))</f>
        <v>0</v>
      </c>
      <c r="AZ307" s="172">
        <f>IF(A20stdlife="n/a","n/a",IF(AZ$3&gt;(A20stdlife+$E307),(Input!$I$122*(1+rvanilla)^0.5)-SUM($I307:AY307),(Input!$I$122*(1+rvanilla)^0.5)/A20stdlife))</f>
        <v>0</v>
      </c>
      <c r="BA307" s="172">
        <f>IF(A20stdlife="n/a","n/a",IF(BA$3&gt;(A20stdlife+$E307),(Input!$I$122*(1+rvanilla)^0.5)-SUM($I307:AZ307),(Input!$I$122*(1+rvanilla)^0.5)/A20stdlife))</f>
        <v>0</v>
      </c>
      <c r="BB307" s="172">
        <f>IF(A20stdlife="n/a","n/a",IF(BB$3&gt;(A20stdlife+$E307),(Input!$I$122*(1+rvanilla)^0.5)-SUM($I307:BA307),(Input!$I$122*(1+rvanilla)^0.5)/A20stdlife))</f>
        <v>0</v>
      </c>
      <c r="BC307" s="172">
        <f>IF(A20stdlife="n/a","n/a",IF(BC$3&gt;(A20stdlife+$E307),(Input!$I$122*(1+rvanilla)^0.5)-SUM($I307:BB307),(Input!$I$122*(1+rvanilla)^0.5)/A20stdlife))</f>
        <v>0</v>
      </c>
      <c r="BD307" s="172">
        <f>IF(A20stdlife="n/a","n/a",IF(BD$3&gt;(A20stdlife+$E307),(Input!$I$122*(1+rvanilla)^0.5)-SUM($I307:BC307),(Input!$I$122*(1+rvanilla)^0.5)/A20stdlife))</f>
        <v>0</v>
      </c>
      <c r="BE307" s="172">
        <f>IF(A20stdlife="n/a","n/a",IF(BE$3&gt;(A20stdlife+$E307),(Input!$I$122*(1+rvanilla)^0.5)-SUM($I307:BD307),(Input!$I$122*(1+rvanilla)^0.5)/A20stdlife))</f>
        <v>0</v>
      </c>
      <c r="BF307" s="172">
        <f>IF(A20stdlife="n/a","n/a",IF(BF$3&gt;(A20stdlife+$E307),(Input!$I$122*(1+rvanilla)^0.5)-SUM($I307:BE307),(Input!$I$122*(1+rvanilla)^0.5)/A20stdlife))</f>
        <v>0</v>
      </c>
      <c r="BG307" s="172">
        <f>IF(A20stdlife="n/a","n/a",IF(BG$3&gt;(A20stdlife+$E307),(Input!$I$122*(1+rvanilla)^0.5)-SUM($I307:BF307),(Input!$I$122*(1+rvanilla)^0.5)/A20stdlife))</f>
        <v>0</v>
      </c>
      <c r="BH307" s="172">
        <f>IF(A20stdlife="n/a","n/a",IF(BH$3&gt;(A20stdlife+$E307),(Input!$I$122*(1+rvanilla)^0.5)-SUM($I307:BG307),(Input!$I$122*(1+rvanilla)^0.5)/A20stdlife))</f>
        <v>0</v>
      </c>
      <c r="BI307" s="172">
        <f>IF(A20stdlife="n/a","n/a",IF(BI$3&gt;(A20stdlife+$E307),(Input!$I$122*(1+rvanilla)^0.5)-SUM($I307:BH307),(Input!$I$122*(1+rvanilla)^0.5)/A20stdlife))</f>
        <v>0</v>
      </c>
      <c r="BJ307" s="16"/>
      <c r="BK307" s="16"/>
      <c r="BL307" s="325"/>
      <c r="BM307" s="325"/>
      <c r="BN307" s="325"/>
      <c r="BO307" s="325"/>
      <c r="BP307" s="325"/>
      <c r="BQ307" s="325"/>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2" customFormat="1" hidden="1" outlineLevel="2">
      <c r="A308" s="16"/>
      <c r="B308" s="16"/>
      <c r="C308" s="35"/>
      <c r="D308" s="546"/>
      <c r="E308" s="293">
        <v>4</v>
      </c>
      <c r="F308" s="37"/>
      <c r="G308" s="318"/>
      <c r="H308" s="320"/>
      <c r="I308" s="320"/>
      <c r="J308" s="319"/>
      <c r="K308" s="172">
        <f>IF(A20stdlife="n/a","n/a",IF(K$3&gt;(A20stdlife+$E308),(Input!$J$122*(1+rvanilla)^0.5)-SUM($J308:J308),(Input!$J$122*(1+rvanilla)^0.5)/A20stdlife))</f>
        <v>0</v>
      </c>
      <c r="L308" s="172">
        <f>IF(A20stdlife="n/a","n/a",IF(L$3&gt;(A20stdlife+$E308),(Input!$J$122*(1+rvanilla)^0.5)-SUM($J308:K308),(Input!$J$122*(1+rvanilla)^0.5)/A20stdlife))</f>
        <v>0</v>
      </c>
      <c r="M308" s="172">
        <f>IF(A20stdlife="n/a","n/a",IF(M$3&gt;(A20stdlife+$E308),(Input!$J$122*(1+rvanilla)^0.5)-SUM($J308:L308),(Input!$J$122*(1+rvanilla)^0.5)/A20stdlife))</f>
        <v>0</v>
      </c>
      <c r="N308" s="172">
        <f>IF(A20stdlife="n/a","n/a",IF(N$3&gt;(A20stdlife+$E308),(Input!$J$122*(1+rvanilla)^0.5)-SUM($J308:M308),(Input!$J$122*(1+rvanilla)^0.5)/A20stdlife))</f>
        <v>0</v>
      </c>
      <c r="O308" s="172">
        <f>IF(A20stdlife="n/a","n/a",IF(O$3&gt;(A20stdlife+$E308),(Input!$J$122*(1+rvanilla)^0.5)-SUM($J308:N308),(Input!$J$122*(1+rvanilla)^0.5)/A20stdlife))</f>
        <v>0</v>
      </c>
      <c r="P308" s="172">
        <f>IF(A20stdlife="n/a","n/a",IF(P$3&gt;(A20stdlife+$E308),(Input!$J$122*(1+rvanilla)^0.5)-SUM($J308:O308),(Input!$J$122*(1+rvanilla)^0.5)/A20stdlife))</f>
        <v>0</v>
      </c>
      <c r="Q308" s="172">
        <f>IF(A20stdlife="n/a","n/a",IF(Q$3&gt;(A20stdlife+$E308),(Input!$J$122*(1+rvanilla)^0.5)-SUM($J308:P308),(Input!$J$122*(1+rvanilla)^0.5)/A20stdlife))</f>
        <v>0</v>
      </c>
      <c r="R308" s="172">
        <f>IF(A20stdlife="n/a","n/a",IF(R$3&gt;(A20stdlife+$E308),(Input!$J$122*(1+rvanilla)^0.5)-SUM($J308:Q308),(Input!$J$122*(1+rvanilla)^0.5)/A20stdlife))</f>
        <v>0</v>
      </c>
      <c r="S308" s="172">
        <f>IF(A20stdlife="n/a","n/a",IF(S$3&gt;(A20stdlife+$E308),(Input!$J$122*(1+rvanilla)^0.5)-SUM($J308:R308),(Input!$J$122*(1+rvanilla)^0.5)/A20stdlife))</f>
        <v>0</v>
      </c>
      <c r="T308" s="172">
        <f>IF(A20stdlife="n/a","n/a",IF(T$3&gt;(A20stdlife+$E308),(Input!$J$122*(1+rvanilla)^0.5)-SUM($J308:S308),(Input!$J$122*(1+rvanilla)^0.5)/A20stdlife))</f>
        <v>0</v>
      </c>
      <c r="U308" s="172">
        <f>IF(A20stdlife="n/a","n/a",IF(U$3&gt;(A20stdlife+$E308),(Input!$J$122*(1+rvanilla)^0.5)-SUM($J308:T308),(Input!$J$122*(1+rvanilla)^0.5)/A20stdlife))</f>
        <v>0</v>
      </c>
      <c r="V308" s="172">
        <f>IF(A20stdlife="n/a","n/a",IF(V$3&gt;(A20stdlife+$E308),(Input!$J$122*(1+rvanilla)^0.5)-SUM($J308:U308),(Input!$J$122*(1+rvanilla)^0.5)/A20stdlife))</f>
        <v>0</v>
      </c>
      <c r="W308" s="172">
        <f>IF(A20stdlife="n/a","n/a",IF(W$3&gt;(A20stdlife+$E308),(Input!$J$122*(1+rvanilla)^0.5)-SUM($J308:V308),(Input!$J$122*(1+rvanilla)^0.5)/A20stdlife))</f>
        <v>0</v>
      </c>
      <c r="X308" s="172">
        <f>IF(A20stdlife="n/a","n/a",IF(X$3&gt;(A20stdlife+$E308),(Input!$J$122*(1+rvanilla)^0.5)-SUM($J308:W308),(Input!$J$122*(1+rvanilla)^0.5)/A20stdlife))</f>
        <v>0</v>
      </c>
      <c r="Y308" s="172">
        <f>IF(A20stdlife="n/a","n/a",IF(Y$3&gt;(A20stdlife+$E308),(Input!$J$122*(1+rvanilla)^0.5)-SUM($J308:X308),(Input!$J$122*(1+rvanilla)^0.5)/A20stdlife))</f>
        <v>0</v>
      </c>
      <c r="Z308" s="172">
        <f>IF(A20stdlife="n/a","n/a",IF(Z$3&gt;(A20stdlife+$E308),(Input!$J$122*(1+rvanilla)^0.5)-SUM($J308:Y308),(Input!$J$122*(1+rvanilla)^0.5)/A20stdlife))</f>
        <v>0</v>
      </c>
      <c r="AA308" s="172">
        <f>IF(A20stdlife="n/a","n/a",IF(AA$3&gt;(A20stdlife+$E308),(Input!$J$122*(1+rvanilla)^0.5)-SUM($J308:Z308),(Input!$J$122*(1+rvanilla)^0.5)/A20stdlife))</f>
        <v>0</v>
      </c>
      <c r="AB308" s="172">
        <f>IF(A20stdlife="n/a","n/a",IF(AB$3&gt;(A20stdlife+$E308),(Input!$J$122*(1+rvanilla)^0.5)-SUM($J308:AA308),(Input!$J$122*(1+rvanilla)^0.5)/A20stdlife))</f>
        <v>0</v>
      </c>
      <c r="AC308" s="172">
        <f>IF(A20stdlife="n/a","n/a",IF(AC$3&gt;(A20stdlife+$E308),(Input!$J$122*(1+rvanilla)^0.5)-SUM($J308:AB308),(Input!$J$122*(1+rvanilla)^0.5)/A20stdlife))</f>
        <v>0</v>
      </c>
      <c r="AD308" s="172">
        <f>IF(A20stdlife="n/a","n/a",IF(AD$3&gt;(A20stdlife+$E308),(Input!$J$122*(1+rvanilla)^0.5)-SUM($J308:AC308),(Input!$J$122*(1+rvanilla)^0.5)/A20stdlife))</f>
        <v>0</v>
      </c>
      <c r="AE308" s="172">
        <f>IF(A20stdlife="n/a","n/a",IF(AE$3&gt;(A20stdlife+$E308),(Input!$J$122*(1+rvanilla)^0.5)-SUM($J308:AD308),(Input!$J$122*(1+rvanilla)^0.5)/A20stdlife))</f>
        <v>0</v>
      </c>
      <c r="AF308" s="172">
        <f>IF(A20stdlife="n/a","n/a",IF(AF$3&gt;(A20stdlife+$E308),(Input!$J$122*(1+rvanilla)^0.5)-SUM($J308:AE308),(Input!$J$122*(1+rvanilla)^0.5)/A20stdlife))</f>
        <v>0</v>
      </c>
      <c r="AG308" s="172">
        <f>IF(A20stdlife="n/a","n/a",IF(AG$3&gt;(A20stdlife+$E308),(Input!$J$122*(1+rvanilla)^0.5)-SUM($J308:AF308),(Input!$J$122*(1+rvanilla)^0.5)/A20stdlife))</f>
        <v>0</v>
      </c>
      <c r="AH308" s="172">
        <f>IF(A20stdlife="n/a","n/a",IF(AH$3&gt;(A20stdlife+$E308),(Input!$J$122*(1+rvanilla)^0.5)-SUM($J308:AG308),(Input!$J$122*(1+rvanilla)^0.5)/A20stdlife))</f>
        <v>0</v>
      </c>
      <c r="AI308" s="172">
        <f>IF(A20stdlife="n/a","n/a",IF(AI$3&gt;(A20stdlife+$E308),(Input!$J$122*(1+rvanilla)^0.5)-SUM($J308:AH308),(Input!$J$122*(1+rvanilla)^0.5)/A20stdlife))</f>
        <v>0</v>
      </c>
      <c r="AJ308" s="172">
        <f>IF(A20stdlife="n/a","n/a",IF(AJ$3&gt;(A20stdlife+$E308),(Input!$J$122*(1+rvanilla)^0.5)-SUM($J308:AI308),(Input!$J$122*(1+rvanilla)^0.5)/A20stdlife))</f>
        <v>0</v>
      </c>
      <c r="AK308" s="172">
        <f>IF(A20stdlife="n/a","n/a",IF(AK$3&gt;(A20stdlife+$E308),(Input!$J$122*(1+rvanilla)^0.5)-SUM($J308:AJ308),(Input!$J$122*(1+rvanilla)^0.5)/A20stdlife))</f>
        <v>0</v>
      </c>
      <c r="AL308" s="172">
        <f>IF(A20stdlife="n/a","n/a",IF(AL$3&gt;(A20stdlife+$E308),(Input!$J$122*(1+rvanilla)^0.5)-SUM($J308:AK308),(Input!$J$122*(1+rvanilla)^0.5)/A20stdlife))</f>
        <v>0</v>
      </c>
      <c r="AM308" s="172">
        <f>IF(A20stdlife="n/a","n/a",IF(AM$3&gt;(A20stdlife+$E308),(Input!$J$122*(1+rvanilla)^0.5)-SUM($J308:AL308),(Input!$J$122*(1+rvanilla)^0.5)/A20stdlife))</f>
        <v>0</v>
      </c>
      <c r="AN308" s="172">
        <f>IF(A20stdlife="n/a","n/a",IF(AN$3&gt;(A20stdlife+$E308),(Input!$J$122*(1+rvanilla)^0.5)-SUM($J308:AM308),(Input!$J$122*(1+rvanilla)^0.5)/A20stdlife))</f>
        <v>0</v>
      </c>
      <c r="AO308" s="172">
        <f>IF(A20stdlife="n/a","n/a",IF(AO$3&gt;(A20stdlife+$E308),(Input!$J$122*(1+rvanilla)^0.5)-SUM($J308:AN308),(Input!$J$122*(1+rvanilla)^0.5)/A20stdlife))</f>
        <v>0</v>
      </c>
      <c r="AP308" s="172">
        <f>IF(A20stdlife="n/a","n/a",IF(AP$3&gt;(A20stdlife+$E308),(Input!$J$122*(1+rvanilla)^0.5)-SUM($J308:AO308),(Input!$J$122*(1+rvanilla)^0.5)/A20stdlife))</f>
        <v>0</v>
      </c>
      <c r="AQ308" s="172">
        <f>IF(A20stdlife="n/a","n/a",IF(AQ$3&gt;(A20stdlife+$E308),(Input!$J$122*(1+rvanilla)^0.5)-SUM($J308:AP308),(Input!$J$122*(1+rvanilla)^0.5)/A20stdlife))</f>
        <v>0</v>
      </c>
      <c r="AR308" s="172">
        <f>IF(A20stdlife="n/a","n/a",IF(AR$3&gt;(A20stdlife+$E308),(Input!$J$122*(1+rvanilla)^0.5)-SUM($J308:AQ308),(Input!$J$122*(1+rvanilla)^0.5)/A20stdlife))</f>
        <v>0</v>
      </c>
      <c r="AS308" s="172">
        <f>IF(A20stdlife="n/a","n/a",IF(AS$3&gt;(A20stdlife+$E308),(Input!$J$122*(1+rvanilla)^0.5)-SUM($J308:AR308),(Input!$J$122*(1+rvanilla)^0.5)/A20stdlife))</f>
        <v>0</v>
      </c>
      <c r="AT308" s="172">
        <f>IF(A20stdlife="n/a","n/a",IF(AT$3&gt;(A20stdlife+$E308),(Input!$J$122*(1+rvanilla)^0.5)-SUM($J308:AS308),(Input!$J$122*(1+rvanilla)^0.5)/A20stdlife))</f>
        <v>0</v>
      </c>
      <c r="AU308" s="172">
        <f>IF(A20stdlife="n/a","n/a",IF(AU$3&gt;(A20stdlife+$E308),(Input!$J$122*(1+rvanilla)^0.5)-SUM($J308:AT308),(Input!$J$122*(1+rvanilla)^0.5)/A20stdlife))</f>
        <v>0</v>
      </c>
      <c r="AV308" s="172">
        <f>IF(A20stdlife="n/a","n/a",IF(AV$3&gt;(A20stdlife+$E308),(Input!$J$122*(1+rvanilla)^0.5)-SUM($J308:AU308),(Input!$J$122*(1+rvanilla)^0.5)/A20stdlife))</f>
        <v>0</v>
      </c>
      <c r="AW308" s="172">
        <f>IF(A20stdlife="n/a","n/a",IF(AW$3&gt;(A20stdlife+$E308),(Input!$J$122*(1+rvanilla)^0.5)-SUM($J308:AV308),(Input!$J$122*(1+rvanilla)^0.5)/A20stdlife))</f>
        <v>0</v>
      </c>
      <c r="AX308" s="172">
        <f>IF(A20stdlife="n/a","n/a",IF(AX$3&gt;(A20stdlife+$E308),(Input!$J$122*(1+rvanilla)^0.5)-SUM($J308:AW308),(Input!$J$122*(1+rvanilla)^0.5)/A20stdlife))</f>
        <v>0</v>
      </c>
      <c r="AY308" s="172">
        <f>IF(A20stdlife="n/a","n/a",IF(AY$3&gt;(A20stdlife+$E308),(Input!$J$122*(1+rvanilla)^0.5)-SUM($J308:AX308),(Input!$J$122*(1+rvanilla)^0.5)/A20stdlife))</f>
        <v>0</v>
      </c>
      <c r="AZ308" s="172">
        <f>IF(A20stdlife="n/a","n/a",IF(AZ$3&gt;(A20stdlife+$E308),(Input!$J$122*(1+rvanilla)^0.5)-SUM($J308:AY308),(Input!$J$122*(1+rvanilla)^0.5)/A20stdlife))</f>
        <v>0</v>
      </c>
      <c r="BA308" s="172">
        <f>IF(A20stdlife="n/a","n/a",IF(BA$3&gt;(A20stdlife+$E308),(Input!$J$122*(1+rvanilla)^0.5)-SUM($J308:AZ308),(Input!$J$122*(1+rvanilla)^0.5)/A20stdlife))</f>
        <v>0</v>
      </c>
      <c r="BB308" s="172">
        <f>IF(A20stdlife="n/a","n/a",IF(BB$3&gt;(A20stdlife+$E308),(Input!$J$122*(1+rvanilla)^0.5)-SUM($J308:BA308),(Input!$J$122*(1+rvanilla)^0.5)/A20stdlife))</f>
        <v>0</v>
      </c>
      <c r="BC308" s="172">
        <f>IF(A20stdlife="n/a","n/a",IF(BC$3&gt;(A20stdlife+$E308),(Input!$J$122*(1+rvanilla)^0.5)-SUM($J308:BB308),(Input!$J$122*(1+rvanilla)^0.5)/A20stdlife))</f>
        <v>0</v>
      </c>
      <c r="BD308" s="172">
        <f>IF(A20stdlife="n/a","n/a",IF(BD$3&gt;(A20stdlife+$E308),(Input!$J$122*(1+rvanilla)^0.5)-SUM($J308:BC308),(Input!$J$122*(1+rvanilla)^0.5)/A20stdlife))</f>
        <v>0</v>
      </c>
      <c r="BE308" s="172">
        <f>IF(A20stdlife="n/a","n/a",IF(BE$3&gt;(A20stdlife+$E308),(Input!$J$122*(1+rvanilla)^0.5)-SUM($J308:BD308),(Input!$J$122*(1+rvanilla)^0.5)/A20stdlife))</f>
        <v>0</v>
      </c>
      <c r="BF308" s="172">
        <f>IF(A20stdlife="n/a","n/a",IF(BF$3&gt;(A20stdlife+$E308),(Input!$J$122*(1+rvanilla)^0.5)-SUM($J308:BE308),(Input!$J$122*(1+rvanilla)^0.5)/A20stdlife))</f>
        <v>0</v>
      </c>
      <c r="BG308" s="172">
        <f>IF(A20stdlife="n/a","n/a",IF(BG$3&gt;(A20stdlife+$E308),(Input!$J$122*(1+rvanilla)^0.5)-SUM($J308:BF308),(Input!$J$122*(1+rvanilla)^0.5)/A20stdlife))</f>
        <v>0</v>
      </c>
      <c r="BH308" s="172">
        <f>IF(A20stdlife="n/a","n/a",IF(BH$3&gt;(A20stdlife+$E308),(Input!$J$122*(1+rvanilla)^0.5)-SUM($J308:BG308),(Input!$J$122*(1+rvanilla)^0.5)/A20stdlife))</f>
        <v>0</v>
      </c>
      <c r="BI308" s="172">
        <f>IF(A20stdlife="n/a","n/a",IF(BI$3&gt;(A20stdlife+$E308),(Input!$J$122*(1+rvanilla)^0.5)-SUM($J308:BH308),(Input!$J$122*(1+rvanilla)^0.5)/A20stdlife))</f>
        <v>0</v>
      </c>
      <c r="BJ308" s="16"/>
      <c r="BK308" s="16"/>
      <c r="BL308" s="325"/>
      <c r="BM308" s="325"/>
      <c r="BN308" s="325"/>
      <c r="BO308" s="325"/>
      <c r="BP308" s="325"/>
      <c r="BQ308" s="325"/>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2" customFormat="1" hidden="1" outlineLevel="2">
      <c r="A309" s="16"/>
      <c r="B309" s="16"/>
      <c r="C309" s="35"/>
      <c r="D309" s="546"/>
      <c r="E309" s="293">
        <v>5</v>
      </c>
      <c r="F309" s="37"/>
      <c r="G309" s="318"/>
      <c r="H309" s="320"/>
      <c r="I309" s="320"/>
      <c r="J309" s="320"/>
      <c r="K309" s="319"/>
      <c r="L309" s="172">
        <f>IF(A20stdlife="n/a","n/a",IF(L$3&gt;(A20stdlife+$E309),(Input!$K$122*(1+rvanilla)^0.5)-SUM($K309:K309),(Input!$K$122*(1+rvanilla)^0.5)/A20stdlife))</f>
        <v>0</v>
      </c>
      <c r="M309" s="172">
        <f>IF(A20stdlife="n/a","n/a",IF(M$3&gt;(A20stdlife+$E309),(Input!$K$122*(1+rvanilla)^0.5)-SUM($K309:L309),(Input!$K$122*(1+rvanilla)^0.5)/A20stdlife))</f>
        <v>0</v>
      </c>
      <c r="N309" s="172">
        <f>IF(A20stdlife="n/a","n/a",IF(N$3&gt;(A20stdlife+$E309),(Input!$K$122*(1+rvanilla)^0.5)-SUM($K309:M309),(Input!$K$122*(1+rvanilla)^0.5)/A20stdlife))</f>
        <v>0</v>
      </c>
      <c r="O309" s="172">
        <f>IF(A20stdlife="n/a","n/a",IF(O$3&gt;(A20stdlife+$E309),(Input!$K$122*(1+rvanilla)^0.5)-SUM($K309:N309),(Input!$K$122*(1+rvanilla)^0.5)/A20stdlife))</f>
        <v>0</v>
      </c>
      <c r="P309" s="172">
        <f>IF(A20stdlife="n/a","n/a",IF(P$3&gt;(A20stdlife+$E309),(Input!$K$122*(1+rvanilla)^0.5)-SUM($K309:O309),(Input!$K$122*(1+rvanilla)^0.5)/A20stdlife))</f>
        <v>0</v>
      </c>
      <c r="Q309" s="172">
        <f>IF(A20stdlife="n/a","n/a",IF(Q$3&gt;(A20stdlife+$E309),(Input!$K$122*(1+rvanilla)^0.5)-SUM($K309:P309),(Input!$K$122*(1+rvanilla)^0.5)/A20stdlife))</f>
        <v>0</v>
      </c>
      <c r="R309" s="172">
        <f>IF(A20stdlife="n/a","n/a",IF(R$3&gt;(A20stdlife+$E309),(Input!$K$122*(1+rvanilla)^0.5)-SUM($K309:Q309),(Input!$K$122*(1+rvanilla)^0.5)/A20stdlife))</f>
        <v>0</v>
      </c>
      <c r="S309" s="172">
        <f>IF(A20stdlife="n/a","n/a",IF(S$3&gt;(A20stdlife+$E309),(Input!$K$122*(1+rvanilla)^0.5)-SUM($K309:R309),(Input!$K$122*(1+rvanilla)^0.5)/A20stdlife))</f>
        <v>0</v>
      </c>
      <c r="T309" s="172">
        <f>IF(A20stdlife="n/a","n/a",IF(T$3&gt;(A20stdlife+$E309),(Input!$K$122*(1+rvanilla)^0.5)-SUM($K309:S309),(Input!$K$122*(1+rvanilla)^0.5)/A20stdlife))</f>
        <v>0</v>
      </c>
      <c r="U309" s="172">
        <f>IF(A20stdlife="n/a","n/a",IF(U$3&gt;(A20stdlife+$E309),(Input!$K$122*(1+rvanilla)^0.5)-SUM($K309:T309),(Input!$K$122*(1+rvanilla)^0.5)/A20stdlife))</f>
        <v>0</v>
      </c>
      <c r="V309" s="172">
        <f>IF(A20stdlife="n/a","n/a",IF(V$3&gt;(A20stdlife+$E309),(Input!$K$122*(1+rvanilla)^0.5)-SUM($K309:U309),(Input!$K$122*(1+rvanilla)^0.5)/A20stdlife))</f>
        <v>0</v>
      </c>
      <c r="W309" s="172">
        <f>IF(A20stdlife="n/a","n/a",IF(W$3&gt;(A20stdlife+$E309),(Input!$K$122*(1+rvanilla)^0.5)-SUM($K309:V309),(Input!$K$122*(1+rvanilla)^0.5)/A20stdlife))</f>
        <v>0</v>
      </c>
      <c r="X309" s="172">
        <f>IF(A20stdlife="n/a","n/a",IF(X$3&gt;(A20stdlife+$E309),(Input!$K$122*(1+rvanilla)^0.5)-SUM($K309:W309),(Input!$K$122*(1+rvanilla)^0.5)/A20stdlife))</f>
        <v>0</v>
      </c>
      <c r="Y309" s="172">
        <f>IF(A20stdlife="n/a","n/a",IF(Y$3&gt;(A20stdlife+$E309),(Input!$K$122*(1+rvanilla)^0.5)-SUM($K309:X309),(Input!$K$122*(1+rvanilla)^0.5)/A20stdlife))</f>
        <v>0</v>
      </c>
      <c r="Z309" s="172">
        <f>IF(A20stdlife="n/a","n/a",IF(Z$3&gt;(A20stdlife+$E309),(Input!$K$122*(1+rvanilla)^0.5)-SUM($K309:Y309),(Input!$K$122*(1+rvanilla)^0.5)/A20stdlife))</f>
        <v>0</v>
      </c>
      <c r="AA309" s="172">
        <f>IF(A20stdlife="n/a","n/a",IF(AA$3&gt;(A20stdlife+$E309),(Input!$K$122*(1+rvanilla)^0.5)-SUM($K309:Z309),(Input!$K$122*(1+rvanilla)^0.5)/A20stdlife))</f>
        <v>0</v>
      </c>
      <c r="AB309" s="172">
        <f>IF(A20stdlife="n/a","n/a",IF(AB$3&gt;(A20stdlife+$E309),(Input!$K$122*(1+rvanilla)^0.5)-SUM($K309:AA309),(Input!$K$122*(1+rvanilla)^0.5)/A20stdlife))</f>
        <v>0</v>
      </c>
      <c r="AC309" s="172">
        <f>IF(A20stdlife="n/a","n/a",IF(AC$3&gt;(A20stdlife+$E309),(Input!$K$122*(1+rvanilla)^0.5)-SUM($K309:AB309),(Input!$K$122*(1+rvanilla)^0.5)/A20stdlife))</f>
        <v>0</v>
      </c>
      <c r="AD309" s="172">
        <f>IF(A20stdlife="n/a","n/a",IF(AD$3&gt;(A20stdlife+$E309),(Input!$K$122*(1+rvanilla)^0.5)-SUM($K309:AC309),(Input!$K$122*(1+rvanilla)^0.5)/A20stdlife))</f>
        <v>0</v>
      </c>
      <c r="AE309" s="172">
        <f>IF(A20stdlife="n/a","n/a",IF(AE$3&gt;(A20stdlife+$E309),(Input!$K$122*(1+rvanilla)^0.5)-SUM($K309:AD309),(Input!$K$122*(1+rvanilla)^0.5)/A20stdlife))</f>
        <v>0</v>
      </c>
      <c r="AF309" s="172">
        <f>IF(A20stdlife="n/a","n/a",IF(AF$3&gt;(A20stdlife+$E309),(Input!$K$122*(1+rvanilla)^0.5)-SUM($K309:AE309),(Input!$K$122*(1+rvanilla)^0.5)/A20stdlife))</f>
        <v>0</v>
      </c>
      <c r="AG309" s="172">
        <f>IF(A20stdlife="n/a","n/a",IF(AG$3&gt;(A20stdlife+$E309),(Input!$K$122*(1+rvanilla)^0.5)-SUM($K309:AF309),(Input!$K$122*(1+rvanilla)^0.5)/A20stdlife))</f>
        <v>0</v>
      </c>
      <c r="AH309" s="172">
        <f>IF(A20stdlife="n/a","n/a",IF(AH$3&gt;(A20stdlife+$E309),(Input!$K$122*(1+rvanilla)^0.5)-SUM($K309:AG309),(Input!$K$122*(1+rvanilla)^0.5)/A20stdlife))</f>
        <v>0</v>
      </c>
      <c r="AI309" s="172">
        <f>IF(A20stdlife="n/a","n/a",IF(AI$3&gt;(A20stdlife+$E309),(Input!$K$122*(1+rvanilla)^0.5)-SUM($K309:AH309),(Input!$K$122*(1+rvanilla)^0.5)/A20stdlife))</f>
        <v>0</v>
      </c>
      <c r="AJ309" s="172">
        <f>IF(A20stdlife="n/a","n/a",IF(AJ$3&gt;(A20stdlife+$E309),(Input!$K$122*(1+rvanilla)^0.5)-SUM($K309:AI309),(Input!$K$122*(1+rvanilla)^0.5)/A20stdlife))</f>
        <v>0</v>
      </c>
      <c r="AK309" s="172">
        <f>IF(A20stdlife="n/a","n/a",IF(AK$3&gt;(A20stdlife+$E309),(Input!$K$122*(1+rvanilla)^0.5)-SUM($K309:AJ309),(Input!$K$122*(1+rvanilla)^0.5)/A20stdlife))</f>
        <v>0</v>
      </c>
      <c r="AL309" s="172">
        <f>IF(A20stdlife="n/a","n/a",IF(AL$3&gt;(A20stdlife+$E309),(Input!$K$122*(1+rvanilla)^0.5)-SUM($K309:AK309),(Input!$K$122*(1+rvanilla)^0.5)/A20stdlife))</f>
        <v>0</v>
      </c>
      <c r="AM309" s="172">
        <f>IF(A20stdlife="n/a","n/a",IF(AM$3&gt;(A20stdlife+$E309),(Input!$K$122*(1+rvanilla)^0.5)-SUM($K309:AL309),(Input!$K$122*(1+rvanilla)^0.5)/A20stdlife))</f>
        <v>0</v>
      </c>
      <c r="AN309" s="172">
        <f>IF(A20stdlife="n/a","n/a",IF(AN$3&gt;(A20stdlife+$E309),(Input!$K$122*(1+rvanilla)^0.5)-SUM($K309:AM309),(Input!$K$122*(1+rvanilla)^0.5)/A20stdlife))</f>
        <v>0</v>
      </c>
      <c r="AO309" s="172">
        <f>IF(A20stdlife="n/a","n/a",IF(AO$3&gt;(A20stdlife+$E309),(Input!$K$122*(1+rvanilla)^0.5)-SUM($K309:AN309),(Input!$K$122*(1+rvanilla)^0.5)/A20stdlife))</f>
        <v>0</v>
      </c>
      <c r="AP309" s="172">
        <f>IF(A20stdlife="n/a","n/a",IF(AP$3&gt;(A20stdlife+$E309),(Input!$K$122*(1+rvanilla)^0.5)-SUM($K309:AO309),(Input!$K$122*(1+rvanilla)^0.5)/A20stdlife))</f>
        <v>0</v>
      </c>
      <c r="AQ309" s="172">
        <f>IF(A20stdlife="n/a","n/a",IF(AQ$3&gt;(A20stdlife+$E309),(Input!$K$122*(1+rvanilla)^0.5)-SUM($K309:AP309),(Input!$K$122*(1+rvanilla)^0.5)/A20stdlife))</f>
        <v>0</v>
      </c>
      <c r="AR309" s="172">
        <f>IF(A20stdlife="n/a","n/a",IF(AR$3&gt;(A20stdlife+$E309),(Input!$K$122*(1+rvanilla)^0.5)-SUM($K309:AQ309),(Input!$K$122*(1+rvanilla)^0.5)/A20stdlife))</f>
        <v>0</v>
      </c>
      <c r="AS309" s="172">
        <f>IF(A20stdlife="n/a","n/a",IF(AS$3&gt;(A20stdlife+$E309),(Input!$K$122*(1+rvanilla)^0.5)-SUM($K309:AR309),(Input!$K$122*(1+rvanilla)^0.5)/A20stdlife))</f>
        <v>0</v>
      </c>
      <c r="AT309" s="172">
        <f>IF(A20stdlife="n/a","n/a",IF(AT$3&gt;(A20stdlife+$E309),(Input!$K$122*(1+rvanilla)^0.5)-SUM($K309:AS309),(Input!$K$122*(1+rvanilla)^0.5)/A20stdlife))</f>
        <v>0</v>
      </c>
      <c r="AU309" s="172">
        <f>IF(A20stdlife="n/a","n/a",IF(AU$3&gt;(A20stdlife+$E309),(Input!$K$122*(1+rvanilla)^0.5)-SUM($K309:AT309),(Input!$K$122*(1+rvanilla)^0.5)/A20stdlife))</f>
        <v>0</v>
      </c>
      <c r="AV309" s="172">
        <f>IF(A20stdlife="n/a","n/a",IF(AV$3&gt;(A20stdlife+$E309),(Input!$K$122*(1+rvanilla)^0.5)-SUM($K309:AU309),(Input!$K$122*(1+rvanilla)^0.5)/A20stdlife))</f>
        <v>0</v>
      </c>
      <c r="AW309" s="172">
        <f>IF(A20stdlife="n/a","n/a",IF(AW$3&gt;(A20stdlife+$E309),(Input!$K$122*(1+rvanilla)^0.5)-SUM($K309:AV309),(Input!$K$122*(1+rvanilla)^0.5)/A20stdlife))</f>
        <v>0</v>
      </c>
      <c r="AX309" s="172">
        <f>IF(A20stdlife="n/a","n/a",IF(AX$3&gt;(A20stdlife+$E309),(Input!$K$122*(1+rvanilla)^0.5)-SUM($K309:AW309),(Input!$K$122*(1+rvanilla)^0.5)/A20stdlife))</f>
        <v>0</v>
      </c>
      <c r="AY309" s="172">
        <f>IF(A20stdlife="n/a","n/a",IF(AY$3&gt;(A20stdlife+$E309),(Input!$K$122*(1+rvanilla)^0.5)-SUM($K309:AX309),(Input!$K$122*(1+rvanilla)^0.5)/A20stdlife))</f>
        <v>0</v>
      </c>
      <c r="AZ309" s="172">
        <f>IF(A20stdlife="n/a","n/a",IF(AZ$3&gt;(A20stdlife+$E309),(Input!$K$122*(1+rvanilla)^0.5)-SUM($K309:AY309),(Input!$K$122*(1+rvanilla)^0.5)/A20stdlife))</f>
        <v>0</v>
      </c>
      <c r="BA309" s="172">
        <f>IF(A20stdlife="n/a","n/a",IF(BA$3&gt;(A20stdlife+$E309),(Input!$K$122*(1+rvanilla)^0.5)-SUM($K309:AZ309),(Input!$K$122*(1+rvanilla)^0.5)/A20stdlife))</f>
        <v>0</v>
      </c>
      <c r="BB309" s="172">
        <f>IF(A20stdlife="n/a","n/a",IF(BB$3&gt;(A20stdlife+$E309),(Input!$K$122*(1+rvanilla)^0.5)-SUM($K309:BA309),(Input!$K$122*(1+rvanilla)^0.5)/A20stdlife))</f>
        <v>0</v>
      </c>
      <c r="BC309" s="172">
        <f>IF(A20stdlife="n/a","n/a",IF(BC$3&gt;(A20stdlife+$E309),(Input!$K$122*(1+rvanilla)^0.5)-SUM($K309:BB309),(Input!$K$122*(1+rvanilla)^0.5)/A20stdlife))</f>
        <v>0</v>
      </c>
      <c r="BD309" s="172">
        <f>IF(A20stdlife="n/a","n/a",IF(BD$3&gt;(A20stdlife+$E309),(Input!$K$122*(1+rvanilla)^0.5)-SUM($K309:BC309),(Input!$K$122*(1+rvanilla)^0.5)/A20stdlife))</f>
        <v>0</v>
      </c>
      <c r="BE309" s="172">
        <f>IF(A20stdlife="n/a","n/a",IF(BE$3&gt;(A20stdlife+$E309),(Input!$K$122*(1+rvanilla)^0.5)-SUM($K309:BD309),(Input!$K$122*(1+rvanilla)^0.5)/A20stdlife))</f>
        <v>0</v>
      </c>
      <c r="BF309" s="172">
        <f>IF(A20stdlife="n/a","n/a",IF(BF$3&gt;(A20stdlife+$E309),(Input!$K$122*(1+rvanilla)^0.5)-SUM($K309:BE309),(Input!$K$122*(1+rvanilla)^0.5)/A20stdlife))</f>
        <v>0</v>
      </c>
      <c r="BG309" s="172">
        <f>IF(A20stdlife="n/a","n/a",IF(BG$3&gt;(A20stdlife+$E309),(Input!$K$122*(1+rvanilla)^0.5)-SUM($K309:BF309),(Input!$K$122*(1+rvanilla)^0.5)/A20stdlife))</f>
        <v>0</v>
      </c>
      <c r="BH309" s="172">
        <f>IF(A20stdlife="n/a","n/a",IF(BH$3&gt;(A20stdlife+$E309),(Input!$K$122*(1+rvanilla)^0.5)-SUM($K309:BG309),(Input!$K$122*(1+rvanilla)^0.5)/A20stdlife))</f>
        <v>0</v>
      </c>
      <c r="BI309" s="172">
        <f>IF(A20stdlife="n/a","n/a",IF(BI$3&gt;(A20stdlife+$E309),(Input!$K$122*(1+rvanilla)^0.5)-SUM($K309:BH309),(Input!$K$122*(1+rvanilla)^0.5)/A20stdlife))</f>
        <v>0</v>
      </c>
      <c r="BJ309" s="16"/>
      <c r="BK309" s="16"/>
      <c r="BL309" s="325"/>
      <c r="BM309" s="325"/>
      <c r="BN309" s="325"/>
      <c r="BO309" s="325"/>
      <c r="BP309" s="325"/>
      <c r="BQ309" s="325"/>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2" customFormat="1" hidden="1" outlineLevel="2">
      <c r="A310" s="16"/>
      <c r="B310" s="16"/>
      <c r="C310" s="35"/>
      <c r="D310" s="546"/>
      <c r="E310" s="293">
        <v>6</v>
      </c>
      <c r="F310" s="37"/>
      <c r="G310" s="318"/>
      <c r="H310" s="320"/>
      <c r="I310" s="320"/>
      <c r="J310" s="320"/>
      <c r="K310" s="320"/>
      <c r="L310" s="319"/>
      <c r="M310" s="172">
        <f>IF(A20stdlife="n/a","n/a",IF(M$3&gt;(A20stdlife+$E310),(Input!$L$122*(1+rvanilla)^0.5)-SUM($L310:L310),(Input!$L$122*(1+rvanilla)^0.5)/A20stdlife))</f>
        <v>0</v>
      </c>
      <c r="N310" s="172">
        <f>IF(A20stdlife="n/a","n/a",IF(N$3&gt;(A20stdlife+$E310),(Input!$L$122*(1+rvanilla)^0.5)-SUM($L310:M310),(Input!$L$122*(1+rvanilla)^0.5)/A20stdlife))</f>
        <v>0</v>
      </c>
      <c r="O310" s="172">
        <f>IF(A20stdlife="n/a","n/a",IF(O$3&gt;(A20stdlife+$E310),(Input!$L$122*(1+rvanilla)^0.5)-SUM($L310:N310),(Input!$L$122*(1+rvanilla)^0.5)/A20stdlife))</f>
        <v>0</v>
      </c>
      <c r="P310" s="172">
        <f>IF(A20stdlife="n/a","n/a",IF(P$3&gt;(A20stdlife+$E310),(Input!$L$122*(1+rvanilla)^0.5)-SUM($L310:O310),(Input!$L$122*(1+rvanilla)^0.5)/A20stdlife))</f>
        <v>0</v>
      </c>
      <c r="Q310" s="172">
        <f>IF(A20stdlife="n/a","n/a",IF(Q$3&gt;(A20stdlife+$E310),(Input!$L$122*(1+rvanilla)^0.5)-SUM($L310:P310),(Input!$L$122*(1+rvanilla)^0.5)/A20stdlife))</f>
        <v>0</v>
      </c>
      <c r="R310" s="172">
        <f>IF(A20stdlife="n/a","n/a",IF(R$3&gt;(A20stdlife+$E310),(Input!$L$122*(1+rvanilla)^0.5)-SUM($L310:Q310),(Input!$L$122*(1+rvanilla)^0.5)/A20stdlife))</f>
        <v>0</v>
      </c>
      <c r="S310" s="172">
        <f>IF(A20stdlife="n/a","n/a",IF(S$3&gt;(A20stdlife+$E310),(Input!$L$122*(1+rvanilla)^0.5)-SUM($L310:R310),(Input!$L$122*(1+rvanilla)^0.5)/A20stdlife))</f>
        <v>0</v>
      </c>
      <c r="T310" s="172">
        <f>IF(A20stdlife="n/a","n/a",IF(T$3&gt;(A20stdlife+$E310),(Input!$L$122*(1+rvanilla)^0.5)-SUM($L310:S310),(Input!$L$122*(1+rvanilla)^0.5)/A20stdlife))</f>
        <v>0</v>
      </c>
      <c r="U310" s="172">
        <f>IF(A20stdlife="n/a","n/a",IF(U$3&gt;(A20stdlife+$E310),(Input!$L$122*(1+rvanilla)^0.5)-SUM($L310:T310),(Input!$L$122*(1+rvanilla)^0.5)/A20stdlife))</f>
        <v>0</v>
      </c>
      <c r="V310" s="172">
        <f>IF(A20stdlife="n/a","n/a",IF(V$3&gt;(A20stdlife+$E310),(Input!$L$122*(1+rvanilla)^0.5)-SUM($L310:U310),(Input!$L$122*(1+rvanilla)^0.5)/A20stdlife))</f>
        <v>0</v>
      </c>
      <c r="W310" s="172">
        <f>IF(A20stdlife="n/a","n/a",IF(W$3&gt;(A20stdlife+$E310),(Input!$L$122*(1+rvanilla)^0.5)-SUM($L310:V310),(Input!$L$122*(1+rvanilla)^0.5)/A20stdlife))</f>
        <v>0</v>
      </c>
      <c r="X310" s="172">
        <f>IF(A20stdlife="n/a","n/a",IF(X$3&gt;(A20stdlife+$E310),(Input!$L$122*(1+rvanilla)^0.5)-SUM($L310:W310),(Input!$L$122*(1+rvanilla)^0.5)/A20stdlife))</f>
        <v>0</v>
      </c>
      <c r="Y310" s="172">
        <f>IF(A20stdlife="n/a","n/a",IF(Y$3&gt;(A20stdlife+$E310),(Input!$L$122*(1+rvanilla)^0.5)-SUM($L310:X310),(Input!$L$122*(1+rvanilla)^0.5)/A20stdlife))</f>
        <v>0</v>
      </c>
      <c r="Z310" s="172">
        <f>IF(A20stdlife="n/a","n/a",IF(Z$3&gt;(A20stdlife+$E310),(Input!$L$122*(1+rvanilla)^0.5)-SUM($L310:Y310),(Input!$L$122*(1+rvanilla)^0.5)/A20stdlife))</f>
        <v>0</v>
      </c>
      <c r="AA310" s="172">
        <f>IF(A20stdlife="n/a","n/a",IF(AA$3&gt;(A20stdlife+$E310),(Input!$L$122*(1+rvanilla)^0.5)-SUM($L310:Z310),(Input!$L$122*(1+rvanilla)^0.5)/A20stdlife))</f>
        <v>0</v>
      </c>
      <c r="AB310" s="172">
        <f>IF(A20stdlife="n/a","n/a",IF(AB$3&gt;(A20stdlife+$E310),(Input!$L$122*(1+rvanilla)^0.5)-SUM($L310:AA310),(Input!$L$122*(1+rvanilla)^0.5)/A20stdlife))</f>
        <v>0</v>
      </c>
      <c r="AC310" s="172">
        <f>IF(A20stdlife="n/a","n/a",IF(AC$3&gt;(A20stdlife+$E310),(Input!$L$122*(1+rvanilla)^0.5)-SUM($L310:AB310),(Input!$L$122*(1+rvanilla)^0.5)/A20stdlife))</f>
        <v>0</v>
      </c>
      <c r="AD310" s="172">
        <f>IF(A20stdlife="n/a","n/a",IF(AD$3&gt;(A20stdlife+$E310),(Input!$L$122*(1+rvanilla)^0.5)-SUM($L310:AC310),(Input!$L$122*(1+rvanilla)^0.5)/A20stdlife))</f>
        <v>0</v>
      </c>
      <c r="AE310" s="172">
        <f>IF(A20stdlife="n/a","n/a",IF(AE$3&gt;(A20stdlife+$E310),(Input!$L$122*(1+rvanilla)^0.5)-SUM($L310:AD310),(Input!$L$122*(1+rvanilla)^0.5)/A20stdlife))</f>
        <v>0</v>
      </c>
      <c r="AF310" s="172">
        <f>IF(A20stdlife="n/a","n/a",IF(AF$3&gt;(A20stdlife+$E310),(Input!$L$122*(1+rvanilla)^0.5)-SUM($L310:AE310),(Input!$L$122*(1+rvanilla)^0.5)/A20stdlife))</f>
        <v>0</v>
      </c>
      <c r="AG310" s="172">
        <f>IF(A20stdlife="n/a","n/a",IF(AG$3&gt;(A20stdlife+$E310),(Input!$L$122*(1+rvanilla)^0.5)-SUM($L310:AF310),(Input!$L$122*(1+rvanilla)^0.5)/A20stdlife))</f>
        <v>0</v>
      </c>
      <c r="AH310" s="172">
        <f>IF(A20stdlife="n/a","n/a",IF(AH$3&gt;(A20stdlife+$E310),(Input!$L$122*(1+rvanilla)^0.5)-SUM($L310:AG310),(Input!$L$122*(1+rvanilla)^0.5)/A20stdlife))</f>
        <v>0</v>
      </c>
      <c r="AI310" s="172">
        <f>IF(A20stdlife="n/a","n/a",IF(AI$3&gt;(A20stdlife+$E310),(Input!$L$122*(1+rvanilla)^0.5)-SUM($L310:AH310),(Input!$L$122*(1+rvanilla)^0.5)/A20stdlife))</f>
        <v>0</v>
      </c>
      <c r="AJ310" s="172">
        <f>IF(A20stdlife="n/a","n/a",IF(AJ$3&gt;(A20stdlife+$E310),(Input!$L$122*(1+rvanilla)^0.5)-SUM($L310:AI310),(Input!$L$122*(1+rvanilla)^0.5)/A20stdlife))</f>
        <v>0</v>
      </c>
      <c r="AK310" s="172">
        <f>IF(A20stdlife="n/a","n/a",IF(AK$3&gt;(A20stdlife+$E310),(Input!$L$122*(1+rvanilla)^0.5)-SUM($L310:AJ310),(Input!$L$122*(1+rvanilla)^0.5)/A20stdlife))</f>
        <v>0</v>
      </c>
      <c r="AL310" s="172">
        <f>IF(A20stdlife="n/a","n/a",IF(AL$3&gt;(A20stdlife+$E310),(Input!$L$122*(1+rvanilla)^0.5)-SUM($L310:AK310),(Input!$L$122*(1+rvanilla)^0.5)/A20stdlife))</f>
        <v>0</v>
      </c>
      <c r="AM310" s="172">
        <f>IF(A20stdlife="n/a","n/a",IF(AM$3&gt;(A20stdlife+$E310),(Input!$L$122*(1+rvanilla)^0.5)-SUM($L310:AL310),(Input!$L$122*(1+rvanilla)^0.5)/A20stdlife))</f>
        <v>0</v>
      </c>
      <c r="AN310" s="172">
        <f>IF(A20stdlife="n/a","n/a",IF(AN$3&gt;(A20stdlife+$E310),(Input!$L$122*(1+rvanilla)^0.5)-SUM($L310:AM310),(Input!$L$122*(1+rvanilla)^0.5)/A20stdlife))</f>
        <v>0</v>
      </c>
      <c r="AO310" s="172">
        <f>IF(A20stdlife="n/a","n/a",IF(AO$3&gt;(A20stdlife+$E310),(Input!$L$122*(1+rvanilla)^0.5)-SUM($L310:AN310),(Input!$L$122*(1+rvanilla)^0.5)/A20stdlife))</f>
        <v>0</v>
      </c>
      <c r="AP310" s="172">
        <f>IF(A20stdlife="n/a","n/a",IF(AP$3&gt;(A20stdlife+$E310),(Input!$L$122*(1+rvanilla)^0.5)-SUM($L310:AO310),(Input!$L$122*(1+rvanilla)^0.5)/A20stdlife))</f>
        <v>0</v>
      </c>
      <c r="AQ310" s="172">
        <f>IF(A20stdlife="n/a","n/a",IF(AQ$3&gt;(A20stdlife+$E310),(Input!$L$122*(1+rvanilla)^0.5)-SUM($L310:AP310),(Input!$L$122*(1+rvanilla)^0.5)/A20stdlife))</f>
        <v>0</v>
      </c>
      <c r="AR310" s="172">
        <f>IF(A20stdlife="n/a","n/a",IF(AR$3&gt;(A20stdlife+$E310),(Input!$L$122*(1+rvanilla)^0.5)-SUM($L310:AQ310),(Input!$L$122*(1+rvanilla)^0.5)/A20stdlife))</f>
        <v>0</v>
      </c>
      <c r="AS310" s="172">
        <f>IF(A20stdlife="n/a","n/a",IF(AS$3&gt;(A20stdlife+$E310),(Input!$L$122*(1+rvanilla)^0.5)-SUM($L310:AR310),(Input!$L$122*(1+rvanilla)^0.5)/A20stdlife))</f>
        <v>0</v>
      </c>
      <c r="AT310" s="172">
        <f>IF(A20stdlife="n/a","n/a",IF(AT$3&gt;(A20stdlife+$E310),(Input!$L$122*(1+rvanilla)^0.5)-SUM($L310:AS310),(Input!$L$122*(1+rvanilla)^0.5)/A20stdlife))</f>
        <v>0</v>
      </c>
      <c r="AU310" s="172">
        <f>IF(A20stdlife="n/a","n/a",IF(AU$3&gt;(A20stdlife+$E310),(Input!$L$122*(1+rvanilla)^0.5)-SUM($L310:AT310),(Input!$L$122*(1+rvanilla)^0.5)/A20stdlife))</f>
        <v>0</v>
      </c>
      <c r="AV310" s="172">
        <f>IF(A20stdlife="n/a","n/a",IF(AV$3&gt;(A20stdlife+$E310),(Input!$L$122*(1+rvanilla)^0.5)-SUM($L310:AU310),(Input!$L$122*(1+rvanilla)^0.5)/A20stdlife))</f>
        <v>0</v>
      </c>
      <c r="AW310" s="172">
        <f>IF(A20stdlife="n/a","n/a",IF(AW$3&gt;(A20stdlife+$E310),(Input!$L$122*(1+rvanilla)^0.5)-SUM($L310:AV310),(Input!$L$122*(1+rvanilla)^0.5)/A20stdlife))</f>
        <v>0</v>
      </c>
      <c r="AX310" s="172">
        <f>IF(A20stdlife="n/a","n/a",IF(AX$3&gt;(A20stdlife+$E310),(Input!$L$122*(1+rvanilla)^0.5)-SUM($L310:AW310),(Input!$L$122*(1+rvanilla)^0.5)/A20stdlife))</f>
        <v>0</v>
      </c>
      <c r="AY310" s="172">
        <f>IF(A20stdlife="n/a","n/a",IF(AY$3&gt;(A20stdlife+$E310),(Input!$L$122*(1+rvanilla)^0.5)-SUM($L310:AX310),(Input!$L$122*(1+rvanilla)^0.5)/A20stdlife))</f>
        <v>0</v>
      </c>
      <c r="AZ310" s="172">
        <f>IF(A20stdlife="n/a","n/a",IF(AZ$3&gt;(A20stdlife+$E310),(Input!$L$122*(1+rvanilla)^0.5)-SUM($L310:AY310),(Input!$L$122*(1+rvanilla)^0.5)/A20stdlife))</f>
        <v>0</v>
      </c>
      <c r="BA310" s="172">
        <f>IF(A20stdlife="n/a","n/a",IF(BA$3&gt;(A20stdlife+$E310),(Input!$L$122*(1+rvanilla)^0.5)-SUM($L310:AZ310),(Input!$L$122*(1+rvanilla)^0.5)/A20stdlife))</f>
        <v>0</v>
      </c>
      <c r="BB310" s="172">
        <f>IF(A20stdlife="n/a","n/a",IF(BB$3&gt;(A20stdlife+$E310),(Input!$L$122*(1+rvanilla)^0.5)-SUM($L310:BA310),(Input!$L$122*(1+rvanilla)^0.5)/A20stdlife))</f>
        <v>0</v>
      </c>
      <c r="BC310" s="172">
        <f>IF(A20stdlife="n/a","n/a",IF(BC$3&gt;(A20stdlife+$E310),(Input!$L$122*(1+rvanilla)^0.5)-SUM($L310:BB310),(Input!$L$122*(1+rvanilla)^0.5)/A20stdlife))</f>
        <v>0</v>
      </c>
      <c r="BD310" s="172">
        <f>IF(A20stdlife="n/a","n/a",IF(BD$3&gt;(A20stdlife+$E310),(Input!$L$122*(1+rvanilla)^0.5)-SUM($L310:BC310),(Input!$L$122*(1+rvanilla)^0.5)/A20stdlife))</f>
        <v>0</v>
      </c>
      <c r="BE310" s="172">
        <f>IF(A20stdlife="n/a","n/a",IF(BE$3&gt;(A20stdlife+$E310),(Input!$L$122*(1+rvanilla)^0.5)-SUM($L310:BD310),(Input!$L$122*(1+rvanilla)^0.5)/A20stdlife))</f>
        <v>0</v>
      </c>
      <c r="BF310" s="172">
        <f>IF(A20stdlife="n/a","n/a",IF(BF$3&gt;(A20stdlife+$E310),(Input!$L$122*(1+rvanilla)^0.5)-SUM($L310:BE310),(Input!$L$122*(1+rvanilla)^0.5)/A20stdlife))</f>
        <v>0</v>
      </c>
      <c r="BG310" s="172">
        <f>IF(A20stdlife="n/a","n/a",IF(BG$3&gt;(A20stdlife+$E310),(Input!$L$122*(1+rvanilla)^0.5)-SUM($L310:BF310),(Input!$L$122*(1+rvanilla)^0.5)/A20stdlife))</f>
        <v>0</v>
      </c>
      <c r="BH310" s="172">
        <f>IF(A20stdlife="n/a","n/a",IF(BH$3&gt;(A20stdlife+$E310),(Input!$L$122*(1+rvanilla)^0.5)-SUM($L310:BG310),(Input!$L$122*(1+rvanilla)^0.5)/A20stdlife))</f>
        <v>0</v>
      </c>
      <c r="BI310" s="172">
        <f>IF(A20stdlife="n/a","n/a",IF(BI$3&gt;(A20stdlife+$E310),(Input!$L$122*(1+rvanilla)^0.5)-SUM($L310:BH310),(Input!$L$122*(1+rvanilla)^0.5)/A20stdlife))</f>
        <v>0</v>
      </c>
      <c r="BJ310" s="16"/>
      <c r="BK310" s="16"/>
      <c r="BL310" s="325"/>
      <c r="BM310" s="325"/>
      <c r="BN310" s="325"/>
      <c r="BO310" s="325"/>
      <c r="BP310" s="325"/>
      <c r="BQ310" s="325"/>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2" customFormat="1" hidden="1" outlineLevel="2">
      <c r="A311" s="16"/>
      <c r="B311" s="16"/>
      <c r="C311" s="35"/>
      <c r="D311" s="546"/>
      <c r="E311" s="293">
        <v>7</v>
      </c>
      <c r="F311" s="37"/>
      <c r="G311" s="318"/>
      <c r="H311" s="320"/>
      <c r="I311" s="320"/>
      <c r="J311" s="320"/>
      <c r="K311" s="320"/>
      <c r="L311" s="320"/>
      <c r="M311" s="319"/>
      <c r="N311" s="172">
        <f>IF(A20stdlife="n/a","n/a",IF(N$3&gt;(A20stdlife+$E311),(Input!$M$122*(1+rvanilla)^0.5)-SUM($M311:M311),(Input!$M$122*(1+rvanilla)^0.5)/A20stdlife))</f>
        <v>0</v>
      </c>
      <c r="O311" s="172">
        <f>IF(A20stdlife="n/a","n/a",IF(O$3&gt;(A20stdlife+$E311),(Input!$M$122*(1+rvanilla)^0.5)-SUM($M311:N311),(Input!$M$122*(1+rvanilla)^0.5)/A20stdlife))</f>
        <v>0</v>
      </c>
      <c r="P311" s="172">
        <f>IF(A20stdlife="n/a","n/a",IF(P$3&gt;(A20stdlife+$E311),(Input!$M$122*(1+rvanilla)^0.5)-SUM($M311:O311),(Input!$M$122*(1+rvanilla)^0.5)/A20stdlife))</f>
        <v>0</v>
      </c>
      <c r="Q311" s="172">
        <f>IF(A20stdlife="n/a","n/a",IF(Q$3&gt;(A20stdlife+$E311),(Input!$M$122*(1+rvanilla)^0.5)-SUM($M311:P311),(Input!$M$122*(1+rvanilla)^0.5)/A20stdlife))</f>
        <v>0</v>
      </c>
      <c r="R311" s="172">
        <f>IF(A20stdlife="n/a","n/a",IF(R$3&gt;(A20stdlife+$E311),(Input!$M$122*(1+rvanilla)^0.5)-SUM($M311:Q311),(Input!$M$122*(1+rvanilla)^0.5)/A20stdlife))</f>
        <v>0</v>
      </c>
      <c r="S311" s="172">
        <f>IF(A20stdlife="n/a","n/a",IF(S$3&gt;(A20stdlife+$E311),(Input!$M$122*(1+rvanilla)^0.5)-SUM($M311:R311),(Input!$M$122*(1+rvanilla)^0.5)/A20stdlife))</f>
        <v>0</v>
      </c>
      <c r="T311" s="172">
        <f>IF(A20stdlife="n/a","n/a",IF(T$3&gt;(A20stdlife+$E311),(Input!$M$122*(1+rvanilla)^0.5)-SUM($M311:S311),(Input!$M$122*(1+rvanilla)^0.5)/A20stdlife))</f>
        <v>0</v>
      </c>
      <c r="U311" s="172">
        <f>IF(A20stdlife="n/a","n/a",IF(U$3&gt;(A20stdlife+$E311),(Input!$M$122*(1+rvanilla)^0.5)-SUM($M311:T311),(Input!$M$122*(1+rvanilla)^0.5)/A20stdlife))</f>
        <v>0</v>
      </c>
      <c r="V311" s="172">
        <f>IF(A20stdlife="n/a","n/a",IF(V$3&gt;(A20stdlife+$E311),(Input!$M$122*(1+rvanilla)^0.5)-SUM($M311:U311),(Input!$M$122*(1+rvanilla)^0.5)/A20stdlife))</f>
        <v>0</v>
      </c>
      <c r="W311" s="172">
        <f>IF(A20stdlife="n/a","n/a",IF(W$3&gt;(A20stdlife+$E311),(Input!$M$122*(1+rvanilla)^0.5)-SUM($M311:V311),(Input!$M$122*(1+rvanilla)^0.5)/A20stdlife))</f>
        <v>0</v>
      </c>
      <c r="X311" s="172">
        <f>IF(A20stdlife="n/a","n/a",IF(X$3&gt;(A20stdlife+$E311),(Input!$M$122*(1+rvanilla)^0.5)-SUM($M311:W311),(Input!$M$122*(1+rvanilla)^0.5)/A20stdlife))</f>
        <v>0</v>
      </c>
      <c r="Y311" s="172">
        <f>IF(A20stdlife="n/a","n/a",IF(Y$3&gt;(A20stdlife+$E311),(Input!$M$122*(1+rvanilla)^0.5)-SUM($M311:X311),(Input!$M$122*(1+rvanilla)^0.5)/A20stdlife))</f>
        <v>0</v>
      </c>
      <c r="Z311" s="172">
        <f>IF(A20stdlife="n/a","n/a",IF(Z$3&gt;(A20stdlife+$E311),(Input!$M$122*(1+rvanilla)^0.5)-SUM($M311:Y311),(Input!$M$122*(1+rvanilla)^0.5)/A20stdlife))</f>
        <v>0</v>
      </c>
      <c r="AA311" s="172">
        <f>IF(A20stdlife="n/a","n/a",IF(AA$3&gt;(A20stdlife+$E311),(Input!$M$122*(1+rvanilla)^0.5)-SUM($M311:Z311),(Input!$M$122*(1+rvanilla)^0.5)/A20stdlife))</f>
        <v>0</v>
      </c>
      <c r="AB311" s="172">
        <f>IF(A20stdlife="n/a","n/a",IF(AB$3&gt;(A20stdlife+$E311),(Input!$M$122*(1+rvanilla)^0.5)-SUM($M311:AA311),(Input!$M$122*(1+rvanilla)^0.5)/A20stdlife))</f>
        <v>0</v>
      </c>
      <c r="AC311" s="172">
        <f>IF(A20stdlife="n/a","n/a",IF(AC$3&gt;(A20stdlife+$E311),(Input!$M$122*(1+rvanilla)^0.5)-SUM($M311:AB311),(Input!$M$122*(1+rvanilla)^0.5)/A20stdlife))</f>
        <v>0</v>
      </c>
      <c r="AD311" s="172">
        <f>IF(A20stdlife="n/a","n/a",IF(AD$3&gt;(A20stdlife+$E311),(Input!$M$122*(1+rvanilla)^0.5)-SUM($M311:AC311),(Input!$M$122*(1+rvanilla)^0.5)/A20stdlife))</f>
        <v>0</v>
      </c>
      <c r="AE311" s="172">
        <f>IF(A20stdlife="n/a","n/a",IF(AE$3&gt;(A20stdlife+$E311),(Input!$M$122*(1+rvanilla)^0.5)-SUM($M311:AD311),(Input!$M$122*(1+rvanilla)^0.5)/A20stdlife))</f>
        <v>0</v>
      </c>
      <c r="AF311" s="172">
        <f>IF(A20stdlife="n/a","n/a",IF(AF$3&gt;(A20stdlife+$E311),(Input!$M$122*(1+rvanilla)^0.5)-SUM($M311:AE311),(Input!$M$122*(1+rvanilla)^0.5)/A20stdlife))</f>
        <v>0</v>
      </c>
      <c r="AG311" s="172">
        <f>IF(A20stdlife="n/a","n/a",IF(AG$3&gt;(A20stdlife+$E311),(Input!$M$122*(1+rvanilla)^0.5)-SUM($M311:AF311),(Input!$M$122*(1+rvanilla)^0.5)/A20stdlife))</f>
        <v>0</v>
      </c>
      <c r="AH311" s="172">
        <f>IF(A20stdlife="n/a","n/a",IF(AH$3&gt;(A20stdlife+$E311),(Input!$M$122*(1+rvanilla)^0.5)-SUM($M311:AG311),(Input!$M$122*(1+rvanilla)^0.5)/A20stdlife))</f>
        <v>0</v>
      </c>
      <c r="AI311" s="172">
        <f>IF(A20stdlife="n/a","n/a",IF(AI$3&gt;(A20stdlife+$E311),(Input!$M$122*(1+rvanilla)^0.5)-SUM($M311:AH311),(Input!$M$122*(1+rvanilla)^0.5)/A20stdlife))</f>
        <v>0</v>
      </c>
      <c r="AJ311" s="172">
        <f>IF(A20stdlife="n/a","n/a",IF(AJ$3&gt;(A20stdlife+$E311),(Input!$M$122*(1+rvanilla)^0.5)-SUM($M311:AI311),(Input!$M$122*(1+rvanilla)^0.5)/A20stdlife))</f>
        <v>0</v>
      </c>
      <c r="AK311" s="172">
        <f>IF(A20stdlife="n/a","n/a",IF(AK$3&gt;(A20stdlife+$E311),(Input!$M$122*(1+rvanilla)^0.5)-SUM($M311:AJ311),(Input!$M$122*(1+rvanilla)^0.5)/A20stdlife))</f>
        <v>0</v>
      </c>
      <c r="AL311" s="172">
        <f>IF(A20stdlife="n/a","n/a",IF(AL$3&gt;(A20stdlife+$E311),(Input!$M$122*(1+rvanilla)^0.5)-SUM($M311:AK311),(Input!$M$122*(1+rvanilla)^0.5)/A20stdlife))</f>
        <v>0</v>
      </c>
      <c r="AM311" s="172">
        <f>IF(A20stdlife="n/a","n/a",IF(AM$3&gt;(A20stdlife+$E311),(Input!$M$122*(1+rvanilla)^0.5)-SUM($M311:AL311),(Input!$M$122*(1+rvanilla)^0.5)/A20stdlife))</f>
        <v>0</v>
      </c>
      <c r="AN311" s="172">
        <f>IF(A20stdlife="n/a","n/a",IF(AN$3&gt;(A20stdlife+$E311),(Input!$M$122*(1+rvanilla)^0.5)-SUM($M311:AM311),(Input!$M$122*(1+rvanilla)^0.5)/A20stdlife))</f>
        <v>0</v>
      </c>
      <c r="AO311" s="172">
        <f>IF(A20stdlife="n/a","n/a",IF(AO$3&gt;(A20stdlife+$E311),(Input!$M$122*(1+rvanilla)^0.5)-SUM($M311:AN311),(Input!$M$122*(1+rvanilla)^0.5)/A20stdlife))</f>
        <v>0</v>
      </c>
      <c r="AP311" s="172">
        <f>IF(A20stdlife="n/a","n/a",IF(AP$3&gt;(A20stdlife+$E311),(Input!$M$122*(1+rvanilla)^0.5)-SUM($M311:AO311),(Input!$M$122*(1+rvanilla)^0.5)/A20stdlife))</f>
        <v>0</v>
      </c>
      <c r="AQ311" s="172">
        <f>IF(A20stdlife="n/a","n/a",IF(AQ$3&gt;(A20stdlife+$E311),(Input!$M$122*(1+rvanilla)^0.5)-SUM($M311:AP311),(Input!$M$122*(1+rvanilla)^0.5)/A20stdlife))</f>
        <v>0</v>
      </c>
      <c r="AR311" s="172">
        <f>IF(A20stdlife="n/a","n/a",IF(AR$3&gt;(A20stdlife+$E311),(Input!$M$122*(1+rvanilla)^0.5)-SUM($M311:AQ311),(Input!$M$122*(1+rvanilla)^0.5)/A20stdlife))</f>
        <v>0</v>
      </c>
      <c r="AS311" s="172">
        <f>IF(A20stdlife="n/a","n/a",IF(AS$3&gt;(A20stdlife+$E311),(Input!$M$122*(1+rvanilla)^0.5)-SUM($M311:AR311),(Input!$M$122*(1+rvanilla)^0.5)/A20stdlife))</f>
        <v>0</v>
      </c>
      <c r="AT311" s="172">
        <f>IF(A20stdlife="n/a","n/a",IF(AT$3&gt;(A20stdlife+$E311),(Input!$M$122*(1+rvanilla)^0.5)-SUM($M311:AS311),(Input!$M$122*(1+rvanilla)^0.5)/A20stdlife))</f>
        <v>0</v>
      </c>
      <c r="AU311" s="172">
        <f>IF(A20stdlife="n/a","n/a",IF(AU$3&gt;(A20stdlife+$E311),(Input!$M$122*(1+rvanilla)^0.5)-SUM($M311:AT311),(Input!$M$122*(1+rvanilla)^0.5)/A20stdlife))</f>
        <v>0</v>
      </c>
      <c r="AV311" s="172">
        <f>IF(A20stdlife="n/a","n/a",IF(AV$3&gt;(A20stdlife+$E311),(Input!$M$122*(1+rvanilla)^0.5)-SUM($M311:AU311),(Input!$M$122*(1+rvanilla)^0.5)/A20stdlife))</f>
        <v>0</v>
      </c>
      <c r="AW311" s="172">
        <f>IF(A20stdlife="n/a","n/a",IF(AW$3&gt;(A20stdlife+$E311),(Input!$M$122*(1+rvanilla)^0.5)-SUM($M311:AV311),(Input!$M$122*(1+rvanilla)^0.5)/A20stdlife))</f>
        <v>0</v>
      </c>
      <c r="AX311" s="172">
        <f>IF(A20stdlife="n/a","n/a",IF(AX$3&gt;(A20stdlife+$E311),(Input!$M$122*(1+rvanilla)^0.5)-SUM($M311:AW311),(Input!$M$122*(1+rvanilla)^0.5)/A20stdlife))</f>
        <v>0</v>
      </c>
      <c r="AY311" s="172">
        <f>IF(A20stdlife="n/a","n/a",IF(AY$3&gt;(A20stdlife+$E311),(Input!$M$122*(1+rvanilla)^0.5)-SUM($M311:AX311),(Input!$M$122*(1+rvanilla)^0.5)/A20stdlife))</f>
        <v>0</v>
      </c>
      <c r="AZ311" s="172">
        <f>IF(A20stdlife="n/a","n/a",IF(AZ$3&gt;(A20stdlife+$E311),(Input!$M$122*(1+rvanilla)^0.5)-SUM($M311:AY311),(Input!$M$122*(1+rvanilla)^0.5)/A20stdlife))</f>
        <v>0</v>
      </c>
      <c r="BA311" s="172">
        <f>IF(A20stdlife="n/a","n/a",IF(BA$3&gt;(A20stdlife+$E311),(Input!$M$122*(1+rvanilla)^0.5)-SUM($M311:AZ311),(Input!$M$122*(1+rvanilla)^0.5)/A20stdlife))</f>
        <v>0</v>
      </c>
      <c r="BB311" s="172">
        <f>IF(A20stdlife="n/a","n/a",IF(BB$3&gt;(A20stdlife+$E311),(Input!$M$122*(1+rvanilla)^0.5)-SUM($M311:BA311),(Input!$M$122*(1+rvanilla)^0.5)/A20stdlife))</f>
        <v>0</v>
      </c>
      <c r="BC311" s="172">
        <f>IF(A20stdlife="n/a","n/a",IF(BC$3&gt;(A20stdlife+$E311),(Input!$M$122*(1+rvanilla)^0.5)-SUM($M311:BB311),(Input!$M$122*(1+rvanilla)^0.5)/A20stdlife))</f>
        <v>0</v>
      </c>
      <c r="BD311" s="172">
        <f>IF(A20stdlife="n/a","n/a",IF(BD$3&gt;(A20stdlife+$E311),(Input!$M$122*(1+rvanilla)^0.5)-SUM($M311:BC311),(Input!$M$122*(1+rvanilla)^0.5)/A20stdlife))</f>
        <v>0</v>
      </c>
      <c r="BE311" s="172">
        <f>IF(A20stdlife="n/a","n/a",IF(BE$3&gt;(A20stdlife+$E311),(Input!$M$122*(1+rvanilla)^0.5)-SUM($M311:BD311),(Input!$M$122*(1+rvanilla)^0.5)/A20stdlife))</f>
        <v>0</v>
      </c>
      <c r="BF311" s="172">
        <f>IF(A20stdlife="n/a","n/a",IF(BF$3&gt;(A20stdlife+$E311),(Input!$M$122*(1+rvanilla)^0.5)-SUM($M311:BE311),(Input!$M$122*(1+rvanilla)^0.5)/A20stdlife))</f>
        <v>0</v>
      </c>
      <c r="BG311" s="172">
        <f>IF(A20stdlife="n/a","n/a",IF(BG$3&gt;(A20stdlife+$E311),(Input!$M$122*(1+rvanilla)^0.5)-SUM($M311:BF311),(Input!$M$122*(1+rvanilla)^0.5)/A20stdlife))</f>
        <v>0</v>
      </c>
      <c r="BH311" s="172">
        <f>IF(A20stdlife="n/a","n/a",IF(BH$3&gt;(A20stdlife+$E311),(Input!$M$122*(1+rvanilla)^0.5)-SUM($M311:BG311),(Input!$M$122*(1+rvanilla)^0.5)/A20stdlife))</f>
        <v>0</v>
      </c>
      <c r="BI311" s="172">
        <f>IF(A20stdlife="n/a","n/a",IF(BI$3&gt;(A20stdlife+$E311),(Input!$M$122*(1+rvanilla)^0.5)-SUM($M311:BH311),(Input!$M$122*(1+rvanilla)^0.5)/A20stdlife))</f>
        <v>0</v>
      </c>
      <c r="BJ311" s="16"/>
      <c r="BK311" s="16"/>
      <c r="BL311" s="325"/>
      <c r="BM311" s="325"/>
      <c r="BN311" s="325"/>
      <c r="BO311" s="325"/>
      <c r="BP311" s="325"/>
      <c r="BQ311" s="325"/>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2" customFormat="1" hidden="1" outlineLevel="2">
      <c r="A312" s="16"/>
      <c r="B312" s="16"/>
      <c r="C312" s="35"/>
      <c r="D312" s="546"/>
      <c r="E312" s="293">
        <v>8</v>
      </c>
      <c r="F312" s="37"/>
      <c r="G312" s="318"/>
      <c r="H312" s="320"/>
      <c r="I312" s="320"/>
      <c r="J312" s="320"/>
      <c r="K312" s="320"/>
      <c r="L312" s="320"/>
      <c r="M312" s="320"/>
      <c r="N312" s="319"/>
      <c r="O312" s="172">
        <f>IF(A20stdlife="n/a","n/a",IF(O$3&gt;(A20stdlife+$E312),(Input!$N$122*(1+rvanilla)^0.5)-SUM($N312:N312),(Input!$N$122*(1+rvanilla)^0.5)/A20stdlife))</f>
        <v>0</v>
      </c>
      <c r="P312" s="172">
        <f>IF(A20stdlife="n/a","n/a",IF(P$3&gt;(A20stdlife+$E312),(Input!$N$122*(1+rvanilla)^0.5)-SUM($N312:O312),(Input!$N$122*(1+rvanilla)^0.5)/A20stdlife))</f>
        <v>0</v>
      </c>
      <c r="Q312" s="172">
        <f>IF(A20stdlife="n/a","n/a",IF(Q$3&gt;(A20stdlife+$E312),(Input!$N$122*(1+rvanilla)^0.5)-SUM($N312:P312),(Input!$N$122*(1+rvanilla)^0.5)/A20stdlife))</f>
        <v>0</v>
      </c>
      <c r="R312" s="172">
        <f>IF(A20stdlife="n/a","n/a",IF(R$3&gt;(A20stdlife+$E312),(Input!$N$122*(1+rvanilla)^0.5)-SUM($N312:Q312),(Input!$N$122*(1+rvanilla)^0.5)/A20stdlife))</f>
        <v>0</v>
      </c>
      <c r="S312" s="172">
        <f>IF(A20stdlife="n/a","n/a",IF(S$3&gt;(A20stdlife+$E312),(Input!$N$122*(1+rvanilla)^0.5)-SUM($N312:R312),(Input!$N$122*(1+rvanilla)^0.5)/A20stdlife))</f>
        <v>0</v>
      </c>
      <c r="T312" s="172">
        <f>IF(A20stdlife="n/a","n/a",IF(T$3&gt;(A20stdlife+$E312),(Input!$N$122*(1+rvanilla)^0.5)-SUM($N312:S312),(Input!$N$122*(1+rvanilla)^0.5)/A20stdlife))</f>
        <v>0</v>
      </c>
      <c r="U312" s="172">
        <f>IF(A20stdlife="n/a","n/a",IF(U$3&gt;(A20stdlife+$E312),(Input!$N$122*(1+rvanilla)^0.5)-SUM($N312:T312),(Input!$N$122*(1+rvanilla)^0.5)/A20stdlife))</f>
        <v>0</v>
      </c>
      <c r="V312" s="172">
        <f>IF(A20stdlife="n/a","n/a",IF(V$3&gt;(A20stdlife+$E312),(Input!$N$122*(1+rvanilla)^0.5)-SUM($N312:U312),(Input!$N$122*(1+rvanilla)^0.5)/A20stdlife))</f>
        <v>0</v>
      </c>
      <c r="W312" s="172">
        <f>IF(A20stdlife="n/a","n/a",IF(W$3&gt;(A20stdlife+$E312),(Input!$N$122*(1+rvanilla)^0.5)-SUM($N312:V312),(Input!$N$122*(1+rvanilla)^0.5)/A20stdlife))</f>
        <v>0</v>
      </c>
      <c r="X312" s="172">
        <f>IF(A20stdlife="n/a","n/a",IF(X$3&gt;(A20stdlife+$E312),(Input!$N$122*(1+rvanilla)^0.5)-SUM($N312:W312),(Input!$N$122*(1+rvanilla)^0.5)/A20stdlife))</f>
        <v>0</v>
      </c>
      <c r="Y312" s="172">
        <f>IF(A20stdlife="n/a","n/a",IF(Y$3&gt;(A20stdlife+$E312),(Input!$N$122*(1+rvanilla)^0.5)-SUM($N312:X312),(Input!$N$122*(1+rvanilla)^0.5)/A20stdlife))</f>
        <v>0</v>
      </c>
      <c r="Z312" s="172">
        <f>IF(A20stdlife="n/a","n/a",IF(Z$3&gt;(A20stdlife+$E312),(Input!$N$122*(1+rvanilla)^0.5)-SUM($N312:Y312),(Input!$N$122*(1+rvanilla)^0.5)/A20stdlife))</f>
        <v>0</v>
      </c>
      <c r="AA312" s="172">
        <f>IF(A20stdlife="n/a","n/a",IF(AA$3&gt;(A20stdlife+$E312),(Input!$N$122*(1+rvanilla)^0.5)-SUM($N312:Z312),(Input!$N$122*(1+rvanilla)^0.5)/A20stdlife))</f>
        <v>0</v>
      </c>
      <c r="AB312" s="172">
        <f>IF(A20stdlife="n/a","n/a",IF(AB$3&gt;(A20stdlife+$E312),(Input!$N$122*(1+rvanilla)^0.5)-SUM($N312:AA312),(Input!$N$122*(1+rvanilla)^0.5)/A20stdlife))</f>
        <v>0</v>
      </c>
      <c r="AC312" s="172">
        <f>IF(A20stdlife="n/a","n/a",IF(AC$3&gt;(A20stdlife+$E312),(Input!$N$122*(1+rvanilla)^0.5)-SUM($N312:AB312),(Input!$N$122*(1+rvanilla)^0.5)/A20stdlife))</f>
        <v>0</v>
      </c>
      <c r="AD312" s="172">
        <f>IF(A20stdlife="n/a","n/a",IF(AD$3&gt;(A20stdlife+$E312),(Input!$N$122*(1+rvanilla)^0.5)-SUM($N312:AC312),(Input!$N$122*(1+rvanilla)^0.5)/A20stdlife))</f>
        <v>0</v>
      </c>
      <c r="AE312" s="172">
        <f>IF(A20stdlife="n/a","n/a",IF(AE$3&gt;(A20stdlife+$E312),(Input!$N$122*(1+rvanilla)^0.5)-SUM($N312:AD312),(Input!$N$122*(1+rvanilla)^0.5)/A20stdlife))</f>
        <v>0</v>
      </c>
      <c r="AF312" s="172">
        <f>IF(A20stdlife="n/a","n/a",IF(AF$3&gt;(A20stdlife+$E312),(Input!$N$122*(1+rvanilla)^0.5)-SUM($N312:AE312),(Input!$N$122*(1+rvanilla)^0.5)/A20stdlife))</f>
        <v>0</v>
      </c>
      <c r="AG312" s="172">
        <f>IF(A20stdlife="n/a","n/a",IF(AG$3&gt;(A20stdlife+$E312),(Input!$N$122*(1+rvanilla)^0.5)-SUM($N312:AF312),(Input!$N$122*(1+rvanilla)^0.5)/A20stdlife))</f>
        <v>0</v>
      </c>
      <c r="AH312" s="172">
        <f>IF(A20stdlife="n/a","n/a",IF(AH$3&gt;(A20stdlife+$E312),(Input!$N$122*(1+rvanilla)^0.5)-SUM($N312:AG312),(Input!$N$122*(1+rvanilla)^0.5)/A20stdlife))</f>
        <v>0</v>
      </c>
      <c r="AI312" s="172">
        <f>IF(A20stdlife="n/a","n/a",IF(AI$3&gt;(A20stdlife+$E312),(Input!$N$122*(1+rvanilla)^0.5)-SUM($N312:AH312),(Input!$N$122*(1+rvanilla)^0.5)/A20stdlife))</f>
        <v>0</v>
      </c>
      <c r="AJ312" s="172">
        <f>IF(A20stdlife="n/a","n/a",IF(AJ$3&gt;(A20stdlife+$E312),(Input!$N$122*(1+rvanilla)^0.5)-SUM($N312:AI312),(Input!$N$122*(1+rvanilla)^0.5)/A20stdlife))</f>
        <v>0</v>
      </c>
      <c r="AK312" s="172">
        <f>IF(A20stdlife="n/a","n/a",IF(AK$3&gt;(A20stdlife+$E312),(Input!$N$122*(1+rvanilla)^0.5)-SUM($N312:AJ312),(Input!$N$122*(1+rvanilla)^0.5)/A20stdlife))</f>
        <v>0</v>
      </c>
      <c r="AL312" s="172">
        <f>IF(A20stdlife="n/a","n/a",IF(AL$3&gt;(A20stdlife+$E312),(Input!$N$122*(1+rvanilla)^0.5)-SUM($N312:AK312),(Input!$N$122*(1+rvanilla)^0.5)/A20stdlife))</f>
        <v>0</v>
      </c>
      <c r="AM312" s="172">
        <f>IF(A20stdlife="n/a","n/a",IF(AM$3&gt;(A20stdlife+$E312),(Input!$N$122*(1+rvanilla)^0.5)-SUM($N312:AL312),(Input!$N$122*(1+rvanilla)^0.5)/A20stdlife))</f>
        <v>0</v>
      </c>
      <c r="AN312" s="172">
        <f>IF(A20stdlife="n/a","n/a",IF(AN$3&gt;(A20stdlife+$E312),(Input!$N$122*(1+rvanilla)^0.5)-SUM($N312:AM312),(Input!$N$122*(1+rvanilla)^0.5)/A20stdlife))</f>
        <v>0</v>
      </c>
      <c r="AO312" s="172">
        <f>IF(A20stdlife="n/a","n/a",IF(AO$3&gt;(A20stdlife+$E312),(Input!$N$122*(1+rvanilla)^0.5)-SUM($N312:AN312),(Input!$N$122*(1+rvanilla)^0.5)/A20stdlife))</f>
        <v>0</v>
      </c>
      <c r="AP312" s="172">
        <f>IF(A20stdlife="n/a","n/a",IF(AP$3&gt;(A20stdlife+$E312),(Input!$N$122*(1+rvanilla)^0.5)-SUM($N312:AO312),(Input!$N$122*(1+rvanilla)^0.5)/A20stdlife))</f>
        <v>0</v>
      </c>
      <c r="AQ312" s="172">
        <f>IF(A20stdlife="n/a","n/a",IF(AQ$3&gt;(A20stdlife+$E312),(Input!$N$122*(1+rvanilla)^0.5)-SUM($N312:AP312),(Input!$N$122*(1+rvanilla)^0.5)/A20stdlife))</f>
        <v>0</v>
      </c>
      <c r="AR312" s="172">
        <f>IF(A20stdlife="n/a","n/a",IF(AR$3&gt;(A20stdlife+$E312),(Input!$N$122*(1+rvanilla)^0.5)-SUM($N312:AQ312),(Input!$N$122*(1+rvanilla)^0.5)/A20stdlife))</f>
        <v>0</v>
      </c>
      <c r="AS312" s="172">
        <f>IF(A20stdlife="n/a","n/a",IF(AS$3&gt;(A20stdlife+$E312),(Input!$N$122*(1+rvanilla)^0.5)-SUM($N312:AR312),(Input!$N$122*(1+rvanilla)^0.5)/A20stdlife))</f>
        <v>0</v>
      </c>
      <c r="AT312" s="172">
        <f>IF(A20stdlife="n/a","n/a",IF(AT$3&gt;(A20stdlife+$E312),(Input!$N$122*(1+rvanilla)^0.5)-SUM($N312:AS312),(Input!$N$122*(1+rvanilla)^0.5)/A20stdlife))</f>
        <v>0</v>
      </c>
      <c r="AU312" s="172">
        <f>IF(A20stdlife="n/a","n/a",IF(AU$3&gt;(A20stdlife+$E312),(Input!$N$122*(1+rvanilla)^0.5)-SUM($N312:AT312),(Input!$N$122*(1+rvanilla)^0.5)/A20stdlife))</f>
        <v>0</v>
      </c>
      <c r="AV312" s="172">
        <f>IF(A20stdlife="n/a","n/a",IF(AV$3&gt;(A20stdlife+$E312),(Input!$N$122*(1+rvanilla)^0.5)-SUM($N312:AU312),(Input!$N$122*(1+rvanilla)^0.5)/A20stdlife))</f>
        <v>0</v>
      </c>
      <c r="AW312" s="172">
        <f>IF(A20stdlife="n/a","n/a",IF(AW$3&gt;(A20stdlife+$E312),(Input!$N$122*(1+rvanilla)^0.5)-SUM($N312:AV312),(Input!$N$122*(1+rvanilla)^0.5)/A20stdlife))</f>
        <v>0</v>
      </c>
      <c r="AX312" s="172">
        <f>IF(A20stdlife="n/a","n/a",IF(AX$3&gt;(A20stdlife+$E312),(Input!$N$122*(1+rvanilla)^0.5)-SUM($N312:AW312),(Input!$N$122*(1+rvanilla)^0.5)/A20stdlife))</f>
        <v>0</v>
      </c>
      <c r="AY312" s="172">
        <f>IF(A20stdlife="n/a","n/a",IF(AY$3&gt;(A20stdlife+$E312),(Input!$N$122*(1+rvanilla)^0.5)-SUM($N312:AX312),(Input!$N$122*(1+rvanilla)^0.5)/A20stdlife))</f>
        <v>0</v>
      </c>
      <c r="AZ312" s="172">
        <f>IF(A20stdlife="n/a","n/a",IF(AZ$3&gt;(A20stdlife+$E312),(Input!$N$122*(1+rvanilla)^0.5)-SUM($N312:AY312),(Input!$N$122*(1+rvanilla)^0.5)/A20stdlife))</f>
        <v>0</v>
      </c>
      <c r="BA312" s="172">
        <f>IF(A20stdlife="n/a","n/a",IF(BA$3&gt;(A20stdlife+$E312),(Input!$N$122*(1+rvanilla)^0.5)-SUM($N312:AZ312),(Input!$N$122*(1+rvanilla)^0.5)/A20stdlife))</f>
        <v>0</v>
      </c>
      <c r="BB312" s="172">
        <f>IF(A20stdlife="n/a","n/a",IF(BB$3&gt;(A20stdlife+$E312),(Input!$N$122*(1+rvanilla)^0.5)-SUM($N312:BA312),(Input!$N$122*(1+rvanilla)^0.5)/A20stdlife))</f>
        <v>0</v>
      </c>
      <c r="BC312" s="172">
        <f>IF(A20stdlife="n/a","n/a",IF(BC$3&gt;(A20stdlife+$E312),(Input!$N$122*(1+rvanilla)^0.5)-SUM($N312:BB312),(Input!$N$122*(1+rvanilla)^0.5)/A20stdlife))</f>
        <v>0</v>
      </c>
      <c r="BD312" s="172">
        <f>IF(A20stdlife="n/a","n/a",IF(BD$3&gt;(A20stdlife+$E312),(Input!$N$122*(1+rvanilla)^0.5)-SUM($N312:BC312),(Input!$N$122*(1+rvanilla)^0.5)/A20stdlife))</f>
        <v>0</v>
      </c>
      <c r="BE312" s="172">
        <f>IF(A20stdlife="n/a","n/a",IF(BE$3&gt;(A20stdlife+$E312),(Input!$N$122*(1+rvanilla)^0.5)-SUM($N312:BD312),(Input!$N$122*(1+rvanilla)^0.5)/A20stdlife))</f>
        <v>0</v>
      </c>
      <c r="BF312" s="172">
        <f>IF(A20stdlife="n/a","n/a",IF(BF$3&gt;(A20stdlife+$E312),(Input!$N$122*(1+rvanilla)^0.5)-SUM($N312:BE312),(Input!$N$122*(1+rvanilla)^0.5)/A20stdlife))</f>
        <v>0</v>
      </c>
      <c r="BG312" s="172">
        <f>IF(A20stdlife="n/a","n/a",IF(BG$3&gt;(A20stdlife+$E312),(Input!$N$122*(1+rvanilla)^0.5)-SUM($N312:BF312),(Input!$N$122*(1+rvanilla)^0.5)/A20stdlife))</f>
        <v>0</v>
      </c>
      <c r="BH312" s="172">
        <f>IF(A20stdlife="n/a","n/a",IF(BH$3&gt;(A20stdlife+$E312),(Input!$N$122*(1+rvanilla)^0.5)-SUM($N312:BG312),(Input!$N$122*(1+rvanilla)^0.5)/A20stdlife))</f>
        <v>0</v>
      </c>
      <c r="BI312" s="172">
        <f>IF(A20stdlife="n/a","n/a",IF(BI$3&gt;(A20stdlife+$E312),(Input!$N$122*(1+rvanilla)^0.5)-SUM($N312:BH312),(Input!$N$122*(1+rvanilla)^0.5)/A20stdlife))</f>
        <v>0</v>
      </c>
      <c r="BJ312" s="16"/>
      <c r="BK312" s="16"/>
      <c r="BL312" s="325"/>
      <c r="BM312" s="325"/>
      <c r="BN312" s="325"/>
      <c r="BO312" s="325"/>
      <c r="BP312" s="325"/>
      <c r="BQ312" s="325"/>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2" customFormat="1" hidden="1" outlineLevel="2">
      <c r="A313" s="16"/>
      <c r="B313" s="16"/>
      <c r="C313" s="35"/>
      <c r="D313" s="546"/>
      <c r="E313" s="293">
        <v>9</v>
      </c>
      <c r="F313" s="37"/>
      <c r="G313" s="318"/>
      <c r="H313" s="320"/>
      <c r="I313" s="320"/>
      <c r="J313" s="320"/>
      <c r="K313" s="320"/>
      <c r="L313" s="320"/>
      <c r="M313" s="320"/>
      <c r="N313" s="320"/>
      <c r="O313" s="319"/>
      <c r="P313" s="172">
        <f>IF(A20stdlife="n/a","n/a",IF(P$3&gt;(A20stdlife+$E313),(Input!$O$122*(1+rvanilla)^0.5)-SUM($O313:O313),(Input!$O$122*(1+rvanilla)^0.5)/A20stdlife))</f>
        <v>0</v>
      </c>
      <c r="Q313" s="172">
        <f>IF(A20stdlife="n/a","n/a",IF(Q$3&gt;(A20stdlife+$E313),(Input!$O$122*(1+rvanilla)^0.5)-SUM($O313:P313),(Input!$O$122*(1+rvanilla)^0.5)/A20stdlife))</f>
        <v>0</v>
      </c>
      <c r="R313" s="172">
        <f>IF(A20stdlife="n/a","n/a",IF(R$3&gt;(A20stdlife+$E313),(Input!$O$122*(1+rvanilla)^0.5)-SUM($O313:Q313),(Input!$O$122*(1+rvanilla)^0.5)/A20stdlife))</f>
        <v>0</v>
      </c>
      <c r="S313" s="172">
        <f>IF(A20stdlife="n/a","n/a",IF(S$3&gt;(A20stdlife+$E313),(Input!$O$122*(1+rvanilla)^0.5)-SUM($O313:R313),(Input!$O$122*(1+rvanilla)^0.5)/A20stdlife))</f>
        <v>0</v>
      </c>
      <c r="T313" s="172">
        <f>IF(A20stdlife="n/a","n/a",IF(T$3&gt;(A20stdlife+$E313),(Input!$O$122*(1+rvanilla)^0.5)-SUM($O313:S313),(Input!$O$122*(1+rvanilla)^0.5)/A20stdlife))</f>
        <v>0</v>
      </c>
      <c r="U313" s="172">
        <f>IF(A20stdlife="n/a","n/a",IF(U$3&gt;(A20stdlife+$E313),(Input!$O$122*(1+rvanilla)^0.5)-SUM($O313:T313),(Input!$O$122*(1+rvanilla)^0.5)/A20stdlife))</f>
        <v>0</v>
      </c>
      <c r="V313" s="172">
        <f>IF(A20stdlife="n/a","n/a",IF(V$3&gt;(A20stdlife+$E313),(Input!$O$122*(1+rvanilla)^0.5)-SUM($O313:U313),(Input!$O$122*(1+rvanilla)^0.5)/A20stdlife))</f>
        <v>0</v>
      </c>
      <c r="W313" s="172">
        <f>IF(A20stdlife="n/a","n/a",IF(W$3&gt;(A20stdlife+$E313),(Input!$O$122*(1+rvanilla)^0.5)-SUM($O313:V313),(Input!$O$122*(1+rvanilla)^0.5)/A20stdlife))</f>
        <v>0</v>
      </c>
      <c r="X313" s="172">
        <f>IF(A20stdlife="n/a","n/a",IF(X$3&gt;(A20stdlife+$E313),(Input!$O$122*(1+rvanilla)^0.5)-SUM($O313:W313),(Input!$O$122*(1+rvanilla)^0.5)/A20stdlife))</f>
        <v>0</v>
      </c>
      <c r="Y313" s="172">
        <f>IF(A20stdlife="n/a","n/a",IF(Y$3&gt;(A20stdlife+$E313),(Input!$O$122*(1+rvanilla)^0.5)-SUM($O313:X313),(Input!$O$122*(1+rvanilla)^0.5)/A20stdlife))</f>
        <v>0</v>
      </c>
      <c r="Z313" s="172">
        <f>IF(A20stdlife="n/a","n/a",IF(Z$3&gt;(A20stdlife+$E313),(Input!$O$122*(1+rvanilla)^0.5)-SUM($O313:Y313),(Input!$O$122*(1+rvanilla)^0.5)/A20stdlife))</f>
        <v>0</v>
      </c>
      <c r="AA313" s="172">
        <f>IF(A20stdlife="n/a","n/a",IF(AA$3&gt;(A20stdlife+$E313),(Input!$O$122*(1+rvanilla)^0.5)-SUM($O313:Z313),(Input!$O$122*(1+rvanilla)^0.5)/A20stdlife))</f>
        <v>0</v>
      </c>
      <c r="AB313" s="172">
        <f>IF(A20stdlife="n/a","n/a",IF(AB$3&gt;(A20stdlife+$E313),(Input!$O$122*(1+rvanilla)^0.5)-SUM($O313:AA313),(Input!$O$122*(1+rvanilla)^0.5)/A20stdlife))</f>
        <v>0</v>
      </c>
      <c r="AC313" s="172">
        <f>IF(A20stdlife="n/a","n/a",IF(AC$3&gt;(A20stdlife+$E313),(Input!$O$122*(1+rvanilla)^0.5)-SUM($O313:AB313),(Input!$O$122*(1+rvanilla)^0.5)/A20stdlife))</f>
        <v>0</v>
      </c>
      <c r="AD313" s="172">
        <f>IF(A20stdlife="n/a","n/a",IF(AD$3&gt;(A20stdlife+$E313),(Input!$O$122*(1+rvanilla)^0.5)-SUM($O313:AC313),(Input!$O$122*(1+rvanilla)^0.5)/A20stdlife))</f>
        <v>0</v>
      </c>
      <c r="AE313" s="172">
        <f>IF(A20stdlife="n/a","n/a",IF(AE$3&gt;(A20stdlife+$E313),(Input!$O$122*(1+rvanilla)^0.5)-SUM($O313:AD313),(Input!$O$122*(1+rvanilla)^0.5)/A20stdlife))</f>
        <v>0</v>
      </c>
      <c r="AF313" s="172">
        <f>IF(A20stdlife="n/a","n/a",IF(AF$3&gt;(A20stdlife+$E313),(Input!$O$122*(1+rvanilla)^0.5)-SUM($O313:AE313),(Input!$O$122*(1+rvanilla)^0.5)/A20stdlife))</f>
        <v>0</v>
      </c>
      <c r="AG313" s="172">
        <f>IF(A20stdlife="n/a","n/a",IF(AG$3&gt;(A20stdlife+$E313),(Input!$O$122*(1+rvanilla)^0.5)-SUM($O313:AF313),(Input!$O$122*(1+rvanilla)^0.5)/A20stdlife))</f>
        <v>0</v>
      </c>
      <c r="AH313" s="172">
        <f>IF(A20stdlife="n/a","n/a",IF(AH$3&gt;(A20stdlife+$E313),(Input!$O$122*(1+rvanilla)^0.5)-SUM($O313:AG313),(Input!$O$122*(1+rvanilla)^0.5)/A20stdlife))</f>
        <v>0</v>
      </c>
      <c r="AI313" s="172">
        <f>IF(A20stdlife="n/a","n/a",IF(AI$3&gt;(A20stdlife+$E313),(Input!$O$122*(1+rvanilla)^0.5)-SUM($O313:AH313),(Input!$O$122*(1+rvanilla)^0.5)/A20stdlife))</f>
        <v>0</v>
      </c>
      <c r="AJ313" s="172">
        <f>IF(A20stdlife="n/a","n/a",IF(AJ$3&gt;(A20stdlife+$E313),(Input!$O$122*(1+rvanilla)^0.5)-SUM($O313:AI313),(Input!$O$122*(1+rvanilla)^0.5)/A20stdlife))</f>
        <v>0</v>
      </c>
      <c r="AK313" s="172">
        <f>IF(A20stdlife="n/a","n/a",IF(AK$3&gt;(A20stdlife+$E313),(Input!$O$122*(1+rvanilla)^0.5)-SUM($O313:AJ313),(Input!$O$122*(1+rvanilla)^0.5)/A20stdlife))</f>
        <v>0</v>
      </c>
      <c r="AL313" s="172">
        <f>IF(A20stdlife="n/a","n/a",IF(AL$3&gt;(A20stdlife+$E313),(Input!$O$122*(1+rvanilla)^0.5)-SUM($O313:AK313),(Input!$O$122*(1+rvanilla)^0.5)/A20stdlife))</f>
        <v>0</v>
      </c>
      <c r="AM313" s="172">
        <f>IF(A20stdlife="n/a","n/a",IF(AM$3&gt;(A20stdlife+$E313),(Input!$O$122*(1+rvanilla)^0.5)-SUM($O313:AL313),(Input!$O$122*(1+rvanilla)^0.5)/A20stdlife))</f>
        <v>0</v>
      </c>
      <c r="AN313" s="172">
        <f>IF(A20stdlife="n/a","n/a",IF(AN$3&gt;(A20stdlife+$E313),(Input!$O$122*(1+rvanilla)^0.5)-SUM($O313:AM313),(Input!$O$122*(1+rvanilla)^0.5)/A20stdlife))</f>
        <v>0</v>
      </c>
      <c r="AO313" s="172">
        <f>IF(A20stdlife="n/a","n/a",IF(AO$3&gt;(A20stdlife+$E313),(Input!$O$122*(1+rvanilla)^0.5)-SUM($O313:AN313),(Input!$O$122*(1+rvanilla)^0.5)/A20stdlife))</f>
        <v>0</v>
      </c>
      <c r="AP313" s="172">
        <f>IF(A20stdlife="n/a","n/a",IF(AP$3&gt;(A20stdlife+$E313),(Input!$O$122*(1+rvanilla)^0.5)-SUM($O313:AO313),(Input!$O$122*(1+rvanilla)^0.5)/A20stdlife))</f>
        <v>0</v>
      </c>
      <c r="AQ313" s="172">
        <f>IF(A20stdlife="n/a","n/a",IF(AQ$3&gt;(A20stdlife+$E313),(Input!$O$122*(1+rvanilla)^0.5)-SUM($O313:AP313),(Input!$O$122*(1+rvanilla)^0.5)/A20stdlife))</f>
        <v>0</v>
      </c>
      <c r="AR313" s="172">
        <f>IF(A20stdlife="n/a","n/a",IF(AR$3&gt;(A20stdlife+$E313),(Input!$O$122*(1+rvanilla)^0.5)-SUM($O313:AQ313),(Input!$O$122*(1+rvanilla)^0.5)/A20stdlife))</f>
        <v>0</v>
      </c>
      <c r="AS313" s="172">
        <f>IF(A20stdlife="n/a","n/a",IF(AS$3&gt;(A20stdlife+$E313),(Input!$O$122*(1+rvanilla)^0.5)-SUM($O313:AR313),(Input!$O$122*(1+rvanilla)^0.5)/A20stdlife))</f>
        <v>0</v>
      </c>
      <c r="AT313" s="172">
        <f>IF(A20stdlife="n/a","n/a",IF(AT$3&gt;(A20stdlife+$E313),(Input!$O$122*(1+rvanilla)^0.5)-SUM($O313:AS313),(Input!$O$122*(1+rvanilla)^0.5)/A20stdlife))</f>
        <v>0</v>
      </c>
      <c r="AU313" s="172">
        <f>IF(A20stdlife="n/a","n/a",IF(AU$3&gt;(A20stdlife+$E313),(Input!$O$122*(1+rvanilla)^0.5)-SUM($O313:AT313),(Input!$O$122*(1+rvanilla)^0.5)/A20stdlife))</f>
        <v>0</v>
      </c>
      <c r="AV313" s="172">
        <f>IF(A20stdlife="n/a","n/a",IF(AV$3&gt;(A20stdlife+$E313),(Input!$O$122*(1+rvanilla)^0.5)-SUM($O313:AU313),(Input!$O$122*(1+rvanilla)^0.5)/A20stdlife))</f>
        <v>0</v>
      </c>
      <c r="AW313" s="172">
        <f>IF(A20stdlife="n/a","n/a",IF(AW$3&gt;(A20stdlife+$E313),(Input!$O$122*(1+rvanilla)^0.5)-SUM($O313:AV313),(Input!$O$122*(1+rvanilla)^0.5)/A20stdlife))</f>
        <v>0</v>
      </c>
      <c r="AX313" s="172">
        <f>IF(A20stdlife="n/a","n/a",IF(AX$3&gt;(A20stdlife+$E313),(Input!$O$122*(1+rvanilla)^0.5)-SUM($O313:AW313),(Input!$O$122*(1+rvanilla)^0.5)/A20stdlife))</f>
        <v>0</v>
      </c>
      <c r="AY313" s="172">
        <f>IF(A20stdlife="n/a","n/a",IF(AY$3&gt;(A20stdlife+$E313),(Input!$O$122*(1+rvanilla)^0.5)-SUM($O313:AX313),(Input!$O$122*(1+rvanilla)^0.5)/A20stdlife))</f>
        <v>0</v>
      </c>
      <c r="AZ313" s="172">
        <f>IF(A20stdlife="n/a","n/a",IF(AZ$3&gt;(A20stdlife+$E313),(Input!$O$122*(1+rvanilla)^0.5)-SUM($O313:AY313),(Input!$O$122*(1+rvanilla)^0.5)/A20stdlife))</f>
        <v>0</v>
      </c>
      <c r="BA313" s="172">
        <f>IF(A20stdlife="n/a","n/a",IF(BA$3&gt;(A20stdlife+$E313),(Input!$O$122*(1+rvanilla)^0.5)-SUM($O313:AZ313),(Input!$O$122*(1+rvanilla)^0.5)/A20stdlife))</f>
        <v>0</v>
      </c>
      <c r="BB313" s="172">
        <f>IF(A20stdlife="n/a","n/a",IF(BB$3&gt;(A20stdlife+$E313),(Input!$O$122*(1+rvanilla)^0.5)-SUM($O313:BA313),(Input!$O$122*(1+rvanilla)^0.5)/A20stdlife))</f>
        <v>0</v>
      </c>
      <c r="BC313" s="172">
        <f>IF(A20stdlife="n/a","n/a",IF(BC$3&gt;(A20stdlife+$E313),(Input!$O$122*(1+rvanilla)^0.5)-SUM($O313:BB313),(Input!$O$122*(1+rvanilla)^0.5)/A20stdlife))</f>
        <v>0</v>
      </c>
      <c r="BD313" s="172">
        <f>IF(A20stdlife="n/a","n/a",IF(BD$3&gt;(A20stdlife+$E313),(Input!$O$122*(1+rvanilla)^0.5)-SUM($O313:BC313),(Input!$O$122*(1+rvanilla)^0.5)/A20stdlife))</f>
        <v>0</v>
      </c>
      <c r="BE313" s="172">
        <f>IF(A20stdlife="n/a","n/a",IF(BE$3&gt;(A20stdlife+$E313),(Input!$O$122*(1+rvanilla)^0.5)-SUM($O313:BD313),(Input!$O$122*(1+rvanilla)^0.5)/A20stdlife))</f>
        <v>0</v>
      </c>
      <c r="BF313" s="172">
        <f>IF(A20stdlife="n/a","n/a",IF(BF$3&gt;(A20stdlife+$E313),(Input!$O$122*(1+rvanilla)^0.5)-SUM($O313:BE313),(Input!$O$122*(1+rvanilla)^0.5)/A20stdlife))</f>
        <v>0</v>
      </c>
      <c r="BG313" s="172">
        <f>IF(A20stdlife="n/a","n/a",IF(BG$3&gt;(A20stdlife+$E313),(Input!$O$122*(1+rvanilla)^0.5)-SUM($O313:BF313),(Input!$O$122*(1+rvanilla)^0.5)/A20stdlife))</f>
        <v>0</v>
      </c>
      <c r="BH313" s="172">
        <f>IF(A20stdlife="n/a","n/a",IF(BH$3&gt;(A20stdlife+$E313),(Input!$O$122*(1+rvanilla)^0.5)-SUM($O313:BG313),(Input!$O$122*(1+rvanilla)^0.5)/A20stdlife))</f>
        <v>0</v>
      </c>
      <c r="BI313" s="172">
        <f>IF(A20stdlife="n/a","n/a",IF(BI$3&gt;(A20stdlife+$E313),(Input!$O$122*(1+rvanilla)^0.5)-SUM($O313:BH313),(Input!$O$122*(1+rvanilla)^0.5)/A20stdlife))</f>
        <v>0</v>
      </c>
      <c r="BJ313" s="16"/>
      <c r="BK313" s="16"/>
      <c r="BL313" s="325"/>
      <c r="BM313" s="325"/>
      <c r="BN313" s="325"/>
      <c r="BO313" s="325"/>
      <c r="BP313" s="325"/>
      <c r="BQ313" s="325"/>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2" customFormat="1" hidden="1" outlineLevel="2">
      <c r="A314" s="16"/>
      <c r="B314" s="16"/>
      <c r="C314" s="35"/>
      <c r="D314" s="546"/>
      <c r="E314" s="294">
        <v>10</v>
      </c>
      <c r="F314" s="37"/>
      <c r="G314" s="318"/>
      <c r="H314" s="320"/>
      <c r="I314" s="320"/>
      <c r="J314" s="320"/>
      <c r="K314" s="320"/>
      <c r="L314" s="320"/>
      <c r="M314" s="320"/>
      <c r="N314" s="320"/>
      <c r="O314" s="320"/>
      <c r="P314" s="319"/>
      <c r="Q314" s="172">
        <f>IF(A20stdlife="n/a","n/a",IF(Q$3&gt;(A20stdlife+$E314),(Input!$P$122*(1+rvanilla)^0.5)-SUM($P314:P314),(Input!$P$122*(1+rvanilla)^0.5)/A20stdlife))</f>
        <v>0</v>
      </c>
      <c r="R314" s="172">
        <f>IF(A20stdlife="n/a","n/a",IF(R$3&gt;(A20stdlife+$E314),(Input!$P$122*(1+rvanilla)^0.5)-SUM($P314:Q314),(Input!$P$122*(1+rvanilla)^0.5)/A20stdlife))</f>
        <v>0</v>
      </c>
      <c r="S314" s="172">
        <f>IF(A20stdlife="n/a","n/a",IF(S$3&gt;(A20stdlife+$E314),(Input!$P$122*(1+rvanilla)^0.5)-SUM($P314:R314),(Input!$P$122*(1+rvanilla)^0.5)/A20stdlife))</f>
        <v>0</v>
      </c>
      <c r="T314" s="172">
        <f>IF(A20stdlife="n/a","n/a",IF(T$3&gt;(A20stdlife+$E314),(Input!$P$122*(1+rvanilla)^0.5)-SUM($P314:S314),(Input!$P$122*(1+rvanilla)^0.5)/A20stdlife))</f>
        <v>0</v>
      </c>
      <c r="U314" s="172">
        <f>IF(A20stdlife="n/a","n/a",IF(U$3&gt;(A20stdlife+$E314),(Input!$P$122*(1+rvanilla)^0.5)-SUM($P314:T314),(Input!$P$122*(1+rvanilla)^0.5)/A20stdlife))</f>
        <v>0</v>
      </c>
      <c r="V314" s="172">
        <f>IF(A20stdlife="n/a","n/a",IF(V$3&gt;(A20stdlife+$E314),(Input!$P$122*(1+rvanilla)^0.5)-SUM($P314:U314),(Input!$P$122*(1+rvanilla)^0.5)/A20stdlife))</f>
        <v>0</v>
      </c>
      <c r="W314" s="172">
        <f>IF(A20stdlife="n/a","n/a",IF(W$3&gt;(A20stdlife+$E314),(Input!$P$122*(1+rvanilla)^0.5)-SUM($P314:V314),(Input!$P$122*(1+rvanilla)^0.5)/A20stdlife))</f>
        <v>0</v>
      </c>
      <c r="X314" s="172">
        <f>IF(A20stdlife="n/a","n/a",IF(X$3&gt;(A20stdlife+$E314),(Input!$P$122*(1+rvanilla)^0.5)-SUM($P314:W314),(Input!$P$122*(1+rvanilla)^0.5)/A20stdlife))</f>
        <v>0</v>
      </c>
      <c r="Y314" s="172">
        <f>IF(A20stdlife="n/a","n/a",IF(Y$3&gt;(A20stdlife+$E314),(Input!$P$122*(1+rvanilla)^0.5)-SUM($P314:X314),(Input!$P$122*(1+rvanilla)^0.5)/A20stdlife))</f>
        <v>0</v>
      </c>
      <c r="Z314" s="172">
        <f>IF(A20stdlife="n/a","n/a",IF(Z$3&gt;(A20stdlife+$E314),(Input!$P$122*(1+rvanilla)^0.5)-SUM($P314:Y314),(Input!$P$122*(1+rvanilla)^0.5)/A20stdlife))</f>
        <v>0</v>
      </c>
      <c r="AA314" s="172">
        <f>IF(A20stdlife="n/a","n/a",IF(AA$3&gt;(A20stdlife+$E314),(Input!$P$122*(1+rvanilla)^0.5)-SUM($P314:Z314),(Input!$P$122*(1+rvanilla)^0.5)/A20stdlife))</f>
        <v>0</v>
      </c>
      <c r="AB314" s="172">
        <f>IF(A20stdlife="n/a","n/a",IF(AB$3&gt;(A20stdlife+$E314),(Input!$P$122*(1+rvanilla)^0.5)-SUM($P314:AA314),(Input!$P$122*(1+rvanilla)^0.5)/A20stdlife))</f>
        <v>0</v>
      </c>
      <c r="AC314" s="172">
        <f>IF(A20stdlife="n/a","n/a",IF(AC$3&gt;(A20stdlife+$E314),(Input!$P$122*(1+rvanilla)^0.5)-SUM($P314:AB314),(Input!$P$122*(1+rvanilla)^0.5)/A20stdlife))</f>
        <v>0</v>
      </c>
      <c r="AD314" s="172">
        <f>IF(A20stdlife="n/a","n/a",IF(AD$3&gt;(A20stdlife+$E314),(Input!$P$122*(1+rvanilla)^0.5)-SUM($P314:AC314),(Input!$P$122*(1+rvanilla)^0.5)/A20stdlife))</f>
        <v>0</v>
      </c>
      <c r="AE314" s="172">
        <f>IF(A20stdlife="n/a","n/a",IF(AE$3&gt;(A20stdlife+$E314),(Input!$P$122*(1+rvanilla)^0.5)-SUM($P314:AD314),(Input!$P$122*(1+rvanilla)^0.5)/A20stdlife))</f>
        <v>0</v>
      </c>
      <c r="AF314" s="172">
        <f>IF(A20stdlife="n/a","n/a",IF(AF$3&gt;(A20stdlife+$E314),(Input!$P$122*(1+rvanilla)^0.5)-SUM($P314:AE314),(Input!$P$122*(1+rvanilla)^0.5)/A20stdlife))</f>
        <v>0</v>
      </c>
      <c r="AG314" s="172">
        <f>IF(A20stdlife="n/a","n/a",IF(AG$3&gt;(A20stdlife+$E314),(Input!$P$122*(1+rvanilla)^0.5)-SUM($P314:AF314),(Input!$P$122*(1+rvanilla)^0.5)/A20stdlife))</f>
        <v>0</v>
      </c>
      <c r="AH314" s="172">
        <f>IF(A20stdlife="n/a","n/a",IF(AH$3&gt;(A20stdlife+$E314),(Input!$P$122*(1+rvanilla)^0.5)-SUM($P314:AG314),(Input!$P$122*(1+rvanilla)^0.5)/A20stdlife))</f>
        <v>0</v>
      </c>
      <c r="AI314" s="172">
        <f>IF(A20stdlife="n/a","n/a",IF(AI$3&gt;(A20stdlife+$E314),(Input!$P$122*(1+rvanilla)^0.5)-SUM($P314:AH314),(Input!$P$122*(1+rvanilla)^0.5)/A20stdlife))</f>
        <v>0</v>
      </c>
      <c r="AJ314" s="172">
        <f>IF(A20stdlife="n/a","n/a",IF(AJ$3&gt;(A20stdlife+$E314),(Input!$P$122*(1+rvanilla)^0.5)-SUM($P314:AI314),(Input!$P$122*(1+rvanilla)^0.5)/A20stdlife))</f>
        <v>0</v>
      </c>
      <c r="AK314" s="172">
        <f>IF(A20stdlife="n/a","n/a",IF(AK$3&gt;(A20stdlife+$E314),(Input!$P$122*(1+rvanilla)^0.5)-SUM($P314:AJ314),(Input!$P$122*(1+rvanilla)^0.5)/A20stdlife))</f>
        <v>0</v>
      </c>
      <c r="AL314" s="172">
        <f>IF(A20stdlife="n/a","n/a",IF(AL$3&gt;(A20stdlife+$E314),(Input!$P$122*(1+rvanilla)^0.5)-SUM($P314:AK314),(Input!$P$122*(1+rvanilla)^0.5)/A20stdlife))</f>
        <v>0</v>
      </c>
      <c r="AM314" s="172">
        <f>IF(A20stdlife="n/a","n/a",IF(AM$3&gt;(A20stdlife+$E314),(Input!$P$122*(1+rvanilla)^0.5)-SUM($P314:AL314),(Input!$P$122*(1+rvanilla)^0.5)/A20stdlife))</f>
        <v>0</v>
      </c>
      <c r="AN314" s="172">
        <f>IF(A20stdlife="n/a","n/a",IF(AN$3&gt;(A20stdlife+$E314),(Input!$P$122*(1+rvanilla)^0.5)-SUM($P314:AM314),(Input!$P$122*(1+rvanilla)^0.5)/A20stdlife))</f>
        <v>0</v>
      </c>
      <c r="AO314" s="172">
        <f>IF(A20stdlife="n/a","n/a",IF(AO$3&gt;(A20stdlife+$E314),(Input!$P$122*(1+rvanilla)^0.5)-SUM($P314:AN314),(Input!$P$122*(1+rvanilla)^0.5)/A20stdlife))</f>
        <v>0</v>
      </c>
      <c r="AP314" s="172">
        <f>IF(A20stdlife="n/a","n/a",IF(AP$3&gt;(A20stdlife+$E314),(Input!$P$122*(1+rvanilla)^0.5)-SUM($P314:AO314),(Input!$P$122*(1+rvanilla)^0.5)/A20stdlife))</f>
        <v>0</v>
      </c>
      <c r="AQ314" s="172">
        <f>IF(A20stdlife="n/a","n/a",IF(AQ$3&gt;(A20stdlife+$E314),(Input!$P$122*(1+rvanilla)^0.5)-SUM($P314:AP314),(Input!$P$122*(1+rvanilla)^0.5)/A20stdlife))</f>
        <v>0</v>
      </c>
      <c r="AR314" s="172">
        <f>IF(A20stdlife="n/a","n/a",IF(AR$3&gt;(A20stdlife+$E314),(Input!$P$122*(1+rvanilla)^0.5)-SUM($P314:AQ314),(Input!$P$122*(1+rvanilla)^0.5)/A20stdlife))</f>
        <v>0</v>
      </c>
      <c r="AS314" s="172">
        <f>IF(A20stdlife="n/a","n/a",IF(AS$3&gt;(A20stdlife+$E314),(Input!$P$122*(1+rvanilla)^0.5)-SUM($P314:AR314),(Input!$P$122*(1+rvanilla)^0.5)/A20stdlife))</f>
        <v>0</v>
      </c>
      <c r="AT314" s="172">
        <f>IF(A20stdlife="n/a","n/a",IF(AT$3&gt;(A20stdlife+$E314),(Input!$P$122*(1+rvanilla)^0.5)-SUM($P314:AS314),(Input!$P$122*(1+rvanilla)^0.5)/A20stdlife))</f>
        <v>0</v>
      </c>
      <c r="AU314" s="172">
        <f>IF(A20stdlife="n/a","n/a",IF(AU$3&gt;(A20stdlife+$E314),(Input!$P$122*(1+rvanilla)^0.5)-SUM($P314:AT314),(Input!$P$122*(1+rvanilla)^0.5)/A20stdlife))</f>
        <v>0</v>
      </c>
      <c r="AV314" s="172">
        <f>IF(A20stdlife="n/a","n/a",IF(AV$3&gt;(A20stdlife+$E314),(Input!$P$122*(1+rvanilla)^0.5)-SUM($P314:AU314),(Input!$P$122*(1+rvanilla)^0.5)/A20stdlife))</f>
        <v>0</v>
      </c>
      <c r="AW314" s="172">
        <f>IF(A20stdlife="n/a","n/a",IF(AW$3&gt;(A20stdlife+$E314),(Input!$P$122*(1+rvanilla)^0.5)-SUM($P314:AV314),(Input!$P$122*(1+rvanilla)^0.5)/A20stdlife))</f>
        <v>0</v>
      </c>
      <c r="AX314" s="172">
        <f>IF(A20stdlife="n/a","n/a",IF(AX$3&gt;(A20stdlife+$E314),(Input!$P$122*(1+rvanilla)^0.5)-SUM($P314:AW314),(Input!$P$122*(1+rvanilla)^0.5)/A20stdlife))</f>
        <v>0</v>
      </c>
      <c r="AY314" s="172">
        <f>IF(A20stdlife="n/a","n/a",IF(AY$3&gt;(A20stdlife+$E314),(Input!$P$122*(1+rvanilla)^0.5)-SUM($P314:AX314),(Input!$P$122*(1+rvanilla)^0.5)/A20stdlife))</f>
        <v>0</v>
      </c>
      <c r="AZ314" s="172">
        <f>IF(A20stdlife="n/a","n/a",IF(AZ$3&gt;(A20stdlife+$E314),(Input!$P$122*(1+rvanilla)^0.5)-SUM($P314:AY314),(Input!$P$122*(1+rvanilla)^0.5)/A20stdlife))</f>
        <v>0</v>
      </c>
      <c r="BA314" s="172">
        <f>IF(A20stdlife="n/a","n/a",IF(BA$3&gt;(A20stdlife+$E314),(Input!$P$122*(1+rvanilla)^0.5)-SUM($P314:AZ314),(Input!$P$122*(1+rvanilla)^0.5)/A20stdlife))</f>
        <v>0</v>
      </c>
      <c r="BB314" s="172">
        <f>IF(A20stdlife="n/a","n/a",IF(BB$3&gt;(A20stdlife+$E314),(Input!$P$122*(1+rvanilla)^0.5)-SUM($P314:BA314),(Input!$P$122*(1+rvanilla)^0.5)/A20stdlife))</f>
        <v>0</v>
      </c>
      <c r="BC314" s="172">
        <f>IF(A20stdlife="n/a","n/a",IF(BC$3&gt;(A20stdlife+$E314),(Input!$P$122*(1+rvanilla)^0.5)-SUM($P314:BB314),(Input!$P$122*(1+rvanilla)^0.5)/A20stdlife))</f>
        <v>0</v>
      </c>
      <c r="BD314" s="172">
        <f>IF(A20stdlife="n/a","n/a",IF(BD$3&gt;(A20stdlife+$E314),(Input!$P$122*(1+rvanilla)^0.5)-SUM($P314:BC314),(Input!$P$122*(1+rvanilla)^0.5)/A20stdlife))</f>
        <v>0</v>
      </c>
      <c r="BE314" s="172">
        <f>IF(A20stdlife="n/a","n/a",IF(BE$3&gt;(A20stdlife+$E314),(Input!$P$122*(1+rvanilla)^0.5)-SUM($P314:BD314),(Input!$P$122*(1+rvanilla)^0.5)/A20stdlife))</f>
        <v>0</v>
      </c>
      <c r="BF314" s="172">
        <f>IF(A20stdlife="n/a","n/a",IF(BF$3&gt;(A20stdlife+$E314),(Input!$P$122*(1+rvanilla)^0.5)-SUM($P314:BE314),(Input!$P$122*(1+rvanilla)^0.5)/A20stdlife))</f>
        <v>0</v>
      </c>
      <c r="BG314" s="172">
        <f>IF(A20stdlife="n/a","n/a",IF(BG$3&gt;(A20stdlife+$E314),(Input!$P$122*(1+rvanilla)^0.5)-SUM($P314:BF314),(Input!$P$122*(1+rvanilla)^0.5)/A20stdlife))</f>
        <v>0</v>
      </c>
      <c r="BH314" s="172">
        <f>IF(A20stdlife="n/a","n/a",IF(BH$3&gt;(A20stdlife+$E314),(Input!$P$122*(1+rvanilla)^0.5)-SUM($P314:BG314),(Input!$P$122*(1+rvanilla)^0.5)/A20stdlife))</f>
        <v>0</v>
      </c>
      <c r="BI314" s="172">
        <f>IF(A20stdlife="n/a","n/a",IF(BI$3&gt;(A20stdlife+$E314),(Input!$P$122*(1+rvanilla)^0.5)-SUM($P314:BH314),(Input!$P$122*(1+rvanilla)^0.5)/A20stdlife))</f>
        <v>0</v>
      </c>
      <c r="BJ314" s="16"/>
      <c r="BK314" s="16"/>
      <c r="BL314" s="325"/>
      <c r="BM314" s="325"/>
      <c r="BN314" s="325"/>
      <c r="BO314" s="325"/>
      <c r="BP314" s="325"/>
      <c r="BQ314" s="325"/>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2" customFormat="1" hidden="1" outlineLevel="1">
      <c r="A315" s="16"/>
      <c r="B315" s="16"/>
      <c r="C315" s="35">
        <f>Asset20</f>
        <v>0</v>
      </c>
      <c r="D315" s="16"/>
      <c r="E315" s="16"/>
      <c r="F315" s="32"/>
      <c r="G315" s="169">
        <f t="shared" ref="G315:AL315" si="47">SUM(G303:G314)</f>
        <v>0</v>
      </c>
      <c r="H315" s="169">
        <f t="shared" si="47"/>
        <v>0</v>
      </c>
      <c r="I315" s="169">
        <f t="shared" si="47"/>
        <v>0</v>
      </c>
      <c r="J315" s="169">
        <f t="shared" si="47"/>
        <v>0</v>
      </c>
      <c r="K315" s="169">
        <f t="shared" si="47"/>
        <v>0</v>
      </c>
      <c r="L315" s="169">
        <f t="shared" si="47"/>
        <v>0</v>
      </c>
      <c r="M315" s="169">
        <f t="shared" si="47"/>
        <v>0</v>
      </c>
      <c r="N315" s="169">
        <f t="shared" si="47"/>
        <v>0</v>
      </c>
      <c r="O315" s="169">
        <f t="shared" si="47"/>
        <v>0</v>
      </c>
      <c r="P315" s="169">
        <f t="shared" si="47"/>
        <v>0</v>
      </c>
      <c r="Q315" s="169">
        <f t="shared" si="47"/>
        <v>0</v>
      </c>
      <c r="R315" s="169">
        <f t="shared" si="47"/>
        <v>0</v>
      </c>
      <c r="S315" s="169">
        <f t="shared" si="47"/>
        <v>0</v>
      </c>
      <c r="T315" s="169">
        <f t="shared" si="47"/>
        <v>0</v>
      </c>
      <c r="U315" s="169">
        <f t="shared" si="47"/>
        <v>0</v>
      </c>
      <c r="V315" s="169">
        <f t="shared" si="47"/>
        <v>0</v>
      </c>
      <c r="W315" s="169">
        <f t="shared" si="47"/>
        <v>0</v>
      </c>
      <c r="X315" s="169">
        <f t="shared" si="47"/>
        <v>0</v>
      </c>
      <c r="Y315" s="169">
        <f t="shared" si="47"/>
        <v>0</v>
      </c>
      <c r="Z315" s="169">
        <f t="shared" si="47"/>
        <v>0</v>
      </c>
      <c r="AA315" s="169">
        <f t="shared" si="47"/>
        <v>0</v>
      </c>
      <c r="AB315" s="169">
        <f t="shared" si="47"/>
        <v>0</v>
      </c>
      <c r="AC315" s="169">
        <f t="shared" si="47"/>
        <v>0</v>
      </c>
      <c r="AD315" s="169">
        <f t="shared" si="47"/>
        <v>0</v>
      </c>
      <c r="AE315" s="169">
        <f t="shared" si="47"/>
        <v>0</v>
      </c>
      <c r="AF315" s="169">
        <f t="shared" si="47"/>
        <v>0</v>
      </c>
      <c r="AG315" s="169">
        <f t="shared" si="47"/>
        <v>0</v>
      </c>
      <c r="AH315" s="169">
        <f t="shared" si="47"/>
        <v>0</v>
      </c>
      <c r="AI315" s="169">
        <f t="shared" si="47"/>
        <v>0</v>
      </c>
      <c r="AJ315" s="169">
        <f t="shared" si="47"/>
        <v>0</v>
      </c>
      <c r="AK315" s="169">
        <f t="shared" si="47"/>
        <v>0</v>
      </c>
      <c r="AL315" s="169">
        <f t="shared" si="47"/>
        <v>0</v>
      </c>
      <c r="AM315" s="169">
        <f t="shared" ref="AM315:BI315" si="48">SUM(AM303:AM314)</f>
        <v>0</v>
      </c>
      <c r="AN315" s="169">
        <f t="shared" si="48"/>
        <v>0</v>
      </c>
      <c r="AO315" s="169">
        <f t="shared" si="48"/>
        <v>0</v>
      </c>
      <c r="AP315" s="169">
        <f t="shared" si="48"/>
        <v>0</v>
      </c>
      <c r="AQ315" s="169">
        <f t="shared" si="48"/>
        <v>0</v>
      </c>
      <c r="AR315" s="169">
        <f t="shared" si="48"/>
        <v>0</v>
      </c>
      <c r="AS315" s="169">
        <f t="shared" si="48"/>
        <v>0</v>
      </c>
      <c r="AT315" s="169">
        <f t="shared" si="48"/>
        <v>0</v>
      </c>
      <c r="AU315" s="169">
        <f t="shared" si="48"/>
        <v>0</v>
      </c>
      <c r="AV315" s="169">
        <f t="shared" si="48"/>
        <v>0</v>
      </c>
      <c r="AW315" s="169">
        <f t="shared" si="48"/>
        <v>0</v>
      </c>
      <c r="AX315" s="169">
        <f t="shared" si="48"/>
        <v>0</v>
      </c>
      <c r="AY315" s="169">
        <f t="shared" si="48"/>
        <v>0</v>
      </c>
      <c r="AZ315" s="169">
        <f t="shared" si="48"/>
        <v>0</v>
      </c>
      <c r="BA315" s="169">
        <f t="shared" si="48"/>
        <v>0</v>
      </c>
      <c r="BB315" s="169">
        <f t="shared" si="48"/>
        <v>0</v>
      </c>
      <c r="BC315" s="169">
        <f t="shared" si="48"/>
        <v>0</v>
      </c>
      <c r="BD315" s="169">
        <f t="shared" si="48"/>
        <v>0</v>
      </c>
      <c r="BE315" s="169">
        <f t="shared" si="48"/>
        <v>0</v>
      </c>
      <c r="BF315" s="169">
        <f t="shared" si="48"/>
        <v>0</v>
      </c>
      <c r="BG315" s="169">
        <f t="shared" si="48"/>
        <v>0</v>
      </c>
      <c r="BH315" s="169">
        <f t="shared" si="48"/>
        <v>0</v>
      </c>
      <c r="BI315" s="169">
        <f t="shared" si="48"/>
        <v>0</v>
      </c>
      <c r="BJ315" s="16"/>
      <c r="BK315" s="16"/>
      <c r="BL315" s="325"/>
      <c r="BM315" s="325"/>
      <c r="BN315" s="325"/>
      <c r="BO315" s="325"/>
      <c r="BP315" s="325"/>
      <c r="BQ315" s="32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3" customFormat="1" collapsed="1">
      <c r="A316" s="16"/>
      <c r="B316" s="16" t="s">
        <v>134</v>
      </c>
      <c r="C316" s="16"/>
      <c r="D316" s="16"/>
      <c r="E316" s="16"/>
      <c r="F316" s="170">
        <f>F9</f>
        <v>598.71983186903219</v>
      </c>
      <c r="G316" s="170">
        <f>F316-G55+G10</f>
        <v>634.65348609594025</v>
      </c>
      <c r="H316" s="170">
        <f t="shared" ref="H316:AL316" si="49">G316-H55+H10</f>
        <v>662.50566894255087</v>
      </c>
      <c r="I316" s="170">
        <f t="shared" si="49"/>
        <v>687.18345579299069</v>
      </c>
      <c r="J316" s="170">
        <f t="shared" si="49"/>
        <v>703.62581432993727</v>
      </c>
      <c r="K316" s="170">
        <f t="shared" si="49"/>
        <v>716.2580441476556</v>
      </c>
      <c r="L316" s="170">
        <f t="shared" si="49"/>
        <v>677.9197274910789</v>
      </c>
      <c r="M316" s="170">
        <f t="shared" si="49"/>
        <v>640.00931280133477</v>
      </c>
      <c r="N316" s="170">
        <f t="shared" si="49"/>
        <v>602.24060898198866</v>
      </c>
      <c r="O316" s="170">
        <f t="shared" si="49"/>
        <v>564.65652998610244</v>
      </c>
      <c r="P316" s="170">
        <f t="shared" si="49"/>
        <v>527.23091051552262</v>
      </c>
      <c r="Q316" s="170">
        <f t="shared" si="49"/>
        <v>489.96486185759761</v>
      </c>
      <c r="R316" s="170">
        <f t="shared" si="49"/>
        <v>453.27734798301179</v>
      </c>
      <c r="S316" s="170">
        <f t="shared" si="49"/>
        <v>417.16941725640254</v>
      </c>
      <c r="T316" s="170">
        <f t="shared" si="49"/>
        <v>381.45603331926458</v>
      </c>
      <c r="U316" s="170">
        <f t="shared" si="49"/>
        <v>346.14401054174118</v>
      </c>
      <c r="V316" s="170">
        <f t="shared" si="49"/>
        <v>311.3481448516302</v>
      </c>
      <c r="W316" s="170">
        <f t="shared" si="49"/>
        <v>276.55227916151921</v>
      </c>
      <c r="X316" s="170">
        <f t="shared" si="49"/>
        <v>241.75641347140822</v>
      </c>
      <c r="Y316" s="170">
        <f t="shared" si="49"/>
        <v>206.96054778129724</v>
      </c>
      <c r="Z316" s="170">
        <f t="shared" si="49"/>
        <v>172.16468209118625</v>
      </c>
      <c r="AA316" s="170">
        <f t="shared" si="49"/>
        <v>154.52080201121504</v>
      </c>
      <c r="AB316" s="170">
        <f t="shared" si="49"/>
        <v>149.05216572487416</v>
      </c>
      <c r="AC316" s="170">
        <f t="shared" si="49"/>
        <v>143.58352943853328</v>
      </c>
      <c r="AD316" s="170">
        <f t="shared" si="49"/>
        <v>138.11489315219239</v>
      </c>
      <c r="AE316" s="170">
        <f t="shared" si="49"/>
        <v>132.64625686585151</v>
      </c>
      <c r="AF316" s="170">
        <f t="shared" si="49"/>
        <v>127.17762057951064</v>
      </c>
      <c r="AG316" s="170">
        <f t="shared" si="49"/>
        <v>121.70898429316978</v>
      </c>
      <c r="AH316" s="170">
        <f t="shared" si="49"/>
        <v>116.24034800682891</v>
      </c>
      <c r="AI316" s="170">
        <f t="shared" si="49"/>
        <v>110.77171172048804</v>
      </c>
      <c r="AJ316" s="170">
        <f t="shared" si="49"/>
        <v>105.30307543414717</v>
      </c>
      <c r="AK316" s="170">
        <f t="shared" si="49"/>
        <v>99.834439147806307</v>
      </c>
      <c r="AL316" s="170">
        <f t="shared" si="49"/>
        <v>94.36580286146544</v>
      </c>
      <c r="AM316" s="170">
        <f t="shared" ref="AM316:BI316" si="50">AL316-AM55+AM10</f>
        <v>88.897166575124572</v>
      </c>
      <c r="AN316" s="170">
        <f t="shared" si="50"/>
        <v>83.428530288783705</v>
      </c>
      <c r="AO316" s="170">
        <f t="shared" si="50"/>
        <v>77.959894002442837</v>
      </c>
      <c r="AP316" s="170">
        <f t="shared" si="50"/>
        <v>72.49125771610197</v>
      </c>
      <c r="AQ316" s="170">
        <f t="shared" si="50"/>
        <v>67.022621429761102</v>
      </c>
      <c r="AR316" s="170">
        <f t="shared" si="50"/>
        <v>61.553985143420228</v>
      </c>
      <c r="AS316" s="170">
        <f t="shared" si="50"/>
        <v>56.085348857079353</v>
      </c>
      <c r="AT316" s="170">
        <f t="shared" si="50"/>
        <v>50.616712570738478</v>
      </c>
      <c r="AU316" s="170">
        <f t="shared" si="50"/>
        <v>45.148076284397604</v>
      </c>
      <c r="AV316" s="170">
        <f t="shared" si="50"/>
        <v>40.385401178138935</v>
      </c>
      <c r="AW316" s="170">
        <f t="shared" si="50"/>
        <v>36.340971816206746</v>
      </c>
      <c r="AX316" s="170">
        <f t="shared" si="50"/>
        <v>32.975094898335129</v>
      </c>
      <c r="AY316" s="170">
        <f t="shared" si="50"/>
        <v>30.179745544984332</v>
      </c>
      <c r="AZ316" s="170">
        <f t="shared" si="50"/>
        <v>27.823407747459765</v>
      </c>
      <c r="BA316" s="170">
        <f t="shared" si="50"/>
        <v>25.470402894661905</v>
      </c>
      <c r="BB316" s="170">
        <f t="shared" si="50"/>
        <v>23.117398041864046</v>
      </c>
      <c r="BC316" s="170">
        <f t="shared" si="50"/>
        <v>20.764393189066187</v>
      </c>
      <c r="BD316" s="170">
        <f t="shared" si="50"/>
        <v>18.411388336268327</v>
      </c>
      <c r="BE316" s="170">
        <f t="shared" si="50"/>
        <v>16.058383483470468</v>
      </c>
      <c r="BF316" s="170">
        <f t="shared" si="50"/>
        <v>13.925825913141399</v>
      </c>
      <c r="BG316" s="170">
        <f t="shared" si="50"/>
        <v>12.024287520883039</v>
      </c>
      <c r="BH316" s="170">
        <f t="shared" si="50"/>
        <v>10.3699983555321</v>
      </c>
      <c r="BI316" s="170">
        <f t="shared" si="50"/>
        <v>8.9643931957294463</v>
      </c>
      <c r="BJ316" s="16"/>
      <c r="BK316" s="16"/>
      <c r="BL316" s="474"/>
      <c r="BM316" s="474"/>
      <c r="BN316" s="474"/>
      <c r="BO316" s="474"/>
      <c r="BP316" s="474"/>
      <c r="BQ316" s="325"/>
      <c r="BR316" s="462"/>
    </row>
    <row r="317" spans="1:256" s="3" customFormat="1" ht="12.75" customHeight="1">
      <c r="A317" s="16"/>
      <c r="B317" s="16" t="s">
        <v>135</v>
      </c>
      <c r="C317" s="16"/>
      <c r="D317" s="16"/>
      <c r="E317" s="16"/>
      <c r="F317" s="32">
        <v>0</v>
      </c>
      <c r="G317" s="170">
        <f>F316</f>
        <v>598.71983186903219</v>
      </c>
      <c r="H317" s="170">
        <f>G316</f>
        <v>634.65348609594025</v>
      </c>
      <c r="I317" s="170">
        <f t="shared" ref="I317:O317" si="51">H316</f>
        <v>662.50566894255087</v>
      </c>
      <c r="J317" s="170">
        <f t="shared" si="51"/>
        <v>687.18345579299069</v>
      </c>
      <c r="K317" s="170">
        <f t="shared" si="51"/>
        <v>703.62581432993727</v>
      </c>
      <c r="L317" s="170">
        <f t="shared" si="51"/>
        <v>716.2580441476556</v>
      </c>
      <c r="M317" s="170">
        <f t="shared" si="51"/>
        <v>677.9197274910789</v>
      </c>
      <c r="N317" s="170">
        <f t="shared" si="51"/>
        <v>640.00931280133477</v>
      </c>
      <c r="O317" s="170">
        <f t="shared" si="51"/>
        <v>602.24060898198866</v>
      </c>
      <c r="P317" s="170">
        <f t="shared" ref="P317:BH317" si="52">O316</f>
        <v>564.65652998610244</v>
      </c>
      <c r="Q317" s="170">
        <f t="shared" si="52"/>
        <v>527.23091051552262</v>
      </c>
      <c r="R317" s="170">
        <f t="shared" si="52"/>
        <v>489.96486185759761</v>
      </c>
      <c r="S317" s="170">
        <f t="shared" si="52"/>
        <v>453.27734798301179</v>
      </c>
      <c r="T317" s="170">
        <f t="shared" si="52"/>
        <v>417.16941725640254</v>
      </c>
      <c r="U317" s="170">
        <f t="shared" si="52"/>
        <v>381.45603331926458</v>
      </c>
      <c r="V317" s="170">
        <f t="shared" si="52"/>
        <v>346.14401054174118</v>
      </c>
      <c r="W317" s="170">
        <f t="shared" si="52"/>
        <v>311.3481448516302</v>
      </c>
      <c r="X317" s="170">
        <f t="shared" si="52"/>
        <v>276.55227916151921</v>
      </c>
      <c r="Y317" s="170">
        <f t="shared" si="52"/>
        <v>241.75641347140822</v>
      </c>
      <c r="Z317" s="170">
        <f t="shared" si="52"/>
        <v>206.96054778129724</v>
      </c>
      <c r="AA317" s="170">
        <f t="shared" si="52"/>
        <v>172.16468209118625</v>
      </c>
      <c r="AB317" s="170">
        <f t="shared" si="52"/>
        <v>154.52080201121504</v>
      </c>
      <c r="AC317" s="170">
        <f t="shared" si="52"/>
        <v>149.05216572487416</v>
      </c>
      <c r="AD317" s="170">
        <f t="shared" si="52"/>
        <v>143.58352943853328</v>
      </c>
      <c r="AE317" s="170">
        <f t="shared" si="52"/>
        <v>138.11489315219239</v>
      </c>
      <c r="AF317" s="170">
        <f t="shared" si="52"/>
        <v>132.64625686585151</v>
      </c>
      <c r="AG317" s="170">
        <f t="shared" si="52"/>
        <v>127.17762057951064</v>
      </c>
      <c r="AH317" s="170">
        <f t="shared" si="52"/>
        <v>121.70898429316978</v>
      </c>
      <c r="AI317" s="170">
        <f t="shared" si="52"/>
        <v>116.24034800682891</v>
      </c>
      <c r="AJ317" s="170">
        <f t="shared" si="52"/>
        <v>110.77171172048804</v>
      </c>
      <c r="AK317" s="170">
        <f t="shared" si="52"/>
        <v>105.30307543414717</v>
      </c>
      <c r="AL317" s="170">
        <f t="shared" si="52"/>
        <v>99.834439147806307</v>
      </c>
      <c r="AM317" s="170">
        <f t="shared" si="52"/>
        <v>94.36580286146544</v>
      </c>
      <c r="AN317" s="170">
        <f t="shared" si="52"/>
        <v>88.897166575124572</v>
      </c>
      <c r="AO317" s="170">
        <f t="shared" si="52"/>
        <v>83.428530288783705</v>
      </c>
      <c r="AP317" s="170">
        <f t="shared" si="52"/>
        <v>77.959894002442837</v>
      </c>
      <c r="AQ317" s="170">
        <f t="shared" si="52"/>
        <v>72.49125771610197</v>
      </c>
      <c r="AR317" s="170">
        <f t="shared" si="52"/>
        <v>67.022621429761102</v>
      </c>
      <c r="AS317" s="170">
        <f t="shared" si="52"/>
        <v>61.553985143420228</v>
      </c>
      <c r="AT317" s="170">
        <f t="shared" si="52"/>
        <v>56.085348857079353</v>
      </c>
      <c r="AU317" s="170">
        <f t="shared" si="52"/>
        <v>50.616712570738478</v>
      </c>
      <c r="AV317" s="170">
        <f t="shared" si="52"/>
        <v>45.148076284397604</v>
      </c>
      <c r="AW317" s="170">
        <f t="shared" si="52"/>
        <v>40.385401178138935</v>
      </c>
      <c r="AX317" s="170">
        <f t="shared" si="52"/>
        <v>36.340971816206746</v>
      </c>
      <c r="AY317" s="170">
        <f t="shared" si="52"/>
        <v>32.975094898335129</v>
      </c>
      <c r="AZ317" s="170">
        <f t="shared" si="52"/>
        <v>30.179745544984332</v>
      </c>
      <c r="BA317" s="170">
        <f t="shared" si="52"/>
        <v>27.823407747459765</v>
      </c>
      <c r="BB317" s="170">
        <f t="shared" si="52"/>
        <v>25.470402894661905</v>
      </c>
      <c r="BC317" s="170">
        <f t="shared" si="52"/>
        <v>23.117398041864046</v>
      </c>
      <c r="BD317" s="170">
        <f t="shared" si="52"/>
        <v>20.764393189066187</v>
      </c>
      <c r="BE317" s="170">
        <f t="shared" si="52"/>
        <v>18.411388336268327</v>
      </c>
      <c r="BF317" s="170">
        <f t="shared" si="52"/>
        <v>16.058383483470468</v>
      </c>
      <c r="BG317" s="170">
        <f t="shared" si="52"/>
        <v>13.925825913141399</v>
      </c>
      <c r="BH317" s="170">
        <f t="shared" si="52"/>
        <v>12.024287520883039</v>
      </c>
      <c r="BI317" s="170">
        <f>BH316</f>
        <v>10.3699983555321</v>
      </c>
      <c r="BJ317" s="16"/>
      <c r="BK317" s="16"/>
      <c r="BL317" s="325"/>
      <c r="BM317" s="325"/>
      <c r="BN317" s="325"/>
      <c r="BO317" s="325"/>
      <c r="BP317" s="325"/>
      <c r="BQ317" s="325"/>
    </row>
    <row r="318" spans="1:256" s="3" customFormat="1" ht="12.75" customHeight="1">
      <c r="A318" s="16"/>
      <c r="B318" s="16"/>
      <c r="C318" s="16"/>
      <c r="D318" s="16"/>
      <c r="E318" s="16"/>
      <c r="F318" s="32"/>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16"/>
      <c r="BK318" s="16"/>
      <c r="BL318" s="475"/>
      <c r="BM318" s="475"/>
      <c r="BN318" s="475"/>
      <c r="BO318" s="475"/>
      <c r="BP318" s="475"/>
      <c r="BQ318" s="325"/>
    </row>
    <row r="319" spans="1:256" s="3" customFormat="1">
      <c r="A319" s="182"/>
      <c r="B319" s="201" t="s">
        <v>15</v>
      </c>
      <c r="C319" s="182"/>
      <c r="D319" s="182"/>
      <c r="E319" s="182"/>
      <c r="F319" s="214"/>
      <c r="G319" s="215"/>
      <c r="H319" s="215"/>
      <c r="I319" s="215"/>
      <c r="J319" s="215"/>
      <c r="K319" s="215"/>
      <c r="L319" s="215"/>
      <c r="M319" s="215"/>
      <c r="N319" s="215"/>
      <c r="O319" s="215"/>
      <c r="P319" s="215"/>
      <c r="Q319" s="215"/>
      <c r="R319" s="215"/>
      <c r="S319" s="215"/>
      <c r="T319" s="215"/>
      <c r="U319" s="215"/>
      <c r="V319" s="215"/>
      <c r="W319" s="215"/>
      <c r="X319" s="215"/>
      <c r="Y319" s="215"/>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16"/>
      <c r="BL319" s="325"/>
      <c r="BM319" s="325"/>
      <c r="BN319" s="325"/>
      <c r="BO319" s="325"/>
      <c r="BP319" s="325"/>
      <c r="BQ319" s="325"/>
    </row>
    <row r="320" spans="1:256" s="3" customFormat="1">
      <c r="A320" s="19"/>
      <c r="B320" s="25"/>
      <c r="C320" s="19"/>
      <c r="D320" s="19"/>
      <c r="E320" s="19"/>
      <c r="F320" s="303"/>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c r="AI320" s="304"/>
      <c r="AJ320" s="304"/>
      <c r="AK320" s="304"/>
      <c r="AL320" s="304"/>
      <c r="AM320" s="304"/>
      <c r="AN320" s="304"/>
      <c r="AO320" s="304"/>
      <c r="AP320" s="304"/>
      <c r="AQ320" s="304"/>
      <c r="AR320" s="304"/>
      <c r="AS320" s="304"/>
      <c r="AT320" s="304"/>
      <c r="AU320" s="304"/>
      <c r="AV320" s="304"/>
      <c r="AW320" s="304"/>
      <c r="AX320" s="304"/>
      <c r="AY320" s="304"/>
      <c r="AZ320" s="304"/>
      <c r="BA320" s="304"/>
      <c r="BB320" s="304"/>
      <c r="BC320" s="304"/>
      <c r="BD320" s="304"/>
      <c r="BE320" s="304"/>
      <c r="BF320" s="304"/>
      <c r="BG320" s="304"/>
      <c r="BH320" s="304"/>
      <c r="BI320" s="304"/>
      <c r="BJ320" s="16"/>
      <c r="BK320" s="16"/>
      <c r="BL320" s="325"/>
      <c r="BM320" s="325"/>
      <c r="BN320" s="325"/>
      <c r="BO320" s="325"/>
      <c r="BP320" s="325"/>
      <c r="BQ320" s="325"/>
    </row>
    <row r="321" spans="1:69" s="3" customFormat="1">
      <c r="A321" s="19"/>
      <c r="B321" s="298" t="s">
        <v>130</v>
      </c>
      <c r="C321" s="19"/>
      <c r="D321" s="19"/>
      <c r="E321" s="19"/>
      <c r="F321" s="303"/>
      <c r="G321" s="323">
        <f>F324*G6</f>
        <v>14.817419545111861</v>
      </c>
      <c r="H321" s="323">
        <f>G324*H6</f>
        <v>16.09544159213965</v>
      </c>
      <c r="I321" s="323">
        <f t="shared" ref="I321:BI321" si="53">H324*I6</f>
        <v>17.217619972628132</v>
      </c>
      <c r="J321" s="323">
        <f t="shared" si="53"/>
        <v>18.300944615928891</v>
      </c>
      <c r="K321" s="323">
        <f t="shared" si="53"/>
        <v>19.202592615165415</v>
      </c>
      <c r="L321" s="323">
        <f t="shared" si="53"/>
        <v>20.031105077361051</v>
      </c>
      <c r="M321" s="323">
        <f t="shared" si="53"/>
        <v>19.428128231772241</v>
      </c>
      <c r="N321" s="323">
        <f t="shared" si="53"/>
        <v>18.795603516104734</v>
      </c>
      <c r="O321" s="323">
        <f t="shared" si="53"/>
        <v>18.12413593682253</v>
      </c>
      <c r="P321" s="323">
        <f t="shared" si="53"/>
        <v>17.413614334679998</v>
      </c>
      <c r="Q321" s="323">
        <f t="shared" si="53"/>
        <v>16.661830939521618</v>
      </c>
      <c r="R321" s="323">
        <f t="shared" si="53"/>
        <v>15.867338524641163</v>
      </c>
      <c r="S321" s="323">
        <f t="shared" si="53"/>
        <v>15.042515258996184</v>
      </c>
      <c r="T321" s="323">
        <f t="shared" si="53"/>
        <v>14.186857280361812</v>
      </c>
      <c r="U321" s="323">
        <f t="shared" si="53"/>
        <v>13.293383011069293</v>
      </c>
      <c r="V321" s="323">
        <f t="shared" si="53"/>
        <v>12.361328371657294</v>
      </c>
      <c r="W321" s="323">
        <f t="shared" si="53"/>
        <v>11.393886711942525</v>
      </c>
      <c r="X321" s="323">
        <f t="shared" si="53"/>
        <v>10.370988416389599</v>
      </c>
      <c r="Y321" s="323">
        <f t="shared" si="53"/>
        <v>9.2904810943577196</v>
      </c>
      <c r="Z321" s="323">
        <f t="shared" si="53"/>
        <v>8.1501397848598547</v>
      </c>
      <c r="AA321" s="323">
        <f t="shared" si="53"/>
        <v>6.9476646828621718</v>
      </c>
      <c r="AB321" s="323">
        <f t="shared" si="53"/>
        <v>6.3899731158306761</v>
      </c>
      <c r="AC321" s="323">
        <f t="shared" si="53"/>
        <v>6.3163714320662345</v>
      </c>
      <c r="AD321" s="323">
        <f t="shared" si="53"/>
        <v>6.2352129009121873</v>
      </c>
      <c r="AE321" s="323">
        <f t="shared" si="53"/>
        <v>6.146168561225724</v>
      </c>
      <c r="AF321" s="323">
        <f t="shared" si="53"/>
        <v>6.0488977977537504</v>
      </c>
      <c r="AG321" s="323">
        <f t="shared" si="53"/>
        <v>5.9430479657742108</v>
      </c>
      <c r="AH321" s="323">
        <f t="shared" si="53"/>
        <v>5.8282540042962747</v>
      </c>
      <c r="AI321" s="323">
        <f t="shared" si="53"/>
        <v>5.7041380374830171</v>
      </c>
      <c r="AJ321" s="323">
        <f t="shared" si="53"/>
        <v>5.5703089639505192</v>
      </c>
      <c r="AK321" s="323">
        <f t="shared" si="53"/>
        <v>5.4263620335874663</v>
      </c>
      <c r="AL321" s="323">
        <f t="shared" si="53"/>
        <v>5.2718784115290562</v>
      </c>
      <c r="AM321" s="323">
        <f t="shared" si="53"/>
        <v>5.1064247289086282</v>
      </c>
      <c r="AN321" s="323">
        <f t="shared" si="53"/>
        <v>4.9295526199995798</v>
      </c>
      <c r="AO321" s="323">
        <f t="shared" si="53"/>
        <v>4.7407982453491027</v>
      </c>
      <c r="AP321" s="323">
        <f t="shared" si="53"/>
        <v>4.5396818004938737</v>
      </c>
      <c r="AQ321" s="323">
        <f t="shared" si="53"/>
        <v>4.3257070098361163</v>
      </c>
      <c r="AR321" s="323">
        <f t="shared" si="53"/>
        <v>4.0983606052464312</v>
      </c>
      <c r="AS321" s="323">
        <f t="shared" si="53"/>
        <v>3.8571117889473969</v>
      </c>
      <c r="AT321" s="323">
        <f t="shared" si="53"/>
        <v>3.6014116802192642</v>
      </c>
      <c r="AU321" s="323">
        <f t="shared" si="53"/>
        <v>3.3306927454559214</v>
      </c>
      <c r="AV321" s="323">
        <f t="shared" si="53"/>
        <v>3.0443682110859465</v>
      </c>
      <c r="AW321" s="323">
        <f t="shared" si="53"/>
        <v>2.7906130589119464</v>
      </c>
      <c r="AX321" s="323">
        <f t="shared" si="53"/>
        <v>2.5732918836950707</v>
      </c>
      <c r="AY321" s="323">
        <f t="shared" si="53"/>
        <v>2.3927419289358816</v>
      </c>
      <c r="AZ321" s="323">
        <f t="shared" si="53"/>
        <v>2.2441024104332756</v>
      </c>
      <c r="BA321" s="323">
        <f t="shared" si="53"/>
        <v>2.1200920197053694</v>
      </c>
      <c r="BB321" s="323">
        <f t="shared" si="53"/>
        <v>1.9888292486678774</v>
      </c>
      <c r="BC321" s="323">
        <f t="shared" si="53"/>
        <v>1.8497708317003663</v>
      </c>
      <c r="BD321" s="323">
        <f t="shared" si="53"/>
        <v>1.7026113045943261</v>
      </c>
      <c r="BE321" s="323">
        <f t="shared" si="53"/>
        <v>1.5470348583201983</v>
      </c>
      <c r="BF321" s="323">
        <f t="shared" si="53"/>
        <v>1.38271501408299</v>
      </c>
      <c r="BG321" s="323">
        <f t="shared" si="53"/>
        <v>1.2287657795932112</v>
      </c>
      <c r="BH321" s="323">
        <f t="shared" si="53"/>
        <v>1.0872384211247483</v>
      </c>
      <c r="BI321" s="323">
        <f t="shared" si="53"/>
        <v>0.96086288618193993</v>
      </c>
      <c r="BJ321" s="16"/>
      <c r="BK321" s="16"/>
      <c r="BL321" s="325"/>
      <c r="BM321" s="325"/>
      <c r="BN321" s="325"/>
      <c r="BO321" s="325"/>
      <c r="BP321" s="325"/>
      <c r="BQ321" s="325"/>
    </row>
    <row r="322" spans="1:69" s="3" customFormat="1">
      <c r="A322" s="19"/>
      <c r="B322" s="324" t="s">
        <v>131</v>
      </c>
      <c r="C322" s="325"/>
      <c r="D322" s="19"/>
      <c r="E322" s="19"/>
      <c r="F322" s="303"/>
      <c r="G322" s="323">
        <f>G55*G7</f>
        <v>30.053034428158298</v>
      </c>
      <c r="H322" s="323">
        <f t="shared" ref="H322:BI322" si="54">H55*H7</f>
        <v>33.144491126331154</v>
      </c>
      <c r="I322" s="323">
        <f t="shared" si="54"/>
        <v>35.988969864900184</v>
      </c>
      <c r="J322" s="323">
        <f t="shared" si="54"/>
        <v>38.791905022871902</v>
      </c>
      <c r="K322" s="323">
        <f t="shared" si="54"/>
        <v>41.527984310444658</v>
      </c>
      <c r="L322" s="323">
        <f t="shared" si="54"/>
        <v>44.395279589173924</v>
      </c>
      <c r="M322" s="323">
        <f t="shared" si="54"/>
        <v>44.986228295314689</v>
      </c>
      <c r="N322" s="323">
        <f t="shared" si="54"/>
        <v>45.927247791235565</v>
      </c>
      <c r="O322" s="323">
        <f t="shared" si="54"/>
        <v>46.833815977867836</v>
      </c>
      <c r="P322" s="323">
        <f t="shared" si="54"/>
        <v>47.790538372013025</v>
      </c>
      <c r="Q322" s="323">
        <f t="shared" si="54"/>
        <v>48.764476316487396</v>
      </c>
      <c r="R322" s="323">
        <f t="shared" si="54"/>
        <v>49.195546950212886</v>
      </c>
      <c r="S322" s="323">
        <f t="shared" si="54"/>
        <v>49.616646034308509</v>
      </c>
      <c r="T322" s="323">
        <f t="shared" si="54"/>
        <v>50.289011414655427</v>
      </c>
      <c r="U322" s="323">
        <f t="shared" si="54"/>
        <v>50.954434269187779</v>
      </c>
      <c r="V322" s="323">
        <f t="shared" si="54"/>
        <v>51.452244714010938</v>
      </c>
      <c r="W322" s="323">
        <f t="shared" si="54"/>
        <v>52.725610745807984</v>
      </c>
      <c r="X322" s="323">
        <f t="shared" si="54"/>
        <v>54.030490680641662</v>
      </c>
      <c r="Y322" s="323">
        <f t="shared" si="54"/>
        <v>55.367664440435291</v>
      </c>
      <c r="Z322" s="323">
        <f t="shared" si="54"/>
        <v>56.737931249012235</v>
      </c>
      <c r="AA322" s="323">
        <f t="shared" si="54"/>
        <v>29.482020292575939</v>
      </c>
      <c r="AB322" s="323">
        <f t="shared" si="54"/>
        <v>9.363958403522771</v>
      </c>
      <c r="AC322" s="323">
        <f t="shared" si="54"/>
        <v>9.5957023560069175</v>
      </c>
      <c r="AD322" s="323">
        <f t="shared" si="54"/>
        <v>9.8331816243904555</v>
      </c>
      <c r="AE322" s="323">
        <f t="shared" si="54"/>
        <v>10.076538149156033</v>
      </c>
      <c r="AF322" s="323">
        <f t="shared" si="54"/>
        <v>10.32591738360075</v>
      </c>
      <c r="AG322" s="323">
        <f t="shared" si="54"/>
        <v>10.581468380773073</v>
      </c>
      <c r="AH322" s="323">
        <f t="shared" si="54"/>
        <v>10.843343882561273</v>
      </c>
      <c r="AI322" s="323">
        <f t="shared" si="54"/>
        <v>11.111700410986705</v>
      </c>
      <c r="AJ322" s="323">
        <f t="shared" si="54"/>
        <v>11.386698361756437</v>
      </c>
      <c r="AK322" s="323">
        <f t="shared" si="54"/>
        <v>11.668502100131168</v>
      </c>
      <c r="AL322" s="323">
        <f t="shared" si="54"/>
        <v>11.957280059165742</v>
      </c>
      <c r="AM322" s="323">
        <f t="shared" si="54"/>
        <v>12.253204840380965</v>
      </c>
      <c r="AN322" s="323">
        <f t="shared" si="54"/>
        <v>12.556453316926897</v>
      </c>
      <c r="AO322" s="323">
        <f t="shared" si="54"/>
        <v>12.867206739299275</v>
      </c>
      <c r="AP322" s="323">
        <f t="shared" si="54"/>
        <v>13.185650843672278</v>
      </c>
      <c r="AQ322" s="323">
        <f t="shared" si="54"/>
        <v>13.511975962912338</v>
      </c>
      <c r="AR322" s="323">
        <f t="shared" si="54"/>
        <v>13.846377140339403</v>
      </c>
      <c r="AS322" s="323">
        <f t="shared" si="54"/>
        <v>14.189054246303606</v>
      </c>
      <c r="AT322" s="323">
        <f t="shared" si="54"/>
        <v>14.540212097647039</v>
      </c>
      <c r="AU322" s="323">
        <f t="shared" si="54"/>
        <v>14.900060580122021</v>
      </c>
      <c r="AV322" s="323">
        <f t="shared" si="54"/>
        <v>13.297721811756441</v>
      </c>
      <c r="AW322" s="323">
        <f t="shared" si="54"/>
        <v>11.571797737613441</v>
      </c>
      <c r="AX322" s="323">
        <f t="shared" si="54"/>
        <v>9.8686808161792019</v>
      </c>
      <c r="AY322" s="323">
        <f t="shared" si="54"/>
        <v>8.3987423162524593</v>
      </c>
      <c r="AZ322" s="323">
        <f t="shared" si="54"/>
        <v>7.2549263302512816</v>
      </c>
      <c r="BA322" s="323">
        <f t="shared" si="54"/>
        <v>7.4239591314492994</v>
      </c>
      <c r="BB322" s="323">
        <f t="shared" si="54"/>
        <v>7.6076910061611294</v>
      </c>
      <c r="BC322" s="323">
        <f t="shared" si="54"/>
        <v>7.795969969722373</v>
      </c>
      <c r="BD322" s="323">
        <f t="shared" si="54"/>
        <v>7.9889085557749864</v>
      </c>
      <c r="BE322" s="323">
        <f t="shared" si="54"/>
        <v>8.1866220830000973</v>
      </c>
      <c r="BF322" s="323">
        <f t="shared" si="54"/>
        <v>7.6032623576650593</v>
      </c>
      <c r="BG322" s="323">
        <f t="shared" si="54"/>
        <v>6.9473887833577033</v>
      </c>
      <c r="BH322" s="323">
        <f t="shared" si="54"/>
        <v>6.19362950379326</v>
      </c>
      <c r="BI322" s="323">
        <f t="shared" si="54"/>
        <v>5.392801472004928</v>
      </c>
      <c r="BJ322" s="16"/>
      <c r="BK322" s="16"/>
      <c r="BL322" s="325"/>
      <c r="BM322" s="325"/>
      <c r="BN322" s="325"/>
      <c r="BO322" s="325"/>
      <c r="BP322" s="325"/>
      <c r="BQ322" s="325"/>
    </row>
    <row r="323" spans="1:69" s="3" customFormat="1">
      <c r="A323" s="16"/>
      <c r="B323" s="16" t="s">
        <v>138</v>
      </c>
      <c r="C323" s="16"/>
      <c r="D323" s="16"/>
      <c r="E323" s="16"/>
      <c r="F323" s="32"/>
      <c r="G323" s="170">
        <f>G322-G321</f>
        <v>15.235614883046438</v>
      </c>
      <c r="H323" s="170">
        <f t="shared" ref="H323:BI323" si="55">H322-H321</f>
        <v>17.049049534191504</v>
      </c>
      <c r="I323" s="170">
        <f t="shared" si="55"/>
        <v>18.771349892272053</v>
      </c>
      <c r="J323" s="170">
        <f t="shared" si="55"/>
        <v>20.49096040694301</v>
      </c>
      <c r="K323" s="170">
        <f t="shared" si="55"/>
        <v>22.325391695279244</v>
      </c>
      <c r="L323" s="170">
        <f t="shared" si="55"/>
        <v>24.364174511812873</v>
      </c>
      <c r="M323" s="170">
        <f t="shared" si="55"/>
        <v>25.558100063542447</v>
      </c>
      <c r="N323" s="170">
        <f t="shared" si="55"/>
        <v>27.131644275130832</v>
      </c>
      <c r="O323" s="170">
        <f t="shared" si="55"/>
        <v>28.709680041045306</v>
      </c>
      <c r="P323" s="170">
        <f t="shared" si="55"/>
        <v>30.376924037333026</v>
      </c>
      <c r="Q323" s="170">
        <f t="shared" si="55"/>
        <v>32.102645376965782</v>
      </c>
      <c r="R323" s="170">
        <f t="shared" si="55"/>
        <v>33.328208425571724</v>
      </c>
      <c r="S323" s="170">
        <f t="shared" si="55"/>
        <v>34.574130775312327</v>
      </c>
      <c r="T323" s="170">
        <f t="shared" si="55"/>
        <v>36.102154134293613</v>
      </c>
      <c r="U323" s="170">
        <f t="shared" si="55"/>
        <v>37.661051258118484</v>
      </c>
      <c r="V323" s="170">
        <f t="shared" si="55"/>
        <v>39.090916342353644</v>
      </c>
      <c r="W323" s="170">
        <f t="shared" si="55"/>
        <v>41.331724033865456</v>
      </c>
      <c r="X323" s="170">
        <f t="shared" si="55"/>
        <v>43.659502264252062</v>
      </c>
      <c r="Y323" s="170">
        <f t="shared" si="55"/>
        <v>46.077183346077575</v>
      </c>
      <c r="Z323" s="170">
        <f t="shared" si="55"/>
        <v>48.587791464152382</v>
      </c>
      <c r="AA323" s="170">
        <f t="shared" si="55"/>
        <v>22.534355609713767</v>
      </c>
      <c r="AB323" s="170">
        <f t="shared" si="55"/>
        <v>2.9739852876920949</v>
      </c>
      <c r="AC323" s="170">
        <f t="shared" si="55"/>
        <v>3.2793309239406829</v>
      </c>
      <c r="AD323" s="170">
        <f t="shared" si="55"/>
        <v>3.5979687234782682</v>
      </c>
      <c r="AE323" s="170">
        <f t="shared" si="55"/>
        <v>3.9303695879303087</v>
      </c>
      <c r="AF323" s="170">
        <f t="shared" si="55"/>
        <v>4.2770195858469995</v>
      </c>
      <c r="AG323" s="170">
        <f t="shared" si="55"/>
        <v>4.6384204149988619</v>
      </c>
      <c r="AH323" s="170">
        <f t="shared" si="55"/>
        <v>5.0150898782649982</v>
      </c>
      <c r="AI323" s="170">
        <f t="shared" si="55"/>
        <v>5.407562373503688</v>
      </c>
      <c r="AJ323" s="170">
        <f t="shared" si="55"/>
        <v>5.816389397805918</v>
      </c>
      <c r="AK323" s="170">
        <f t="shared" si="55"/>
        <v>6.2421400665437012</v>
      </c>
      <c r="AL323" s="170">
        <f t="shared" si="55"/>
        <v>6.6854016476366853</v>
      </c>
      <c r="AM323" s="170">
        <f t="shared" si="55"/>
        <v>7.1467801114723368</v>
      </c>
      <c r="AN323" s="170">
        <f t="shared" si="55"/>
        <v>7.6269006969273168</v>
      </c>
      <c r="AO323" s="170">
        <f t="shared" si="55"/>
        <v>8.1264084939501728</v>
      </c>
      <c r="AP323" s="170">
        <f t="shared" si="55"/>
        <v>8.645969043178404</v>
      </c>
      <c r="AQ323" s="170">
        <f t="shared" si="55"/>
        <v>9.1862689530762225</v>
      </c>
      <c r="AR323" s="170">
        <f t="shared" si="55"/>
        <v>9.7480165350929724</v>
      </c>
      <c r="AS323" s="170">
        <f t="shared" si="55"/>
        <v>10.33194245735621</v>
      </c>
      <c r="AT323" s="170">
        <f t="shared" si="55"/>
        <v>10.938800417427775</v>
      </c>
      <c r="AU323" s="170">
        <f t="shared" si="55"/>
        <v>11.5693678346661</v>
      </c>
      <c r="AV323" s="170">
        <f t="shared" si="55"/>
        <v>10.253353600670494</v>
      </c>
      <c r="AW323" s="170">
        <f t="shared" si="55"/>
        <v>8.7811846787014947</v>
      </c>
      <c r="AX323" s="170">
        <f t="shared" si="55"/>
        <v>7.2953889324841317</v>
      </c>
      <c r="AY323" s="170">
        <f t="shared" si="55"/>
        <v>6.0060003873165773</v>
      </c>
      <c r="AZ323" s="170">
        <f t="shared" si="55"/>
        <v>5.010823919818006</v>
      </c>
      <c r="BA323" s="170">
        <f t="shared" si="55"/>
        <v>5.30386711174393</v>
      </c>
      <c r="BB323" s="170">
        <f t="shared" si="55"/>
        <v>5.618861757493252</v>
      </c>
      <c r="BC323" s="170">
        <f t="shared" si="55"/>
        <v>5.9461991380220063</v>
      </c>
      <c r="BD323" s="170">
        <f t="shared" si="55"/>
        <v>6.2862972511806605</v>
      </c>
      <c r="BE323" s="170">
        <f t="shared" si="55"/>
        <v>6.6395872246798993</v>
      </c>
      <c r="BF323" s="170">
        <f t="shared" si="55"/>
        <v>6.2205473435820693</v>
      </c>
      <c r="BG323" s="170">
        <f t="shared" si="55"/>
        <v>5.7186230037644918</v>
      </c>
      <c r="BH323" s="170">
        <f t="shared" si="55"/>
        <v>5.1063910826685115</v>
      </c>
      <c r="BI323" s="170">
        <f t="shared" si="55"/>
        <v>4.4319385858229881</v>
      </c>
      <c r="BJ323" s="16"/>
      <c r="BK323" s="16"/>
      <c r="BL323" s="325"/>
      <c r="BM323" s="325"/>
      <c r="BN323" s="325"/>
      <c r="BO323" s="325"/>
      <c r="BP323" s="325"/>
      <c r="BQ323" s="325"/>
    </row>
    <row r="324" spans="1:69" s="3" customFormat="1">
      <c r="A324" s="16"/>
      <c r="B324" s="3" t="s">
        <v>132</v>
      </c>
      <c r="D324" s="16"/>
      <c r="E324" s="16"/>
      <c r="F324" s="170">
        <f>F$7*F316</f>
        <v>598.71983186903219</v>
      </c>
      <c r="G324" s="170">
        <f>G$7*G316</f>
        <v>650.36020978988404</v>
      </c>
      <c r="H324" s="170">
        <f t="shared" ref="H324:P324" si="56">H$7*H316</f>
        <v>695.70349302807597</v>
      </c>
      <c r="I324" s="170">
        <f t="shared" si="56"/>
        <v>739.47683334026135</v>
      </c>
      <c r="J324" s="170">
        <f t="shared" si="56"/>
        <v>775.90925916612173</v>
      </c>
      <c r="K324" s="170">
        <f t="shared" si="56"/>
        <v>809.38653505460866</v>
      </c>
      <c r="L324" s="170">
        <f t="shared" si="56"/>
        <v>785.02236054279592</v>
      </c>
      <c r="M324" s="170">
        <f t="shared" si="56"/>
        <v>759.46426047925343</v>
      </c>
      <c r="N324" s="170">
        <f t="shared" si="56"/>
        <v>732.33261620412259</v>
      </c>
      <c r="O324" s="170">
        <f t="shared" si="56"/>
        <v>703.62293616307738</v>
      </c>
      <c r="P324" s="170">
        <f t="shared" si="56"/>
        <v>673.24601212574441</v>
      </c>
      <c r="Q324" s="170">
        <f t="shared" ref="Q324:BI324" si="57">Q$7*Q316</f>
        <v>641.14336674877859</v>
      </c>
      <c r="R324" s="170">
        <f t="shared" si="57"/>
        <v>607.8151583232069</v>
      </c>
      <c r="S324" s="170">
        <f t="shared" si="57"/>
        <v>573.24102754789453</v>
      </c>
      <c r="T324" s="170">
        <f t="shared" si="57"/>
        <v>537.13887341360089</v>
      </c>
      <c r="U324" s="170">
        <f t="shared" si="57"/>
        <v>499.4778221554825</v>
      </c>
      <c r="V324" s="170">
        <f t="shared" si="57"/>
        <v>460.38690581312881</v>
      </c>
      <c r="W324" s="170">
        <f t="shared" si="57"/>
        <v>419.05518177926336</v>
      </c>
      <c r="X324" s="170">
        <f t="shared" si="57"/>
        <v>375.39567951501124</v>
      </c>
      <c r="Y324" s="170">
        <f t="shared" si="57"/>
        <v>329.31849616893362</v>
      </c>
      <c r="Z324" s="170">
        <f t="shared" si="57"/>
        <v>280.73070470478126</v>
      </c>
      <c r="AA324" s="170">
        <f t="shared" si="57"/>
        <v>258.19634909506749</v>
      </c>
      <c r="AB324" s="170">
        <f t="shared" si="57"/>
        <v>255.22236380737536</v>
      </c>
      <c r="AC324" s="170">
        <f t="shared" si="57"/>
        <v>251.94303288343465</v>
      </c>
      <c r="AD324" s="170">
        <f t="shared" si="57"/>
        <v>248.34506415995637</v>
      </c>
      <c r="AE324" s="170">
        <f t="shared" si="57"/>
        <v>244.41469457202604</v>
      </c>
      <c r="AF324" s="170">
        <f t="shared" si="57"/>
        <v>240.13767498617906</v>
      </c>
      <c r="AG324" s="170">
        <f t="shared" si="57"/>
        <v>235.49925457118019</v>
      </c>
      <c r="AH324" s="170">
        <f t="shared" si="57"/>
        <v>230.48416469291521</v>
      </c>
      <c r="AI324" s="170">
        <f t="shared" si="57"/>
        <v>225.07660231941151</v>
      </c>
      <c r="AJ324" s="170">
        <f t="shared" si="57"/>
        <v>219.26021292160561</v>
      </c>
      <c r="AK324" s="170">
        <f t="shared" si="57"/>
        <v>213.01807285506192</v>
      </c>
      <c r="AL324" s="170">
        <f t="shared" si="57"/>
        <v>206.33267120742525</v>
      </c>
      <c r="AM324" s="170">
        <f t="shared" si="57"/>
        <v>199.18589109595291</v>
      </c>
      <c r="AN324" s="170">
        <f t="shared" si="57"/>
        <v>191.55899039902562</v>
      </c>
      <c r="AO324" s="170">
        <f t="shared" si="57"/>
        <v>183.43258190507544</v>
      </c>
      <c r="AP324" s="170">
        <f t="shared" si="57"/>
        <v>174.78661286189705</v>
      </c>
      <c r="AQ324" s="170">
        <f t="shared" si="57"/>
        <v>165.60034390882086</v>
      </c>
      <c r="AR324" s="170">
        <f t="shared" si="57"/>
        <v>155.85232737372786</v>
      </c>
      <c r="AS324" s="170">
        <f t="shared" si="57"/>
        <v>145.52038491637165</v>
      </c>
      <c r="AT324" s="170">
        <f t="shared" si="57"/>
        <v>134.58158449894387</v>
      </c>
      <c r="AU324" s="170">
        <f t="shared" si="57"/>
        <v>123.01221666427776</v>
      </c>
      <c r="AV324" s="170">
        <f t="shared" si="57"/>
        <v>112.75886306360727</v>
      </c>
      <c r="AW324" s="170">
        <f t="shared" si="57"/>
        <v>103.97767838490577</v>
      </c>
      <c r="AX324" s="170">
        <f t="shared" si="57"/>
        <v>96.682289452421642</v>
      </c>
      <c r="AY324" s="170">
        <f t="shared" si="57"/>
        <v>90.676289065105067</v>
      </c>
      <c r="AZ324" s="170">
        <f t="shared" si="57"/>
        <v>85.665465145287072</v>
      </c>
      <c r="BA324" s="170">
        <f t="shared" si="57"/>
        <v>80.361598033543146</v>
      </c>
      <c r="BB324" s="170">
        <f t="shared" si="57"/>
        <v>74.742736276049897</v>
      </c>
      <c r="BC324" s="170">
        <f t="shared" si="57"/>
        <v>68.796537138027887</v>
      </c>
      <c r="BD324" s="170">
        <f t="shared" si="57"/>
        <v>62.510239886847224</v>
      </c>
      <c r="BE324" s="170">
        <f t="shared" si="57"/>
        <v>55.870652662167331</v>
      </c>
      <c r="BF324" s="170">
        <f t="shared" si="57"/>
        <v>49.650105318585261</v>
      </c>
      <c r="BG324" s="170">
        <f t="shared" si="57"/>
        <v>43.931482314820769</v>
      </c>
      <c r="BH324" s="170">
        <f t="shared" si="57"/>
        <v>38.825091232152261</v>
      </c>
      <c r="BI324" s="170">
        <f t="shared" si="57"/>
        <v>34.39315264632927</v>
      </c>
      <c r="BJ324" s="16"/>
      <c r="BK324" s="16"/>
      <c r="BL324" s="325"/>
      <c r="BM324" s="325"/>
      <c r="BN324" s="325"/>
      <c r="BO324" s="325"/>
      <c r="BP324" s="325"/>
      <c r="BQ324" s="325"/>
    </row>
    <row r="325" spans="1:69" s="3" customFormat="1">
      <c r="A325" s="16"/>
      <c r="B325" s="16" t="s">
        <v>133</v>
      </c>
      <c r="C325" s="16"/>
      <c r="D325" s="16"/>
      <c r="E325" s="16"/>
      <c r="F325" s="32">
        <f>F$7*F317</f>
        <v>0</v>
      </c>
      <c r="G325" s="170">
        <f>G$7*G317</f>
        <v>613.53725141414407</v>
      </c>
      <c r="H325" s="170">
        <f t="shared" ref="H325:P325" si="58">H$7*H317</f>
        <v>666.45565138202369</v>
      </c>
      <c r="I325" s="170">
        <f t="shared" si="58"/>
        <v>712.92111300070417</v>
      </c>
      <c r="J325" s="170">
        <f t="shared" si="58"/>
        <v>757.77777795619033</v>
      </c>
      <c r="K325" s="170">
        <f t="shared" si="58"/>
        <v>795.11185178128721</v>
      </c>
      <c r="L325" s="170">
        <f t="shared" si="58"/>
        <v>829.41764013196985</v>
      </c>
      <c r="M325" s="170">
        <f t="shared" si="58"/>
        <v>804.45048877456816</v>
      </c>
      <c r="N325" s="170">
        <f t="shared" si="58"/>
        <v>778.25986399535816</v>
      </c>
      <c r="O325" s="170">
        <f t="shared" si="58"/>
        <v>750.45675214094513</v>
      </c>
      <c r="P325" s="170">
        <f t="shared" si="58"/>
        <v>721.0365504977575</v>
      </c>
      <c r="Q325" s="170">
        <f t="shared" ref="Q325:BI325" si="59">Q$7*Q317</f>
        <v>689.90784306526598</v>
      </c>
      <c r="R325" s="170">
        <f t="shared" si="59"/>
        <v>657.01070527341972</v>
      </c>
      <c r="S325" s="170">
        <f t="shared" si="59"/>
        <v>622.85767358220301</v>
      </c>
      <c r="T325" s="170">
        <f t="shared" si="59"/>
        <v>587.42788482825631</v>
      </c>
      <c r="U325" s="170">
        <f t="shared" si="59"/>
        <v>550.4322564246703</v>
      </c>
      <c r="V325" s="170">
        <f t="shared" si="59"/>
        <v>511.83915052713979</v>
      </c>
      <c r="W325" s="170">
        <f t="shared" si="59"/>
        <v>471.78079252507138</v>
      </c>
      <c r="X325" s="170">
        <f t="shared" si="59"/>
        <v>429.42617019565296</v>
      </c>
      <c r="Y325" s="170">
        <f t="shared" si="59"/>
        <v>384.68616060936893</v>
      </c>
      <c r="Z325" s="170">
        <f t="shared" si="59"/>
        <v>337.46863595379352</v>
      </c>
      <c r="AA325" s="170">
        <f t="shared" si="59"/>
        <v>287.67836938764344</v>
      </c>
      <c r="AB325" s="170">
        <f t="shared" si="59"/>
        <v>264.58632221089812</v>
      </c>
      <c r="AC325" s="170">
        <f t="shared" si="59"/>
        <v>261.53873523944156</v>
      </c>
      <c r="AD325" s="170">
        <f t="shared" si="59"/>
        <v>258.17824578434681</v>
      </c>
      <c r="AE325" s="170">
        <f t="shared" si="59"/>
        <v>254.49123272118209</v>
      </c>
      <c r="AF325" s="170">
        <f t="shared" si="59"/>
        <v>250.4635923697798</v>
      </c>
      <c r="AG325" s="170">
        <f t="shared" si="59"/>
        <v>246.08072295195325</v>
      </c>
      <c r="AH325" s="170">
        <f t="shared" si="59"/>
        <v>241.32750857547646</v>
      </c>
      <c r="AI325" s="170">
        <f t="shared" si="59"/>
        <v>236.18830273039819</v>
      </c>
      <c r="AJ325" s="170">
        <f t="shared" si="59"/>
        <v>230.64691128336204</v>
      </c>
      <c r="AK325" s="170">
        <f t="shared" si="59"/>
        <v>224.68657495519307</v>
      </c>
      <c r="AL325" s="170">
        <f t="shared" si="59"/>
        <v>218.28995126659098</v>
      </c>
      <c r="AM325" s="170">
        <f t="shared" si="59"/>
        <v>211.43909593633387</v>
      </c>
      <c r="AN325" s="170">
        <f t="shared" si="59"/>
        <v>204.11544371595249</v>
      </c>
      <c r="AO325" s="170">
        <f t="shared" si="59"/>
        <v>196.2997886443747</v>
      </c>
      <c r="AP325" s="170">
        <f t="shared" si="59"/>
        <v>187.97226370556933</v>
      </c>
      <c r="AQ325" s="170">
        <f t="shared" si="59"/>
        <v>179.11231987173318</v>
      </c>
      <c r="AR325" s="170">
        <f t="shared" si="59"/>
        <v>169.69870451406729</v>
      </c>
      <c r="AS325" s="170">
        <f t="shared" si="59"/>
        <v>159.70943916267527</v>
      </c>
      <c r="AT325" s="170">
        <f t="shared" si="59"/>
        <v>149.12179659659091</v>
      </c>
      <c r="AU325" s="170">
        <f t="shared" si="59"/>
        <v>137.91227724439977</v>
      </c>
      <c r="AV325" s="170">
        <f t="shared" si="59"/>
        <v>126.05658487536371</v>
      </c>
      <c r="AW325" s="170">
        <f t="shared" si="59"/>
        <v>115.54947612251921</v>
      </c>
      <c r="AX325" s="170">
        <f t="shared" si="59"/>
        <v>106.55097026860085</v>
      </c>
      <c r="AY325" s="170">
        <f t="shared" si="59"/>
        <v>99.075031381357533</v>
      </c>
      <c r="AZ325" s="170">
        <f t="shared" si="59"/>
        <v>92.920391475538352</v>
      </c>
      <c r="BA325" s="170">
        <f t="shared" si="59"/>
        <v>87.78555716499244</v>
      </c>
      <c r="BB325" s="170">
        <f t="shared" si="59"/>
        <v>82.350427282211015</v>
      </c>
      <c r="BC325" s="170">
        <f t="shared" si="59"/>
        <v>76.592507107750265</v>
      </c>
      <c r="BD325" s="170">
        <f t="shared" si="59"/>
        <v>70.499148442622214</v>
      </c>
      <c r="BE325" s="170">
        <f t="shared" si="59"/>
        <v>64.057274745167433</v>
      </c>
      <c r="BF325" s="170">
        <f t="shared" si="59"/>
        <v>57.253367676250321</v>
      </c>
      <c r="BG325" s="170">
        <f t="shared" si="59"/>
        <v>50.878871098178479</v>
      </c>
      <c r="BH325" s="170">
        <f t="shared" si="59"/>
        <v>45.018720735945521</v>
      </c>
      <c r="BI325" s="170">
        <f t="shared" si="59"/>
        <v>39.785954118334196</v>
      </c>
      <c r="BJ325" s="16"/>
      <c r="BK325" s="16"/>
      <c r="BL325" s="325"/>
      <c r="BM325" s="325"/>
      <c r="BN325" s="325"/>
      <c r="BO325" s="325"/>
      <c r="BP325" s="325"/>
      <c r="BQ325" s="325"/>
    </row>
    <row r="326" spans="1:69" s="3" customFormat="1">
      <c r="A326" s="16"/>
      <c r="B326" s="16"/>
      <c r="C326" s="16"/>
      <c r="D326" s="16"/>
      <c r="E326" s="16"/>
      <c r="F326" s="32"/>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16"/>
      <c r="BK326" s="16"/>
      <c r="BL326" s="325"/>
      <c r="BM326" s="325"/>
      <c r="BN326" s="325"/>
      <c r="BO326" s="325"/>
      <c r="BP326" s="325"/>
      <c r="BQ326" s="325"/>
    </row>
    <row r="327" spans="1:69" s="3" customFormat="1">
      <c r="A327" s="182"/>
      <c r="B327" s="201" t="s">
        <v>141</v>
      </c>
      <c r="C327" s="182"/>
      <c r="D327" s="182"/>
      <c r="E327" s="182"/>
      <c r="F327" s="214"/>
      <c r="G327" s="215"/>
      <c r="H327" s="215"/>
      <c r="I327" s="215"/>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215"/>
      <c r="BJ327" s="215"/>
      <c r="BK327" s="16"/>
    </row>
    <row r="328" spans="1:69" s="3" customFormat="1">
      <c r="A328" s="19"/>
      <c r="B328" s="25"/>
      <c r="C328" s="19"/>
      <c r="D328" s="19"/>
      <c r="E328" s="19"/>
      <c r="F328" s="303"/>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c r="AI328" s="304"/>
      <c r="AJ328" s="304"/>
      <c r="AK328" s="304"/>
      <c r="AL328" s="304"/>
      <c r="AM328" s="304"/>
      <c r="AN328" s="304"/>
      <c r="AO328" s="304"/>
      <c r="AP328" s="304"/>
      <c r="AQ328" s="304"/>
      <c r="AR328" s="304"/>
      <c r="AS328" s="304"/>
      <c r="AT328" s="304"/>
      <c r="AU328" s="304"/>
      <c r="AV328" s="304"/>
      <c r="AW328" s="304"/>
      <c r="AX328" s="304"/>
      <c r="AY328" s="304"/>
      <c r="AZ328" s="304"/>
      <c r="BA328" s="304"/>
      <c r="BB328" s="304"/>
      <c r="BC328" s="304"/>
      <c r="BD328" s="304"/>
      <c r="BE328" s="304"/>
      <c r="BF328" s="304"/>
      <c r="BG328" s="304"/>
      <c r="BH328" s="304"/>
      <c r="BI328" s="304"/>
      <c r="BJ328" s="16"/>
      <c r="BK328" s="16"/>
    </row>
    <row r="329" spans="1:69" s="3" customFormat="1">
      <c r="A329" s="16"/>
      <c r="B329" s="16" t="s">
        <v>16</v>
      </c>
      <c r="C329" s="16"/>
      <c r="D329" s="16"/>
      <c r="E329" s="16"/>
      <c r="F329" s="32"/>
      <c r="G329" s="170">
        <f>G342+G355+G368+G381+G394+G407+G420+G433+G446+G459+G472+G485+G498+G511+G524+G537+G550+G563+G576+G589</f>
        <v>18.805460468151928</v>
      </c>
      <c r="H329" s="170">
        <f t="shared" ref="H329:BI329" si="60">H342+H355+H368+H381+H394+H407+H420+H433+H446+H459+H472+H485+H498+H511+H524+H537+H550+H563+H576+H589</f>
        <v>21.049583626088879</v>
      </c>
      <c r="I329" s="170">
        <f t="shared" si="60"/>
        <v>23.179908727174649</v>
      </c>
      <c r="J329" s="170">
        <f t="shared" si="60"/>
        <v>25.199001306485329</v>
      </c>
      <c r="K329" s="170">
        <f t="shared" si="60"/>
        <v>27.087648594426746</v>
      </c>
      <c r="L329" s="170">
        <f t="shared" si="60"/>
        <v>28.925565954854463</v>
      </c>
      <c r="M329" s="170">
        <f t="shared" si="60"/>
        <v>30.822452018883169</v>
      </c>
      <c r="N329" s="170">
        <f t="shared" si="60"/>
        <v>30.609816203259179</v>
      </c>
      <c r="O329" s="170">
        <f t="shared" si="60"/>
        <v>30.312102864234451</v>
      </c>
      <c r="P329" s="170">
        <f>P342+P355+P368+P381+P394+P407+P420+P433+P446+P459+P472+P485+P498+P511+P524+P537+P550+P563+P576+P589</f>
        <v>30.14413005033132</v>
      </c>
      <c r="Q329" s="170">
        <f t="shared" si="60"/>
        <v>29.974325105325132</v>
      </c>
      <c r="R329" s="170">
        <f t="shared" si="60"/>
        <v>29.282220356382421</v>
      </c>
      <c r="S329" s="170">
        <f t="shared" si="60"/>
        <v>28.598319252700136</v>
      </c>
      <c r="T329" s="170">
        <f t="shared" si="60"/>
        <v>28.178497134767863</v>
      </c>
      <c r="U329" s="170">
        <f t="shared" si="60"/>
        <v>27.748934430663574</v>
      </c>
      <c r="V329" s="170">
        <f t="shared" si="60"/>
        <v>27.18283800542622</v>
      </c>
      <c r="W329" s="170">
        <f t="shared" si="60"/>
        <v>26.6027315411201</v>
      </c>
      <c r="X329" s="170">
        <f t="shared" si="60"/>
        <v>26.6027315411201</v>
      </c>
      <c r="Y329" s="170">
        <f t="shared" si="60"/>
        <v>26.6027315411201</v>
      </c>
      <c r="Z329" s="170">
        <f t="shared" si="60"/>
        <v>26.6027315411201</v>
      </c>
      <c r="AA329" s="170">
        <f t="shared" si="60"/>
        <v>26.6027315411201</v>
      </c>
      <c r="AB329" s="170">
        <f t="shared" si="60"/>
        <v>26.6027315411201</v>
      </c>
      <c r="AC329" s="170">
        <f t="shared" si="60"/>
        <v>26.6027315411201</v>
      </c>
      <c r="AD329" s="170">
        <f t="shared" si="60"/>
        <v>26.6027315411201</v>
      </c>
      <c r="AE329" s="170">
        <f t="shared" si="60"/>
        <v>26.6027315411201</v>
      </c>
      <c r="AF329" s="170">
        <f t="shared" si="60"/>
        <v>12.530759369170102</v>
      </c>
      <c r="AG329" s="170">
        <f t="shared" si="60"/>
        <v>7.797271072968174</v>
      </c>
      <c r="AH329" s="170">
        <f t="shared" si="60"/>
        <v>7.797271072968174</v>
      </c>
      <c r="AI329" s="170">
        <f t="shared" si="60"/>
        <v>7.797271072968174</v>
      </c>
      <c r="AJ329" s="170">
        <f t="shared" si="60"/>
        <v>7.797271072968174</v>
      </c>
      <c r="AK329" s="170">
        <f t="shared" si="60"/>
        <v>7.797271072968174</v>
      </c>
      <c r="AL329" s="170">
        <f t="shared" si="60"/>
        <v>7.797271072968174</v>
      </c>
      <c r="AM329" s="170">
        <f t="shared" si="60"/>
        <v>7.797271072968174</v>
      </c>
      <c r="AN329" s="170">
        <f t="shared" si="60"/>
        <v>7.797271072968174</v>
      </c>
      <c r="AO329" s="170">
        <f t="shared" si="60"/>
        <v>7.797271072968174</v>
      </c>
      <c r="AP329" s="170">
        <f t="shared" si="60"/>
        <v>7.797271072968174</v>
      </c>
      <c r="AQ329" s="170">
        <f t="shared" si="60"/>
        <v>7.797271072968174</v>
      </c>
      <c r="AR329" s="170">
        <f t="shared" si="60"/>
        <v>7.797271072968174</v>
      </c>
      <c r="AS329" s="170">
        <f t="shared" si="60"/>
        <v>7.797271072968174</v>
      </c>
      <c r="AT329" s="170">
        <f t="shared" si="60"/>
        <v>7.797271072968174</v>
      </c>
      <c r="AU329" s="170">
        <f t="shared" si="60"/>
        <v>7.797271072968174</v>
      </c>
      <c r="AV329" s="170">
        <f t="shared" si="60"/>
        <v>7.3733073887378486</v>
      </c>
      <c r="AW329" s="170">
        <f t="shared" si="60"/>
        <v>6.6170490172332785</v>
      </c>
      <c r="AX329" s="170">
        <f t="shared" si="60"/>
        <v>5.9892662529167486</v>
      </c>
      <c r="AY329" s="170">
        <f t="shared" si="60"/>
        <v>5.4575144810325256</v>
      </c>
      <c r="AZ329" s="170">
        <f t="shared" si="60"/>
        <v>4.9677640985746168</v>
      </c>
      <c r="BA329" s="170">
        <f t="shared" si="60"/>
        <v>4.221751624754809</v>
      </c>
      <c r="BB329" s="170">
        <f t="shared" si="60"/>
        <v>3.9601369117840508</v>
      </c>
      <c r="BC329" s="170">
        <f t="shared" si="60"/>
        <v>3.5322974735968202</v>
      </c>
      <c r="BD329" s="170">
        <f t="shared" si="60"/>
        <v>3.0736183076054946</v>
      </c>
      <c r="BE329" s="170">
        <f t="shared" si="60"/>
        <v>2.6680845091051633</v>
      </c>
      <c r="BF329" s="170">
        <f t="shared" si="60"/>
        <v>1.9094487027762996</v>
      </c>
      <c r="BG329" s="170">
        <f t="shared" si="60"/>
        <v>1.4934883817769253</v>
      </c>
      <c r="BH329" s="170">
        <f t="shared" si="60"/>
        <v>1.0960490558493519</v>
      </c>
      <c r="BI329" s="170">
        <f t="shared" si="60"/>
        <v>0.74976163848360744</v>
      </c>
      <c r="BJ329" s="16"/>
      <c r="BK329" s="16"/>
    </row>
    <row r="330" spans="1:69" s="3" customFormat="1" hidden="1" outlineLevel="2">
      <c r="A330" s="16"/>
      <c r="B330" s="42" t="str">
        <f>C342</f>
        <v>Opening Distribution Assets</v>
      </c>
      <c r="C330" s="43"/>
      <c r="D330" s="44" t="s">
        <v>72</v>
      </c>
      <c r="E330" s="43"/>
      <c r="F330" s="45"/>
      <c r="G330" s="171">
        <f>IF(G$3&gt;A1taxremlife,A1taxvalue-SUM($F330:F330),IF(A1taxremlife="N/A","n/a",A1taxvalue/A1taxremlife))</f>
        <v>18.805460468151928</v>
      </c>
      <c r="H330" s="171">
        <f>IF(H$3&gt;A1taxremlife,A1taxvalue-SUM($F330:G330),IF(A1taxremlife="N/A","n/a",A1taxvalue/A1taxremlife))</f>
        <v>18.805460468151928</v>
      </c>
      <c r="I330" s="171">
        <f>IF(I$3&gt;A1taxremlife,A1taxvalue-SUM($F330:H330),IF(A1taxremlife="N/A","n/a",A1taxvalue/A1taxremlife))</f>
        <v>18.805460468151928</v>
      </c>
      <c r="J330" s="171">
        <f>IF(J$3&gt;A1taxremlife,A1taxvalue-SUM($F330:I330),IF(A1taxremlife="N/A","n/a",A1taxvalue/A1taxremlife))</f>
        <v>18.805460468151928</v>
      </c>
      <c r="K330" s="171">
        <f>IF(K$3&gt;A1taxremlife,A1taxvalue-SUM($F330:J330),IF(A1taxremlife="N/A","n/a",A1taxvalue/A1taxremlife))</f>
        <v>18.805460468151928</v>
      </c>
      <c r="L330" s="171">
        <f>IF(L$3&gt;A1taxremlife,A1taxvalue-SUM($F330:K330),IF(A1taxremlife="N/A","n/a",A1taxvalue/A1taxremlife))</f>
        <v>18.805460468151928</v>
      </c>
      <c r="M330" s="171">
        <f>IF(M$3&gt;A1taxremlife,A1taxvalue-SUM($F330:L330),IF(A1taxremlife="N/A","n/a",A1taxvalue/A1taxremlife))</f>
        <v>18.805460468151928</v>
      </c>
      <c r="N330" s="171">
        <f>IF(N$3&gt;A1taxremlife,A1taxvalue-SUM($F330:M330),IF(A1taxremlife="N/A","n/a",A1taxvalue/A1taxremlife))</f>
        <v>18.805460468151928</v>
      </c>
      <c r="O330" s="171">
        <f>IF(O$3&gt;A1taxremlife,A1taxvalue-SUM($F330:N330),IF(A1taxremlife="N/A","n/a",A1taxvalue/A1taxremlife))</f>
        <v>18.805460468151928</v>
      </c>
      <c r="P330" s="171">
        <f>IF(P$3&gt;A1taxremlife,A1taxvalue-SUM($F330:O330),IF(A1taxremlife="N/A","n/a",A1taxvalue/A1taxremlife))</f>
        <v>18.805460468151928</v>
      </c>
      <c r="Q330" s="171">
        <f>IF(Q$3&gt;A1taxremlife,A1taxvalue-SUM($F330:P330),IF(A1taxremlife="N/A","n/a",A1taxvalue/A1taxremlife))</f>
        <v>18.805460468151928</v>
      </c>
      <c r="R330" s="171">
        <f>IF(R$3&gt;A1taxremlife,A1taxvalue-SUM($F330:Q330),IF(A1taxremlife="N/A","n/a",A1taxvalue/A1taxremlife))</f>
        <v>18.805460468151928</v>
      </c>
      <c r="S330" s="171">
        <f>IF(S$3&gt;A1taxremlife,A1taxvalue-SUM($F330:R330),IF(A1taxremlife="N/A","n/a",A1taxvalue/A1taxremlife))</f>
        <v>18.805460468151928</v>
      </c>
      <c r="T330" s="171">
        <f>IF(T$3&gt;A1taxremlife,A1taxvalue-SUM($F330:S330),IF(A1taxremlife="N/A","n/a",A1taxvalue/A1taxremlife))</f>
        <v>18.805460468151928</v>
      </c>
      <c r="U330" s="171">
        <f>IF(U$3&gt;A1taxremlife,A1taxvalue-SUM($F330:T330),IF(A1taxremlife="N/A","n/a",A1taxvalue/A1taxremlife))</f>
        <v>18.805460468151928</v>
      </c>
      <c r="V330" s="171">
        <f>IF(V$3&gt;A1taxremlife,A1taxvalue-SUM($F330:U330),IF(A1taxremlife="N/A","n/a",A1taxvalue/A1taxremlife))</f>
        <v>18.805460468151928</v>
      </c>
      <c r="W330" s="171">
        <f>IF(W$3&gt;A1taxremlife,A1taxvalue-SUM($F330:V330),IF(A1taxremlife="N/A","n/a",A1taxvalue/A1taxremlife))</f>
        <v>18.805460468151928</v>
      </c>
      <c r="X330" s="171">
        <f>IF(X$3&gt;A1taxremlife,A1taxvalue-SUM($F330:W330),IF(A1taxremlife="N/A","n/a",A1taxvalue/A1taxremlife))</f>
        <v>18.805460468151928</v>
      </c>
      <c r="Y330" s="171">
        <f>IF(Y$3&gt;A1taxremlife,A1taxvalue-SUM($F330:X330),IF(A1taxremlife="N/A","n/a",A1taxvalue/A1taxremlife))</f>
        <v>18.805460468151928</v>
      </c>
      <c r="Z330" s="171">
        <f>IF(Z$3&gt;A1taxremlife,A1taxvalue-SUM($F330:Y330),IF(A1taxremlife="N/A","n/a",A1taxvalue/A1taxremlife))</f>
        <v>18.805460468151928</v>
      </c>
      <c r="AA330" s="171">
        <f>IF(AA$3&gt;A1taxremlife,A1taxvalue-SUM($F330:Z330),IF(A1taxremlife="N/A","n/a",A1taxvalue/A1taxremlife))</f>
        <v>18.805460468151928</v>
      </c>
      <c r="AB330" s="171">
        <f>IF(AB$3&gt;A1taxremlife,A1taxvalue-SUM($F330:AA330),IF(A1taxremlife="N/A","n/a",A1taxvalue/A1taxremlife))</f>
        <v>18.805460468151928</v>
      </c>
      <c r="AC330" s="171">
        <f>IF(AC$3&gt;A1taxremlife,A1taxvalue-SUM($F330:AB330),IF(A1taxremlife="N/A","n/a",A1taxvalue/A1taxremlife))</f>
        <v>18.805460468151928</v>
      </c>
      <c r="AD330" s="171">
        <f>IF(AD$3&gt;A1taxremlife,A1taxvalue-SUM($F330:AC330),IF(A1taxremlife="N/A","n/a",A1taxvalue/A1taxremlife))</f>
        <v>18.805460468151928</v>
      </c>
      <c r="AE330" s="171">
        <f>IF(AE$3&gt;A1taxremlife,A1taxvalue-SUM($F330:AD330),IF(A1taxremlife="N/A","n/a",A1taxvalue/A1taxremlife))</f>
        <v>18.805460468151928</v>
      </c>
      <c r="AF330" s="171">
        <f>IF(AF$3&gt;A1taxremlife,A1taxvalue-SUM($F330:AE330),IF(A1taxremlife="N/A","n/a",A1taxvalue/A1taxremlife))</f>
        <v>4.7334882962019265</v>
      </c>
      <c r="AG330" s="171">
        <f>IF(AG$3&gt;A1taxremlife,A1taxvalue-SUM($F330:AF330),IF(A1taxremlife="N/A","n/a",A1taxvalue/A1taxremlife))</f>
        <v>0</v>
      </c>
      <c r="AH330" s="171">
        <f>IF(AH$3&gt;A1taxremlife,A1taxvalue-SUM($F330:AG330),IF(A1taxremlife="N/A","n/a",A1taxvalue/A1taxremlife))</f>
        <v>0</v>
      </c>
      <c r="AI330" s="171">
        <f>IF(AI$3&gt;A1taxremlife,A1taxvalue-SUM($F330:AH330),IF(A1taxremlife="N/A","n/a",A1taxvalue/A1taxremlife))</f>
        <v>0</v>
      </c>
      <c r="AJ330" s="171">
        <f>IF(AJ$3&gt;A1taxremlife,A1taxvalue-SUM($F330:AI330),IF(A1taxremlife="N/A","n/a",A1taxvalue/A1taxremlife))</f>
        <v>0</v>
      </c>
      <c r="AK330" s="171">
        <f>IF(AK$3&gt;A1taxremlife,A1taxvalue-SUM($F330:AJ330),IF(A1taxremlife="N/A","n/a",A1taxvalue/A1taxremlife))</f>
        <v>0</v>
      </c>
      <c r="AL330" s="171">
        <f>IF(AL$3&gt;A1taxremlife,A1taxvalue-SUM($F330:AK330),IF(A1taxremlife="N/A","n/a",A1taxvalue/A1taxremlife))</f>
        <v>0</v>
      </c>
      <c r="AM330" s="171">
        <f>IF(AM$3&gt;A1taxremlife,A1taxvalue-SUM($F330:AL330),IF(A1taxremlife="N/A","n/a",A1taxvalue/A1taxremlife))</f>
        <v>0</v>
      </c>
      <c r="AN330" s="171">
        <f>IF(AN$3&gt;A1taxremlife,A1taxvalue-SUM($F330:AM330),IF(A1taxremlife="N/A","n/a",A1taxvalue/A1taxremlife))</f>
        <v>0</v>
      </c>
      <c r="AO330" s="171">
        <f>IF(AO$3&gt;A1taxremlife,A1taxvalue-SUM($F330:AN330),IF(A1taxremlife="N/A","n/a",A1taxvalue/A1taxremlife))</f>
        <v>0</v>
      </c>
      <c r="AP330" s="171">
        <f>IF(AP$3&gt;A1taxremlife,A1taxvalue-SUM($F330:AO330),IF(A1taxremlife="N/A","n/a",A1taxvalue/A1taxremlife))</f>
        <v>0</v>
      </c>
      <c r="AQ330" s="171">
        <f>IF(AQ$3&gt;A1taxremlife,A1taxvalue-SUM($F330:AP330),IF(A1taxremlife="N/A","n/a",A1taxvalue/A1taxremlife))</f>
        <v>0</v>
      </c>
      <c r="AR330" s="171">
        <f>IF(AR$3&gt;A1taxremlife,A1taxvalue-SUM($F330:AQ330),IF(A1taxremlife="N/A","n/a",A1taxvalue/A1taxremlife))</f>
        <v>0</v>
      </c>
      <c r="AS330" s="171">
        <f>IF(AS$3&gt;A1taxremlife,A1taxvalue-SUM($F330:AR330),IF(A1taxremlife="N/A","n/a",A1taxvalue/A1taxremlife))</f>
        <v>0</v>
      </c>
      <c r="AT330" s="171">
        <f>IF(AT$3&gt;A1taxremlife,A1taxvalue-SUM($F330:AS330),IF(A1taxremlife="N/A","n/a",A1taxvalue/A1taxremlife))</f>
        <v>0</v>
      </c>
      <c r="AU330" s="171">
        <f>IF(AU$3&gt;A1taxremlife,A1taxvalue-SUM($F330:AT330),IF(A1taxremlife="N/A","n/a",A1taxvalue/A1taxremlife))</f>
        <v>0</v>
      </c>
      <c r="AV330" s="171">
        <f>IF(AV$3&gt;A1taxremlife,A1taxvalue-SUM($F330:AU330),IF(A1taxremlife="N/A","n/a",A1taxvalue/A1taxremlife))</f>
        <v>0</v>
      </c>
      <c r="AW330" s="171">
        <f>IF(AW$3&gt;A1taxremlife,A1taxvalue-SUM($F330:AV330),IF(A1taxremlife="N/A","n/a",A1taxvalue/A1taxremlife))</f>
        <v>0</v>
      </c>
      <c r="AX330" s="171">
        <f>IF(AX$3&gt;A1taxremlife,A1taxvalue-SUM($F330:AW330),IF(A1taxremlife="N/A","n/a",A1taxvalue/A1taxremlife))</f>
        <v>0</v>
      </c>
      <c r="AY330" s="171">
        <f>IF(AY$3&gt;A1taxremlife,A1taxvalue-SUM($F330:AX330),IF(A1taxremlife="N/A","n/a",A1taxvalue/A1taxremlife))</f>
        <v>0</v>
      </c>
      <c r="AZ330" s="171">
        <f>IF(AZ$3&gt;A1taxremlife,A1taxvalue-SUM($F330:AY330),IF(A1taxremlife="N/A","n/a",A1taxvalue/A1taxremlife))</f>
        <v>0</v>
      </c>
      <c r="BA330" s="171">
        <f>IF(BA$3&gt;A1taxremlife,A1taxvalue-SUM($F330:AZ330),IF(A1taxremlife="N/A","n/a",A1taxvalue/A1taxremlife))</f>
        <v>0</v>
      </c>
      <c r="BB330" s="171">
        <f>IF(BB$3&gt;A1taxremlife,A1taxvalue-SUM($F330:BA330),IF(A1taxremlife="N/A","n/a",A1taxvalue/A1taxremlife))</f>
        <v>0</v>
      </c>
      <c r="BC330" s="171">
        <f>IF(BC$3&gt;A1taxremlife,A1taxvalue-SUM($F330:BB330),IF(A1taxremlife="N/A","n/a",A1taxvalue/A1taxremlife))</f>
        <v>0</v>
      </c>
      <c r="BD330" s="171">
        <f>IF(BD$3&gt;A1taxremlife,A1taxvalue-SUM($F330:BC330),IF(A1taxremlife="N/A","n/a",A1taxvalue/A1taxremlife))</f>
        <v>0</v>
      </c>
      <c r="BE330" s="171">
        <f>IF(BE$3&gt;A1taxremlife,A1taxvalue-SUM($F330:BD330),IF(A1taxremlife="N/A","n/a",A1taxvalue/A1taxremlife))</f>
        <v>0</v>
      </c>
      <c r="BF330" s="171">
        <f>IF(BF$3&gt;A1taxremlife,A1taxvalue-SUM($F330:BE330),IF(A1taxremlife="N/A","n/a",A1taxvalue/A1taxremlife))</f>
        <v>0</v>
      </c>
      <c r="BG330" s="171">
        <f>IF(BG$3&gt;A1taxremlife,A1taxvalue-SUM($F330:BF330),IF(A1taxremlife="N/A","n/a",A1taxvalue/A1taxremlife))</f>
        <v>0</v>
      </c>
      <c r="BH330" s="171">
        <f>IF(BH$3&gt;A1taxremlife,A1taxvalue-SUM($F330:BG330),IF(A1taxremlife="N/A","n/a",A1taxvalue/A1taxremlife))</f>
        <v>0</v>
      </c>
      <c r="BI330" s="171">
        <f>IF(BI$3&gt;A1taxremlife,A1taxvalue-SUM($F330:BH330),IF(A1taxremlife="N/A","n/a",A1taxvalue/A1taxremlife))</f>
        <v>0</v>
      </c>
      <c r="BJ330" s="16"/>
      <c r="BK330" s="16"/>
    </row>
    <row r="331" spans="1:69" s="3" customFormat="1" hidden="1" outlineLevel="2">
      <c r="A331" s="16"/>
      <c r="B331" s="35"/>
      <c r="C331" s="34"/>
      <c r="D331" s="546" t="s">
        <v>71</v>
      </c>
      <c r="E331" s="293">
        <v>0</v>
      </c>
      <c r="F331" s="37"/>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c r="BE331" s="172"/>
      <c r="BF331" s="172"/>
      <c r="BG331" s="172"/>
      <c r="BH331" s="172"/>
      <c r="BI331" s="172"/>
      <c r="BJ331" s="16"/>
      <c r="BK331" s="16"/>
    </row>
    <row r="332" spans="1:69" s="3" customFormat="1" hidden="1" outlineLevel="2">
      <c r="A332" s="16"/>
      <c r="B332" s="35"/>
      <c r="C332" s="34"/>
      <c r="D332" s="546"/>
      <c r="E332" s="293">
        <v>1</v>
      </c>
      <c r="F332" s="37"/>
      <c r="G332" s="317"/>
      <c r="H332" s="172">
        <f>IF(A1taxstdlife="n/a","n/a",IF(H$3&gt;(A1taxstdlife+$E332),((Input!$G$103+Input!$G$79)*$G$7)-SUM($G332:G332),((Input!$G$103+Input!$G$79)*$G$7)/A1taxstdlife))</f>
        <v>0</v>
      </c>
      <c r="I332" s="172">
        <f>IF(A1taxstdlife="n/a","n/a",IF(I$3&gt;(A1taxstdlife+$E332),((Input!$G$103+Input!$G$79)*$G$7)-SUM($G332:H332),((Input!$G$103+Input!$G$79)*$G$7)/A1taxstdlife))</f>
        <v>0</v>
      </c>
      <c r="J332" s="172">
        <f>IF(A1taxstdlife="n/a","n/a",IF(J$3&gt;(A1taxstdlife+$E332),((Input!$G$103+Input!$G$79)*$G$7)-SUM($G332:I332),((Input!$G$103+Input!$G$79)*$G$7)/A1taxstdlife))</f>
        <v>0</v>
      </c>
      <c r="K332" s="172">
        <f>IF(A1taxstdlife="n/a","n/a",IF(K$3&gt;(A1taxstdlife+$E332),((Input!$G$103+Input!$G$79)*$G$7)-SUM($G332:J332),((Input!$G$103+Input!$G$79)*$G$7)/A1taxstdlife))</f>
        <v>0</v>
      </c>
      <c r="L332" s="172">
        <f>IF(A1taxstdlife="n/a","n/a",IF(L$3&gt;(A1taxstdlife+$E332),((Input!$G$103+Input!$G$79)*$G$7)-SUM($G332:K332),((Input!$G$103+Input!$G$79)*$G$7)/A1taxstdlife))</f>
        <v>0</v>
      </c>
      <c r="M332" s="172">
        <f>IF(A1taxstdlife="n/a","n/a",IF(M$3&gt;(A1taxstdlife+$E332),((Input!$G$103+Input!$G$79)*$G$7)-SUM($G332:L332),((Input!$G$103+Input!$G$79)*$G$7)/A1taxstdlife))</f>
        <v>0</v>
      </c>
      <c r="N332" s="172">
        <f>IF(A1taxstdlife="n/a","n/a",IF(N$3&gt;(A1taxstdlife+$E332),((Input!$G$103+Input!$G$79)*$G$7)-SUM($G332:M332),((Input!$G$103+Input!$G$79)*$G$7)/A1taxstdlife))</f>
        <v>0</v>
      </c>
      <c r="O332" s="172">
        <f>IF(A1taxstdlife="n/a","n/a",IF(O$3&gt;(A1taxstdlife+$E332),((Input!$G$103+Input!$G$79)*$G$7)-SUM($G332:N332),((Input!$G$103+Input!$G$79)*$G$7)/A1taxstdlife))</f>
        <v>0</v>
      </c>
      <c r="P332" s="172">
        <f>IF(A1taxstdlife="n/a","n/a",IF(P$3&gt;(A1taxstdlife+$E332),((Input!$G$103+Input!$G$79)*$G$7)-SUM($G332:O332),((Input!$G$103+Input!$G$79)*$G$7)/A1taxstdlife))</f>
        <v>0</v>
      </c>
      <c r="Q332" s="172">
        <f>IF(A1taxstdlife="n/a","n/a",IF(Q$3&gt;(A1taxstdlife+$E332),((Input!$G$103+Input!$G$79)*$G$7)-SUM($G332:P332),((Input!$G$103+Input!$G$79)*$G$7)/A1taxstdlife))</f>
        <v>0</v>
      </c>
      <c r="R332" s="172">
        <f>IF(A1taxstdlife="n/a","n/a",IF(R$3&gt;(A1taxstdlife+$E332),((Input!$G$103+Input!$G$79)*$G$7)-SUM($G332:Q332),((Input!$G$103+Input!$G$79)*$G$7)/A1taxstdlife))</f>
        <v>0</v>
      </c>
      <c r="S332" s="172">
        <f>IF(A1taxstdlife="n/a","n/a",IF(S$3&gt;(A1taxstdlife+$E332),((Input!$G$103+Input!$G$79)*$G$7)-SUM($G332:R332),((Input!$G$103+Input!$G$79)*$G$7)/A1taxstdlife))</f>
        <v>0</v>
      </c>
      <c r="T332" s="172">
        <f>IF(A1taxstdlife="n/a","n/a",IF(T$3&gt;(A1taxstdlife+$E332),((Input!$G$103+Input!$G$79)*$G$7)-SUM($G332:S332),((Input!$G$103+Input!$G$79)*$G$7)/A1taxstdlife))</f>
        <v>0</v>
      </c>
      <c r="U332" s="172">
        <f>IF(A1taxstdlife="n/a","n/a",IF(U$3&gt;(A1taxstdlife+$E332),((Input!$G$103+Input!$G$79)*$G$7)-SUM($G332:T332),((Input!$G$103+Input!$G$79)*$G$7)/A1taxstdlife))</f>
        <v>0</v>
      </c>
      <c r="V332" s="172">
        <f>IF(A1taxstdlife="n/a","n/a",IF(V$3&gt;(A1taxstdlife+$E332),((Input!$G$103+Input!$G$79)*$G$7)-SUM($G332:U332),((Input!$G$103+Input!$G$79)*$G$7)/A1taxstdlife))</f>
        <v>0</v>
      </c>
      <c r="W332" s="172">
        <f>IF(A1taxstdlife="n/a","n/a",IF(W$3&gt;(A1taxstdlife+$E332),((Input!$G$103+Input!$G$79)*$G$7)-SUM($G332:V332),((Input!$G$103+Input!$G$79)*$G$7)/A1taxstdlife))</f>
        <v>0</v>
      </c>
      <c r="X332" s="172">
        <f>IF(A1taxstdlife="n/a","n/a",IF(X$3&gt;(A1taxstdlife+$E332),((Input!$G$103+Input!$G$79)*$G$7)-SUM($G332:W332),((Input!$G$103+Input!$G$79)*$G$7)/A1taxstdlife))</f>
        <v>0</v>
      </c>
      <c r="Y332" s="172">
        <f>IF(A1taxstdlife="n/a","n/a",IF(Y$3&gt;(A1taxstdlife+$E332),((Input!$G$103+Input!$G$79)*$G$7)-SUM($G332:X332),((Input!$G$103+Input!$G$79)*$G$7)/A1taxstdlife))</f>
        <v>0</v>
      </c>
      <c r="Z332" s="172">
        <f>IF(A1taxstdlife="n/a","n/a",IF(Z$3&gt;(A1taxstdlife+$E332),((Input!$G$103+Input!$G$79)*$G$7)-SUM($G332:Y332),((Input!$G$103+Input!$G$79)*$G$7)/A1taxstdlife))</f>
        <v>0</v>
      </c>
      <c r="AA332" s="172">
        <f>IF(A1taxstdlife="n/a","n/a",IF(AA$3&gt;(A1taxstdlife+$E332),((Input!$G$103+Input!$G$79)*$G$7)-SUM($G332:Z332),((Input!$G$103+Input!$G$79)*$G$7)/A1taxstdlife))</f>
        <v>0</v>
      </c>
      <c r="AB332" s="172">
        <f>IF(A1taxstdlife="n/a","n/a",IF(AB$3&gt;(A1taxstdlife+$E332),((Input!$G$103+Input!$G$79)*$G$7)-SUM($G332:AA332),((Input!$G$103+Input!$G$79)*$G$7)/A1taxstdlife))</f>
        <v>0</v>
      </c>
      <c r="AC332" s="172">
        <f>IF(A1taxstdlife="n/a","n/a",IF(AC$3&gt;(A1taxstdlife+$E332),((Input!$G$103+Input!$G$79)*$G$7)-SUM($G332:AB332),((Input!$G$103+Input!$G$79)*$G$7)/A1taxstdlife))</f>
        <v>0</v>
      </c>
      <c r="AD332" s="172">
        <f>IF(A1taxstdlife="n/a","n/a",IF(AD$3&gt;(A1taxstdlife+$E332),((Input!$G$103+Input!$G$79)*$G$7)-SUM($G332:AC332),((Input!$G$103+Input!$G$79)*$G$7)/A1taxstdlife))</f>
        <v>0</v>
      </c>
      <c r="AE332" s="172">
        <f>IF(A1taxstdlife="n/a","n/a",IF(AE$3&gt;(A1taxstdlife+$E332),((Input!$G$103+Input!$G$79)*$G$7)-SUM($G332:AD332),((Input!$G$103+Input!$G$79)*$G$7)/A1taxstdlife))</f>
        <v>0</v>
      </c>
      <c r="AF332" s="172">
        <f>IF(A1taxstdlife="n/a","n/a",IF(AF$3&gt;(A1taxstdlife+$E332),((Input!$G$103+Input!$G$79)*$G$7)-SUM($G332:AE332),((Input!$G$103+Input!$G$79)*$G$7)/A1taxstdlife))</f>
        <v>0</v>
      </c>
      <c r="AG332" s="172">
        <f>IF(A1taxstdlife="n/a","n/a",IF(AG$3&gt;(A1taxstdlife+$E332),((Input!$G$103+Input!$G$79)*$G$7)-SUM($G332:AF332),((Input!$G$103+Input!$G$79)*$G$7)/A1taxstdlife))</f>
        <v>0</v>
      </c>
      <c r="AH332" s="172">
        <f>IF(A1taxstdlife="n/a","n/a",IF(AH$3&gt;(A1taxstdlife+$E332),((Input!$G$103+Input!$G$79)*$G$7)-SUM($G332:AG332),((Input!$G$103+Input!$G$79)*$G$7)/A1taxstdlife))</f>
        <v>0</v>
      </c>
      <c r="AI332" s="172">
        <f>IF(A1taxstdlife="n/a","n/a",IF(AI$3&gt;(A1taxstdlife+$E332),((Input!$G$103+Input!$G$79)*$G$7)-SUM($G332:AH332),((Input!$G$103+Input!$G$79)*$G$7)/A1taxstdlife))</f>
        <v>0</v>
      </c>
      <c r="AJ332" s="172">
        <f>IF(A1taxstdlife="n/a","n/a",IF(AJ$3&gt;(A1taxstdlife+$E332),((Input!$G$103+Input!$G$79)*$G$7)-SUM($G332:AI332),((Input!$G$103+Input!$G$79)*$G$7)/A1taxstdlife))</f>
        <v>0</v>
      </c>
      <c r="AK332" s="172">
        <f>IF(A1taxstdlife="n/a","n/a",IF(AK$3&gt;(A1taxstdlife+$E332),((Input!$G$103+Input!$G$79)*$G$7)-SUM($G332:AJ332),((Input!$G$103+Input!$G$79)*$G$7)/A1taxstdlife))</f>
        <v>0</v>
      </c>
      <c r="AL332" s="172">
        <f>IF(A1taxstdlife="n/a","n/a",IF(AL$3&gt;(A1taxstdlife+$E332),((Input!$G$103+Input!$G$79)*$G$7)-SUM($G332:AK332),((Input!$G$103+Input!$G$79)*$G$7)/A1taxstdlife))</f>
        <v>0</v>
      </c>
      <c r="AM332" s="172">
        <f>IF(A1taxstdlife="n/a","n/a",IF(AM$3&gt;(A1taxstdlife+$E332),((Input!$G$103+Input!$G$79)*$G$7)-SUM($G332:AL332),((Input!$G$103+Input!$G$79)*$G$7)/A1taxstdlife))</f>
        <v>0</v>
      </c>
      <c r="AN332" s="172">
        <f>IF(A1taxstdlife="n/a","n/a",IF(AN$3&gt;(A1taxstdlife+$E332),((Input!$G$103+Input!$G$79)*$G$7)-SUM($G332:AM332),((Input!$G$103+Input!$G$79)*$G$7)/A1taxstdlife))</f>
        <v>0</v>
      </c>
      <c r="AO332" s="172">
        <f>IF(A1taxstdlife="n/a","n/a",IF(AO$3&gt;(A1taxstdlife+$E332),((Input!$G$103+Input!$G$79)*$G$7)-SUM($G332:AN332),((Input!$G$103+Input!$G$79)*$G$7)/A1taxstdlife))</f>
        <v>0</v>
      </c>
      <c r="AP332" s="172">
        <f>IF(A1taxstdlife="n/a","n/a",IF(AP$3&gt;(A1taxstdlife+$E332),((Input!$G$103+Input!$G$79)*$G$7)-SUM($G332:AO332),((Input!$G$103+Input!$G$79)*$G$7)/A1taxstdlife))</f>
        <v>0</v>
      </c>
      <c r="AQ332" s="172">
        <f>IF(A1taxstdlife="n/a","n/a",IF(AQ$3&gt;(A1taxstdlife+$E332),((Input!$G$103+Input!$G$79)*$G$7)-SUM($G332:AP332),((Input!$G$103+Input!$G$79)*$G$7)/A1taxstdlife))</f>
        <v>0</v>
      </c>
      <c r="AR332" s="172">
        <f>IF(A1taxstdlife="n/a","n/a",IF(AR$3&gt;(A1taxstdlife+$E332),((Input!$G$103+Input!$G$79)*$G$7)-SUM($G332:AQ332),((Input!$G$103+Input!$G$79)*$G$7)/A1taxstdlife))</f>
        <v>0</v>
      </c>
      <c r="AS332" s="172">
        <f>IF(A1taxstdlife="n/a","n/a",IF(AS$3&gt;(A1taxstdlife+$E332),((Input!$G$103+Input!$G$79)*$G$7)-SUM($G332:AR332),((Input!$G$103+Input!$G$79)*$G$7)/A1taxstdlife))</f>
        <v>0</v>
      </c>
      <c r="AT332" s="172">
        <f>IF(A1taxstdlife="n/a","n/a",IF(AT$3&gt;(A1taxstdlife+$E332),((Input!$G$103+Input!$G$79)*$G$7)-SUM($G332:AS332),((Input!$G$103+Input!$G$79)*$G$7)/A1taxstdlife))</f>
        <v>0</v>
      </c>
      <c r="AU332" s="172">
        <f>IF(A1taxstdlife="n/a","n/a",IF(AU$3&gt;(A1taxstdlife+$E332),((Input!$G$103+Input!$G$79)*$G$7)-SUM($G332:AT332),((Input!$G$103+Input!$G$79)*$G$7)/A1taxstdlife))</f>
        <v>0</v>
      </c>
      <c r="AV332" s="172">
        <f>IF(A1taxstdlife="n/a","n/a",IF(AV$3&gt;(A1taxstdlife+$E332),((Input!$G$103+Input!$G$79)*$G$7)-SUM($G332:AU332),((Input!$G$103+Input!$G$79)*$G$7)/A1taxstdlife))</f>
        <v>0</v>
      </c>
      <c r="AW332" s="172">
        <f>IF(A1taxstdlife="n/a","n/a",IF(AW$3&gt;(A1taxstdlife+$E332),((Input!$G$103+Input!$G$79)*$G$7)-SUM($G332:AV332),((Input!$G$103+Input!$G$79)*$G$7)/A1taxstdlife))</f>
        <v>0</v>
      </c>
      <c r="AX332" s="172">
        <f>IF(A1taxstdlife="n/a","n/a",IF(AX$3&gt;(A1taxstdlife+$E332),((Input!$G$103+Input!$G$79)*$G$7)-SUM($G332:AW332),((Input!$G$103+Input!$G$79)*$G$7)/A1taxstdlife))</f>
        <v>0</v>
      </c>
      <c r="AY332" s="172">
        <f>IF(A1taxstdlife="n/a","n/a",IF(AY$3&gt;(A1taxstdlife+$E332),((Input!$G$103+Input!$G$79)*$G$7)-SUM($G332:AX332),((Input!$G$103+Input!$G$79)*$G$7)/A1taxstdlife))</f>
        <v>0</v>
      </c>
      <c r="AZ332" s="172">
        <f>IF(A1taxstdlife="n/a","n/a",IF(AZ$3&gt;(A1taxstdlife+$E332),((Input!$G$103+Input!$G$79)*$G$7)-SUM($G332:AY332),((Input!$G$103+Input!$G$79)*$G$7)/A1taxstdlife))</f>
        <v>0</v>
      </c>
      <c r="BA332" s="172">
        <f>IF(A1taxstdlife="n/a","n/a",IF(BA$3&gt;(A1taxstdlife+$E332),((Input!$G$103+Input!$G$79)*$G$7)-SUM($G332:AZ332),((Input!$G$103+Input!$G$79)*$G$7)/A1taxstdlife))</f>
        <v>0</v>
      </c>
      <c r="BB332" s="172">
        <f>IF(A1taxstdlife="n/a","n/a",IF(BB$3&gt;(A1taxstdlife+$E332),((Input!$G$103+Input!$G$79)*$G$7)-SUM($G332:BA332),((Input!$G$103+Input!$G$79)*$G$7)/A1taxstdlife))</f>
        <v>0</v>
      </c>
      <c r="BC332" s="172">
        <f>IF(A1taxstdlife="n/a","n/a",IF(BC$3&gt;(A1taxstdlife+$E332),((Input!$G$103+Input!$G$79)*$G$7)-SUM($G332:BB332),((Input!$G$103+Input!$G$79)*$G$7)/A1taxstdlife))</f>
        <v>0</v>
      </c>
      <c r="BD332" s="172">
        <f>IF(A1taxstdlife="n/a","n/a",IF(BD$3&gt;(A1taxstdlife+$E332),((Input!$G$103+Input!$G$79)*$G$7)-SUM($G332:BC332),((Input!$G$103+Input!$G$79)*$G$7)/A1taxstdlife))</f>
        <v>0</v>
      </c>
      <c r="BE332" s="172">
        <f>IF(A1taxstdlife="n/a","n/a",IF(BE$3&gt;(A1taxstdlife+$E332),((Input!$G$103+Input!$G$79)*$G$7)-SUM($G332:BD332),((Input!$G$103+Input!$G$79)*$G$7)/A1taxstdlife))</f>
        <v>0</v>
      </c>
      <c r="BF332" s="172">
        <f>IF(A1taxstdlife="n/a","n/a",IF(BF$3&gt;(A1taxstdlife+$E332),((Input!$G$103+Input!$G$79)*$G$7)-SUM($G332:BE332),((Input!$G$103+Input!$G$79)*$G$7)/A1taxstdlife))</f>
        <v>0</v>
      </c>
      <c r="BG332" s="172">
        <f>IF(A1taxstdlife="n/a","n/a",IF(BG$3&gt;(A1taxstdlife+$E332),((Input!$G$103+Input!$G$79)*$G$7)-SUM($G332:BF332),((Input!$G$103+Input!$G$79)*$G$7)/A1taxstdlife))</f>
        <v>0</v>
      </c>
      <c r="BH332" s="172">
        <f>IF(A1taxstdlife="n/a","n/a",IF(BH$3&gt;(A1taxstdlife+$E332),((Input!$G$103+Input!$G$79)*$G$7)-SUM($G332:BG332),((Input!$G$103+Input!$G$79)*$G$7)/A1taxstdlife))</f>
        <v>0</v>
      </c>
      <c r="BI332" s="172">
        <f>IF(A1taxstdlife="n/a","n/a",IF(BI$3&gt;(A1taxstdlife+$E332),((Input!$G$103+Input!$G$79)*$G$7)-SUM($G332:BH332),((Input!$G$103+Input!$G$79)*$G$7)/A1taxstdlife))</f>
        <v>0</v>
      </c>
      <c r="BJ332" s="16"/>
      <c r="BK332" s="16"/>
    </row>
    <row r="333" spans="1:69" s="3" customFormat="1" hidden="1" outlineLevel="2">
      <c r="A333" s="16"/>
      <c r="B333" s="35"/>
      <c r="C333" s="34"/>
      <c r="D333" s="546"/>
      <c r="E333" s="293">
        <v>2</v>
      </c>
      <c r="F333" s="37"/>
      <c r="G333" s="318"/>
      <c r="H333" s="319"/>
      <c r="I333" s="172">
        <f>IF(A1taxstdlife="n/a","n/a",IF(I$3&gt;(A1taxstdlife+$E333),((Input!$H$103+Input!$H$79)*$H$7)-SUM($H333:H333),((Input!$H$103+Input!$H$79)*$H$7)/A1taxstdlife))</f>
        <v>0</v>
      </c>
      <c r="J333" s="172">
        <f>IF(A1taxstdlife="n/a","n/a",IF(J$3&gt;(A1taxstdlife+$E333),((Input!$H$103+Input!$H$79)*$H$7)-SUM($H333:I333),((Input!$H$103+Input!$H$79)*$H$7)/A1taxstdlife))</f>
        <v>0</v>
      </c>
      <c r="K333" s="172">
        <f>IF(A1taxstdlife="n/a","n/a",IF(K$3&gt;(A1taxstdlife+$E333),((Input!$H$103+Input!$H$79)*$H$7)-SUM($H333:J333),((Input!$H$103+Input!$H$79)*$H$7)/A1taxstdlife))</f>
        <v>0</v>
      </c>
      <c r="L333" s="172">
        <f>IF(A1taxstdlife="n/a","n/a",IF(L$3&gt;(A1taxstdlife+$E333),((Input!$H$103+Input!$H$79)*$H$7)-SUM($H333:K333),((Input!$H$103+Input!$H$79)*$H$7)/A1taxstdlife))</f>
        <v>0</v>
      </c>
      <c r="M333" s="172">
        <f>IF(A1taxstdlife="n/a","n/a",IF(M$3&gt;(A1taxstdlife+$E333),((Input!$H$103+Input!$H$79)*$H$7)-SUM($H333:L333),((Input!$H$103+Input!$H$79)*$H$7)/A1taxstdlife))</f>
        <v>0</v>
      </c>
      <c r="N333" s="172">
        <f>IF(A1taxstdlife="n/a","n/a",IF(N$3&gt;(A1taxstdlife+$E333),((Input!$H$103+Input!$H$79)*$H$7)-SUM($H333:M333),((Input!$H$103+Input!$H$79)*$H$7)/A1taxstdlife))</f>
        <v>0</v>
      </c>
      <c r="O333" s="172">
        <f>IF(A1taxstdlife="n/a","n/a",IF(O$3&gt;(A1taxstdlife+$E333),((Input!$H$103+Input!$H$79)*$H$7)-SUM($H333:N333),((Input!$H$103+Input!$H$79)*$H$7)/A1taxstdlife))</f>
        <v>0</v>
      </c>
      <c r="P333" s="172">
        <f>IF(A1taxstdlife="n/a","n/a",IF(P$3&gt;(A1taxstdlife+$E333),((Input!$H$103+Input!$H$79)*$H$7)-SUM($H333:O333),((Input!$H$103+Input!$H$79)*$H$7)/A1taxstdlife))</f>
        <v>0</v>
      </c>
      <c r="Q333" s="172">
        <f>IF(A1taxstdlife="n/a","n/a",IF(Q$3&gt;(A1taxstdlife+$E333),((Input!$H$103+Input!$H$79)*$H$7)-SUM($H333:P333),((Input!$H$103+Input!$H$79)*$H$7)/A1taxstdlife))</f>
        <v>0</v>
      </c>
      <c r="R333" s="172">
        <f>IF(A1taxstdlife="n/a","n/a",IF(R$3&gt;(A1taxstdlife+$E333),((Input!$H$103+Input!$H$79)*$H$7)-SUM($H333:Q333),((Input!$H$103+Input!$H$79)*$H$7)/A1taxstdlife))</f>
        <v>0</v>
      </c>
      <c r="S333" s="172">
        <f>IF(A1taxstdlife="n/a","n/a",IF(S$3&gt;(A1taxstdlife+$E333),((Input!$H$103+Input!$H$79)*$H$7)-SUM($H333:R333),((Input!$H$103+Input!$H$79)*$H$7)/A1taxstdlife))</f>
        <v>0</v>
      </c>
      <c r="T333" s="172">
        <f>IF(A1taxstdlife="n/a","n/a",IF(T$3&gt;(A1taxstdlife+$E333),((Input!$H$103+Input!$H$79)*$H$7)-SUM($H333:S333),((Input!$H$103+Input!$H$79)*$H$7)/A1taxstdlife))</f>
        <v>0</v>
      </c>
      <c r="U333" s="172">
        <f>IF(A1taxstdlife="n/a","n/a",IF(U$3&gt;(A1taxstdlife+$E333),((Input!$H$103+Input!$H$79)*$H$7)-SUM($H333:T333),((Input!$H$103+Input!$H$79)*$H$7)/A1taxstdlife))</f>
        <v>0</v>
      </c>
      <c r="V333" s="172">
        <f>IF(A1taxstdlife="n/a","n/a",IF(V$3&gt;(A1taxstdlife+$E333),((Input!$H$103+Input!$H$79)*$H$7)-SUM($H333:U333),((Input!$H$103+Input!$H$79)*$H$7)/A1taxstdlife))</f>
        <v>0</v>
      </c>
      <c r="W333" s="172">
        <f>IF(A1taxstdlife="n/a","n/a",IF(W$3&gt;(A1taxstdlife+$E333),((Input!$H$103+Input!$H$79)*$H$7)-SUM($H333:V333),((Input!$H$103+Input!$H$79)*$H$7)/A1taxstdlife))</f>
        <v>0</v>
      </c>
      <c r="X333" s="172">
        <f>IF(A1taxstdlife="n/a","n/a",IF(X$3&gt;(A1taxstdlife+$E333),((Input!$H$103+Input!$H$79)*$H$7)-SUM($H333:W333),((Input!$H$103+Input!$H$79)*$H$7)/A1taxstdlife))</f>
        <v>0</v>
      </c>
      <c r="Y333" s="172">
        <f>IF(A1taxstdlife="n/a","n/a",IF(Y$3&gt;(A1taxstdlife+$E333),((Input!$H$103+Input!$H$79)*$H$7)-SUM($H333:X333),((Input!$H$103+Input!$H$79)*$H$7)/A1taxstdlife))</f>
        <v>0</v>
      </c>
      <c r="Z333" s="172">
        <f>IF(A1taxstdlife="n/a","n/a",IF(Z$3&gt;(A1taxstdlife+$E333),((Input!$H$103+Input!$H$79)*$H$7)-SUM($H333:Y333),((Input!$H$103+Input!$H$79)*$H$7)/A1taxstdlife))</f>
        <v>0</v>
      </c>
      <c r="AA333" s="172">
        <f>IF(A1taxstdlife="n/a","n/a",IF(AA$3&gt;(A1taxstdlife+$E333),((Input!$H$103+Input!$H$79)*$H$7)-SUM($H333:Z333),((Input!$H$103+Input!$H$79)*$H$7)/A1taxstdlife))</f>
        <v>0</v>
      </c>
      <c r="AB333" s="172">
        <f>IF(A1taxstdlife="n/a","n/a",IF(AB$3&gt;(A1taxstdlife+$E333),((Input!$H$103+Input!$H$79)*$H$7)-SUM($H333:AA333),((Input!$H$103+Input!$H$79)*$H$7)/A1taxstdlife))</f>
        <v>0</v>
      </c>
      <c r="AC333" s="172">
        <f>IF(A1taxstdlife="n/a","n/a",IF(AC$3&gt;(A1taxstdlife+$E333),((Input!$H$103+Input!$H$79)*$H$7)-SUM($H333:AB333),((Input!$H$103+Input!$H$79)*$H$7)/A1taxstdlife))</f>
        <v>0</v>
      </c>
      <c r="AD333" s="172">
        <f>IF(A1taxstdlife="n/a","n/a",IF(AD$3&gt;(A1taxstdlife+$E333),((Input!$H$103+Input!$H$79)*$H$7)-SUM($H333:AC333),((Input!$H$103+Input!$H$79)*$H$7)/A1taxstdlife))</f>
        <v>0</v>
      </c>
      <c r="AE333" s="172">
        <f>IF(A1taxstdlife="n/a","n/a",IF(AE$3&gt;(A1taxstdlife+$E333),((Input!$H$103+Input!$H$79)*$H$7)-SUM($H333:AD333),((Input!$H$103+Input!$H$79)*$H$7)/A1taxstdlife))</f>
        <v>0</v>
      </c>
      <c r="AF333" s="172">
        <f>IF(A1taxstdlife="n/a","n/a",IF(AF$3&gt;(A1taxstdlife+$E333),((Input!$H$103+Input!$H$79)*$H$7)-SUM($H333:AE333),((Input!$H$103+Input!$H$79)*$H$7)/A1taxstdlife))</f>
        <v>0</v>
      </c>
      <c r="AG333" s="172">
        <f>IF(A1taxstdlife="n/a","n/a",IF(AG$3&gt;(A1taxstdlife+$E333),((Input!$H$103+Input!$H$79)*$H$7)-SUM($H333:AF333),((Input!$H$103+Input!$H$79)*$H$7)/A1taxstdlife))</f>
        <v>0</v>
      </c>
      <c r="AH333" s="172">
        <f>IF(A1taxstdlife="n/a","n/a",IF(AH$3&gt;(A1taxstdlife+$E333),((Input!$H$103+Input!$H$79)*$H$7)-SUM($H333:AG333),((Input!$H$103+Input!$H$79)*$H$7)/A1taxstdlife))</f>
        <v>0</v>
      </c>
      <c r="AI333" s="172">
        <f>IF(A1taxstdlife="n/a","n/a",IF(AI$3&gt;(A1taxstdlife+$E333),((Input!$H$103+Input!$H$79)*$H$7)-SUM($H333:AH333),((Input!$H$103+Input!$H$79)*$H$7)/A1taxstdlife))</f>
        <v>0</v>
      </c>
      <c r="AJ333" s="172">
        <f>IF(A1taxstdlife="n/a","n/a",IF(AJ$3&gt;(A1taxstdlife+$E333),((Input!$H$103+Input!$H$79)*$H$7)-SUM($H333:AI333),((Input!$H$103+Input!$H$79)*$H$7)/A1taxstdlife))</f>
        <v>0</v>
      </c>
      <c r="AK333" s="172">
        <f>IF(A1taxstdlife="n/a","n/a",IF(AK$3&gt;(A1taxstdlife+$E333),((Input!$H$103+Input!$H$79)*$H$7)-SUM($H333:AJ333),((Input!$H$103+Input!$H$79)*$H$7)/A1taxstdlife))</f>
        <v>0</v>
      </c>
      <c r="AL333" s="172">
        <f>IF(A1taxstdlife="n/a","n/a",IF(AL$3&gt;(A1taxstdlife+$E333),((Input!$H$103+Input!$H$79)*$H$7)-SUM($H333:AK333),((Input!$H$103+Input!$H$79)*$H$7)/A1taxstdlife))</f>
        <v>0</v>
      </c>
      <c r="AM333" s="172">
        <f>IF(A1taxstdlife="n/a","n/a",IF(AM$3&gt;(A1taxstdlife+$E333),((Input!$H$103+Input!$H$79)*$H$7)-SUM($H333:AL333),((Input!$H$103+Input!$H$79)*$H$7)/A1taxstdlife))</f>
        <v>0</v>
      </c>
      <c r="AN333" s="172">
        <f>IF(A1taxstdlife="n/a","n/a",IF(AN$3&gt;(A1taxstdlife+$E333),((Input!$H$103+Input!$H$79)*$H$7)-SUM($H333:AM333),((Input!$H$103+Input!$H$79)*$H$7)/A1taxstdlife))</f>
        <v>0</v>
      </c>
      <c r="AO333" s="172">
        <f>IF(A1taxstdlife="n/a","n/a",IF(AO$3&gt;(A1taxstdlife+$E333),((Input!$H$103+Input!$H$79)*$H$7)-SUM($H333:AN333),((Input!$H$103+Input!$H$79)*$H$7)/A1taxstdlife))</f>
        <v>0</v>
      </c>
      <c r="AP333" s="172">
        <f>IF(A1taxstdlife="n/a","n/a",IF(AP$3&gt;(A1taxstdlife+$E333),((Input!$H$103+Input!$H$79)*$H$7)-SUM($H333:AO333),((Input!$H$103+Input!$H$79)*$H$7)/A1taxstdlife))</f>
        <v>0</v>
      </c>
      <c r="AQ333" s="172">
        <f>IF(A1taxstdlife="n/a","n/a",IF(AQ$3&gt;(A1taxstdlife+$E333),((Input!$H$103+Input!$H$79)*$H$7)-SUM($H333:AP333),((Input!$H$103+Input!$H$79)*$H$7)/A1taxstdlife))</f>
        <v>0</v>
      </c>
      <c r="AR333" s="172">
        <f>IF(A1taxstdlife="n/a","n/a",IF(AR$3&gt;(A1taxstdlife+$E333),((Input!$H$103+Input!$H$79)*$H$7)-SUM($H333:AQ333),((Input!$H$103+Input!$H$79)*$H$7)/A1taxstdlife))</f>
        <v>0</v>
      </c>
      <c r="AS333" s="172">
        <f>IF(A1taxstdlife="n/a","n/a",IF(AS$3&gt;(A1taxstdlife+$E333),((Input!$H$103+Input!$H$79)*$H$7)-SUM($H333:AR333),((Input!$H$103+Input!$H$79)*$H$7)/A1taxstdlife))</f>
        <v>0</v>
      </c>
      <c r="AT333" s="172">
        <f>IF(A1taxstdlife="n/a","n/a",IF(AT$3&gt;(A1taxstdlife+$E333),((Input!$H$103+Input!$H$79)*$H$7)-SUM($H333:AS333),((Input!$H$103+Input!$H$79)*$H$7)/A1taxstdlife))</f>
        <v>0</v>
      </c>
      <c r="AU333" s="172">
        <f>IF(A1taxstdlife="n/a","n/a",IF(AU$3&gt;(A1taxstdlife+$E333),((Input!$H$103+Input!$H$79)*$H$7)-SUM($H333:AT333),((Input!$H$103+Input!$H$79)*$H$7)/A1taxstdlife))</f>
        <v>0</v>
      </c>
      <c r="AV333" s="172">
        <f>IF(A1taxstdlife="n/a","n/a",IF(AV$3&gt;(A1taxstdlife+$E333),((Input!$H$103+Input!$H$79)*$H$7)-SUM($H333:AU333),((Input!$H$103+Input!$H$79)*$H$7)/A1taxstdlife))</f>
        <v>0</v>
      </c>
      <c r="AW333" s="172">
        <f>IF(A1taxstdlife="n/a","n/a",IF(AW$3&gt;(A1taxstdlife+$E333),((Input!$H$103+Input!$H$79)*$H$7)-SUM($H333:AV333),((Input!$H$103+Input!$H$79)*$H$7)/A1taxstdlife))</f>
        <v>0</v>
      </c>
      <c r="AX333" s="172">
        <f>IF(A1taxstdlife="n/a","n/a",IF(AX$3&gt;(A1taxstdlife+$E333),((Input!$H$103+Input!$H$79)*$H$7)-SUM($H333:AW333),((Input!$H$103+Input!$H$79)*$H$7)/A1taxstdlife))</f>
        <v>0</v>
      </c>
      <c r="AY333" s="172">
        <f>IF(A1taxstdlife="n/a","n/a",IF(AY$3&gt;(A1taxstdlife+$E333),((Input!$H$103+Input!$H$79)*$H$7)-SUM($H333:AX333),((Input!$H$103+Input!$H$79)*$H$7)/A1taxstdlife))</f>
        <v>0</v>
      </c>
      <c r="AZ333" s="172">
        <f>IF(A1taxstdlife="n/a","n/a",IF(AZ$3&gt;(A1taxstdlife+$E333),((Input!$H$103+Input!$H$79)*$H$7)-SUM($H333:AY333),((Input!$H$103+Input!$H$79)*$H$7)/A1taxstdlife))</f>
        <v>0</v>
      </c>
      <c r="BA333" s="172">
        <f>IF(A1taxstdlife="n/a","n/a",IF(BA$3&gt;(A1taxstdlife+$E333),((Input!$H$103+Input!$H$79)*$H$7)-SUM($H333:AZ333),((Input!$H$103+Input!$H$79)*$H$7)/A1taxstdlife))</f>
        <v>0</v>
      </c>
      <c r="BB333" s="172">
        <f>IF(A1taxstdlife="n/a","n/a",IF(BB$3&gt;(A1taxstdlife+$E333),((Input!$H$103+Input!$H$79)*$H$7)-SUM($H333:BA333),((Input!$H$103+Input!$H$79)*$H$7)/A1taxstdlife))</f>
        <v>0</v>
      </c>
      <c r="BC333" s="172">
        <f>IF(A1taxstdlife="n/a","n/a",IF(BC$3&gt;(A1taxstdlife+$E333),((Input!$H$103+Input!$H$79)*$H$7)-SUM($H333:BB333),((Input!$H$103+Input!$H$79)*$H$7)/A1taxstdlife))</f>
        <v>0</v>
      </c>
      <c r="BD333" s="172">
        <f>IF(A1taxstdlife="n/a","n/a",IF(BD$3&gt;(A1taxstdlife+$E333),((Input!$H$103+Input!$H$79)*$H$7)-SUM($H333:BC333),((Input!$H$103+Input!$H$79)*$H$7)/A1taxstdlife))</f>
        <v>0</v>
      </c>
      <c r="BE333" s="172">
        <f>IF(A1taxstdlife="n/a","n/a",IF(BE$3&gt;(A1taxstdlife+$E333),((Input!$H$103+Input!$H$79)*$H$7)-SUM($H333:BD333),((Input!$H$103+Input!$H$79)*$H$7)/A1taxstdlife))</f>
        <v>0</v>
      </c>
      <c r="BF333" s="172">
        <f>IF(A1taxstdlife="n/a","n/a",IF(BF$3&gt;(A1taxstdlife+$E333),((Input!$H$103+Input!$H$79)*$H$7)-SUM($H333:BE333),((Input!$H$103+Input!$H$79)*$H$7)/A1taxstdlife))</f>
        <v>0</v>
      </c>
      <c r="BG333" s="172">
        <f>IF(A1taxstdlife="n/a","n/a",IF(BG$3&gt;(A1taxstdlife+$E333),((Input!$H$103+Input!$H$79)*$H$7)-SUM($H333:BF333),((Input!$H$103+Input!$H$79)*$H$7)/A1taxstdlife))</f>
        <v>0</v>
      </c>
      <c r="BH333" s="172">
        <f>IF(A1taxstdlife="n/a","n/a",IF(BH$3&gt;(A1taxstdlife+$E333),((Input!$H$103+Input!$H$79)*$H$7)-SUM($H333:BG333),((Input!$H$103+Input!$H$79)*$H$7)/A1taxstdlife))</f>
        <v>0</v>
      </c>
      <c r="BI333" s="172">
        <f>IF(A1taxstdlife="n/a","n/a",IF(BI$3&gt;(A1taxstdlife+$E333),((Input!$H$103+Input!$H$79)*$H$7)-SUM($H333:BH333),((Input!$H$103+Input!$H$79)*$H$7)/A1taxstdlife))</f>
        <v>0</v>
      </c>
      <c r="BJ333" s="16"/>
      <c r="BK333" s="16"/>
    </row>
    <row r="334" spans="1:69" s="3" customFormat="1" hidden="1" outlineLevel="2">
      <c r="A334" s="16"/>
      <c r="B334" s="35"/>
      <c r="C334" s="34"/>
      <c r="D334" s="546"/>
      <c r="E334" s="293">
        <v>3</v>
      </c>
      <c r="F334" s="37"/>
      <c r="G334" s="318"/>
      <c r="H334" s="320"/>
      <c r="I334" s="319"/>
      <c r="J334" s="172">
        <f>IF(A1taxstdlife="n/a","n/a",IF(J$3&gt;(A1taxstdlife+$E334),((Input!$I$103+Input!$I$79)*$I$7)-SUM($I334:I334),((Input!$I$103+Input!$I$79)*$I$7)/A1taxstdlife))</f>
        <v>0</v>
      </c>
      <c r="K334" s="172">
        <f>IF(A1taxstdlife="n/a","n/a",IF(K$3&gt;(A1taxstdlife+$E334),((Input!$I$103+Input!$I$79)*$I$7)-SUM($I334:J334),((Input!$I$103+Input!$I$79)*$I$7)/A1taxstdlife))</f>
        <v>0</v>
      </c>
      <c r="L334" s="172">
        <f>IF(A1taxstdlife="n/a","n/a",IF(L$3&gt;(A1taxstdlife+$E334),((Input!$I$103+Input!$I$79)*$I$7)-SUM($I334:K334),((Input!$I$103+Input!$I$79)*$I$7)/A1taxstdlife))</f>
        <v>0</v>
      </c>
      <c r="M334" s="172">
        <f>IF(A1taxstdlife="n/a","n/a",IF(M$3&gt;(A1taxstdlife+$E334),((Input!$I$103+Input!$I$79)*$I$7)-SUM($I334:L334),((Input!$I$103+Input!$I$79)*$I$7)/A1taxstdlife))</f>
        <v>0</v>
      </c>
      <c r="N334" s="172">
        <f>IF(A1taxstdlife="n/a","n/a",IF(N$3&gt;(A1taxstdlife+$E334),((Input!$I$103+Input!$I$79)*$I$7)-SUM($I334:M334),((Input!$I$103+Input!$I$79)*$I$7)/A1taxstdlife))</f>
        <v>0</v>
      </c>
      <c r="O334" s="172">
        <f>IF(A1taxstdlife="n/a","n/a",IF(O$3&gt;(A1taxstdlife+$E334),((Input!$I$103+Input!$I$79)*$I$7)-SUM($I334:N334),((Input!$I$103+Input!$I$79)*$I$7)/A1taxstdlife))</f>
        <v>0</v>
      </c>
      <c r="P334" s="172">
        <f>IF(A1taxstdlife="n/a","n/a",IF(P$3&gt;(A1taxstdlife+$E334),((Input!$I$103+Input!$I$79)*$I$7)-SUM($I334:O334),((Input!$I$103+Input!$I$79)*$I$7)/A1taxstdlife))</f>
        <v>0</v>
      </c>
      <c r="Q334" s="172">
        <f>IF(A1taxstdlife="n/a","n/a",IF(Q$3&gt;(A1taxstdlife+$E334),((Input!$I$103+Input!$I$79)*$I$7)-SUM($I334:P334),((Input!$I$103+Input!$I$79)*$I$7)/A1taxstdlife))</f>
        <v>0</v>
      </c>
      <c r="R334" s="172">
        <f>IF(A1taxstdlife="n/a","n/a",IF(R$3&gt;(A1taxstdlife+$E334),((Input!$I$103+Input!$I$79)*$I$7)-SUM($I334:Q334),((Input!$I$103+Input!$I$79)*$I$7)/A1taxstdlife))</f>
        <v>0</v>
      </c>
      <c r="S334" s="172">
        <f>IF(A1taxstdlife="n/a","n/a",IF(S$3&gt;(A1taxstdlife+$E334),((Input!$I$103+Input!$I$79)*$I$7)-SUM($I334:R334),((Input!$I$103+Input!$I$79)*$I$7)/A1taxstdlife))</f>
        <v>0</v>
      </c>
      <c r="T334" s="172">
        <f>IF(A1taxstdlife="n/a","n/a",IF(T$3&gt;(A1taxstdlife+$E334),((Input!$I$103+Input!$I$79)*$I$7)-SUM($I334:S334),((Input!$I$103+Input!$I$79)*$I$7)/A1taxstdlife))</f>
        <v>0</v>
      </c>
      <c r="U334" s="172">
        <f>IF(A1taxstdlife="n/a","n/a",IF(U$3&gt;(A1taxstdlife+$E334),((Input!$I$103+Input!$I$79)*$I$7)-SUM($I334:T334),((Input!$I$103+Input!$I$79)*$I$7)/A1taxstdlife))</f>
        <v>0</v>
      </c>
      <c r="V334" s="172">
        <f>IF(A1taxstdlife="n/a","n/a",IF(V$3&gt;(A1taxstdlife+$E334),((Input!$I$103+Input!$I$79)*$I$7)-SUM($I334:U334),((Input!$I$103+Input!$I$79)*$I$7)/A1taxstdlife))</f>
        <v>0</v>
      </c>
      <c r="W334" s="172">
        <f>IF(A1taxstdlife="n/a","n/a",IF(W$3&gt;(A1taxstdlife+$E334),((Input!$I$103+Input!$I$79)*$I$7)-SUM($I334:V334),((Input!$I$103+Input!$I$79)*$I$7)/A1taxstdlife))</f>
        <v>0</v>
      </c>
      <c r="X334" s="172">
        <f>IF(A1taxstdlife="n/a","n/a",IF(X$3&gt;(A1taxstdlife+$E334),((Input!$I$103+Input!$I$79)*$I$7)-SUM($I334:W334),((Input!$I$103+Input!$I$79)*$I$7)/A1taxstdlife))</f>
        <v>0</v>
      </c>
      <c r="Y334" s="172">
        <f>IF(A1taxstdlife="n/a","n/a",IF(Y$3&gt;(A1taxstdlife+$E334),((Input!$I$103+Input!$I$79)*$I$7)-SUM($I334:X334),((Input!$I$103+Input!$I$79)*$I$7)/A1taxstdlife))</f>
        <v>0</v>
      </c>
      <c r="Z334" s="172">
        <f>IF(A1taxstdlife="n/a","n/a",IF(Z$3&gt;(A1taxstdlife+$E334),((Input!$I$103+Input!$I$79)*$I$7)-SUM($I334:Y334),((Input!$I$103+Input!$I$79)*$I$7)/A1taxstdlife))</f>
        <v>0</v>
      </c>
      <c r="AA334" s="172">
        <f>IF(A1taxstdlife="n/a","n/a",IF(AA$3&gt;(A1taxstdlife+$E334),((Input!$I$103+Input!$I$79)*$I$7)-SUM($I334:Z334),((Input!$I$103+Input!$I$79)*$I$7)/A1taxstdlife))</f>
        <v>0</v>
      </c>
      <c r="AB334" s="172">
        <f>IF(A1taxstdlife="n/a","n/a",IF(AB$3&gt;(A1taxstdlife+$E334),((Input!$I$103+Input!$I$79)*$I$7)-SUM($I334:AA334),((Input!$I$103+Input!$I$79)*$I$7)/A1taxstdlife))</f>
        <v>0</v>
      </c>
      <c r="AC334" s="172">
        <f>IF(A1taxstdlife="n/a","n/a",IF(AC$3&gt;(A1taxstdlife+$E334),((Input!$I$103+Input!$I$79)*$I$7)-SUM($I334:AB334),((Input!$I$103+Input!$I$79)*$I$7)/A1taxstdlife))</f>
        <v>0</v>
      </c>
      <c r="AD334" s="172">
        <f>IF(A1taxstdlife="n/a","n/a",IF(AD$3&gt;(A1taxstdlife+$E334),((Input!$I$103+Input!$I$79)*$I$7)-SUM($I334:AC334),((Input!$I$103+Input!$I$79)*$I$7)/A1taxstdlife))</f>
        <v>0</v>
      </c>
      <c r="AE334" s="172">
        <f>IF(A1taxstdlife="n/a","n/a",IF(AE$3&gt;(A1taxstdlife+$E334),((Input!$I$103+Input!$I$79)*$I$7)-SUM($I334:AD334),((Input!$I$103+Input!$I$79)*$I$7)/A1taxstdlife))</f>
        <v>0</v>
      </c>
      <c r="AF334" s="172">
        <f>IF(A1taxstdlife="n/a","n/a",IF(AF$3&gt;(A1taxstdlife+$E334),((Input!$I$103+Input!$I$79)*$I$7)-SUM($I334:AE334),((Input!$I$103+Input!$I$79)*$I$7)/A1taxstdlife))</f>
        <v>0</v>
      </c>
      <c r="AG334" s="172">
        <f>IF(A1taxstdlife="n/a","n/a",IF(AG$3&gt;(A1taxstdlife+$E334),((Input!$I$103+Input!$I$79)*$I$7)-SUM($I334:AF334),((Input!$I$103+Input!$I$79)*$I$7)/A1taxstdlife))</f>
        <v>0</v>
      </c>
      <c r="AH334" s="172">
        <f>IF(A1taxstdlife="n/a","n/a",IF(AH$3&gt;(A1taxstdlife+$E334),((Input!$I$103+Input!$I$79)*$I$7)-SUM($I334:AG334),((Input!$I$103+Input!$I$79)*$I$7)/A1taxstdlife))</f>
        <v>0</v>
      </c>
      <c r="AI334" s="172">
        <f>IF(A1taxstdlife="n/a","n/a",IF(AI$3&gt;(A1taxstdlife+$E334),((Input!$I$103+Input!$I$79)*$I$7)-SUM($I334:AH334),((Input!$I$103+Input!$I$79)*$I$7)/A1taxstdlife))</f>
        <v>0</v>
      </c>
      <c r="AJ334" s="172">
        <f>IF(A1taxstdlife="n/a","n/a",IF(AJ$3&gt;(A1taxstdlife+$E334),((Input!$I$103+Input!$I$79)*$I$7)-SUM($I334:AI334),((Input!$I$103+Input!$I$79)*$I$7)/A1taxstdlife))</f>
        <v>0</v>
      </c>
      <c r="AK334" s="172">
        <f>IF(A1taxstdlife="n/a","n/a",IF(AK$3&gt;(A1taxstdlife+$E334),((Input!$I$103+Input!$I$79)*$I$7)-SUM($I334:AJ334),((Input!$I$103+Input!$I$79)*$I$7)/A1taxstdlife))</f>
        <v>0</v>
      </c>
      <c r="AL334" s="172">
        <f>IF(A1taxstdlife="n/a","n/a",IF(AL$3&gt;(A1taxstdlife+$E334),((Input!$I$103+Input!$I$79)*$I$7)-SUM($I334:AK334),((Input!$I$103+Input!$I$79)*$I$7)/A1taxstdlife))</f>
        <v>0</v>
      </c>
      <c r="AM334" s="172">
        <f>IF(A1taxstdlife="n/a","n/a",IF(AM$3&gt;(A1taxstdlife+$E334),((Input!$I$103+Input!$I$79)*$I$7)-SUM($I334:AL334),((Input!$I$103+Input!$I$79)*$I$7)/A1taxstdlife))</f>
        <v>0</v>
      </c>
      <c r="AN334" s="172">
        <f>IF(A1taxstdlife="n/a","n/a",IF(AN$3&gt;(A1taxstdlife+$E334),((Input!$I$103+Input!$I$79)*$I$7)-SUM($I334:AM334),((Input!$I$103+Input!$I$79)*$I$7)/A1taxstdlife))</f>
        <v>0</v>
      </c>
      <c r="AO334" s="172">
        <f>IF(A1taxstdlife="n/a","n/a",IF(AO$3&gt;(A1taxstdlife+$E334),((Input!$I$103+Input!$I$79)*$I$7)-SUM($I334:AN334),((Input!$I$103+Input!$I$79)*$I$7)/A1taxstdlife))</f>
        <v>0</v>
      </c>
      <c r="AP334" s="172">
        <f>IF(A1taxstdlife="n/a","n/a",IF(AP$3&gt;(A1taxstdlife+$E334),((Input!$I$103+Input!$I$79)*$I$7)-SUM($I334:AO334),((Input!$I$103+Input!$I$79)*$I$7)/A1taxstdlife))</f>
        <v>0</v>
      </c>
      <c r="AQ334" s="172">
        <f>IF(A1taxstdlife="n/a","n/a",IF(AQ$3&gt;(A1taxstdlife+$E334),((Input!$I$103+Input!$I$79)*$I$7)-SUM($I334:AP334),((Input!$I$103+Input!$I$79)*$I$7)/A1taxstdlife))</f>
        <v>0</v>
      </c>
      <c r="AR334" s="172">
        <f>IF(A1taxstdlife="n/a","n/a",IF(AR$3&gt;(A1taxstdlife+$E334),((Input!$I$103+Input!$I$79)*$I$7)-SUM($I334:AQ334),((Input!$I$103+Input!$I$79)*$I$7)/A1taxstdlife))</f>
        <v>0</v>
      </c>
      <c r="AS334" s="172">
        <f>IF(A1taxstdlife="n/a","n/a",IF(AS$3&gt;(A1taxstdlife+$E334),((Input!$I$103+Input!$I$79)*$I$7)-SUM($I334:AR334),((Input!$I$103+Input!$I$79)*$I$7)/A1taxstdlife))</f>
        <v>0</v>
      </c>
      <c r="AT334" s="172">
        <f>IF(A1taxstdlife="n/a","n/a",IF(AT$3&gt;(A1taxstdlife+$E334),((Input!$I$103+Input!$I$79)*$I$7)-SUM($I334:AS334),((Input!$I$103+Input!$I$79)*$I$7)/A1taxstdlife))</f>
        <v>0</v>
      </c>
      <c r="AU334" s="172">
        <f>IF(A1taxstdlife="n/a","n/a",IF(AU$3&gt;(A1taxstdlife+$E334),((Input!$I$103+Input!$I$79)*$I$7)-SUM($I334:AT334),((Input!$I$103+Input!$I$79)*$I$7)/A1taxstdlife))</f>
        <v>0</v>
      </c>
      <c r="AV334" s="172">
        <f>IF(A1taxstdlife="n/a","n/a",IF(AV$3&gt;(A1taxstdlife+$E334),((Input!$I$103+Input!$I$79)*$I$7)-SUM($I334:AU334),((Input!$I$103+Input!$I$79)*$I$7)/A1taxstdlife))</f>
        <v>0</v>
      </c>
      <c r="AW334" s="172">
        <f>IF(A1taxstdlife="n/a","n/a",IF(AW$3&gt;(A1taxstdlife+$E334),((Input!$I$103+Input!$I$79)*$I$7)-SUM($I334:AV334),((Input!$I$103+Input!$I$79)*$I$7)/A1taxstdlife))</f>
        <v>0</v>
      </c>
      <c r="AX334" s="172">
        <f>IF(A1taxstdlife="n/a","n/a",IF(AX$3&gt;(A1taxstdlife+$E334),((Input!$I$103+Input!$I$79)*$I$7)-SUM($I334:AW334),((Input!$I$103+Input!$I$79)*$I$7)/A1taxstdlife))</f>
        <v>0</v>
      </c>
      <c r="AY334" s="172">
        <f>IF(A1taxstdlife="n/a","n/a",IF(AY$3&gt;(A1taxstdlife+$E334),((Input!$I$103+Input!$I$79)*$I$7)-SUM($I334:AX334),((Input!$I$103+Input!$I$79)*$I$7)/A1taxstdlife))</f>
        <v>0</v>
      </c>
      <c r="AZ334" s="172">
        <f>IF(A1taxstdlife="n/a","n/a",IF(AZ$3&gt;(A1taxstdlife+$E334),((Input!$I$103+Input!$I$79)*$I$7)-SUM($I334:AY334),((Input!$I$103+Input!$I$79)*$I$7)/A1taxstdlife))</f>
        <v>0</v>
      </c>
      <c r="BA334" s="172">
        <f>IF(A1taxstdlife="n/a","n/a",IF(BA$3&gt;(A1taxstdlife+$E334),((Input!$I$103+Input!$I$79)*$I$7)-SUM($I334:AZ334),((Input!$I$103+Input!$I$79)*$I$7)/A1taxstdlife))</f>
        <v>0</v>
      </c>
      <c r="BB334" s="172">
        <f>IF(A1taxstdlife="n/a","n/a",IF(BB$3&gt;(A1taxstdlife+$E334),((Input!$I$103+Input!$I$79)*$I$7)-SUM($I334:BA334),((Input!$I$103+Input!$I$79)*$I$7)/A1taxstdlife))</f>
        <v>0</v>
      </c>
      <c r="BC334" s="172">
        <f>IF(A1taxstdlife="n/a","n/a",IF(BC$3&gt;(A1taxstdlife+$E334),((Input!$I$103+Input!$I$79)*$I$7)-SUM($I334:BB334),((Input!$I$103+Input!$I$79)*$I$7)/A1taxstdlife))</f>
        <v>0</v>
      </c>
      <c r="BD334" s="172">
        <f>IF(A1taxstdlife="n/a","n/a",IF(BD$3&gt;(A1taxstdlife+$E334),((Input!$I$103+Input!$I$79)*$I$7)-SUM($I334:BC334),((Input!$I$103+Input!$I$79)*$I$7)/A1taxstdlife))</f>
        <v>0</v>
      </c>
      <c r="BE334" s="172">
        <f>IF(A1taxstdlife="n/a","n/a",IF(BE$3&gt;(A1taxstdlife+$E334),((Input!$I$103+Input!$I$79)*$I$7)-SUM($I334:BD334),((Input!$I$103+Input!$I$79)*$I$7)/A1taxstdlife))</f>
        <v>0</v>
      </c>
      <c r="BF334" s="172">
        <f>IF(A1taxstdlife="n/a","n/a",IF(BF$3&gt;(A1taxstdlife+$E334),((Input!$I$103+Input!$I$79)*$I$7)-SUM($I334:BE334),((Input!$I$103+Input!$I$79)*$I$7)/A1taxstdlife))</f>
        <v>0</v>
      </c>
      <c r="BG334" s="172">
        <f>IF(A1taxstdlife="n/a","n/a",IF(BG$3&gt;(A1taxstdlife+$E334),((Input!$I$103+Input!$I$79)*$I$7)-SUM($I334:BF334),((Input!$I$103+Input!$I$79)*$I$7)/A1taxstdlife))</f>
        <v>0</v>
      </c>
      <c r="BH334" s="172">
        <f>IF(A1taxstdlife="n/a","n/a",IF(BH$3&gt;(A1taxstdlife+$E334),((Input!$I$103+Input!$I$79)*$I$7)-SUM($I334:BG334),((Input!$I$103+Input!$I$79)*$I$7)/A1taxstdlife))</f>
        <v>0</v>
      </c>
      <c r="BI334" s="172">
        <f>IF(A1taxstdlife="n/a","n/a",IF(BI$3&gt;(A1taxstdlife+$E334),((Input!$I$103+Input!$I$79)*$I$7)-SUM($I334:BH334),((Input!$I$103+Input!$I$79)*$I$7)/A1taxstdlife))</f>
        <v>0</v>
      </c>
      <c r="BJ334" s="16"/>
      <c r="BK334" s="16"/>
    </row>
    <row r="335" spans="1:69" s="3" customFormat="1" hidden="1" outlineLevel="2">
      <c r="A335" s="16"/>
      <c r="B335" s="35"/>
      <c r="C335" s="34"/>
      <c r="D335" s="546"/>
      <c r="E335" s="293">
        <v>4</v>
      </c>
      <c r="F335" s="37"/>
      <c r="G335" s="318"/>
      <c r="H335" s="320"/>
      <c r="I335" s="320"/>
      <c r="J335" s="319"/>
      <c r="K335" s="172">
        <f>IF(A1taxstdlife="n/a","n/a",IF(K$3&gt;(A1taxstdlife+$E335),((Input!$J$103+Input!$I$79)*$J$7)-SUM($J335:J335),((Input!$J$103+Input!$I$79)*$J$7)/A1taxstdlife))</f>
        <v>0</v>
      </c>
      <c r="L335" s="172">
        <f>IF(A1taxstdlife="n/a","n/a",IF(L$3&gt;(A1taxstdlife+$E335),((Input!$J$103+Input!$I$79)*$J$7)-SUM($J335:K335),((Input!$J$103+Input!$I$79)*$J$7)/A1taxstdlife))</f>
        <v>0</v>
      </c>
      <c r="M335" s="172">
        <f>IF(A1taxstdlife="n/a","n/a",IF(M$3&gt;(A1taxstdlife+$E335),((Input!$J$103+Input!$I$79)*$J$7)-SUM($J335:L335),((Input!$J$103+Input!$I$79)*$J$7)/A1taxstdlife))</f>
        <v>0</v>
      </c>
      <c r="N335" s="172">
        <f>IF(A1taxstdlife="n/a","n/a",IF(N$3&gt;(A1taxstdlife+$E335),((Input!$J$103+Input!$I$79)*$J$7)-SUM($J335:M335),((Input!$J$103+Input!$I$79)*$J$7)/A1taxstdlife))</f>
        <v>0</v>
      </c>
      <c r="O335" s="172">
        <f>IF(A1taxstdlife="n/a","n/a",IF(O$3&gt;(A1taxstdlife+$E335),((Input!$J$103+Input!$I$79)*$J$7)-SUM($J335:N335),((Input!$J$103+Input!$I$79)*$J$7)/A1taxstdlife))</f>
        <v>0</v>
      </c>
      <c r="P335" s="172">
        <f>IF(A1taxstdlife="n/a","n/a",IF(P$3&gt;(A1taxstdlife+$E335),((Input!$J$103+Input!$I$79)*$J$7)-SUM($J335:O335),((Input!$J$103+Input!$I$79)*$J$7)/A1taxstdlife))</f>
        <v>0</v>
      </c>
      <c r="Q335" s="172">
        <f>IF(A1taxstdlife="n/a","n/a",IF(Q$3&gt;(A1taxstdlife+$E335),((Input!$J$103+Input!$I$79)*$J$7)-SUM($J335:P335),((Input!$J$103+Input!$I$79)*$J$7)/A1taxstdlife))</f>
        <v>0</v>
      </c>
      <c r="R335" s="172">
        <f>IF(A1taxstdlife="n/a","n/a",IF(R$3&gt;(A1taxstdlife+$E335),((Input!$J$103+Input!$I$79)*$J$7)-SUM($J335:Q335),((Input!$J$103+Input!$I$79)*$J$7)/A1taxstdlife))</f>
        <v>0</v>
      </c>
      <c r="S335" s="172">
        <f>IF(A1taxstdlife="n/a","n/a",IF(S$3&gt;(A1taxstdlife+$E335),((Input!$J$103+Input!$I$79)*$J$7)-SUM($J335:R335),((Input!$J$103+Input!$I$79)*$J$7)/A1taxstdlife))</f>
        <v>0</v>
      </c>
      <c r="T335" s="172">
        <f>IF(A1taxstdlife="n/a","n/a",IF(T$3&gt;(A1taxstdlife+$E335),((Input!$J$103+Input!$I$79)*$J$7)-SUM($J335:S335),((Input!$J$103+Input!$I$79)*$J$7)/A1taxstdlife))</f>
        <v>0</v>
      </c>
      <c r="U335" s="172">
        <f>IF(A1taxstdlife="n/a","n/a",IF(U$3&gt;(A1taxstdlife+$E335),((Input!$J$103+Input!$I$79)*$J$7)-SUM($J335:T335),((Input!$J$103+Input!$I$79)*$J$7)/A1taxstdlife))</f>
        <v>0</v>
      </c>
      <c r="V335" s="172">
        <f>IF(A1taxstdlife="n/a","n/a",IF(V$3&gt;(A1taxstdlife+$E335),((Input!$J$103+Input!$I$79)*$J$7)-SUM($J335:U335),((Input!$J$103+Input!$I$79)*$J$7)/A1taxstdlife))</f>
        <v>0</v>
      </c>
      <c r="W335" s="172">
        <f>IF(A1taxstdlife="n/a","n/a",IF(W$3&gt;(A1taxstdlife+$E335),((Input!$J$103+Input!$I$79)*$J$7)-SUM($J335:V335),((Input!$J$103+Input!$I$79)*$J$7)/A1taxstdlife))</f>
        <v>0</v>
      </c>
      <c r="X335" s="172">
        <f>IF(A1taxstdlife="n/a","n/a",IF(X$3&gt;(A1taxstdlife+$E335),((Input!$J$103+Input!$I$79)*$J$7)-SUM($J335:W335),((Input!$J$103+Input!$I$79)*$J$7)/A1taxstdlife))</f>
        <v>0</v>
      </c>
      <c r="Y335" s="172">
        <f>IF(A1taxstdlife="n/a","n/a",IF(Y$3&gt;(A1taxstdlife+$E335),((Input!$J$103+Input!$I$79)*$J$7)-SUM($J335:X335),((Input!$J$103+Input!$I$79)*$J$7)/A1taxstdlife))</f>
        <v>0</v>
      </c>
      <c r="Z335" s="172">
        <f>IF(A1taxstdlife="n/a","n/a",IF(Z$3&gt;(A1taxstdlife+$E335),((Input!$J$103+Input!$I$79)*$J$7)-SUM($J335:Y335),((Input!$J$103+Input!$I$79)*$J$7)/A1taxstdlife))</f>
        <v>0</v>
      </c>
      <c r="AA335" s="172">
        <f>IF(A1taxstdlife="n/a","n/a",IF(AA$3&gt;(A1taxstdlife+$E335),((Input!$J$103+Input!$I$79)*$J$7)-SUM($J335:Z335),((Input!$J$103+Input!$I$79)*$J$7)/A1taxstdlife))</f>
        <v>0</v>
      </c>
      <c r="AB335" s="172">
        <f>IF(A1taxstdlife="n/a","n/a",IF(AB$3&gt;(A1taxstdlife+$E335),((Input!$J$103+Input!$I$79)*$J$7)-SUM($J335:AA335),((Input!$J$103+Input!$I$79)*$J$7)/A1taxstdlife))</f>
        <v>0</v>
      </c>
      <c r="AC335" s="172">
        <f>IF(A1taxstdlife="n/a","n/a",IF(AC$3&gt;(A1taxstdlife+$E335),((Input!$J$103+Input!$I$79)*$J$7)-SUM($J335:AB335),((Input!$J$103+Input!$I$79)*$J$7)/A1taxstdlife))</f>
        <v>0</v>
      </c>
      <c r="AD335" s="172">
        <f>IF(A1taxstdlife="n/a","n/a",IF(AD$3&gt;(A1taxstdlife+$E335),((Input!$J$103+Input!$I$79)*$J$7)-SUM($J335:AC335),((Input!$J$103+Input!$I$79)*$J$7)/A1taxstdlife))</f>
        <v>0</v>
      </c>
      <c r="AE335" s="172">
        <f>IF(A1taxstdlife="n/a","n/a",IF(AE$3&gt;(A1taxstdlife+$E335),((Input!$J$103+Input!$I$79)*$J$7)-SUM($J335:AD335),((Input!$J$103+Input!$I$79)*$J$7)/A1taxstdlife))</f>
        <v>0</v>
      </c>
      <c r="AF335" s="172">
        <f>IF(A1taxstdlife="n/a","n/a",IF(AF$3&gt;(A1taxstdlife+$E335),((Input!$J$103+Input!$I$79)*$J$7)-SUM($J335:AE335),((Input!$J$103+Input!$I$79)*$J$7)/A1taxstdlife))</f>
        <v>0</v>
      </c>
      <c r="AG335" s="172">
        <f>IF(A1taxstdlife="n/a","n/a",IF(AG$3&gt;(A1taxstdlife+$E335),((Input!$J$103+Input!$I$79)*$J$7)-SUM($J335:AF335),((Input!$J$103+Input!$I$79)*$J$7)/A1taxstdlife))</f>
        <v>0</v>
      </c>
      <c r="AH335" s="172">
        <f>IF(A1taxstdlife="n/a","n/a",IF(AH$3&gt;(A1taxstdlife+$E335),((Input!$J$103+Input!$I$79)*$J$7)-SUM($J335:AG335),((Input!$J$103+Input!$I$79)*$J$7)/A1taxstdlife))</f>
        <v>0</v>
      </c>
      <c r="AI335" s="172">
        <f>IF(A1taxstdlife="n/a","n/a",IF(AI$3&gt;(A1taxstdlife+$E335),((Input!$J$103+Input!$I$79)*$J$7)-SUM($J335:AH335),((Input!$J$103+Input!$I$79)*$J$7)/A1taxstdlife))</f>
        <v>0</v>
      </c>
      <c r="AJ335" s="172">
        <f>IF(A1taxstdlife="n/a","n/a",IF(AJ$3&gt;(A1taxstdlife+$E335),((Input!$J$103+Input!$I$79)*$J$7)-SUM($J335:AI335),((Input!$J$103+Input!$I$79)*$J$7)/A1taxstdlife))</f>
        <v>0</v>
      </c>
      <c r="AK335" s="172">
        <f>IF(A1taxstdlife="n/a","n/a",IF(AK$3&gt;(A1taxstdlife+$E335),((Input!$J$103+Input!$I$79)*$J$7)-SUM($J335:AJ335),((Input!$J$103+Input!$I$79)*$J$7)/A1taxstdlife))</f>
        <v>0</v>
      </c>
      <c r="AL335" s="172">
        <f>IF(A1taxstdlife="n/a","n/a",IF(AL$3&gt;(A1taxstdlife+$E335),((Input!$J$103+Input!$I$79)*$J$7)-SUM($J335:AK335),((Input!$J$103+Input!$I$79)*$J$7)/A1taxstdlife))</f>
        <v>0</v>
      </c>
      <c r="AM335" s="172">
        <f>IF(A1taxstdlife="n/a","n/a",IF(AM$3&gt;(A1taxstdlife+$E335),((Input!$J$103+Input!$I$79)*$J$7)-SUM($J335:AL335),((Input!$J$103+Input!$I$79)*$J$7)/A1taxstdlife))</f>
        <v>0</v>
      </c>
      <c r="AN335" s="172">
        <f>IF(A1taxstdlife="n/a","n/a",IF(AN$3&gt;(A1taxstdlife+$E335),((Input!$J$103+Input!$I$79)*$J$7)-SUM($J335:AM335),((Input!$J$103+Input!$I$79)*$J$7)/A1taxstdlife))</f>
        <v>0</v>
      </c>
      <c r="AO335" s="172">
        <f>IF(A1taxstdlife="n/a","n/a",IF(AO$3&gt;(A1taxstdlife+$E335),((Input!$J$103+Input!$I$79)*$J$7)-SUM($J335:AN335),((Input!$J$103+Input!$I$79)*$J$7)/A1taxstdlife))</f>
        <v>0</v>
      </c>
      <c r="AP335" s="172">
        <f>IF(A1taxstdlife="n/a","n/a",IF(AP$3&gt;(A1taxstdlife+$E335),((Input!$J$103+Input!$I$79)*$J$7)-SUM($J335:AO335),((Input!$J$103+Input!$I$79)*$J$7)/A1taxstdlife))</f>
        <v>0</v>
      </c>
      <c r="AQ335" s="172">
        <f>IF(A1taxstdlife="n/a","n/a",IF(AQ$3&gt;(A1taxstdlife+$E335),((Input!$J$103+Input!$I$79)*$J$7)-SUM($J335:AP335),((Input!$J$103+Input!$I$79)*$J$7)/A1taxstdlife))</f>
        <v>0</v>
      </c>
      <c r="AR335" s="172">
        <f>IF(A1taxstdlife="n/a","n/a",IF(AR$3&gt;(A1taxstdlife+$E335),((Input!$J$103+Input!$I$79)*$J$7)-SUM($J335:AQ335),((Input!$J$103+Input!$I$79)*$J$7)/A1taxstdlife))</f>
        <v>0</v>
      </c>
      <c r="AS335" s="172">
        <f>IF(A1taxstdlife="n/a","n/a",IF(AS$3&gt;(A1taxstdlife+$E335),((Input!$J$103+Input!$I$79)*$J$7)-SUM($J335:AR335),((Input!$J$103+Input!$I$79)*$J$7)/A1taxstdlife))</f>
        <v>0</v>
      </c>
      <c r="AT335" s="172">
        <f>IF(A1taxstdlife="n/a","n/a",IF(AT$3&gt;(A1taxstdlife+$E335),((Input!$J$103+Input!$I$79)*$J$7)-SUM($J335:AS335),((Input!$J$103+Input!$I$79)*$J$7)/A1taxstdlife))</f>
        <v>0</v>
      </c>
      <c r="AU335" s="172">
        <f>IF(A1taxstdlife="n/a","n/a",IF(AU$3&gt;(A1taxstdlife+$E335),((Input!$J$103+Input!$I$79)*$J$7)-SUM($J335:AT335),((Input!$J$103+Input!$I$79)*$J$7)/A1taxstdlife))</f>
        <v>0</v>
      </c>
      <c r="AV335" s="172">
        <f>IF(A1taxstdlife="n/a","n/a",IF(AV$3&gt;(A1taxstdlife+$E335),((Input!$J$103+Input!$I$79)*$J$7)-SUM($J335:AU335),((Input!$J$103+Input!$I$79)*$J$7)/A1taxstdlife))</f>
        <v>0</v>
      </c>
      <c r="AW335" s="172">
        <f>IF(A1taxstdlife="n/a","n/a",IF(AW$3&gt;(A1taxstdlife+$E335),((Input!$J$103+Input!$I$79)*$J$7)-SUM($J335:AV335),((Input!$J$103+Input!$I$79)*$J$7)/A1taxstdlife))</f>
        <v>0</v>
      </c>
      <c r="AX335" s="172">
        <f>IF(A1taxstdlife="n/a","n/a",IF(AX$3&gt;(A1taxstdlife+$E335),((Input!$J$103+Input!$I$79)*$J$7)-SUM($J335:AW335),((Input!$J$103+Input!$I$79)*$J$7)/A1taxstdlife))</f>
        <v>0</v>
      </c>
      <c r="AY335" s="172">
        <f>IF(A1taxstdlife="n/a","n/a",IF(AY$3&gt;(A1taxstdlife+$E335),((Input!$J$103+Input!$I$79)*$J$7)-SUM($J335:AX335),((Input!$J$103+Input!$I$79)*$J$7)/A1taxstdlife))</f>
        <v>0</v>
      </c>
      <c r="AZ335" s="172">
        <f>IF(A1taxstdlife="n/a","n/a",IF(AZ$3&gt;(A1taxstdlife+$E335),((Input!$J$103+Input!$I$79)*$J$7)-SUM($J335:AY335),((Input!$J$103+Input!$I$79)*$J$7)/A1taxstdlife))</f>
        <v>0</v>
      </c>
      <c r="BA335" s="172">
        <f>IF(A1taxstdlife="n/a","n/a",IF(BA$3&gt;(A1taxstdlife+$E335),((Input!$J$103+Input!$I$79)*$J$7)-SUM($J335:AZ335),((Input!$J$103+Input!$I$79)*$J$7)/A1taxstdlife))</f>
        <v>0</v>
      </c>
      <c r="BB335" s="172">
        <f>IF(A1taxstdlife="n/a","n/a",IF(BB$3&gt;(A1taxstdlife+$E335),((Input!$J$103+Input!$I$79)*$J$7)-SUM($J335:BA335),((Input!$J$103+Input!$I$79)*$J$7)/A1taxstdlife))</f>
        <v>0</v>
      </c>
      <c r="BC335" s="172">
        <f>IF(A1taxstdlife="n/a","n/a",IF(BC$3&gt;(A1taxstdlife+$E335),((Input!$J$103+Input!$I$79)*$J$7)-SUM($J335:BB335),((Input!$J$103+Input!$I$79)*$J$7)/A1taxstdlife))</f>
        <v>0</v>
      </c>
      <c r="BD335" s="172">
        <f>IF(A1taxstdlife="n/a","n/a",IF(BD$3&gt;(A1taxstdlife+$E335),((Input!$J$103+Input!$I$79)*$J$7)-SUM($J335:BC335),((Input!$J$103+Input!$I$79)*$J$7)/A1taxstdlife))</f>
        <v>0</v>
      </c>
      <c r="BE335" s="172">
        <f>IF(A1taxstdlife="n/a","n/a",IF(BE$3&gt;(A1taxstdlife+$E335),((Input!$J$103+Input!$I$79)*$J$7)-SUM($J335:BD335),((Input!$J$103+Input!$I$79)*$J$7)/A1taxstdlife))</f>
        <v>0</v>
      </c>
      <c r="BF335" s="172">
        <f>IF(A1taxstdlife="n/a","n/a",IF(BF$3&gt;(A1taxstdlife+$E335),((Input!$J$103+Input!$I$79)*$J$7)-SUM($J335:BE335),((Input!$J$103+Input!$I$79)*$J$7)/A1taxstdlife))</f>
        <v>0</v>
      </c>
      <c r="BG335" s="172">
        <f>IF(A1taxstdlife="n/a","n/a",IF(BG$3&gt;(A1taxstdlife+$E335),((Input!$J$103+Input!$I$79)*$J$7)-SUM($J335:BF335),((Input!$J$103+Input!$I$79)*$J$7)/A1taxstdlife))</f>
        <v>0</v>
      </c>
      <c r="BH335" s="172">
        <f>IF(A1taxstdlife="n/a","n/a",IF(BH$3&gt;(A1taxstdlife+$E335),((Input!$J$103+Input!$I$79)*$J$7)-SUM($J335:BG335),((Input!$J$103+Input!$I$79)*$J$7)/A1taxstdlife))</f>
        <v>0</v>
      </c>
      <c r="BI335" s="172">
        <f>IF(A1taxstdlife="n/a","n/a",IF(BI$3&gt;(A1taxstdlife+$E335),((Input!$J$103+Input!$I$79)*$J$7)-SUM($J335:BH335),((Input!$J$103+Input!$I$79)*$J$7)/A1taxstdlife))</f>
        <v>0</v>
      </c>
      <c r="BJ335" s="16"/>
      <c r="BK335" s="16"/>
    </row>
    <row r="336" spans="1:69" s="3" customFormat="1" hidden="1" outlineLevel="2">
      <c r="A336" s="16"/>
      <c r="B336" s="35"/>
      <c r="C336" s="34"/>
      <c r="D336" s="546"/>
      <c r="E336" s="293">
        <v>5</v>
      </c>
      <c r="F336" s="37"/>
      <c r="G336" s="318"/>
      <c r="H336" s="320"/>
      <c r="I336" s="320"/>
      <c r="J336" s="320"/>
      <c r="K336" s="319"/>
      <c r="L336" s="172">
        <f>IF(A1taxstdlife="n/a","n/a",IF(L$3&gt;(A1taxstdlife+$E336),((Input!$K$103+Input!$K$79)*$K$7)-SUM($K336:K336),((Input!$K$103+Input!$K$79)*$K$7)/A1taxstdlife))</f>
        <v>0</v>
      </c>
      <c r="M336" s="172">
        <f>IF(A1taxstdlife="n/a","n/a",IF(M$3&gt;(A1taxstdlife+$E336),((Input!$K$103+Input!$K$79)*$K$7)-SUM($K336:L336),((Input!$K$103+Input!$K$79)*$K$7)/A1taxstdlife))</f>
        <v>0</v>
      </c>
      <c r="N336" s="172">
        <f>IF(A1taxstdlife="n/a","n/a",IF(N$3&gt;(A1taxstdlife+$E336),((Input!$K$103+Input!$K$79)*$K$7)-SUM($K336:M336),((Input!$K$103+Input!$K$79)*$K$7)/A1taxstdlife))</f>
        <v>0</v>
      </c>
      <c r="O336" s="172">
        <f>IF(A1taxstdlife="n/a","n/a",IF(O$3&gt;(A1taxstdlife+$E336),((Input!$K$103+Input!$K$79)*$K$7)-SUM($K336:N336),((Input!$K$103+Input!$K$79)*$K$7)/A1taxstdlife))</f>
        <v>0</v>
      </c>
      <c r="P336" s="172">
        <f>IF(A1taxstdlife="n/a","n/a",IF(P$3&gt;(A1taxstdlife+$E336),((Input!$K$103+Input!$K$79)*$K$7)-SUM($K336:O336),((Input!$K$103+Input!$K$79)*$K$7)/A1taxstdlife))</f>
        <v>0</v>
      </c>
      <c r="Q336" s="172">
        <f>IF(A1taxstdlife="n/a","n/a",IF(Q$3&gt;(A1taxstdlife+$E336),((Input!$K$103+Input!$K$79)*$K$7)-SUM($K336:P336),((Input!$K$103+Input!$K$79)*$K$7)/A1taxstdlife))</f>
        <v>0</v>
      </c>
      <c r="R336" s="172">
        <f>IF(A1taxstdlife="n/a","n/a",IF(R$3&gt;(A1taxstdlife+$E336),((Input!$K$103+Input!$K$79)*$K$7)-SUM($K336:Q336),((Input!$K$103+Input!$K$79)*$K$7)/A1taxstdlife))</f>
        <v>0</v>
      </c>
      <c r="S336" s="172">
        <f>IF(A1taxstdlife="n/a","n/a",IF(S$3&gt;(A1taxstdlife+$E336),((Input!$K$103+Input!$K$79)*$K$7)-SUM($K336:R336),((Input!$K$103+Input!$K$79)*$K$7)/A1taxstdlife))</f>
        <v>0</v>
      </c>
      <c r="T336" s="172">
        <f>IF(A1taxstdlife="n/a","n/a",IF(T$3&gt;(A1taxstdlife+$E336),((Input!$K$103+Input!$K$79)*$K$7)-SUM($K336:S336),((Input!$K$103+Input!$K$79)*$K$7)/A1taxstdlife))</f>
        <v>0</v>
      </c>
      <c r="U336" s="172">
        <f>IF(A1taxstdlife="n/a","n/a",IF(U$3&gt;(A1taxstdlife+$E336),((Input!$K$103+Input!$K$79)*$K$7)-SUM($K336:T336),((Input!$K$103+Input!$K$79)*$K$7)/A1taxstdlife))</f>
        <v>0</v>
      </c>
      <c r="V336" s="172">
        <f>IF(A1taxstdlife="n/a","n/a",IF(V$3&gt;(A1taxstdlife+$E336),((Input!$K$103+Input!$K$79)*$K$7)-SUM($K336:U336),((Input!$K$103+Input!$K$79)*$K$7)/A1taxstdlife))</f>
        <v>0</v>
      </c>
      <c r="W336" s="172">
        <f>IF(A1taxstdlife="n/a","n/a",IF(W$3&gt;(A1taxstdlife+$E336),((Input!$K$103+Input!$K$79)*$K$7)-SUM($K336:V336),((Input!$K$103+Input!$K$79)*$K$7)/A1taxstdlife))</f>
        <v>0</v>
      </c>
      <c r="X336" s="172">
        <f>IF(A1taxstdlife="n/a","n/a",IF(X$3&gt;(A1taxstdlife+$E336),((Input!$K$103+Input!$K$79)*$K$7)-SUM($K336:W336),((Input!$K$103+Input!$K$79)*$K$7)/A1taxstdlife))</f>
        <v>0</v>
      </c>
      <c r="Y336" s="172">
        <f>IF(A1taxstdlife="n/a","n/a",IF(Y$3&gt;(A1taxstdlife+$E336),((Input!$K$103+Input!$K$79)*$K$7)-SUM($K336:X336),((Input!$K$103+Input!$K$79)*$K$7)/A1taxstdlife))</f>
        <v>0</v>
      </c>
      <c r="Z336" s="172">
        <f>IF(A1taxstdlife="n/a","n/a",IF(Z$3&gt;(A1taxstdlife+$E336),((Input!$K$103+Input!$K$79)*$K$7)-SUM($K336:Y336),((Input!$K$103+Input!$K$79)*$K$7)/A1taxstdlife))</f>
        <v>0</v>
      </c>
      <c r="AA336" s="172">
        <f>IF(A1taxstdlife="n/a","n/a",IF(AA$3&gt;(A1taxstdlife+$E336),((Input!$K$103+Input!$K$79)*$K$7)-SUM($K336:Z336),((Input!$K$103+Input!$K$79)*$K$7)/A1taxstdlife))</f>
        <v>0</v>
      </c>
      <c r="AB336" s="172">
        <f>IF(A1taxstdlife="n/a","n/a",IF(AB$3&gt;(A1taxstdlife+$E336),((Input!$K$103+Input!$K$79)*$K$7)-SUM($K336:AA336),((Input!$K$103+Input!$K$79)*$K$7)/A1taxstdlife))</f>
        <v>0</v>
      </c>
      <c r="AC336" s="172">
        <f>IF(A1taxstdlife="n/a","n/a",IF(AC$3&gt;(A1taxstdlife+$E336),((Input!$K$103+Input!$K$79)*$K$7)-SUM($K336:AB336),((Input!$K$103+Input!$K$79)*$K$7)/A1taxstdlife))</f>
        <v>0</v>
      </c>
      <c r="AD336" s="172">
        <f>IF(A1taxstdlife="n/a","n/a",IF(AD$3&gt;(A1taxstdlife+$E336),((Input!$K$103+Input!$K$79)*$K$7)-SUM($K336:AC336),((Input!$K$103+Input!$K$79)*$K$7)/A1taxstdlife))</f>
        <v>0</v>
      </c>
      <c r="AE336" s="172">
        <f>IF(A1taxstdlife="n/a","n/a",IF(AE$3&gt;(A1taxstdlife+$E336),((Input!$K$103+Input!$K$79)*$K$7)-SUM($K336:AD336),((Input!$K$103+Input!$K$79)*$K$7)/A1taxstdlife))</f>
        <v>0</v>
      </c>
      <c r="AF336" s="172">
        <f>IF(A1taxstdlife="n/a","n/a",IF(AF$3&gt;(A1taxstdlife+$E336),((Input!$K$103+Input!$K$79)*$K$7)-SUM($K336:AE336),((Input!$K$103+Input!$K$79)*$K$7)/A1taxstdlife))</f>
        <v>0</v>
      </c>
      <c r="AG336" s="172">
        <f>IF(A1taxstdlife="n/a","n/a",IF(AG$3&gt;(A1taxstdlife+$E336),((Input!$K$103+Input!$K$79)*$K$7)-SUM($K336:AF336),((Input!$K$103+Input!$K$79)*$K$7)/A1taxstdlife))</f>
        <v>0</v>
      </c>
      <c r="AH336" s="172">
        <f>IF(A1taxstdlife="n/a","n/a",IF(AH$3&gt;(A1taxstdlife+$E336),((Input!$K$103+Input!$K$79)*$K$7)-SUM($K336:AG336),((Input!$K$103+Input!$K$79)*$K$7)/A1taxstdlife))</f>
        <v>0</v>
      </c>
      <c r="AI336" s="172">
        <f>IF(A1taxstdlife="n/a","n/a",IF(AI$3&gt;(A1taxstdlife+$E336),((Input!$K$103+Input!$K$79)*$K$7)-SUM($K336:AH336),((Input!$K$103+Input!$K$79)*$K$7)/A1taxstdlife))</f>
        <v>0</v>
      </c>
      <c r="AJ336" s="172">
        <f>IF(A1taxstdlife="n/a","n/a",IF(AJ$3&gt;(A1taxstdlife+$E336),((Input!$K$103+Input!$K$79)*$K$7)-SUM($K336:AI336),((Input!$K$103+Input!$K$79)*$K$7)/A1taxstdlife))</f>
        <v>0</v>
      </c>
      <c r="AK336" s="172">
        <f>IF(A1taxstdlife="n/a","n/a",IF(AK$3&gt;(A1taxstdlife+$E336),((Input!$K$103+Input!$K$79)*$K$7)-SUM($K336:AJ336),((Input!$K$103+Input!$K$79)*$K$7)/A1taxstdlife))</f>
        <v>0</v>
      </c>
      <c r="AL336" s="172">
        <f>IF(A1taxstdlife="n/a","n/a",IF(AL$3&gt;(A1taxstdlife+$E336),((Input!$K$103+Input!$K$79)*$K$7)-SUM($K336:AK336),((Input!$K$103+Input!$K$79)*$K$7)/A1taxstdlife))</f>
        <v>0</v>
      </c>
      <c r="AM336" s="172">
        <f>IF(A1taxstdlife="n/a","n/a",IF(AM$3&gt;(A1taxstdlife+$E336),((Input!$K$103+Input!$K$79)*$K$7)-SUM($K336:AL336),((Input!$K$103+Input!$K$79)*$K$7)/A1taxstdlife))</f>
        <v>0</v>
      </c>
      <c r="AN336" s="172">
        <f>IF(A1taxstdlife="n/a","n/a",IF(AN$3&gt;(A1taxstdlife+$E336),((Input!$K$103+Input!$K$79)*$K$7)-SUM($K336:AM336),((Input!$K$103+Input!$K$79)*$K$7)/A1taxstdlife))</f>
        <v>0</v>
      </c>
      <c r="AO336" s="172">
        <f>IF(A1taxstdlife="n/a","n/a",IF(AO$3&gt;(A1taxstdlife+$E336),((Input!$K$103+Input!$K$79)*$K$7)-SUM($K336:AN336),((Input!$K$103+Input!$K$79)*$K$7)/A1taxstdlife))</f>
        <v>0</v>
      </c>
      <c r="AP336" s="172">
        <f>IF(A1taxstdlife="n/a","n/a",IF(AP$3&gt;(A1taxstdlife+$E336),((Input!$K$103+Input!$K$79)*$K$7)-SUM($K336:AO336),((Input!$K$103+Input!$K$79)*$K$7)/A1taxstdlife))</f>
        <v>0</v>
      </c>
      <c r="AQ336" s="172">
        <f>IF(A1taxstdlife="n/a","n/a",IF(AQ$3&gt;(A1taxstdlife+$E336),((Input!$K$103+Input!$K$79)*$K$7)-SUM($K336:AP336),((Input!$K$103+Input!$K$79)*$K$7)/A1taxstdlife))</f>
        <v>0</v>
      </c>
      <c r="AR336" s="172">
        <f>IF(A1taxstdlife="n/a","n/a",IF(AR$3&gt;(A1taxstdlife+$E336),((Input!$K$103+Input!$K$79)*$K$7)-SUM($K336:AQ336),((Input!$K$103+Input!$K$79)*$K$7)/A1taxstdlife))</f>
        <v>0</v>
      </c>
      <c r="AS336" s="172">
        <f>IF(A1taxstdlife="n/a","n/a",IF(AS$3&gt;(A1taxstdlife+$E336),((Input!$K$103+Input!$K$79)*$K$7)-SUM($K336:AR336),((Input!$K$103+Input!$K$79)*$K$7)/A1taxstdlife))</f>
        <v>0</v>
      </c>
      <c r="AT336" s="172">
        <f>IF(A1taxstdlife="n/a","n/a",IF(AT$3&gt;(A1taxstdlife+$E336),((Input!$K$103+Input!$K$79)*$K$7)-SUM($K336:AS336),((Input!$K$103+Input!$K$79)*$K$7)/A1taxstdlife))</f>
        <v>0</v>
      </c>
      <c r="AU336" s="172">
        <f>IF(A1taxstdlife="n/a","n/a",IF(AU$3&gt;(A1taxstdlife+$E336),((Input!$K$103+Input!$K$79)*$K$7)-SUM($K336:AT336),((Input!$K$103+Input!$K$79)*$K$7)/A1taxstdlife))</f>
        <v>0</v>
      </c>
      <c r="AV336" s="172">
        <f>IF(A1taxstdlife="n/a","n/a",IF(AV$3&gt;(A1taxstdlife+$E336),((Input!$K$103+Input!$K$79)*$K$7)-SUM($K336:AU336),((Input!$K$103+Input!$K$79)*$K$7)/A1taxstdlife))</f>
        <v>0</v>
      </c>
      <c r="AW336" s="172">
        <f>IF(A1taxstdlife="n/a","n/a",IF(AW$3&gt;(A1taxstdlife+$E336),((Input!$K$103+Input!$K$79)*$K$7)-SUM($K336:AV336),((Input!$K$103+Input!$K$79)*$K$7)/A1taxstdlife))</f>
        <v>0</v>
      </c>
      <c r="AX336" s="172">
        <f>IF(A1taxstdlife="n/a","n/a",IF(AX$3&gt;(A1taxstdlife+$E336),((Input!$K$103+Input!$K$79)*$K$7)-SUM($K336:AW336),((Input!$K$103+Input!$K$79)*$K$7)/A1taxstdlife))</f>
        <v>0</v>
      </c>
      <c r="AY336" s="172">
        <f>IF(A1taxstdlife="n/a","n/a",IF(AY$3&gt;(A1taxstdlife+$E336),((Input!$K$103+Input!$K$79)*$K$7)-SUM($K336:AX336),((Input!$K$103+Input!$K$79)*$K$7)/A1taxstdlife))</f>
        <v>0</v>
      </c>
      <c r="AZ336" s="172">
        <f>IF(A1taxstdlife="n/a","n/a",IF(AZ$3&gt;(A1taxstdlife+$E336),((Input!$K$103+Input!$K$79)*$K$7)-SUM($K336:AY336),((Input!$K$103+Input!$K$79)*$K$7)/A1taxstdlife))</f>
        <v>0</v>
      </c>
      <c r="BA336" s="172">
        <f>IF(A1taxstdlife="n/a","n/a",IF(BA$3&gt;(A1taxstdlife+$E336),((Input!$K$103+Input!$K$79)*$K$7)-SUM($K336:AZ336),((Input!$K$103+Input!$K$79)*$K$7)/A1taxstdlife))</f>
        <v>0</v>
      </c>
      <c r="BB336" s="172">
        <f>IF(A1taxstdlife="n/a","n/a",IF(BB$3&gt;(A1taxstdlife+$E336),((Input!$K$103+Input!$K$79)*$K$7)-SUM($K336:BA336),((Input!$K$103+Input!$K$79)*$K$7)/A1taxstdlife))</f>
        <v>0</v>
      </c>
      <c r="BC336" s="172">
        <f>IF(A1taxstdlife="n/a","n/a",IF(BC$3&gt;(A1taxstdlife+$E336),((Input!$K$103+Input!$K$79)*$K$7)-SUM($K336:BB336),((Input!$K$103+Input!$K$79)*$K$7)/A1taxstdlife))</f>
        <v>0</v>
      </c>
      <c r="BD336" s="172">
        <f>IF(A1taxstdlife="n/a","n/a",IF(BD$3&gt;(A1taxstdlife+$E336),((Input!$K$103+Input!$K$79)*$K$7)-SUM($K336:BC336),((Input!$K$103+Input!$K$79)*$K$7)/A1taxstdlife))</f>
        <v>0</v>
      </c>
      <c r="BE336" s="172">
        <f>IF(A1taxstdlife="n/a","n/a",IF(BE$3&gt;(A1taxstdlife+$E336),((Input!$K$103+Input!$K$79)*$K$7)-SUM($K336:BD336),((Input!$K$103+Input!$K$79)*$K$7)/A1taxstdlife))</f>
        <v>0</v>
      </c>
      <c r="BF336" s="172">
        <f>IF(A1taxstdlife="n/a","n/a",IF(BF$3&gt;(A1taxstdlife+$E336),((Input!$K$103+Input!$K$79)*$K$7)-SUM($K336:BE336),((Input!$K$103+Input!$K$79)*$K$7)/A1taxstdlife))</f>
        <v>0</v>
      </c>
      <c r="BG336" s="172">
        <f>IF(A1taxstdlife="n/a","n/a",IF(BG$3&gt;(A1taxstdlife+$E336),((Input!$K$103+Input!$K$79)*$K$7)-SUM($K336:BF336),((Input!$K$103+Input!$K$79)*$K$7)/A1taxstdlife))</f>
        <v>0</v>
      </c>
      <c r="BH336" s="172">
        <f>IF(A1taxstdlife="n/a","n/a",IF(BH$3&gt;(A1taxstdlife+$E336),((Input!$K$103+Input!$K$79)*$K$7)-SUM($K336:BG336),((Input!$K$103+Input!$K$79)*$K$7)/A1taxstdlife))</f>
        <v>0</v>
      </c>
      <c r="BI336" s="172">
        <f>IF(A1taxstdlife="n/a","n/a",IF(BI$3&gt;(A1taxstdlife+$E336),((Input!$K$103+Input!$K$79)*$K$7)-SUM($K336:BH336),((Input!$K$103+Input!$K$79)*$K$7)/A1taxstdlife))</f>
        <v>0</v>
      </c>
      <c r="BJ336" s="16"/>
      <c r="BK336" s="16"/>
    </row>
    <row r="337" spans="1:63" s="3" customFormat="1" hidden="1" outlineLevel="2">
      <c r="A337" s="16"/>
      <c r="B337" s="35"/>
      <c r="C337" s="34"/>
      <c r="D337" s="546"/>
      <c r="E337" s="293">
        <v>6</v>
      </c>
      <c r="F337" s="37"/>
      <c r="G337" s="318"/>
      <c r="H337" s="320"/>
      <c r="I337" s="320"/>
      <c r="J337" s="320"/>
      <c r="K337" s="320"/>
      <c r="L337" s="319"/>
      <c r="M337" s="172">
        <f>IF(A1taxstdlife="n/a","n/a",IF(M$3&gt;(A1taxstdlife+$E337),((Input!$K$103+Input!$K$79)*$L$7)-SUM($L337:L337),((Input!$K$103+Input!$K$79)*$L$7)/A1taxstdlife))</f>
        <v>0</v>
      </c>
      <c r="N337" s="172">
        <f>IF(A1taxstdlife="n/a","n/a",IF(N$3&gt;(A1taxstdlife+$E337),((Input!$K$103+Input!$K$79)*$L$7)-SUM($L337:M337),((Input!$K$103+Input!$K$79)*$L$7)/A1taxstdlife))</f>
        <v>0</v>
      </c>
      <c r="O337" s="172">
        <f>IF(A1taxstdlife="n/a","n/a",IF(O$3&gt;(A1taxstdlife+$E337),((Input!$K$103+Input!$K$79)*$L$7)-SUM($L337:N337),((Input!$K$103+Input!$K$79)*$L$7)/A1taxstdlife))</f>
        <v>0</v>
      </c>
      <c r="P337" s="172">
        <f>IF(A1taxstdlife="n/a","n/a",IF(P$3&gt;(A1taxstdlife+$E337),((Input!$K$103+Input!$K$79)*$L$7)-SUM($L337:O337),((Input!$K$103+Input!$K$79)*$L$7)/A1taxstdlife))</f>
        <v>0</v>
      </c>
      <c r="Q337" s="172">
        <f>IF(A1taxstdlife="n/a","n/a",IF(Q$3&gt;(A1taxstdlife+$E337),((Input!$K$103+Input!$K$79)*$L$7)-SUM($L337:P337),((Input!$K$103+Input!$K$79)*$L$7)/A1taxstdlife))</f>
        <v>0</v>
      </c>
      <c r="R337" s="172">
        <f>IF(A1taxstdlife="n/a","n/a",IF(R$3&gt;(A1taxstdlife+$E337),((Input!$K$103+Input!$K$79)*$L$7)-SUM($L337:Q337),((Input!$K$103+Input!$K$79)*$L$7)/A1taxstdlife))</f>
        <v>0</v>
      </c>
      <c r="S337" s="172">
        <f>IF(A1taxstdlife="n/a","n/a",IF(S$3&gt;(A1taxstdlife+$E337),((Input!$K$103+Input!$K$79)*$L$7)-SUM($L337:R337),((Input!$K$103+Input!$K$79)*$L$7)/A1taxstdlife))</f>
        <v>0</v>
      </c>
      <c r="T337" s="172">
        <f>IF(A1taxstdlife="n/a","n/a",IF(T$3&gt;(A1taxstdlife+$E337),((Input!$K$103+Input!$K$79)*$L$7)-SUM($L337:S337),((Input!$K$103+Input!$K$79)*$L$7)/A1taxstdlife))</f>
        <v>0</v>
      </c>
      <c r="U337" s="172">
        <f>IF(A1taxstdlife="n/a","n/a",IF(U$3&gt;(A1taxstdlife+$E337),((Input!$K$103+Input!$K$79)*$L$7)-SUM($L337:T337),((Input!$K$103+Input!$K$79)*$L$7)/A1taxstdlife))</f>
        <v>0</v>
      </c>
      <c r="V337" s="172">
        <f>IF(A1taxstdlife="n/a","n/a",IF(V$3&gt;(A1taxstdlife+$E337),((Input!$K$103+Input!$K$79)*$L$7)-SUM($L337:U337),((Input!$K$103+Input!$K$79)*$L$7)/A1taxstdlife))</f>
        <v>0</v>
      </c>
      <c r="W337" s="172">
        <f>IF(A1taxstdlife="n/a","n/a",IF(W$3&gt;(A1taxstdlife+$E337),((Input!$K$103+Input!$K$79)*$L$7)-SUM($L337:V337),((Input!$K$103+Input!$K$79)*$L$7)/A1taxstdlife))</f>
        <v>0</v>
      </c>
      <c r="X337" s="172">
        <f>IF(A1taxstdlife="n/a","n/a",IF(X$3&gt;(A1taxstdlife+$E337),((Input!$K$103+Input!$K$79)*$L$7)-SUM($L337:W337),((Input!$K$103+Input!$K$79)*$L$7)/A1taxstdlife))</f>
        <v>0</v>
      </c>
      <c r="Y337" s="172">
        <f>IF(A1taxstdlife="n/a","n/a",IF(Y$3&gt;(A1taxstdlife+$E337),((Input!$K$103+Input!$K$79)*$L$7)-SUM($L337:X337),((Input!$K$103+Input!$K$79)*$L$7)/A1taxstdlife))</f>
        <v>0</v>
      </c>
      <c r="Z337" s="172">
        <f>IF(A1taxstdlife="n/a","n/a",IF(Z$3&gt;(A1taxstdlife+$E337),((Input!$K$103+Input!$K$79)*$L$7)-SUM($L337:Y337),((Input!$K$103+Input!$K$79)*$L$7)/A1taxstdlife))</f>
        <v>0</v>
      </c>
      <c r="AA337" s="172">
        <f>IF(A1taxstdlife="n/a","n/a",IF(AA$3&gt;(A1taxstdlife+$E337),((Input!$K$103+Input!$K$79)*$L$7)-SUM($L337:Z337),((Input!$K$103+Input!$K$79)*$L$7)/A1taxstdlife))</f>
        <v>0</v>
      </c>
      <c r="AB337" s="172">
        <f>IF(A1taxstdlife="n/a","n/a",IF(AB$3&gt;(A1taxstdlife+$E337),((Input!$K$103+Input!$K$79)*$L$7)-SUM($L337:AA337),((Input!$K$103+Input!$K$79)*$L$7)/A1taxstdlife))</f>
        <v>0</v>
      </c>
      <c r="AC337" s="172">
        <f>IF(A1taxstdlife="n/a","n/a",IF(AC$3&gt;(A1taxstdlife+$E337),((Input!$K$103+Input!$K$79)*$L$7)-SUM($L337:AB337),((Input!$K$103+Input!$K$79)*$L$7)/A1taxstdlife))</f>
        <v>0</v>
      </c>
      <c r="AD337" s="172">
        <f>IF(A1taxstdlife="n/a","n/a",IF(AD$3&gt;(A1taxstdlife+$E337),((Input!$K$103+Input!$K$79)*$L$7)-SUM($L337:AC337),((Input!$K$103+Input!$K$79)*$L$7)/A1taxstdlife))</f>
        <v>0</v>
      </c>
      <c r="AE337" s="172">
        <f>IF(A1taxstdlife="n/a","n/a",IF(AE$3&gt;(A1taxstdlife+$E337),((Input!$K$103+Input!$K$79)*$L$7)-SUM($L337:AD337),((Input!$K$103+Input!$K$79)*$L$7)/A1taxstdlife))</f>
        <v>0</v>
      </c>
      <c r="AF337" s="172">
        <f>IF(A1taxstdlife="n/a","n/a",IF(AF$3&gt;(A1taxstdlife+$E337),((Input!$K$103+Input!$K$79)*$L$7)-SUM($L337:AE337),((Input!$K$103+Input!$K$79)*$L$7)/A1taxstdlife))</f>
        <v>0</v>
      </c>
      <c r="AG337" s="172">
        <f>IF(A1taxstdlife="n/a","n/a",IF(AG$3&gt;(A1taxstdlife+$E337),((Input!$K$103+Input!$K$79)*$L$7)-SUM($L337:AF337),((Input!$K$103+Input!$K$79)*$L$7)/A1taxstdlife))</f>
        <v>0</v>
      </c>
      <c r="AH337" s="172">
        <f>IF(A1taxstdlife="n/a","n/a",IF(AH$3&gt;(A1taxstdlife+$E337),((Input!$K$103+Input!$K$79)*$L$7)-SUM($L337:AG337),((Input!$K$103+Input!$K$79)*$L$7)/A1taxstdlife))</f>
        <v>0</v>
      </c>
      <c r="AI337" s="172">
        <f>IF(A1taxstdlife="n/a","n/a",IF(AI$3&gt;(A1taxstdlife+$E337),((Input!$K$103+Input!$K$79)*$L$7)-SUM($L337:AH337),((Input!$K$103+Input!$K$79)*$L$7)/A1taxstdlife))</f>
        <v>0</v>
      </c>
      <c r="AJ337" s="172">
        <f>IF(A1taxstdlife="n/a","n/a",IF(AJ$3&gt;(A1taxstdlife+$E337),((Input!$K$103+Input!$K$79)*$L$7)-SUM($L337:AI337),((Input!$K$103+Input!$K$79)*$L$7)/A1taxstdlife))</f>
        <v>0</v>
      </c>
      <c r="AK337" s="172">
        <f>IF(A1taxstdlife="n/a","n/a",IF(AK$3&gt;(A1taxstdlife+$E337),((Input!$K$103+Input!$K$79)*$L$7)-SUM($L337:AJ337),((Input!$K$103+Input!$K$79)*$L$7)/A1taxstdlife))</f>
        <v>0</v>
      </c>
      <c r="AL337" s="172">
        <f>IF(A1taxstdlife="n/a","n/a",IF(AL$3&gt;(A1taxstdlife+$E337),((Input!$K$103+Input!$K$79)*$L$7)-SUM($L337:AK337),((Input!$K$103+Input!$K$79)*$L$7)/A1taxstdlife))</f>
        <v>0</v>
      </c>
      <c r="AM337" s="172">
        <f>IF(A1taxstdlife="n/a","n/a",IF(AM$3&gt;(A1taxstdlife+$E337),((Input!$K$103+Input!$K$79)*$L$7)-SUM($L337:AL337),((Input!$K$103+Input!$K$79)*$L$7)/A1taxstdlife))</f>
        <v>0</v>
      </c>
      <c r="AN337" s="172">
        <f>IF(A1taxstdlife="n/a","n/a",IF(AN$3&gt;(A1taxstdlife+$E337),((Input!$K$103+Input!$K$79)*$L$7)-SUM($L337:AM337),((Input!$K$103+Input!$K$79)*$L$7)/A1taxstdlife))</f>
        <v>0</v>
      </c>
      <c r="AO337" s="172">
        <f>IF(A1taxstdlife="n/a","n/a",IF(AO$3&gt;(A1taxstdlife+$E337),((Input!$K$103+Input!$K$79)*$L$7)-SUM($L337:AN337),((Input!$K$103+Input!$K$79)*$L$7)/A1taxstdlife))</f>
        <v>0</v>
      </c>
      <c r="AP337" s="172">
        <f>IF(A1taxstdlife="n/a","n/a",IF(AP$3&gt;(A1taxstdlife+$E337),((Input!$K$103+Input!$K$79)*$L$7)-SUM($L337:AO337),((Input!$K$103+Input!$K$79)*$L$7)/A1taxstdlife))</f>
        <v>0</v>
      </c>
      <c r="AQ337" s="172">
        <f>IF(A1taxstdlife="n/a","n/a",IF(AQ$3&gt;(A1taxstdlife+$E337),((Input!$K$103+Input!$K$79)*$L$7)-SUM($L337:AP337),((Input!$K$103+Input!$K$79)*$L$7)/A1taxstdlife))</f>
        <v>0</v>
      </c>
      <c r="AR337" s="172">
        <f>IF(A1taxstdlife="n/a","n/a",IF(AR$3&gt;(A1taxstdlife+$E337),((Input!$K$103+Input!$K$79)*$L$7)-SUM($L337:AQ337),((Input!$K$103+Input!$K$79)*$L$7)/A1taxstdlife))</f>
        <v>0</v>
      </c>
      <c r="AS337" s="172">
        <f>IF(A1taxstdlife="n/a","n/a",IF(AS$3&gt;(A1taxstdlife+$E337),((Input!$K$103+Input!$K$79)*$L$7)-SUM($L337:AR337),((Input!$K$103+Input!$K$79)*$L$7)/A1taxstdlife))</f>
        <v>0</v>
      </c>
      <c r="AT337" s="172">
        <f>IF(A1taxstdlife="n/a","n/a",IF(AT$3&gt;(A1taxstdlife+$E337),((Input!$K$103+Input!$K$79)*$L$7)-SUM($L337:AS337),((Input!$K$103+Input!$K$79)*$L$7)/A1taxstdlife))</f>
        <v>0</v>
      </c>
      <c r="AU337" s="172">
        <f>IF(A1taxstdlife="n/a","n/a",IF(AU$3&gt;(A1taxstdlife+$E337),((Input!$K$103+Input!$K$79)*$L$7)-SUM($L337:AT337),((Input!$K$103+Input!$K$79)*$L$7)/A1taxstdlife))</f>
        <v>0</v>
      </c>
      <c r="AV337" s="172">
        <f>IF(A1taxstdlife="n/a","n/a",IF(AV$3&gt;(A1taxstdlife+$E337),((Input!$K$103+Input!$K$79)*$L$7)-SUM($L337:AU337),((Input!$K$103+Input!$K$79)*$L$7)/A1taxstdlife))</f>
        <v>0</v>
      </c>
      <c r="AW337" s="172">
        <f>IF(A1taxstdlife="n/a","n/a",IF(AW$3&gt;(A1taxstdlife+$E337),((Input!$K$103+Input!$K$79)*$L$7)-SUM($L337:AV337),((Input!$K$103+Input!$K$79)*$L$7)/A1taxstdlife))</f>
        <v>0</v>
      </c>
      <c r="AX337" s="172">
        <f>IF(A1taxstdlife="n/a","n/a",IF(AX$3&gt;(A1taxstdlife+$E337),((Input!$K$103+Input!$K$79)*$L$7)-SUM($L337:AW337),((Input!$K$103+Input!$K$79)*$L$7)/A1taxstdlife))</f>
        <v>0</v>
      </c>
      <c r="AY337" s="172">
        <f>IF(A1taxstdlife="n/a","n/a",IF(AY$3&gt;(A1taxstdlife+$E337),((Input!$K$103+Input!$K$79)*$L$7)-SUM($L337:AX337),((Input!$K$103+Input!$K$79)*$L$7)/A1taxstdlife))</f>
        <v>0</v>
      </c>
      <c r="AZ337" s="172">
        <f>IF(A1taxstdlife="n/a","n/a",IF(AZ$3&gt;(A1taxstdlife+$E337),((Input!$K$103+Input!$K$79)*$L$7)-SUM($L337:AY337),((Input!$K$103+Input!$K$79)*$L$7)/A1taxstdlife))</f>
        <v>0</v>
      </c>
      <c r="BA337" s="172">
        <f>IF(A1taxstdlife="n/a","n/a",IF(BA$3&gt;(A1taxstdlife+$E337),((Input!$K$103+Input!$K$79)*$L$7)-SUM($L337:AZ337),((Input!$K$103+Input!$K$79)*$L$7)/A1taxstdlife))</f>
        <v>0</v>
      </c>
      <c r="BB337" s="172">
        <f>IF(A1taxstdlife="n/a","n/a",IF(BB$3&gt;(A1taxstdlife+$E337),((Input!$K$103+Input!$K$79)*$L$7)-SUM($L337:BA337),((Input!$K$103+Input!$K$79)*$L$7)/A1taxstdlife))</f>
        <v>0</v>
      </c>
      <c r="BC337" s="172">
        <f>IF(A1taxstdlife="n/a","n/a",IF(BC$3&gt;(A1taxstdlife+$E337),((Input!$K$103+Input!$K$79)*$L$7)-SUM($L337:BB337),((Input!$K$103+Input!$K$79)*$L$7)/A1taxstdlife))</f>
        <v>0</v>
      </c>
      <c r="BD337" s="172">
        <f>IF(A1taxstdlife="n/a","n/a",IF(BD$3&gt;(A1taxstdlife+$E337),((Input!$K$103+Input!$K$79)*$L$7)-SUM($L337:BC337),((Input!$K$103+Input!$K$79)*$L$7)/A1taxstdlife))</f>
        <v>0</v>
      </c>
      <c r="BE337" s="172">
        <f>IF(A1taxstdlife="n/a","n/a",IF(BE$3&gt;(A1taxstdlife+$E337),((Input!$K$103+Input!$K$79)*$L$7)-SUM($L337:BD337),((Input!$K$103+Input!$K$79)*$L$7)/A1taxstdlife))</f>
        <v>0</v>
      </c>
      <c r="BF337" s="172">
        <f>IF(A1taxstdlife="n/a","n/a",IF(BF$3&gt;(A1taxstdlife+$E337),((Input!$K$103+Input!$K$79)*$L$7)-SUM($L337:BE337),((Input!$K$103+Input!$K$79)*$L$7)/A1taxstdlife))</f>
        <v>0</v>
      </c>
      <c r="BG337" s="172">
        <f>IF(A1taxstdlife="n/a","n/a",IF(BG$3&gt;(A1taxstdlife+$E337),((Input!$K$103+Input!$K$79)*$L$7)-SUM($L337:BF337),((Input!$K$103+Input!$K$79)*$L$7)/A1taxstdlife))</f>
        <v>0</v>
      </c>
      <c r="BH337" s="172">
        <f>IF(A1taxstdlife="n/a","n/a",IF(BH$3&gt;(A1taxstdlife+$E337),((Input!$K$103+Input!$K$79)*$L$7)-SUM($L337:BG337),((Input!$K$103+Input!$K$79)*$L$7)/A1taxstdlife))</f>
        <v>0</v>
      </c>
      <c r="BI337" s="172">
        <f>IF(A1taxstdlife="n/a","n/a",IF(BI$3&gt;(A1taxstdlife+$E337),((Input!$K$103+Input!$K$79)*$L$7)-SUM($L337:BH337),((Input!$K$103+Input!$K$79)*$L$7)/A1taxstdlife))</f>
        <v>0</v>
      </c>
      <c r="BJ337" s="16"/>
      <c r="BK337" s="16"/>
    </row>
    <row r="338" spans="1:63" s="3" customFormat="1" hidden="1" outlineLevel="2">
      <c r="A338" s="16"/>
      <c r="B338" s="35"/>
      <c r="C338" s="34"/>
      <c r="D338" s="546"/>
      <c r="E338" s="293">
        <v>7</v>
      </c>
      <c r="F338" s="37"/>
      <c r="G338" s="318"/>
      <c r="H338" s="320"/>
      <c r="I338" s="320"/>
      <c r="J338" s="320"/>
      <c r="K338" s="320"/>
      <c r="L338" s="320"/>
      <c r="M338" s="319"/>
      <c r="N338" s="172">
        <f>IF(A1taxstdlife="n/a","n/a",IF(N$3&gt;(A1taxstdlife+$E338),((Input!$M$103+Input!$M$79)*$M$7)-SUM($M338:M338),((Input!$M$103+Input!$M$79)*$M$7)/A1taxstdlife))</f>
        <v>0</v>
      </c>
      <c r="O338" s="172">
        <f>IF(A1taxstdlife="n/a","n/a",IF(O$3&gt;(A1taxstdlife+$E338),((Input!$M$103+Input!$M$79)*$M$7)-SUM($M338:N338),((Input!$M$103+Input!$M$79)*$M$7)/A1taxstdlife))</f>
        <v>0</v>
      </c>
      <c r="P338" s="172">
        <f>IF(A1taxstdlife="n/a","n/a",IF(P$3&gt;(A1taxstdlife+$E338),((Input!$M$103+Input!$M$79)*$M$7)-SUM($M338:O338),((Input!$M$103+Input!$M$79)*$M$7)/A1taxstdlife))</f>
        <v>0</v>
      </c>
      <c r="Q338" s="172">
        <f>IF(A1taxstdlife="n/a","n/a",IF(Q$3&gt;(A1taxstdlife+$E338),((Input!$M$103+Input!$M$79)*$M$7)-SUM($M338:P338),((Input!$M$103+Input!$M$79)*$M$7)/A1taxstdlife))</f>
        <v>0</v>
      </c>
      <c r="R338" s="172">
        <f>IF(A1taxstdlife="n/a","n/a",IF(R$3&gt;(A1taxstdlife+$E338),((Input!$M$103+Input!$M$79)*$M$7)-SUM($M338:Q338),((Input!$M$103+Input!$M$79)*$M$7)/A1taxstdlife))</f>
        <v>0</v>
      </c>
      <c r="S338" s="172">
        <f>IF(A1taxstdlife="n/a","n/a",IF(S$3&gt;(A1taxstdlife+$E338),((Input!$M$103+Input!$M$79)*$M$7)-SUM($M338:R338),((Input!$M$103+Input!$M$79)*$M$7)/A1taxstdlife))</f>
        <v>0</v>
      </c>
      <c r="T338" s="172">
        <f>IF(A1taxstdlife="n/a","n/a",IF(T$3&gt;(A1taxstdlife+$E338),((Input!$M$103+Input!$M$79)*$M$7)-SUM($M338:S338),((Input!$M$103+Input!$M$79)*$M$7)/A1taxstdlife))</f>
        <v>0</v>
      </c>
      <c r="U338" s="172">
        <f>IF(A1taxstdlife="n/a","n/a",IF(U$3&gt;(A1taxstdlife+$E338),((Input!$M$103+Input!$M$79)*$M$7)-SUM($M338:T338),((Input!$M$103+Input!$M$79)*$M$7)/A1taxstdlife))</f>
        <v>0</v>
      </c>
      <c r="V338" s="172">
        <f>IF(A1taxstdlife="n/a","n/a",IF(V$3&gt;(A1taxstdlife+$E338),((Input!$M$103+Input!$M$79)*$M$7)-SUM($M338:U338),((Input!$M$103+Input!$M$79)*$M$7)/A1taxstdlife))</f>
        <v>0</v>
      </c>
      <c r="W338" s="172">
        <f>IF(A1taxstdlife="n/a","n/a",IF(W$3&gt;(A1taxstdlife+$E338),((Input!$M$103+Input!$M$79)*$M$7)-SUM($M338:V338),((Input!$M$103+Input!$M$79)*$M$7)/A1taxstdlife))</f>
        <v>0</v>
      </c>
      <c r="X338" s="172">
        <f>IF(A1taxstdlife="n/a","n/a",IF(X$3&gt;(A1taxstdlife+$E338),((Input!$M$103+Input!$M$79)*$M$7)-SUM($M338:W338),((Input!$M$103+Input!$M$79)*$M$7)/A1taxstdlife))</f>
        <v>0</v>
      </c>
      <c r="Y338" s="172">
        <f>IF(A1taxstdlife="n/a","n/a",IF(Y$3&gt;(A1taxstdlife+$E338),((Input!$M$103+Input!$M$79)*$M$7)-SUM($M338:X338),((Input!$M$103+Input!$M$79)*$M$7)/A1taxstdlife))</f>
        <v>0</v>
      </c>
      <c r="Z338" s="172">
        <f>IF(A1taxstdlife="n/a","n/a",IF(Z$3&gt;(A1taxstdlife+$E338),((Input!$M$103+Input!$M$79)*$M$7)-SUM($M338:Y338),((Input!$M$103+Input!$M$79)*$M$7)/A1taxstdlife))</f>
        <v>0</v>
      </c>
      <c r="AA338" s="172">
        <f>IF(A1taxstdlife="n/a","n/a",IF(AA$3&gt;(A1taxstdlife+$E338),((Input!$M$103+Input!$M$79)*$M$7)-SUM($M338:Z338),((Input!$M$103+Input!$M$79)*$M$7)/A1taxstdlife))</f>
        <v>0</v>
      </c>
      <c r="AB338" s="172">
        <f>IF(A1taxstdlife="n/a","n/a",IF(AB$3&gt;(A1taxstdlife+$E338),((Input!$M$103+Input!$M$79)*$M$7)-SUM($M338:AA338),((Input!$M$103+Input!$M$79)*$M$7)/A1taxstdlife))</f>
        <v>0</v>
      </c>
      <c r="AC338" s="172">
        <f>IF(A1taxstdlife="n/a","n/a",IF(AC$3&gt;(A1taxstdlife+$E338),((Input!$M$103+Input!$M$79)*$M$7)-SUM($M338:AB338),((Input!$M$103+Input!$M$79)*$M$7)/A1taxstdlife))</f>
        <v>0</v>
      </c>
      <c r="AD338" s="172">
        <f>IF(A1taxstdlife="n/a","n/a",IF(AD$3&gt;(A1taxstdlife+$E338),((Input!$M$103+Input!$M$79)*$M$7)-SUM($M338:AC338),((Input!$M$103+Input!$M$79)*$M$7)/A1taxstdlife))</f>
        <v>0</v>
      </c>
      <c r="AE338" s="172">
        <f>IF(A1taxstdlife="n/a","n/a",IF(AE$3&gt;(A1taxstdlife+$E338),((Input!$M$103+Input!$M$79)*$M$7)-SUM($M338:AD338),((Input!$M$103+Input!$M$79)*$M$7)/A1taxstdlife))</f>
        <v>0</v>
      </c>
      <c r="AF338" s="172">
        <f>IF(A1taxstdlife="n/a","n/a",IF(AF$3&gt;(A1taxstdlife+$E338),((Input!$M$103+Input!$M$79)*$M$7)-SUM($M338:AE338),((Input!$M$103+Input!$M$79)*$M$7)/A1taxstdlife))</f>
        <v>0</v>
      </c>
      <c r="AG338" s="172">
        <f>IF(A1taxstdlife="n/a","n/a",IF(AG$3&gt;(A1taxstdlife+$E338),((Input!$M$103+Input!$M$79)*$M$7)-SUM($M338:AF338),((Input!$M$103+Input!$M$79)*$M$7)/A1taxstdlife))</f>
        <v>0</v>
      </c>
      <c r="AH338" s="172">
        <f>IF(A1taxstdlife="n/a","n/a",IF(AH$3&gt;(A1taxstdlife+$E338),((Input!$M$103+Input!$M$79)*$M$7)-SUM($M338:AG338),((Input!$M$103+Input!$M$79)*$M$7)/A1taxstdlife))</f>
        <v>0</v>
      </c>
      <c r="AI338" s="172">
        <f>IF(A1taxstdlife="n/a","n/a",IF(AI$3&gt;(A1taxstdlife+$E338),((Input!$M$103+Input!$M$79)*$M$7)-SUM($M338:AH338),((Input!$M$103+Input!$M$79)*$M$7)/A1taxstdlife))</f>
        <v>0</v>
      </c>
      <c r="AJ338" s="172">
        <f>IF(A1taxstdlife="n/a","n/a",IF(AJ$3&gt;(A1taxstdlife+$E338),((Input!$M$103+Input!$M$79)*$M$7)-SUM($M338:AI338),((Input!$M$103+Input!$M$79)*$M$7)/A1taxstdlife))</f>
        <v>0</v>
      </c>
      <c r="AK338" s="172">
        <f>IF(A1taxstdlife="n/a","n/a",IF(AK$3&gt;(A1taxstdlife+$E338),((Input!$M$103+Input!$M$79)*$M$7)-SUM($M338:AJ338),((Input!$M$103+Input!$M$79)*$M$7)/A1taxstdlife))</f>
        <v>0</v>
      </c>
      <c r="AL338" s="172">
        <f>IF(A1taxstdlife="n/a","n/a",IF(AL$3&gt;(A1taxstdlife+$E338),((Input!$M$103+Input!$M$79)*$M$7)-SUM($M338:AK338),((Input!$M$103+Input!$M$79)*$M$7)/A1taxstdlife))</f>
        <v>0</v>
      </c>
      <c r="AM338" s="172">
        <f>IF(A1taxstdlife="n/a","n/a",IF(AM$3&gt;(A1taxstdlife+$E338),((Input!$M$103+Input!$M$79)*$M$7)-SUM($M338:AL338),((Input!$M$103+Input!$M$79)*$M$7)/A1taxstdlife))</f>
        <v>0</v>
      </c>
      <c r="AN338" s="172">
        <f>IF(A1taxstdlife="n/a","n/a",IF(AN$3&gt;(A1taxstdlife+$E338),((Input!$M$103+Input!$M$79)*$M$7)-SUM($M338:AM338),((Input!$M$103+Input!$M$79)*$M$7)/A1taxstdlife))</f>
        <v>0</v>
      </c>
      <c r="AO338" s="172">
        <f>IF(A1taxstdlife="n/a","n/a",IF(AO$3&gt;(A1taxstdlife+$E338),((Input!$M$103+Input!$M$79)*$M$7)-SUM($M338:AN338),((Input!$M$103+Input!$M$79)*$M$7)/A1taxstdlife))</f>
        <v>0</v>
      </c>
      <c r="AP338" s="172">
        <f>IF(A1taxstdlife="n/a","n/a",IF(AP$3&gt;(A1taxstdlife+$E338),((Input!$M$103+Input!$M$79)*$M$7)-SUM($M338:AO338),((Input!$M$103+Input!$M$79)*$M$7)/A1taxstdlife))</f>
        <v>0</v>
      </c>
      <c r="AQ338" s="172">
        <f>IF(A1taxstdlife="n/a","n/a",IF(AQ$3&gt;(A1taxstdlife+$E338),((Input!$M$103+Input!$M$79)*$M$7)-SUM($M338:AP338),((Input!$M$103+Input!$M$79)*$M$7)/A1taxstdlife))</f>
        <v>0</v>
      </c>
      <c r="AR338" s="172">
        <f>IF(A1taxstdlife="n/a","n/a",IF(AR$3&gt;(A1taxstdlife+$E338),((Input!$M$103+Input!$M$79)*$M$7)-SUM($M338:AQ338),((Input!$M$103+Input!$M$79)*$M$7)/A1taxstdlife))</f>
        <v>0</v>
      </c>
      <c r="AS338" s="172">
        <f>IF(A1taxstdlife="n/a","n/a",IF(AS$3&gt;(A1taxstdlife+$E338),((Input!$M$103+Input!$M$79)*$M$7)-SUM($M338:AR338),((Input!$M$103+Input!$M$79)*$M$7)/A1taxstdlife))</f>
        <v>0</v>
      </c>
      <c r="AT338" s="172">
        <f>IF(A1taxstdlife="n/a","n/a",IF(AT$3&gt;(A1taxstdlife+$E338),((Input!$M$103+Input!$M$79)*$M$7)-SUM($M338:AS338),((Input!$M$103+Input!$M$79)*$M$7)/A1taxstdlife))</f>
        <v>0</v>
      </c>
      <c r="AU338" s="172">
        <f>IF(A1taxstdlife="n/a","n/a",IF(AU$3&gt;(A1taxstdlife+$E338),((Input!$M$103+Input!$M$79)*$M$7)-SUM($M338:AT338),((Input!$M$103+Input!$M$79)*$M$7)/A1taxstdlife))</f>
        <v>0</v>
      </c>
      <c r="AV338" s="172">
        <f>IF(A1taxstdlife="n/a","n/a",IF(AV$3&gt;(A1taxstdlife+$E338),((Input!$M$103+Input!$M$79)*$M$7)-SUM($M338:AU338),((Input!$M$103+Input!$M$79)*$M$7)/A1taxstdlife))</f>
        <v>0</v>
      </c>
      <c r="AW338" s="172">
        <f>IF(A1taxstdlife="n/a","n/a",IF(AW$3&gt;(A1taxstdlife+$E338),((Input!$M$103+Input!$M$79)*$M$7)-SUM($M338:AV338),((Input!$M$103+Input!$M$79)*$M$7)/A1taxstdlife))</f>
        <v>0</v>
      </c>
      <c r="AX338" s="172">
        <f>IF(A1taxstdlife="n/a","n/a",IF(AX$3&gt;(A1taxstdlife+$E338),((Input!$M$103+Input!$M$79)*$M$7)-SUM($M338:AW338),((Input!$M$103+Input!$M$79)*$M$7)/A1taxstdlife))</f>
        <v>0</v>
      </c>
      <c r="AY338" s="172">
        <f>IF(A1taxstdlife="n/a","n/a",IF(AY$3&gt;(A1taxstdlife+$E338),((Input!$M$103+Input!$M$79)*$M$7)-SUM($M338:AX338),((Input!$M$103+Input!$M$79)*$M$7)/A1taxstdlife))</f>
        <v>0</v>
      </c>
      <c r="AZ338" s="172">
        <f>IF(A1taxstdlife="n/a","n/a",IF(AZ$3&gt;(A1taxstdlife+$E338),((Input!$M$103+Input!$M$79)*$M$7)-SUM($M338:AY338),((Input!$M$103+Input!$M$79)*$M$7)/A1taxstdlife))</f>
        <v>0</v>
      </c>
      <c r="BA338" s="172">
        <f>IF(A1taxstdlife="n/a","n/a",IF(BA$3&gt;(A1taxstdlife+$E338),((Input!$M$103+Input!$M$79)*$M$7)-SUM($M338:AZ338),((Input!$M$103+Input!$M$79)*$M$7)/A1taxstdlife))</f>
        <v>0</v>
      </c>
      <c r="BB338" s="172">
        <f>IF(A1taxstdlife="n/a","n/a",IF(BB$3&gt;(A1taxstdlife+$E338),((Input!$M$103+Input!$M$79)*$M$7)-SUM($M338:BA338),((Input!$M$103+Input!$M$79)*$M$7)/A1taxstdlife))</f>
        <v>0</v>
      </c>
      <c r="BC338" s="172">
        <f>IF(A1taxstdlife="n/a","n/a",IF(BC$3&gt;(A1taxstdlife+$E338),((Input!$M$103+Input!$M$79)*$M$7)-SUM($M338:BB338),((Input!$M$103+Input!$M$79)*$M$7)/A1taxstdlife))</f>
        <v>0</v>
      </c>
      <c r="BD338" s="172">
        <f>IF(A1taxstdlife="n/a","n/a",IF(BD$3&gt;(A1taxstdlife+$E338),((Input!$M$103+Input!$M$79)*$M$7)-SUM($M338:BC338),((Input!$M$103+Input!$M$79)*$M$7)/A1taxstdlife))</f>
        <v>0</v>
      </c>
      <c r="BE338" s="172">
        <f>IF(A1taxstdlife="n/a","n/a",IF(BE$3&gt;(A1taxstdlife+$E338),((Input!$M$103+Input!$M$79)*$M$7)-SUM($M338:BD338),((Input!$M$103+Input!$M$79)*$M$7)/A1taxstdlife))</f>
        <v>0</v>
      </c>
      <c r="BF338" s="172">
        <f>IF(A1taxstdlife="n/a","n/a",IF(BF$3&gt;(A1taxstdlife+$E338),((Input!$M$103+Input!$M$79)*$M$7)-SUM($M338:BE338),((Input!$M$103+Input!$M$79)*$M$7)/A1taxstdlife))</f>
        <v>0</v>
      </c>
      <c r="BG338" s="172">
        <f>IF(A1taxstdlife="n/a","n/a",IF(BG$3&gt;(A1taxstdlife+$E338),((Input!$M$103+Input!$M$79)*$M$7)-SUM($M338:BF338),((Input!$M$103+Input!$M$79)*$M$7)/A1taxstdlife))</f>
        <v>0</v>
      </c>
      <c r="BH338" s="172">
        <f>IF(A1taxstdlife="n/a","n/a",IF(BH$3&gt;(A1taxstdlife+$E338),((Input!$M$103+Input!$M$79)*$M$7)-SUM($M338:BG338),((Input!$M$103+Input!$M$79)*$M$7)/A1taxstdlife))</f>
        <v>0</v>
      </c>
      <c r="BI338" s="172">
        <f>IF(A1taxstdlife="n/a","n/a",IF(BI$3&gt;(A1taxstdlife+$E338),((Input!$M$103+Input!$M$79)*$M$7)-SUM($M338:BH338),((Input!$M$103+Input!$M$79)*$M$7)/A1taxstdlife))</f>
        <v>0</v>
      </c>
      <c r="BJ338" s="16"/>
      <c r="BK338" s="16"/>
    </row>
    <row r="339" spans="1:63" s="3" customFormat="1" hidden="1" outlineLevel="2">
      <c r="A339" s="16"/>
      <c r="B339" s="35"/>
      <c r="C339" s="34"/>
      <c r="D339" s="546"/>
      <c r="E339" s="293">
        <v>8</v>
      </c>
      <c r="F339" s="37"/>
      <c r="G339" s="318"/>
      <c r="H339" s="320"/>
      <c r="I339" s="320"/>
      <c r="J339" s="320"/>
      <c r="K339" s="320"/>
      <c r="L339" s="320"/>
      <c r="M339" s="320"/>
      <c r="N339" s="319"/>
      <c r="O339" s="172">
        <f>IF(A1taxstdlife="n/a","n/a",IF(O$3&gt;(A1taxstdlife+$E339),((Input!$N$103+Input!$N$79)*$N$7)-SUM($N339:N339),((Input!$N$103+Input!$N$79)*$N$7)/A1taxstdlife))</f>
        <v>0</v>
      </c>
      <c r="P339" s="172">
        <f>IF(A1taxstdlife="n/a","n/a",IF(P$3&gt;(A1taxstdlife+$E339),((Input!$N$103+Input!$N$79)*$N$7)-SUM($N339:O339),((Input!$N$103+Input!$N$79)*$N$7)/A1taxstdlife))</f>
        <v>0</v>
      </c>
      <c r="Q339" s="172">
        <f>IF(A1taxstdlife="n/a","n/a",IF(Q$3&gt;(A1taxstdlife+$E339),((Input!$N$103+Input!$N$79)*$N$7)-SUM($N339:P339),((Input!$N$103+Input!$N$79)*$N$7)/A1taxstdlife))</f>
        <v>0</v>
      </c>
      <c r="R339" s="172">
        <f>IF(A1taxstdlife="n/a","n/a",IF(R$3&gt;(A1taxstdlife+$E339),((Input!$N$103+Input!$N$79)*$N$7)-SUM($N339:Q339),((Input!$N$103+Input!$N$79)*$N$7)/A1taxstdlife))</f>
        <v>0</v>
      </c>
      <c r="S339" s="172">
        <f>IF(A1taxstdlife="n/a","n/a",IF(S$3&gt;(A1taxstdlife+$E339),((Input!$N$103+Input!$N$79)*$N$7)-SUM($N339:R339),((Input!$N$103+Input!$N$79)*$N$7)/A1taxstdlife))</f>
        <v>0</v>
      </c>
      <c r="T339" s="172">
        <f>IF(A1taxstdlife="n/a","n/a",IF(T$3&gt;(A1taxstdlife+$E339),((Input!$N$103+Input!$N$79)*$N$7)-SUM($N339:S339),((Input!$N$103+Input!$N$79)*$N$7)/A1taxstdlife))</f>
        <v>0</v>
      </c>
      <c r="U339" s="172">
        <f>IF(A1taxstdlife="n/a","n/a",IF(U$3&gt;(A1taxstdlife+$E339),((Input!$N$103+Input!$N$79)*$N$7)-SUM($N339:T339),((Input!$N$103+Input!$N$79)*$N$7)/A1taxstdlife))</f>
        <v>0</v>
      </c>
      <c r="V339" s="172">
        <f>IF(A1taxstdlife="n/a","n/a",IF(V$3&gt;(A1taxstdlife+$E339),((Input!$N$103+Input!$N$79)*$N$7)-SUM($N339:U339),((Input!$N$103+Input!$N$79)*$N$7)/A1taxstdlife))</f>
        <v>0</v>
      </c>
      <c r="W339" s="172">
        <f>IF(A1taxstdlife="n/a","n/a",IF(W$3&gt;(A1taxstdlife+$E339),((Input!$N$103+Input!$N$79)*$N$7)-SUM($N339:V339),((Input!$N$103+Input!$N$79)*$N$7)/A1taxstdlife))</f>
        <v>0</v>
      </c>
      <c r="X339" s="172">
        <f>IF(A1taxstdlife="n/a","n/a",IF(X$3&gt;(A1taxstdlife+$E339),((Input!$N$103+Input!$N$79)*$N$7)-SUM($N339:W339),((Input!$N$103+Input!$N$79)*$N$7)/A1taxstdlife))</f>
        <v>0</v>
      </c>
      <c r="Y339" s="172">
        <f>IF(A1taxstdlife="n/a","n/a",IF(Y$3&gt;(A1taxstdlife+$E339),((Input!$N$103+Input!$N$79)*$N$7)-SUM($N339:X339),((Input!$N$103+Input!$N$79)*$N$7)/A1taxstdlife))</f>
        <v>0</v>
      </c>
      <c r="Z339" s="172">
        <f>IF(A1taxstdlife="n/a","n/a",IF(Z$3&gt;(A1taxstdlife+$E339),((Input!$N$103+Input!$N$79)*$N$7)-SUM($N339:Y339),((Input!$N$103+Input!$N$79)*$N$7)/A1taxstdlife))</f>
        <v>0</v>
      </c>
      <c r="AA339" s="172">
        <f>IF(A1taxstdlife="n/a","n/a",IF(AA$3&gt;(A1taxstdlife+$E339),((Input!$N$103+Input!$N$79)*$N$7)-SUM($N339:Z339),((Input!$N$103+Input!$N$79)*$N$7)/A1taxstdlife))</f>
        <v>0</v>
      </c>
      <c r="AB339" s="172">
        <f>IF(A1taxstdlife="n/a","n/a",IF(AB$3&gt;(A1taxstdlife+$E339),((Input!$N$103+Input!$N$79)*$N$7)-SUM($N339:AA339),((Input!$N$103+Input!$N$79)*$N$7)/A1taxstdlife))</f>
        <v>0</v>
      </c>
      <c r="AC339" s="172">
        <f>IF(A1taxstdlife="n/a","n/a",IF(AC$3&gt;(A1taxstdlife+$E339),((Input!$N$103+Input!$N$79)*$N$7)-SUM($N339:AB339),((Input!$N$103+Input!$N$79)*$N$7)/A1taxstdlife))</f>
        <v>0</v>
      </c>
      <c r="AD339" s="172">
        <f>IF(A1taxstdlife="n/a","n/a",IF(AD$3&gt;(A1taxstdlife+$E339),((Input!$N$103+Input!$N$79)*$N$7)-SUM($N339:AC339),((Input!$N$103+Input!$N$79)*$N$7)/A1taxstdlife))</f>
        <v>0</v>
      </c>
      <c r="AE339" s="172">
        <f>IF(A1taxstdlife="n/a","n/a",IF(AE$3&gt;(A1taxstdlife+$E339),((Input!$N$103+Input!$N$79)*$N$7)-SUM($N339:AD339),((Input!$N$103+Input!$N$79)*$N$7)/A1taxstdlife))</f>
        <v>0</v>
      </c>
      <c r="AF339" s="172">
        <f>IF(A1taxstdlife="n/a","n/a",IF(AF$3&gt;(A1taxstdlife+$E339),((Input!$N$103+Input!$N$79)*$N$7)-SUM($N339:AE339),((Input!$N$103+Input!$N$79)*$N$7)/A1taxstdlife))</f>
        <v>0</v>
      </c>
      <c r="AG339" s="172">
        <f>IF(A1taxstdlife="n/a","n/a",IF(AG$3&gt;(A1taxstdlife+$E339),((Input!$N$103+Input!$N$79)*$N$7)-SUM($N339:AF339),((Input!$N$103+Input!$N$79)*$N$7)/A1taxstdlife))</f>
        <v>0</v>
      </c>
      <c r="AH339" s="172">
        <f>IF(A1taxstdlife="n/a","n/a",IF(AH$3&gt;(A1taxstdlife+$E339),((Input!$N$103+Input!$N$79)*$N$7)-SUM($N339:AG339),((Input!$N$103+Input!$N$79)*$N$7)/A1taxstdlife))</f>
        <v>0</v>
      </c>
      <c r="AI339" s="172">
        <f>IF(A1taxstdlife="n/a","n/a",IF(AI$3&gt;(A1taxstdlife+$E339),((Input!$N$103+Input!$N$79)*$N$7)-SUM($N339:AH339),((Input!$N$103+Input!$N$79)*$N$7)/A1taxstdlife))</f>
        <v>0</v>
      </c>
      <c r="AJ339" s="172">
        <f>IF(A1taxstdlife="n/a","n/a",IF(AJ$3&gt;(A1taxstdlife+$E339),((Input!$N$103+Input!$N$79)*$N$7)-SUM($N339:AI339),((Input!$N$103+Input!$N$79)*$N$7)/A1taxstdlife))</f>
        <v>0</v>
      </c>
      <c r="AK339" s="172">
        <f>IF(A1taxstdlife="n/a","n/a",IF(AK$3&gt;(A1taxstdlife+$E339),((Input!$N$103+Input!$N$79)*$N$7)-SUM($N339:AJ339),((Input!$N$103+Input!$N$79)*$N$7)/A1taxstdlife))</f>
        <v>0</v>
      </c>
      <c r="AL339" s="172">
        <f>IF(A1taxstdlife="n/a","n/a",IF(AL$3&gt;(A1taxstdlife+$E339),((Input!$N$103+Input!$N$79)*$N$7)-SUM($N339:AK339),((Input!$N$103+Input!$N$79)*$N$7)/A1taxstdlife))</f>
        <v>0</v>
      </c>
      <c r="AM339" s="172">
        <f>IF(A1taxstdlife="n/a","n/a",IF(AM$3&gt;(A1taxstdlife+$E339),((Input!$N$103+Input!$N$79)*$N$7)-SUM($N339:AL339),((Input!$N$103+Input!$N$79)*$N$7)/A1taxstdlife))</f>
        <v>0</v>
      </c>
      <c r="AN339" s="172">
        <f>IF(A1taxstdlife="n/a","n/a",IF(AN$3&gt;(A1taxstdlife+$E339),((Input!$N$103+Input!$N$79)*$N$7)-SUM($N339:AM339),((Input!$N$103+Input!$N$79)*$N$7)/A1taxstdlife))</f>
        <v>0</v>
      </c>
      <c r="AO339" s="172">
        <f>IF(A1taxstdlife="n/a","n/a",IF(AO$3&gt;(A1taxstdlife+$E339),((Input!$N$103+Input!$N$79)*$N$7)-SUM($N339:AN339),((Input!$N$103+Input!$N$79)*$N$7)/A1taxstdlife))</f>
        <v>0</v>
      </c>
      <c r="AP339" s="172">
        <f>IF(A1taxstdlife="n/a","n/a",IF(AP$3&gt;(A1taxstdlife+$E339),((Input!$N$103+Input!$N$79)*$N$7)-SUM($N339:AO339),((Input!$N$103+Input!$N$79)*$N$7)/A1taxstdlife))</f>
        <v>0</v>
      </c>
      <c r="AQ339" s="172">
        <f>IF(A1taxstdlife="n/a","n/a",IF(AQ$3&gt;(A1taxstdlife+$E339),((Input!$N$103+Input!$N$79)*$N$7)-SUM($N339:AP339),((Input!$N$103+Input!$N$79)*$N$7)/A1taxstdlife))</f>
        <v>0</v>
      </c>
      <c r="AR339" s="172">
        <f>IF(A1taxstdlife="n/a","n/a",IF(AR$3&gt;(A1taxstdlife+$E339),((Input!$N$103+Input!$N$79)*$N$7)-SUM($N339:AQ339),((Input!$N$103+Input!$N$79)*$N$7)/A1taxstdlife))</f>
        <v>0</v>
      </c>
      <c r="AS339" s="172">
        <f>IF(A1taxstdlife="n/a","n/a",IF(AS$3&gt;(A1taxstdlife+$E339),((Input!$N$103+Input!$N$79)*$N$7)-SUM($N339:AR339),((Input!$N$103+Input!$N$79)*$N$7)/A1taxstdlife))</f>
        <v>0</v>
      </c>
      <c r="AT339" s="172">
        <f>IF(A1taxstdlife="n/a","n/a",IF(AT$3&gt;(A1taxstdlife+$E339),((Input!$N$103+Input!$N$79)*$N$7)-SUM($N339:AS339),((Input!$N$103+Input!$N$79)*$N$7)/A1taxstdlife))</f>
        <v>0</v>
      </c>
      <c r="AU339" s="172">
        <f>IF(A1taxstdlife="n/a","n/a",IF(AU$3&gt;(A1taxstdlife+$E339),((Input!$N$103+Input!$N$79)*$N$7)-SUM($N339:AT339),((Input!$N$103+Input!$N$79)*$N$7)/A1taxstdlife))</f>
        <v>0</v>
      </c>
      <c r="AV339" s="172">
        <f>IF(A1taxstdlife="n/a","n/a",IF(AV$3&gt;(A1taxstdlife+$E339),((Input!$N$103+Input!$N$79)*$N$7)-SUM($N339:AU339),((Input!$N$103+Input!$N$79)*$N$7)/A1taxstdlife))</f>
        <v>0</v>
      </c>
      <c r="AW339" s="172">
        <f>IF(A1taxstdlife="n/a","n/a",IF(AW$3&gt;(A1taxstdlife+$E339),((Input!$N$103+Input!$N$79)*$N$7)-SUM($N339:AV339),((Input!$N$103+Input!$N$79)*$N$7)/A1taxstdlife))</f>
        <v>0</v>
      </c>
      <c r="AX339" s="172">
        <f>IF(A1taxstdlife="n/a","n/a",IF(AX$3&gt;(A1taxstdlife+$E339),((Input!$N$103+Input!$N$79)*$N$7)-SUM($N339:AW339),((Input!$N$103+Input!$N$79)*$N$7)/A1taxstdlife))</f>
        <v>0</v>
      </c>
      <c r="AY339" s="172">
        <f>IF(A1taxstdlife="n/a","n/a",IF(AY$3&gt;(A1taxstdlife+$E339),((Input!$N$103+Input!$N$79)*$N$7)-SUM($N339:AX339),((Input!$N$103+Input!$N$79)*$N$7)/A1taxstdlife))</f>
        <v>0</v>
      </c>
      <c r="AZ339" s="172">
        <f>IF(A1taxstdlife="n/a","n/a",IF(AZ$3&gt;(A1taxstdlife+$E339),((Input!$N$103+Input!$N$79)*$N$7)-SUM($N339:AY339),((Input!$N$103+Input!$N$79)*$N$7)/A1taxstdlife))</f>
        <v>0</v>
      </c>
      <c r="BA339" s="172">
        <f>IF(A1taxstdlife="n/a","n/a",IF(BA$3&gt;(A1taxstdlife+$E339),((Input!$N$103+Input!$N$79)*$N$7)-SUM($N339:AZ339),((Input!$N$103+Input!$N$79)*$N$7)/A1taxstdlife))</f>
        <v>0</v>
      </c>
      <c r="BB339" s="172">
        <f>IF(A1taxstdlife="n/a","n/a",IF(BB$3&gt;(A1taxstdlife+$E339),((Input!$N$103+Input!$N$79)*$N$7)-SUM($N339:BA339),((Input!$N$103+Input!$N$79)*$N$7)/A1taxstdlife))</f>
        <v>0</v>
      </c>
      <c r="BC339" s="172">
        <f>IF(A1taxstdlife="n/a","n/a",IF(BC$3&gt;(A1taxstdlife+$E339),((Input!$N$103+Input!$N$79)*$N$7)-SUM($N339:BB339),((Input!$N$103+Input!$N$79)*$N$7)/A1taxstdlife))</f>
        <v>0</v>
      </c>
      <c r="BD339" s="172">
        <f>IF(A1taxstdlife="n/a","n/a",IF(BD$3&gt;(A1taxstdlife+$E339),((Input!$N$103+Input!$N$79)*$N$7)-SUM($N339:BC339),((Input!$N$103+Input!$N$79)*$N$7)/A1taxstdlife))</f>
        <v>0</v>
      </c>
      <c r="BE339" s="172">
        <f>IF(A1taxstdlife="n/a","n/a",IF(BE$3&gt;(A1taxstdlife+$E339),((Input!$N$103+Input!$N$79)*$N$7)-SUM($N339:BD339),((Input!$N$103+Input!$N$79)*$N$7)/A1taxstdlife))</f>
        <v>0</v>
      </c>
      <c r="BF339" s="172">
        <f>IF(A1taxstdlife="n/a","n/a",IF(BF$3&gt;(A1taxstdlife+$E339),((Input!$N$103+Input!$N$79)*$N$7)-SUM($N339:BE339),((Input!$N$103+Input!$N$79)*$N$7)/A1taxstdlife))</f>
        <v>0</v>
      </c>
      <c r="BG339" s="172">
        <f>IF(A1taxstdlife="n/a","n/a",IF(BG$3&gt;(A1taxstdlife+$E339),((Input!$N$103+Input!$N$79)*$N$7)-SUM($N339:BF339),((Input!$N$103+Input!$N$79)*$N$7)/A1taxstdlife))</f>
        <v>0</v>
      </c>
      <c r="BH339" s="172">
        <f>IF(A1taxstdlife="n/a","n/a",IF(BH$3&gt;(A1taxstdlife+$E339),((Input!$N$103+Input!$N$79)*$N$7)-SUM($N339:BG339),((Input!$N$103+Input!$N$79)*$N$7)/A1taxstdlife))</f>
        <v>0</v>
      </c>
      <c r="BI339" s="172">
        <f>IF(A1taxstdlife="n/a","n/a",IF(BI$3&gt;(A1taxstdlife+$E339),((Input!$N$103+Input!$N$79)*$N$7)-SUM($N339:BH339),((Input!$N$103+Input!$N$79)*$N$7)/A1taxstdlife))</f>
        <v>0</v>
      </c>
      <c r="BJ339" s="16"/>
      <c r="BK339" s="16"/>
    </row>
    <row r="340" spans="1:63" s="3" customFormat="1" hidden="1" outlineLevel="2">
      <c r="A340" s="16"/>
      <c r="B340" s="35"/>
      <c r="C340" s="34"/>
      <c r="D340" s="546"/>
      <c r="E340" s="293">
        <v>9</v>
      </c>
      <c r="F340" s="37"/>
      <c r="G340" s="318"/>
      <c r="H340" s="320"/>
      <c r="I340" s="320"/>
      <c r="J340" s="320"/>
      <c r="K340" s="320"/>
      <c r="L340" s="320"/>
      <c r="M340" s="320"/>
      <c r="N340" s="320"/>
      <c r="O340" s="319"/>
      <c r="P340" s="172">
        <f>IF(A1taxstdlife="n/a","n/a",IF(P$3&gt;(A1taxstdlife+$E340),((Input!$O$103+Input!$O$79)*$O$7)-SUM($O340:O340),((Input!$O$103+Input!$O$79)*$O$7)/A1taxstdlife))</f>
        <v>0</v>
      </c>
      <c r="Q340" s="172">
        <f>IF(A1taxstdlife="n/a","n/a",IF(Q$3&gt;(A1taxstdlife+$E340),((Input!$O$103+Input!$O$79)*$O$7)-SUM($O340:P340),((Input!$O$103+Input!$O$79)*$O$7)/A1taxstdlife))</f>
        <v>0</v>
      </c>
      <c r="R340" s="172">
        <f>IF(A1taxstdlife="n/a","n/a",IF(R$3&gt;(A1taxstdlife+$E340),((Input!$O$103+Input!$O$79)*$O$7)-SUM($O340:Q340),((Input!$O$103+Input!$O$79)*$O$7)/A1taxstdlife))</f>
        <v>0</v>
      </c>
      <c r="S340" s="172">
        <f>IF(A1taxstdlife="n/a","n/a",IF(S$3&gt;(A1taxstdlife+$E340),((Input!$O$103+Input!$O$79)*$O$7)-SUM($O340:R340),((Input!$O$103+Input!$O$79)*$O$7)/A1taxstdlife))</f>
        <v>0</v>
      </c>
      <c r="T340" s="172">
        <f>IF(A1taxstdlife="n/a","n/a",IF(T$3&gt;(A1taxstdlife+$E340),((Input!$O$103+Input!$O$79)*$O$7)-SUM($O340:S340),((Input!$O$103+Input!$O$79)*$O$7)/A1taxstdlife))</f>
        <v>0</v>
      </c>
      <c r="U340" s="172">
        <f>IF(A1taxstdlife="n/a","n/a",IF(U$3&gt;(A1taxstdlife+$E340),((Input!$O$103+Input!$O$79)*$O$7)-SUM($O340:T340),((Input!$O$103+Input!$O$79)*$O$7)/A1taxstdlife))</f>
        <v>0</v>
      </c>
      <c r="V340" s="172">
        <f>IF(A1taxstdlife="n/a","n/a",IF(V$3&gt;(A1taxstdlife+$E340),((Input!$O$103+Input!$O$79)*$O$7)-SUM($O340:U340),((Input!$O$103+Input!$O$79)*$O$7)/A1taxstdlife))</f>
        <v>0</v>
      </c>
      <c r="W340" s="172">
        <f>IF(A1taxstdlife="n/a","n/a",IF(W$3&gt;(A1taxstdlife+$E340),((Input!$O$103+Input!$O$79)*$O$7)-SUM($O340:V340),((Input!$O$103+Input!$O$79)*$O$7)/A1taxstdlife))</f>
        <v>0</v>
      </c>
      <c r="X340" s="172">
        <f>IF(A1taxstdlife="n/a","n/a",IF(X$3&gt;(A1taxstdlife+$E340),((Input!$O$103+Input!$O$79)*$O$7)-SUM($O340:W340),((Input!$O$103+Input!$O$79)*$O$7)/A1taxstdlife))</f>
        <v>0</v>
      </c>
      <c r="Y340" s="172">
        <f>IF(A1taxstdlife="n/a","n/a",IF(Y$3&gt;(A1taxstdlife+$E340),((Input!$O$103+Input!$O$79)*$O$7)-SUM($O340:X340),((Input!$O$103+Input!$O$79)*$O$7)/A1taxstdlife))</f>
        <v>0</v>
      </c>
      <c r="Z340" s="172">
        <f>IF(A1taxstdlife="n/a","n/a",IF(Z$3&gt;(A1taxstdlife+$E340),((Input!$O$103+Input!$O$79)*$O$7)-SUM($O340:Y340),((Input!$O$103+Input!$O$79)*$O$7)/A1taxstdlife))</f>
        <v>0</v>
      </c>
      <c r="AA340" s="172">
        <f>IF(A1taxstdlife="n/a","n/a",IF(AA$3&gt;(A1taxstdlife+$E340),((Input!$O$103+Input!$O$79)*$O$7)-SUM($O340:Z340),((Input!$O$103+Input!$O$79)*$O$7)/A1taxstdlife))</f>
        <v>0</v>
      </c>
      <c r="AB340" s="172">
        <f>IF(A1taxstdlife="n/a","n/a",IF(AB$3&gt;(A1taxstdlife+$E340),((Input!$O$103+Input!$O$79)*$O$7)-SUM($O340:AA340),((Input!$O$103+Input!$O$79)*$O$7)/A1taxstdlife))</f>
        <v>0</v>
      </c>
      <c r="AC340" s="172">
        <f>IF(A1taxstdlife="n/a","n/a",IF(AC$3&gt;(A1taxstdlife+$E340),((Input!$O$103+Input!$O$79)*$O$7)-SUM($O340:AB340),((Input!$O$103+Input!$O$79)*$O$7)/A1taxstdlife))</f>
        <v>0</v>
      </c>
      <c r="AD340" s="172">
        <f>IF(A1taxstdlife="n/a","n/a",IF(AD$3&gt;(A1taxstdlife+$E340),((Input!$O$103+Input!$O$79)*$O$7)-SUM($O340:AC340),((Input!$O$103+Input!$O$79)*$O$7)/A1taxstdlife))</f>
        <v>0</v>
      </c>
      <c r="AE340" s="172">
        <f>IF(A1taxstdlife="n/a","n/a",IF(AE$3&gt;(A1taxstdlife+$E340),((Input!$O$103+Input!$O$79)*$O$7)-SUM($O340:AD340),((Input!$O$103+Input!$O$79)*$O$7)/A1taxstdlife))</f>
        <v>0</v>
      </c>
      <c r="AF340" s="172">
        <f>IF(A1taxstdlife="n/a","n/a",IF(AF$3&gt;(A1taxstdlife+$E340),((Input!$O$103+Input!$O$79)*$O$7)-SUM($O340:AE340),((Input!$O$103+Input!$O$79)*$O$7)/A1taxstdlife))</f>
        <v>0</v>
      </c>
      <c r="AG340" s="172">
        <f>IF(A1taxstdlife="n/a","n/a",IF(AG$3&gt;(A1taxstdlife+$E340),((Input!$O$103+Input!$O$79)*$O$7)-SUM($O340:AF340),((Input!$O$103+Input!$O$79)*$O$7)/A1taxstdlife))</f>
        <v>0</v>
      </c>
      <c r="AH340" s="172">
        <f>IF(A1taxstdlife="n/a","n/a",IF(AH$3&gt;(A1taxstdlife+$E340),((Input!$O$103+Input!$O$79)*$O$7)-SUM($O340:AG340),((Input!$O$103+Input!$O$79)*$O$7)/A1taxstdlife))</f>
        <v>0</v>
      </c>
      <c r="AI340" s="172">
        <f>IF(A1taxstdlife="n/a","n/a",IF(AI$3&gt;(A1taxstdlife+$E340),((Input!$O$103+Input!$O$79)*$O$7)-SUM($O340:AH340),((Input!$O$103+Input!$O$79)*$O$7)/A1taxstdlife))</f>
        <v>0</v>
      </c>
      <c r="AJ340" s="172">
        <f>IF(A1taxstdlife="n/a","n/a",IF(AJ$3&gt;(A1taxstdlife+$E340),((Input!$O$103+Input!$O$79)*$O$7)-SUM($O340:AI340),((Input!$O$103+Input!$O$79)*$O$7)/A1taxstdlife))</f>
        <v>0</v>
      </c>
      <c r="AK340" s="172">
        <f>IF(A1taxstdlife="n/a","n/a",IF(AK$3&gt;(A1taxstdlife+$E340),((Input!$O$103+Input!$O$79)*$O$7)-SUM($O340:AJ340),((Input!$O$103+Input!$O$79)*$O$7)/A1taxstdlife))</f>
        <v>0</v>
      </c>
      <c r="AL340" s="172">
        <f>IF(A1taxstdlife="n/a","n/a",IF(AL$3&gt;(A1taxstdlife+$E340),((Input!$O$103+Input!$O$79)*$O$7)-SUM($O340:AK340),((Input!$O$103+Input!$O$79)*$O$7)/A1taxstdlife))</f>
        <v>0</v>
      </c>
      <c r="AM340" s="172">
        <f>IF(A1taxstdlife="n/a","n/a",IF(AM$3&gt;(A1taxstdlife+$E340),((Input!$O$103+Input!$O$79)*$O$7)-SUM($O340:AL340),((Input!$O$103+Input!$O$79)*$O$7)/A1taxstdlife))</f>
        <v>0</v>
      </c>
      <c r="AN340" s="172">
        <f>IF(A1taxstdlife="n/a","n/a",IF(AN$3&gt;(A1taxstdlife+$E340),((Input!$O$103+Input!$O$79)*$O$7)-SUM($O340:AM340),((Input!$O$103+Input!$O$79)*$O$7)/A1taxstdlife))</f>
        <v>0</v>
      </c>
      <c r="AO340" s="172">
        <f>IF(A1taxstdlife="n/a","n/a",IF(AO$3&gt;(A1taxstdlife+$E340),((Input!$O$103+Input!$O$79)*$O$7)-SUM($O340:AN340),((Input!$O$103+Input!$O$79)*$O$7)/A1taxstdlife))</f>
        <v>0</v>
      </c>
      <c r="AP340" s="172">
        <f>IF(A1taxstdlife="n/a","n/a",IF(AP$3&gt;(A1taxstdlife+$E340),((Input!$O$103+Input!$O$79)*$O$7)-SUM($O340:AO340),((Input!$O$103+Input!$O$79)*$O$7)/A1taxstdlife))</f>
        <v>0</v>
      </c>
      <c r="AQ340" s="172">
        <f>IF(A1taxstdlife="n/a","n/a",IF(AQ$3&gt;(A1taxstdlife+$E340),((Input!$O$103+Input!$O$79)*$O$7)-SUM($O340:AP340),((Input!$O$103+Input!$O$79)*$O$7)/A1taxstdlife))</f>
        <v>0</v>
      </c>
      <c r="AR340" s="172">
        <f>IF(A1taxstdlife="n/a","n/a",IF(AR$3&gt;(A1taxstdlife+$E340),((Input!$O$103+Input!$O$79)*$O$7)-SUM($O340:AQ340),((Input!$O$103+Input!$O$79)*$O$7)/A1taxstdlife))</f>
        <v>0</v>
      </c>
      <c r="AS340" s="172">
        <f>IF(A1taxstdlife="n/a","n/a",IF(AS$3&gt;(A1taxstdlife+$E340),((Input!$O$103+Input!$O$79)*$O$7)-SUM($O340:AR340),((Input!$O$103+Input!$O$79)*$O$7)/A1taxstdlife))</f>
        <v>0</v>
      </c>
      <c r="AT340" s="172">
        <f>IF(A1taxstdlife="n/a","n/a",IF(AT$3&gt;(A1taxstdlife+$E340),((Input!$O$103+Input!$O$79)*$O$7)-SUM($O340:AS340),((Input!$O$103+Input!$O$79)*$O$7)/A1taxstdlife))</f>
        <v>0</v>
      </c>
      <c r="AU340" s="172">
        <f>IF(A1taxstdlife="n/a","n/a",IF(AU$3&gt;(A1taxstdlife+$E340),((Input!$O$103+Input!$O$79)*$O$7)-SUM($O340:AT340),((Input!$O$103+Input!$O$79)*$O$7)/A1taxstdlife))</f>
        <v>0</v>
      </c>
      <c r="AV340" s="172">
        <f>IF(A1taxstdlife="n/a","n/a",IF(AV$3&gt;(A1taxstdlife+$E340),((Input!$O$103+Input!$O$79)*$O$7)-SUM($O340:AU340),((Input!$O$103+Input!$O$79)*$O$7)/A1taxstdlife))</f>
        <v>0</v>
      </c>
      <c r="AW340" s="172">
        <f>IF(A1taxstdlife="n/a","n/a",IF(AW$3&gt;(A1taxstdlife+$E340),((Input!$O$103+Input!$O$79)*$O$7)-SUM($O340:AV340),((Input!$O$103+Input!$O$79)*$O$7)/A1taxstdlife))</f>
        <v>0</v>
      </c>
      <c r="AX340" s="172">
        <f>IF(A1taxstdlife="n/a","n/a",IF(AX$3&gt;(A1taxstdlife+$E340),((Input!$O$103+Input!$O$79)*$O$7)-SUM($O340:AW340),((Input!$O$103+Input!$O$79)*$O$7)/A1taxstdlife))</f>
        <v>0</v>
      </c>
      <c r="AY340" s="172">
        <f>IF(A1taxstdlife="n/a","n/a",IF(AY$3&gt;(A1taxstdlife+$E340),((Input!$O$103+Input!$O$79)*$O$7)-SUM($O340:AX340),((Input!$O$103+Input!$O$79)*$O$7)/A1taxstdlife))</f>
        <v>0</v>
      </c>
      <c r="AZ340" s="172">
        <f>IF(A1taxstdlife="n/a","n/a",IF(AZ$3&gt;(A1taxstdlife+$E340),((Input!$O$103+Input!$O$79)*$O$7)-SUM($O340:AY340),((Input!$O$103+Input!$O$79)*$O$7)/A1taxstdlife))</f>
        <v>0</v>
      </c>
      <c r="BA340" s="172">
        <f>IF(A1taxstdlife="n/a","n/a",IF(BA$3&gt;(A1taxstdlife+$E340),((Input!$O$103+Input!$O$79)*$O$7)-SUM($O340:AZ340),((Input!$O$103+Input!$O$79)*$O$7)/A1taxstdlife))</f>
        <v>0</v>
      </c>
      <c r="BB340" s="172">
        <f>IF(A1taxstdlife="n/a","n/a",IF(BB$3&gt;(A1taxstdlife+$E340),((Input!$O$103+Input!$O$79)*$O$7)-SUM($O340:BA340),((Input!$O$103+Input!$O$79)*$O$7)/A1taxstdlife))</f>
        <v>0</v>
      </c>
      <c r="BC340" s="172">
        <f>IF(A1taxstdlife="n/a","n/a",IF(BC$3&gt;(A1taxstdlife+$E340),((Input!$O$103+Input!$O$79)*$O$7)-SUM($O340:BB340),((Input!$O$103+Input!$O$79)*$O$7)/A1taxstdlife))</f>
        <v>0</v>
      </c>
      <c r="BD340" s="172">
        <f>IF(A1taxstdlife="n/a","n/a",IF(BD$3&gt;(A1taxstdlife+$E340),((Input!$O$103+Input!$O$79)*$O$7)-SUM($O340:BC340),((Input!$O$103+Input!$O$79)*$O$7)/A1taxstdlife))</f>
        <v>0</v>
      </c>
      <c r="BE340" s="172">
        <f>IF(A1taxstdlife="n/a","n/a",IF(BE$3&gt;(A1taxstdlife+$E340),((Input!$O$103+Input!$O$79)*$O$7)-SUM($O340:BD340),((Input!$O$103+Input!$O$79)*$O$7)/A1taxstdlife))</f>
        <v>0</v>
      </c>
      <c r="BF340" s="172">
        <f>IF(A1taxstdlife="n/a","n/a",IF(BF$3&gt;(A1taxstdlife+$E340),((Input!$O$103+Input!$O$79)*$O$7)-SUM($O340:BE340),((Input!$O$103+Input!$O$79)*$O$7)/A1taxstdlife))</f>
        <v>0</v>
      </c>
      <c r="BG340" s="172">
        <f>IF(A1taxstdlife="n/a","n/a",IF(BG$3&gt;(A1taxstdlife+$E340),((Input!$O$103+Input!$O$79)*$O$7)-SUM($O340:BF340),((Input!$O$103+Input!$O$79)*$O$7)/A1taxstdlife))</f>
        <v>0</v>
      </c>
      <c r="BH340" s="172">
        <f>IF(A1taxstdlife="n/a","n/a",IF(BH$3&gt;(A1taxstdlife+$E340),((Input!$O$103+Input!$O$79)*$O$7)-SUM($O340:BG340),((Input!$O$103+Input!$O$79)*$O$7)/A1taxstdlife))</f>
        <v>0</v>
      </c>
      <c r="BI340" s="172">
        <f>IF(A1taxstdlife="n/a","n/a",IF(BI$3&gt;(A1taxstdlife+$E340),((Input!$O$103+Input!$O$79)*$O$7)-SUM($O340:BH340),((Input!$O$103+Input!$O$79)*$O$7)/A1taxstdlife))</f>
        <v>0</v>
      </c>
      <c r="BJ340" s="16"/>
      <c r="BK340" s="16"/>
    </row>
    <row r="341" spans="1:63" s="3" customFormat="1" hidden="1" outlineLevel="2">
      <c r="A341" s="16"/>
      <c r="B341" s="35"/>
      <c r="C341" s="34"/>
      <c r="D341" s="546"/>
      <c r="E341" s="294">
        <v>10</v>
      </c>
      <c r="F341" s="37"/>
      <c r="G341" s="318"/>
      <c r="H341" s="320"/>
      <c r="I341" s="320"/>
      <c r="J341" s="320"/>
      <c r="K341" s="320"/>
      <c r="L341" s="320"/>
      <c r="M341" s="320"/>
      <c r="N341" s="320"/>
      <c r="O341" s="320"/>
      <c r="P341" s="319"/>
      <c r="Q341" s="172">
        <f>IF(A1taxstdlife="n/a","n/a",IF(Q$3&gt;(A1taxstdlife+$E341),((Input!$P$103+Input!$P$79)*$P$7)-SUM($P341:P341),((Input!$P$103+Input!$P$79)*$P$7)/A1taxstdlife))</f>
        <v>0</v>
      </c>
      <c r="R341" s="172">
        <f>IF(A1taxstdlife="n/a","n/a",IF(R$3&gt;(A1taxstdlife+$E341),((Input!$P$103+Input!$P$79)*$P$7)-SUM($P341:Q341),((Input!$P$103+Input!$P$79)*$P$7)/A1taxstdlife))</f>
        <v>0</v>
      </c>
      <c r="S341" s="172">
        <f>IF(A1taxstdlife="n/a","n/a",IF(S$3&gt;(A1taxstdlife+$E341),((Input!$P$103+Input!$P$79)*$P$7)-SUM($P341:R341),((Input!$P$103+Input!$P$79)*$P$7)/A1taxstdlife))</f>
        <v>0</v>
      </c>
      <c r="T341" s="172">
        <f>IF(A1taxstdlife="n/a","n/a",IF(T$3&gt;(A1taxstdlife+$E341),((Input!$P$103+Input!$P$79)*$P$7)-SUM($P341:S341),((Input!$P$103+Input!$P$79)*$P$7)/A1taxstdlife))</f>
        <v>0</v>
      </c>
      <c r="U341" s="172">
        <f>IF(A1taxstdlife="n/a","n/a",IF(U$3&gt;(A1taxstdlife+$E341),((Input!$P$103+Input!$P$79)*$P$7)-SUM($P341:T341),((Input!$P$103+Input!$P$79)*$P$7)/A1taxstdlife))</f>
        <v>0</v>
      </c>
      <c r="V341" s="172">
        <f>IF(A1taxstdlife="n/a","n/a",IF(V$3&gt;(A1taxstdlife+$E341),((Input!$P$103+Input!$P$79)*$P$7)-SUM($P341:U341),((Input!$P$103+Input!$P$79)*$P$7)/A1taxstdlife))</f>
        <v>0</v>
      </c>
      <c r="W341" s="172">
        <f>IF(A1taxstdlife="n/a","n/a",IF(W$3&gt;(A1taxstdlife+$E341),((Input!$P$103+Input!$P$79)*$P$7)-SUM($P341:V341),((Input!$P$103+Input!$P$79)*$P$7)/A1taxstdlife))</f>
        <v>0</v>
      </c>
      <c r="X341" s="172">
        <f>IF(A1taxstdlife="n/a","n/a",IF(X$3&gt;(A1taxstdlife+$E341),((Input!$P$103+Input!$P$79)*$P$7)-SUM($P341:W341),((Input!$P$103+Input!$P$79)*$P$7)/A1taxstdlife))</f>
        <v>0</v>
      </c>
      <c r="Y341" s="172">
        <f>IF(A1taxstdlife="n/a","n/a",IF(Y$3&gt;(A1taxstdlife+$E341),((Input!$P$103+Input!$P$79)*$P$7)-SUM($P341:X341),((Input!$P$103+Input!$P$79)*$P$7)/A1taxstdlife))</f>
        <v>0</v>
      </c>
      <c r="Z341" s="172">
        <f>IF(A1taxstdlife="n/a","n/a",IF(Z$3&gt;(A1taxstdlife+$E341),((Input!$P$103+Input!$P$79)*$P$7)-SUM($P341:Y341),((Input!$P$103+Input!$P$79)*$P$7)/A1taxstdlife))</f>
        <v>0</v>
      </c>
      <c r="AA341" s="172">
        <f>IF(A1taxstdlife="n/a","n/a",IF(AA$3&gt;(A1taxstdlife+$E341),((Input!$P$103+Input!$P$79)*$P$7)-SUM($P341:Z341),((Input!$P$103+Input!$P$79)*$P$7)/A1taxstdlife))</f>
        <v>0</v>
      </c>
      <c r="AB341" s="172">
        <f>IF(A1taxstdlife="n/a","n/a",IF(AB$3&gt;(A1taxstdlife+$E341),((Input!$P$103+Input!$P$79)*$P$7)-SUM($P341:AA341),((Input!$P$103+Input!$P$79)*$P$7)/A1taxstdlife))</f>
        <v>0</v>
      </c>
      <c r="AC341" s="172">
        <f>IF(A1taxstdlife="n/a","n/a",IF(AC$3&gt;(A1taxstdlife+$E341),((Input!$P$103+Input!$P$79)*$P$7)-SUM($P341:AB341),((Input!$P$103+Input!$P$79)*$P$7)/A1taxstdlife))</f>
        <v>0</v>
      </c>
      <c r="AD341" s="172">
        <f>IF(A1taxstdlife="n/a","n/a",IF(AD$3&gt;(A1taxstdlife+$E341),((Input!$P$103+Input!$P$79)*$P$7)-SUM($P341:AC341),((Input!$P$103+Input!$P$79)*$P$7)/A1taxstdlife))</f>
        <v>0</v>
      </c>
      <c r="AE341" s="172">
        <f>IF(A1taxstdlife="n/a","n/a",IF(AE$3&gt;(A1taxstdlife+$E341),((Input!$P$103+Input!$P$79)*$P$7)-SUM($P341:AD341),((Input!$P$103+Input!$P$79)*$P$7)/A1taxstdlife))</f>
        <v>0</v>
      </c>
      <c r="AF341" s="172">
        <f>IF(A1taxstdlife="n/a","n/a",IF(AF$3&gt;(A1taxstdlife+$E341),((Input!$P$103+Input!$P$79)*$P$7)-SUM($P341:AE341),((Input!$P$103+Input!$P$79)*$P$7)/A1taxstdlife))</f>
        <v>0</v>
      </c>
      <c r="AG341" s="172">
        <f>IF(A1taxstdlife="n/a","n/a",IF(AG$3&gt;(A1taxstdlife+$E341),((Input!$P$103+Input!$P$79)*$P$7)-SUM($P341:AF341),((Input!$P$103+Input!$P$79)*$P$7)/A1taxstdlife))</f>
        <v>0</v>
      </c>
      <c r="AH341" s="172">
        <f>IF(A1taxstdlife="n/a","n/a",IF(AH$3&gt;(A1taxstdlife+$E341),((Input!$P$103+Input!$P$79)*$P$7)-SUM($P341:AG341),((Input!$P$103+Input!$P$79)*$P$7)/A1taxstdlife))</f>
        <v>0</v>
      </c>
      <c r="AI341" s="172">
        <f>IF(A1taxstdlife="n/a","n/a",IF(AI$3&gt;(A1taxstdlife+$E341),((Input!$P$103+Input!$P$79)*$P$7)-SUM($P341:AH341),((Input!$P$103+Input!$P$79)*$P$7)/A1taxstdlife))</f>
        <v>0</v>
      </c>
      <c r="AJ341" s="172">
        <f>IF(A1taxstdlife="n/a","n/a",IF(AJ$3&gt;(A1taxstdlife+$E341),((Input!$P$103+Input!$P$79)*$P$7)-SUM($P341:AI341),((Input!$P$103+Input!$P$79)*$P$7)/A1taxstdlife))</f>
        <v>0</v>
      </c>
      <c r="AK341" s="172">
        <f>IF(A1taxstdlife="n/a","n/a",IF(AK$3&gt;(A1taxstdlife+$E341),((Input!$P$103+Input!$P$79)*$P$7)-SUM($P341:AJ341),((Input!$P$103+Input!$P$79)*$P$7)/A1taxstdlife))</f>
        <v>0</v>
      </c>
      <c r="AL341" s="172">
        <f>IF(A1taxstdlife="n/a","n/a",IF(AL$3&gt;(A1taxstdlife+$E341),((Input!$P$103+Input!$P$79)*$P$7)-SUM($P341:AK341),((Input!$P$103+Input!$P$79)*$P$7)/A1taxstdlife))</f>
        <v>0</v>
      </c>
      <c r="AM341" s="172">
        <f>IF(A1taxstdlife="n/a","n/a",IF(AM$3&gt;(A1taxstdlife+$E341),((Input!$P$103+Input!$P$79)*$P$7)-SUM($P341:AL341),((Input!$P$103+Input!$P$79)*$P$7)/A1taxstdlife))</f>
        <v>0</v>
      </c>
      <c r="AN341" s="172">
        <f>IF(A1taxstdlife="n/a","n/a",IF(AN$3&gt;(A1taxstdlife+$E341),((Input!$P$103+Input!$P$79)*$P$7)-SUM($P341:AM341),((Input!$P$103+Input!$P$79)*$P$7)/A1taxstdlife))</f>
        <v>0</v>
      </c>
      <c r="AO341" s="172">
        <f>IF(A1taxstdlife="n/a","n/a",IF(AO$3&gt;(A1taxstdlife+$E341),((Input!$P$103+Input!$P$79)*$P$7)-SUM($P341:AN341),((Input!$P$103+Input!$P$79)*$P$7)/A1taxstdlife))</f>
        <v>0</v>
      </c>
      <c r="AP341" s="172">
        <f>IF(A1taxstdlife="n/a","n/a",IF(AP$3&gt;(A1taxstdlife+$E341),((Input!$P$103+Input!$P$79)*$P$7)-SUM($P341:AO341),((Input!$P$103+Input!$P$79)*$P$7)/A1taxstdlife))</f>
        <v>0</v>
      </c>
      <c r="AQ341" s="172">
        <f>IF(A1taxstdlife="n/a","n/a",IF(AQ$3&gt;(A1taxstdlife+$E341),((Input!$P$103+Input!$P$79)*$P$7)-SUM($P341:AP341),((Input!$P$103+Input!$P$79)*$P$7)/A1taxstdlife))</f>
        <v>0</v>
      </c>
      <c r="AR341" s="172">
        <f>IF(A1taxstdlife="n/a","n/a",IF(AR$3&gt;(A1taxstdlife+$E341),((Input!$P$103+Input!$P$79)*$P$7)-SUM($P341:AQ341),((Input!$P$103+Input!$P$79)*$P$7)/A1taxstdlife))</f>
        <v>0</v>
      </c>
      <c r="AS341" s="172">
        <f>IF(A1taxstdlife="n/a","n/a",IF(AS$3&gt;(A1taxstdlife+$E341),((Input!$P$103+Input!$P$79)*$P$7)-SUM($P341:AR341),((Input!$P$103+Input!$P$79)*$P$7)/A1taxstdlife))</f>
        <v>0</v>
      </c>
      <c r="AT341" s="172">
        <f>IF(A1taxstdlife="n/a","n/a",IF(AT$3&gt;(A1taxstdlife+$E341),((Input!$P$103+Input!$P$79)*$P$7)-SUM($P341:AS341),((Input!$P$103+Input!$P$79)*$P$7)/A1taxstdlife))</f>
        <v>0</v>
      </c>
      <c r="AU341" s="172">
        <f>IF(A1taxstdlife="n/a","n/a",IF(AU$3&gt;(A1taxstdlife+$E341),((Input!$P$103+Input!$P$79)*$P$7)-SUM($P341:AT341),((Input!$P$103+Input!$P$79)*$P$7)/A1taxstdlife))</f>
        <v>0</v>
      </c>
      <c r="AV341" s="172">
        <f>IF(A1taxstdlife="n/a","n/a",IF(AV$3&gt;(A1taxstdlife+$E341),((Input!$P$103+Input!$P$79)*$P$7)-SUM($P341:AU341),((Input!$P$103+Input!$P$79)*$P$7)/A1taxstdlife))</f>
        <v>0</v>
      </c>
      <c r="AW341" s="172">
        <f>IF(A1taxstdlife="n/a","n/a",IF(AW$3&gt;(A1taxstdlife+$E341),((Input!$P$103+Input!$P$79)*$P$7)-SUM($P341:AV341),((Input!$P$103+Input!$P$79)*$P$7)/A1taxstdlife))</f>
        <v>0</v>
      </c>
      <c r="AX341" s="172">
        <f>IF(A1taxstdlife="n/a","n/a",IF(AX$3&gt;(A1taxstdlife+$E341),((Input!$P$103+Input!$P$79)*$P$7)-SUM($P341:AW341),((Input!$P$103+Input!$P$79)*$P$7)/A1taxstdlife))</f>
        <v>0</v>
      </c>
      <c r="AY341" s="172">
        <f>IF(A1taxstdlife="n/a","n/a",IF(AY$3&gt;(A1taxstdlife+$E341),((Input!$P$103+Input!$P$79)*$P$7)-SUM($P341:AX341),((Input!$P$103+Input!$P$79)*$P$7)/A1taxstdlife))</f>
        <v>0</v>
      </c>
      <c r="AZ341" s="172">
        <f>IF(A1taxstdlife="n/a","n/a",IF(AZ$3&gt;(A1taxstdlife+$E341),((Input!$P$103+Input!$P$79)*$P$7)-SUM($P341:AY341),((Input!$P$103+Input!$P$79)*$P$7)/A1taxstdlife))</f>
        <v>0</v>
      </c>
      <c r="BA341" s="172">
        <f>IF(A1taxstdlife="n/a","n/a",IF(BA$3&gt;(A1taxstdlife+$E341),((Input!$P$103+Input!$P$79)*$P$7)-SUM($P341:AZ341),((Input!$P$103+Input!$P$79)*$P$7)/A1taxstdlife))</f>
        <v>0</v>
      </c>
      <c r="BB341" s="172">
        <f>IF(A1taxstdlife="n/a","n/a",IF(BB$3&gt;(A1taxstdlife+$E341),((Input!$P$103+Input!$P$79)*$P$7)-SUM($P341:BA341),((Input!$P$103+Input!$P$79)*$P$7)/A1taxstdlife))</f>
        <v>0</v>
      </c>
      <c r="BC341" s="172">
        <f>IF(A1taxstdlife="n/a","n/a",IF(BC$3&gt;(A1taxstdlife+$E341),((Input!$P$103+Input!$P$79)*$P$7)-SUM($P341:BB341),((Input!$P$103+Input!$P$79)*$P$7)/A1taxstdlife))</f>
        <v>0</v>
      </c>
      <c r="BD341" s="172">
        <f>IF(A1taxstdlife="n/a","n/a",IF(BD$3&gt;(A1taxstdlife+$E341),((Input!$P$103+Input!$P$79)*$P$7)-SUM($P341:BC341),((Input!$P$103+Input!$P$79)*$P$7)/A1taxstdlife))</f>
        <v>0</v>
      </c>
      <c r="BE341" s="172">
        <f>IF(A1taxstdlife="n/a","n/a",IF(BE$3&gt;(A1taxstdlife+$E341),((Input!$P$103+Input!$P$79)*$P$7)-SUM($P341:BD341),((Input!$P$103+Input!$P$79)*$P$7)/A1taxstdlife))</f>
        <v>0</v>
      </c>
      <c r="BF341" s="172">
        <f>IF(A1taxstdlife="n/a","n/a",IF(BF$3&gt;(A1taxstdlife+$E341),((Input!$P$103+Input!$P$79)*$P$7)-SUM($P341:BE341),((Input!$P$103+Input!$P$79)*$P$7)/A1taxstdlife))</f>
        <v>0</v>
      </c>
      <c r="BG341" s="172">
        <f>IF(A1taxstdlife="n/a","n/a",IF(BG$3&gt;(A1taxstdlife+$E341),((Input!$P$103+Input!$P$79)*$P$7)-SUM($P341:BF341),((Input!$P$103+Input!$P$79)*$P$7)/A1taxstdlife))</f>
        <v>0</v>
      </c>
      <c r="BH341" s="172">
        <f>IF(A1taxstdlife="n/a","n/a",IF(BH$3&gt;(A1taxstdlife+$E341),((Input!$P$103+Input!$P$79)*$P$7)-SUM($P341:BG341),((Input!$P$103+Input!$P$79)*$P$7)/A1taxstdlife))</f>
        <v>0</v>
      </c>
      <c r="BI341" s="172">
        <f>IF(A1taxstdlife="n/a","n/a",IF(BI$3&gt;(A1taxstdlife+$E341),((Input!$P$103+Input!$P$79)*$P$7)-SUM($P341:BH341),((Input!$P$103+Input!$P$79)*$P$7)/A1taxstdlife))</f>
        <v>0</v>
      </c>
      <c r="BJ341" s="16"/>
      <c r="BK341" s="16"/>
    </row>
    <row r="342" spans="1:63" s="3" customFormat="1" hidden="1" outlineLevel="1">
      <c r="A342" s="16"/>
      <c r="B342" s="16"/>
      <c r="C342" s="35" t="str">
        <f>Asset1</f>
        <v>Opening Distribution Assets</v>
      </c>
      <c r="D342" s="16"/>
      <c r="E342" s="16"/>
      <c r="F342" s="32"/>
      <c r="G342" s="167">
        <f>SUM(G330:G341)</f>
        <v>18.805460468151928</v>
      </c>
      <c r="H342" s="167">
        <f t="shared" ref="H342:BI342" si="61">SUM(H330:H341)</f>
        <v>18.805460468151928</v>
      </c>
      <c r="I342" s="167">
        <f t="shared" si="61"/>
        <v>18.805460468151928</v>
      </c>
      <c r="J342" s="167">
        <f t="shared" si="61"/>
        <v>18.805460468151928</v>
      </c>
      <c r="K342" s="167">
        <f t="shared" si="61"/>
        <v>18.805460468151928</v>
      </c>
      <c r="L342" s="167">
        <f t="shared" si="61"/>
        <v>18.805460468151928</v>
      </c>
      <c r="M342" s="167">
        <f t="shared" si="61"/>
        <v>18.805460468151928</v>
      </c>
      <c r="N342" s="167">
        <f t="shared" si="61"/>
        <v>18.805460468151928</v>
      </c>
      <c r="O342" s="167">
        <f t="shared" si="61"/>
        <v>18.805460468151928</v>
      </c>
      <c r="P342" s="167">
        <f t="shared" si="61"/>
        <v>18.805460468151928</v>
      </c>
      <c r="Q342" s="167">
        <f t="shared" si="61"/>
        <v>18.805460468151928</v>
      </c>
      <c r="R342" s="167">
        <f t="shared" si="61"/>
        <v>18.805460468151928</v>
      </c>
      <c r="S342" s="167">
        <f t="shared" si="61"/>
        <v>18.805460468151928</v>
      </c>
      <c r="T342" s="167">
        <f t="shared" si="61"/>
        <v>18.805460468151928</v>
      </c>
      <c r="U342" s="167">
        <f t="shared" si="61"/>
        <v>18.805460468151928</v>
      </c>
      <c r="V342" s="167">
        <f t="shared" si="61"/>
        <v>18.805460468151928</v>
      </c>
      <c r="W342" s="167">
        <f t="shared" si="61"/>
        <v>18.805460468151928</v>
      </c>
      <c r="X342" s="167">
        <f t="shared" si="61"/>
        <v>18.805460468151928</v>
      </c>
      <c r="Y342" s="167">
        <f t="shared" si="61"/>
        <v>18.805460468151928</v>
      </c>
      <c r="Z342" s="167">
        <f t="shared" si="61"/>
        <v>18.805460468151928</v>
      </c>
      <c r="AA342" s="167">
        <f t="shared" si="61"/>
        <v>18.805460468151928</v>
      </c>
      <c r="AB342" s="167">
        <f t="shared" si="61"/>
        <v>18.805460468151928</v>
      </c>
      <c r="AC342" s="167">
        <f t="shared" si="61"/>
        <v>18.805460468151928</v>
      </c>
      <c r="AD342" s="167">
        <f t="shared" si="61"/>
        <v>18.805460468151928</v>
      </c>
      <c r="AE342" s="167">
        <f t="shared" si="61"/>
        <v>18.805460468151928</v>
      </c>
      <c r="AF342" s="167">
        <f t="shared" si="61"/>
        <v>4.7334882962019265</v>
      </c>
      <c r="AG342" s="167">
        <f t="shared" si="61"/>
        <v>0</v>
      </c>
      <c r="AH342" s="167">
        <f t="shared" si="61"/>
        <v>0</v>
      </c>
      <c r="AI342" s="167">
        <f t="shared" si="61"/>
        <v>0</v>
      </c>
      <c r="AJ342" s="167">
        <f t="shared" si="61"/>
        <v>0</v>
      </c>
      <c r="AK342" s="167">
        <f t="shared" si="61"/>
        <v>0</v>
      </c>
      <c r="AL342" s="167">
        <f t="shared" si="61"/>
        <v>0</v>
      </c>
      <c r="AM342" s="167">
        <f t="shared" si="61"/>
        <v>0</v>
      </c>
      <c r="AN342" s="167">
        <f t="shared" si="61"/>
        <v>0</v>
      </c>
      <c r="AO342" s="167">
        <f t="shared" si="61"/>
        <v>0</v>
      </c>
      <c r="AP342" s="167">
        <f t="shared" si="61"/>
        <v>0</v>
      </c>
      <c r="AQ342" s="167">
        <f t="shared" si="61"/>
        <v>0</v>
      </c>
      <c r="AR342" s="167">
        <f t="shared" si="61"/>
        <v>0</v>
      </c>
      <c r="AS342" s="167">
        <f t="shared" si="61"/>
        <v>0</v>
      </c>
      <c r="AT342" s="167">
        <f t="shared" si="61"/>
        <v>0</v>
      </c>
      <c r="AU342" s="167">
        <f t="shared" si="61"/>
        <v>0</v>
      </c>
      <c r="AV342" s="167">
        <f t="shared" si="61"/>
        <v>0</v>
      </c>
      <c r="AW342" s="167">
        <f t="shared" si="61"/>
        <v>0</v>
      </c>
      <c r="AX342" s="167">
        <f t="shared" si="61"/>
        <v>0</v>
      </c>
      <c r="AY342" s="167">
        <f t="shared" si="61"/>
        <v>0</v>
      </c>
      <c r="AZ342" s="167">
        <f t="shared" si="61"/>
        <v>0</v>
      </c>
      <c r="BA342" s="167">
        <f t="shared" si="61"/>
        <v>0</v>
      </c>
      <c r="BB342" s="167">
        <f t="shared" si="61"/>
        <v>0</v>
      </c>
      <c r="BC342" s="167">
        <f t="shared" si="61"/>
        <v>0</v>
      </c>
      <c r="BD342" s="167">
        <f t="shared" si="61"/>
        <v>0</v>
      </c>
      <c r="BE342" s="167">
        <f t="shared" si="61"/>
        <v>0</v>
      </c>
      <c r="BF342" s="167">
        <f t="shared" si="61"/>
        <v>0</v>
      </c>
      <c r="BG342" s="167">
        <f t="shared" si="61"/>
        <v>0</v>
      </c>
      <c r="BH342" s="167">
        <f t="shared" si="61"/>
        <v>0</v>
      </c>
      <c r="BI342" s="167">
        <f t="shared" si="61"/>
        <v>0</v>
      </c>
      <c r="BJ342" s="16"/>
      <c r="BK342" s="16"/>
    </row>
    <row r="343" spans="1:63" s="3" customFormat="1" hidden="1" outlineLevel="2">
      <c r="A343" s="16"/>
      <c r="B343" s="42" t="str">
        <f>C355</f>
        <v>Sub-transmission Overhead</v>
      </c>
      <c r="C343" s="43"/>
      <c r="D343" s="44" t="s">
        <v>72</v>
      </c>
      <c r="E343" s="43"/>
      <c r="F343" s="45"/>
      <c r="G343" s="171" t="str">
        <f>IF(G$3&gt;A2taxremlife,A2taxvalue-SUM($F343:F343),IF(A2taxremlife="N/A","n/a",A2taxvalue/A2taxremlife))</f>
        <v>n/a</v>
      </c>
      <c r="H343" s="171" t="str">
        <f>IF(H$3&gt;A2taxremlife,A2taxvalue-SUM($F343:G343),IF(A2taxremlife="N/A","n/a",A2taxvalue/A2taxremlife))</f>
        <v>n/a</v>
      </c>
      <c r="I343" s="171" t="str">
        <f>IF(I$3&gt;A2taxremlife,A2taxvalue-SUM($F343:H343),IF(A2taxremlife="N/A","n/a",A2taxvalue/A2taxremlife))</f>
        <v>n/a</v>
      </c>
      <c r="J343" s="171" t="str">
        <f>IF(J$3&gt;A2taxremlife,A2taxvalue-SUM($F343:I343),IF(A2taxremlife="N/A","n/a",A2taxvalue/A2taxremlife))</f>
        <v>n/a</v>
      </c>
      <c r="K343" s="171" t="str">
        <f>IF(K$3&gt;A2taxremlife,A2taxvalue-SUM($F343:J343),IF(A2taxremlife="N/A","n/a",A2taxvalue/A2taxremlife))</f>
        <v>n/a</v>
      </c>
      <c r="L343" s="171" t="str">
        <f>IF(L$3&gt;A2taxremlife,A2taxvalue-SUM($F343:K343),IF(A2taxremlife="N/A","n/a",A2taxvalue/A2taxremlife))</f>
        <v>n/a</v>
      </c>
      <c r="M343" s="171" t="str">
        <f>IF(M$3&gt;A2taxremlife,A2taxvalue-SUM($F343:L343),IF(A2taxremlife="N/A","n/a",A2taxvalue/A2taxremlife))</f>
        <v>n/a</v>
      </c>
      <c r="N343" s="171" t="str">
        <f>IF(N$3&gt;A2taxremlife,A2taxvalue-SUM($F343:M343),IF(A2taxremlife="N/A","n/a",A2taxvalue/A2taxremlife))</f>
        <v>n/a</v>
      </c>
      <c r="O343" s="171" t="str">
        <f>IF(O$3&gt;A2taxremlife,A2taxvalue-SUM($F343:N343),IF(A2taxremlife="N/A","n/a",A2taxvalue/A2taxremlife))</f>
        <v>n/a</v>
      </c>
      <c r="P343" s="171" t="str">
        <f>IF(P$3&gt;A2taxremlife,A2taxvalue-SUM($F343:O343),IF(A2taxremlife="N/A","n/a",A2taxvalue/A2taxremlife))</f>
        <v>n/a</v>
      </c>
      <c r="Q343" s="171" t="str">
        <f>IF(Q$3&gt;A2taxremlife,A2taxvalue-SUM($F343:P343),IF(A2taxremlife="N/A","n/a",A2taxvalue/A2taxremlife))</f>
        <v>n/a</v>
      </c>
      <c r="R343" s="171" t="str">
        <f>IF(R$3&gt;A2taxremlife,A2taxvalue-SUM($F343:Q343),IF(A2taxremlife="N/A","n/a",A2taxvalue/A2taxremlife))</f>
        <v>n/a</v>
      </c>
      <c r="S343" s="171" t="str">
        <f>IF(S$3&gt;A2taxremlife,A2taxvalue-SUM($F343:R343),IF(A2taxremlife="N/A","n/a",A2taxvalue/A2taxremlife))</f>
        <v>n/a</v>
      </c>
      <c r="T343" s="171" t="str">
        <f>IF(T$3&gt;A2taxremlife,A2taxvalue-SUM($F343:S343),IF(A2taxremlife="N/A","n/a",A2taxvalue/A2taxremlife))</f>
        <v>n/a</v>
      </c>
      <c r="U343" s="171" t="str">
        <f>IF(U$3&gt;A2taxremlife,A2taxvalue-SUM($F343:T343),IF(A2taxremlife="N/A","n/a",A2taxvalue/A2taxremlife))</f>
        <v>n/a</v>
      </c>
      <c r="V343" s="171" t="str">
        <f>IF(V$3&gt;A2taxremlife,A2taxvalue-SUM($F343:U343),IF(A2taxremlife="N/A","n/a",A2taxvalue/A2taxremlife))</f>
        <v>n/a</v>
      </c>
      <c r="W343" s="171" t="str">
        <f>IF(W$3&gt;A2taxremlife,A2taxvalue-SUM($F343:V343),IF(A2taxremlife="N/A","n/a",A2taxvalue/A2taxremlife))</f>
        <v>n/a</v>
      </c>
      <c r="X343" s="171" t="str">
        <f>IF(X$3&gt;A2taxremlife,A2taxvalue-SUM($F343:W343),IF(A2taxremlife="N/A","n/a",A2taxvalue/A2taxremlife))</f>
        <v>n/a</v>
      </c>
      <c r="Y343" s="171" t="str">
        <f>IF(Y$3&gt;A2taxremlife,A2taxvalue-SUM($F343:X343),IF(A2taxremlife="N/A","n/a",A2taxvalue/A2taxremlife))</f>
        <v>n/a</v>
      </c>
      <c r="Z343" s="171" t="str">
        <f>IF(Z$3&gt;A2taxremlife,A2taxvalue-SUM($F343:Y343),IF(A2taxremlife="N/A","n/a",A2taxvalue/A2taxremlife))</f>
        <v>n/a</v>
      </c>
      <c r="AA343" s="171" t="str">
        <f>IF(AA$3&gt;A2taxremlife,A2taxvalue-SUM($F343:Z343),IF(A2taxremlife="N/A","n/a",A2taxvalue/A2taxremlife))</f>
        <v>n/a</v>
      </c>
      <c r="AB343" s="171" t="str">
        <f>IF(AB$3&gt;A2taxremlife,A2taxvalue-SUM($F343:AA343),IF(A2taxremlife="N/A","n/a",A2taxvalue/A2taxremlife))</f>
        <v>n/a</v>
      </c>
      <c r="AC343" s="171" t="str">
        <f>IF(AC$3&gt;A2taxremlife,A2taxvalue-SUM($F343:AB343),IF(A2taxremlife="N/A","n/a",A2taxvalue/A2taxremlife))</f>
        <v>n/a</v>
      </c>
      <c r="AD343" s="171" t="str">
        <f>IF(AD$3&gt;A2taxremlife,A2taxvalue-SUM($F343:AC343),IF(A2taxremlife="N/A","n/a",A2taxvalue/A2taxremlife))</f>
        <v>n/a</v>
      </c>
      <c r="AE343" s="171" t="str">
        <f>IF(AE$3&gt;A2taxremlife,A2taxvalue-SUM($F343:AD343),IF(A2taxremlife="N/A","n/a",A2taxvalue/A2taxremlife))</f>
        <v>n/a</v>
      </c>
      <c r="AF343" s="171" t="str">
        <f>IF(AF$3&gt;A2taxremlife,A2taxvalue-SUM($F343:AE343),IF(A2taxremlife="N/A","n/a",A2taxvalue/A2taxremlife))</f>
        <v>n/a</v>
      </c>
      <c r="AG343" s="171" t="str">
        <f>IF(AG$3&gt;A2taxremlife,A2taxvalue-SUM($F343:AF343),IF(A2taxremlife="N/A","n/a",A2taxvalue/A2taxremlife))</f>
        <v>n/a</v>
      </c>
      <c r="AH343" s="171" t="str">
        <f>IF(AH$3&gt;A2taxremlife,A2taxvalue-SUM($F343:AG343),IF(A2taxremlife="N/A","n/a",A2taxvalue/A2taxremlife))</f>
        <v>n/a</v>
      </c>
      <c r="AI343" s="171" t="str">
        <f>IF(AI$3&gt;A2taxremlife,A2taxvalue-SUM($F343:AH343),IF(A2taxremlife="N/A","n/a",A2taxvalue/A2taxremlife))</f>
        <v>n/a</v>
      </c>
      <c r="AJ343" s="171" t="str">
        <f>IF(AJ$3&gt;A2taxremlife,A2taxvalue-SUM($F343:AI343),IF(A2taxremlife="N/A","n/a",A2taxvalue/A2taxremlife))</f>
        <v>n/a</v>
      </c>
      <c r="AK343" s="171" t="str">
        <f>IF(AK$3&gt;A2taxremlife,A2taxvalue-SUM($F343:AJ343),IF(A2taxremlife="N/A","n/a",A2taxvalue/A2taxremlife))</f>
        <v>n/a</v>
      </c>
      <c r="AL343" s="171" t="str">
        <f>IF(AL$3&gt;A2taxremlife,A2taxvalue-SUM($F343:AK343),IF(A2taxremlife="N/A","n/a",A2taxvalue/A2taxremlife))</f>
        <v>n/a</v>
      </c>
      <c r="AM343" s="171" t="str">
        <f>IF(AM$3&gt;A2taxremlife,A2taxvalue-SUM($F343:AL343),IF(A2taxremlife="N/A","n/a",A2taxvalue/A2taxremlife))</f>
        <v>n/a</v>
      </c>
      <c r="AN343" s="171" t="str">
        <f>IF(AN$3&gt;A2taxremlife,A2taxvalue-SUM($F343:AM343),IF(A2taxremlife="N/A","n/a",A2taxvalue/A2taxremlife))</f>
        <v>n/a</v>
      </c>
      <c r="AO343" s="171" t="str">
        <f>IF(AO$3&gt;A2taxremlife,A2taxvalue-SUM($F343:AN343),IF(A2taxremlife="N/A","n/a",A2taxvalue/A2taxremlife))</f>
        <v>n/a</v>
      </c>
      <c r="AP343" s="171" t="str">
        <f>IF(AP$3&gt;A2taxremlife,A2taxvalue-SUM($F343:AO343),IF(A2taxremlife="N/A","n/a",A2taxvalue/A2taxremlife))</f>
        <v>n/a</v>
      </c>
      <c r="AQ343" s="171" t="str">
        <f>IF(AQ$3&gt;A2taxremlife,A2taxvalue-SUM($F343:AP343),IF(A2taxremlife="N/A","n/a",A2taxvalue/A2taxremlife))</f>
        <v>n/a</v>
      </c>
      <c r="AR343" s="171" t="str">
        <f>IF(AR$3&gt;A2taxremlife,A2taxvalue-SUM($F343:AQ343),IF(A2taxremlife="N/A","n/a",A2taxvalue/A2taxremlife))</f>
        <v>n/a</v>
      </c>
      <c r="AS343" s="171" t="str">
        <f>IF(AS$3&gt;A2taxremlife,A2taxvalue-SUM($F343:AR343),IF(A2taxremlife="N/A","n/a",A2taxvalue/A2taxremlife))</f>
        <v>n/a</v>
      </c>
      <c r="AT343" s="171" t="str">
        <f>IF(AT$3&gt;A2taxremlife,A2taxvalue-SUM($F343:AS343),IF(A2taxremlife="N/A","n/a",A2taxvalue/A2taxremlife))</f>
        <v>n/a</v>
      </c>
      <c r="AU343" s="171" t="str">
        <f>IF(AU$3&gt;A2taxremlife,A2taxvalue-SUM($F343:AT343),IF(A2taxremlife="N/A","n/a",A2taxvalue/A2taxremlife))</f>
        <v>n/a</v>
      </c>
      <c r="AV343" s="171" t="str">
        <f>IF(AV$3&gt;A2taxremlife,A2taxvalue-SUM($F343:AU343),IF(A2taxremlife="N/A","n/a",A2taxvalue/A2taxremlife))</f>
        <v>n/a</v>
      </c>
      <c r="AW343" s="171" t="str">
        <f>IF(AW$3&gt;A2taxremlife,A2taxvalue-SUM($F343:AV343),IF(A2taxremlife="N/A","n/a",A2taxvalue/A2taxremlife))</f>
        <v>n/a</v>
      </c>
      <c r="AX343" s="171" t="str">
        <f>IF(AX$3&gt;A2taxremlife,A2taxvalue-SUM($F343:AW343),IF(A2taxremlife="N/A","n/a",A2taxvalue/A2taxremlife))</f>
        <v>n/a</v>
      </c>
      <c r="AY343" s="171" t="str">
        <f>IF(AY$3&gt;A2taxremlife,A2taxvalue-SUM($F343:AX343),IF(A2taxremlife="N/A","n/a",A2taxvalue/A2taxremlife))</f>
        <v>n/a</v>
      </c>
      <c r="AZ343" s="171" t="str">
        <f>IF(AZ$3&gt;A2taxremlife,A2taxvalue-SUM($F343:AY343),IF(A2taxremlife="N/A","n/a",A2taxvalue/A2taxremlife))</f>
        <v>n/a</v>
      </c>
      <c r="BA343" s="171" t="str">
        <f>IF(BA$3&gt;A2taxremlife,A2taxvalue-SUM($F343:AZ343),IF(A2taxremlife="N/A","n/a",A2taxvalue/A2taxremlife))</f>
        <v>n/a</v>
      </c>
      <c r="BB343" s="171" t="str">
        <f>IF(BB$3&gt;A2taxremlife,A2taxvalue-SUM($F343:BA343),IF(A2taxremlife="N/A","n/a",A2taxvalue/A2taxremlife))</f>
        <v>n/a</v>
      </c>
      <c r="BC343" s="171" t="str">
        <f>IF(BC$3&gt;A2taxremlife,A2taxvalue-SUM($F343:BB343),IF(A2taxremlife="N/A","n/a",A2taxvalue/A2taxremlife))</f>
        <v>n/a</v>
      </c>
      <c r="BD343" s="171" t="str">
        <f>IF(BD$3&gt;A2taxremlife,A2taxvalue-SUM($F343:BC343),IF(A2taxremlife="N/A","n/a",A2taxvalue/A2taxremlife))</f>
        <v>n/a</v>
      </c>
      <c r="BE343" s="171" t="str">
        <f>IF(BE$3&gt;A2taxremlife,A2taxvalue-SUM($F343:BD343),IF(A2taxremlife="N/A","n/a",A2taxvalue/A2taxremlife))</f>
        <v>n/a</v>
      </c>
      <c r="BF343" s="171" t="str">
        <f>IF(BF$3&gt;A2taxremlife,A2taxvalue-SUM($F343:BE343),IF(A2taxremlife="N/A","n/a",A2taxvalue/A2taxremlife))</f>
        <v>n/a</v>
      </c>
      <c r="BG343" s="171" t="str">
        <f>IF(BG$3&gt;A2taxremlife,A2taxvalue-SUM($F343:BF343),IF(A2taxremlife="N/A","n/a",A2taxvalue/A2taxremlife))</f>
        <v>n/a</v>
      </c>
      <c r="BH343" s="171" t="str">
        <f>IF(BH$3&gt;A2taxremlife,A2taxvalue-SUM($F343:BG343),IF(A2taxremlife="N/A","n/a",A2taxvalue/A2taxremlife))</f>
        <v>n/a</v>
      </c>
      <c r="BI343" s="171" t="str">
        <f>IF(BI$3&gt;A2taxremlife,A2taxvalue-SUM($F343:BH343),IF(A2taxremlife="N/A","n/a",A2taxvalue/A2taxremlife))</f>
        <v>n/a</v>
      </c>
      <c r="BJ343" s="16"/>
      <c r="BK343" s="16"/>
    </row>
    <row r="344" spans="1:63" s="3" customFormat="1" hidden="1" outlineLevel="2">
      <c r="A344" s="16"/>
      <c r="B344" s="16"/>
      <c r="C344" s="35"/>
      <c r="D344" s="546" t="s">
        <v>71</v>
      </c>
      <c r="E344" s="293">
        <v>0</v>
      </c>
      <c r="F344" s="37"/>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c r="BE344" s="172"/>
      <c r="BF344" s="172"/>
      <c r="BG344" s="172"/>
      <c r="BH344" s="172"/>
      <c r="BI344" s="172"/>
      <c r="BJ344" s="16"/>
      <c r="BK344" s="16"/>
    </row>
    <row r="345" spans="1:63" s="3" customFormat="1" hidden="1" outlineLevel="2">
      <c r="A345" s="16"/>
      <c r="B345" s="16"/>
      <c r="C345" s="35"/>
      <c r="D345" s="546"/>
      <c r="E345" s="293">
        <v>1</v>
      </c>
      <c r="F345" s="37"/>
      <c r="G345" s="317"/>
      <c r="H345" s="172">
        <f>IF(A2taxstdlife="n/a","n/a",IF(H$3&gt;(A2taxstdlife+$E345),((Input!$G$104+Input!$G$80)*$G$7)-SUM($G345:G345),((Input!$G$104+Input!$G$80)*$G$7)/A2taxstdlife))</f>
        <v>0.28183155227380413</v>
      </c>
      <c r="I345" s="172">
        <f>IF(A2taxstdlife="n/a","n/a",IF(I$3&gt;(A2taxstdlife+$E345),((Input!$G$104+Input!$G$80)*$G$7)-SUM($G345:H345),((Input!$G$104+Input!$G$80)*$G$7)/A2taxstdlife))</f>
        <v>0.28183155227380413</v>
      </c>
      <c r="J345" s="172">
        <f>IF(A2taxstdlife="n/a","n/a",IF(J$3&gt;(A2taxstdlife+$E345),((Input!$G$104+Input!$G$80)*$G$7)-SUM($G345:I345),((Input!$G$104+Input!$G$80)*$G$7)/A2taxstdlife))</f>
        <v>0.28183155227380413</v>
      </c>
      <c r="K345" s="172">
        <f>IF(A2taxstdlife="n/a","n/a",IF(K$3&gt;(A2taxstdlife+$E345),((Input!$G$104+Input!$G$80)*$G$7)-SUM($G345:J345),((Input!$G$104+Input!$G$80)*$G$7)/A2taxstdlife))</f>
        <v>0.28183155227380413</v>
      </c>
      <c r="L345" s="172">
        <f>IF(A2taxstdlife="n/a","n/a",IF(L$3&gt;(A2taxstdlife+$E345),((Input!$G$104+Input!$G$80)*$G$7)-SUM($G345:K345),((Input!$G$104+Input!$G$80)*$G$7)/A2taxstdlife))</f>
        <v>0.28183155227380413</v>
      </c>
      <c r="M345" s="172">
        <f>IF(A2taxstdlife="n/a","n/a",IF(M$3&gt;(A2taxstdlife+$E345),((Input!$G$104+Input!$G$80)*$G$7)-SUM($G345:L345),((Input!$G$104+Input!$G$80)*$G$7)/A2taxstdlife))</f>
        <v>0.28183155227380413</v>
      </c>
      <c r="N345" s="172">
        <f>IF(A2taxstdlife="n/a","n/a",IF(N$3&gt;(A2taxstdlife+$E345),((Input!$G$104+Input!$G$80)*$G$7)-SUM($G345:M345),((Input!$G$104+Input!$G$80)*$G$7)/A2taxstdlife))</f>
        <v>0.28183155227380413</v>
      </c>
      <c r="O345" s="172">
        <f>IF(A2taxstdlife="n/a","n/a",IF(O$3&gt;(A2taxstdlife+$E345),((Input!$G$104+Input!$G$80)*$G$7)-SUM($G345:N345),((Input!$G$104+Input!$G$80)*$G$7)/A2taxstdlife))</f>
        <v>0.28183155227380413</v>
      </c>
      <c r="P345" s="172">
        <f>IF(A2taxstdlife="n/a","n/a",IF(P$3&gt;(A2taxstdlife+$E345),((Input!$G$104+Input!$G$80)*$G$7)-SUM($G345:O345),((Input!$G$104+Input!$G$80)*$G$7)/A2taxstdlife))</f>
        <v>0.28183155227380413</v>
      </c>
      <c r="Q345" s="172">
        <f>IF(A2taxstdlife="n/a","n/a",IF(Q$3&gt;(A2taxstdlife+$E345),((Input!$G$104+Input!$G$80)*$G$7)-SUM($G345:P345),((Input!$G$104+Input!$G$80)*$G$7)/A2taxstdlife))</f>
        <v>0.28183155227380413</v>
      </c>
      <c r="R345" s="172">
        <f>IF(A2taxstdlife="n/a","n/a",IF(R$3&gt;(A2taxstdlife+$E345),((Input!$G$104+Input!$G$80)*$G$7)-SUM($G345:Q345),((Input!$G$104+Input!$G$80)*$G$7)/A2taxstdlife))</f>
        <v>0.28183155227380413</v>
      </c>
      <c r="S345" s="172">
        <f>IF(A2taxstdlife="n/a","n/a",IF(S$3&gt;(A2taxstdlife+$E345),((Input!$G$104+Input!$G$80)*$G$7)-SUM($G345:R345),((Input!$G$104+Input!$G$80)*$G$7)/A2taxstdlife))</f>
        <v>0.28183155227380413</v>
      </c>
      <c r="T345" s="172">
        <f>IF(A2taxstdlife="n/a","n/a",IF(T$3&gt;(A2taxstdlife+$E345),((Input!$G$104+Input!$G$80)*$G$7)-SUM($G345:S345),((Input!$G$104+Input!$G$80)*$G$7)/A2taxstdlife))</f>
        <v>0.28183155227380413</v>
      </c>
      <c r="U345" s="172">
        <f>IF(A2taxstdlife="n/a","n/a",IF(U$3&gt;(A2taxstdlife+$E345),((Input!$G$104+Input!$G$80)*$G$7)-SUM($G345:T345),((Input!$G$104+Input!$G$80)*$G$7)/A2taxstdlife))</f>
        <v>0.28183155227380413</v>
      </c>
      <c r="V345" s="172">
        <f>IF(A2taxstdlife="n/a","n/a",IF(V$3&gt;(A2taxstdlife+$E345),((Input!$G$104+Input!$G$80)*$G$7)-SUM($G345:U345),((Input!$G$104+Input!$G$80)*$G$7)/A2taxstdlife))</f>
        <v>0.28183155227380413</v>
      </c>
      <c r="W345" s="172">
        <f>IF(A2taxstdlife="n/a","n/a",IF(W$3&gt;(A2taxstdlife+$E345),((Input!$G$104+Input!$G$80)*$G$7)-SUM($G345:V345),((Input!$G$104+Input!$G$80)*$G$7)/A2taxstdlife))</f>
        <v>0.28183155227380413</v>
      </c>
      <c r="X345" s="172">
        <f>IF(A2taxstdlife="n/a","n/a",IF(X$3&gt;(A2taxstdlife+$E345),((Input!$G$104+Input!$G$80)*$G$7)-SUM($G345:W345),((Input!$G$104+Input!$G$80)*$G$7)/A2taxstdlife))</f>
        <v>0.28183155227380413</v>
      </c>
      <c r="Y345" s="172">
        <f>IF(A2taxstdlife="n/a","n/a",IF(Y$3&gt;(A2taxstdlife+$E345),((Input!$G$104+Input!$G$80)*$G$7)-SUM($G345:X345),((Input!$G$104+Input!$G$80)*$G$7)/A2taxstdlife))</f>
        <v>0.28183155227380413</v>
      </c>
      <c r="Z345" s="172">
        <f>IF(A2taxstdlife="n/a","n/a",IF(Z$3&gt;(A2taxstdlife+$E345),((Input!$G$104+Input!$G$80)*$G$7)-SUM($G345:Y345),((Input!$G$104+Input!$G$80)*$G$7)/A2taxstdlife))</f>
        <v>0.28183155227380413</v>
      </c>
      <c r="AA345" s="172">
        <f>IF(A2taxstdlife="n/a","n/a",IF(AA$3&gt;(A2taxstdlife+$E345),((Input!$G$104+Input!$G$80)*$G$7)-SUM($G345:Z345),((Input!$G$104+Input!$G$80)*$G$7)/A2taxstdlife))</f>
        <v>0.28183155227380413</v>
      </c>
      <c r="AB345" s="172">
        <f>IF(A2taxstdlife="n/a","n/a",IF(AB$3&gt;(A2taxstdlife+$E345),((Input!$G$104+Input!$G$80)*$G$7)-SUM($G345:AA345),((Input!$G$104+Input!$G$80)*$G$7)/A2taxstdlife))</f>
        <v>0.28183155227380413</v>
      </c>
      <c r="AC345" s="172">
        <f>IF(A2taxstdlife="n/a","n/a",IF(AC$3&gt;(A2taxstdlife+$E345),((Input!$G$104+Input!$G$80)*$G$7)-SUM($G345:AB345),((Input!$G$104+Input!$G$80)*$G$7)/A2taxstdlife))</f>
        <v>0.28183155227380413</v>
      </c>
      <c r="AD345" s="172">
        <f>IF(A2taxstdlife="n/a","n/a",IF(AD$3&gt;(A2taxstdlife+$E345),((Input!$G$104+Input!$G$80)*$G$7)-SUM($G345:AC345),((Input!$G$104+Input!$G$80)*$G$7)/A2taxstdlife))</f>
        <v>0.28183155227380413</v>
      </c>
      <c r="AE345" s="172">
        <f>IF(A2taxstdlife="n/a","n/a",IF(AE$3&gt;(A2taxstdlife+$E345),((Input!$G$104+Input!$G$80)*$G$7)-SUM($G345:AD345),((Input!$G$104+Input!$G$80)*$G$7)/A2taxstdlife))</f>
        <v>0.28183155227380413</v>
      </c>
      <c r="AF345" s="172">
        <f>IF(A2taxstdlife="n/a","n/a",IF(AF$3&gt;(A2taxstdlife+$E345),((Input!$G$104+Input!$G$80)*$G$7)-SUM($G345:AE345),((Input!$G$104+Input!$G$80)*$G$7)/A2taxstdlife))</f>
        <v>0.28183155227380413</v>
      </c>
      <c r="AG345" s="172">
        <f>IF(A2taxstdlife="n/a","n/a",IF(AG$3&gt;(A2taxstdlife+$E345),((Input!$G$104+Input!$G$80)*$G$7)-SUM($G345:AF345),((Input!$G$104+Input!$G$80)*$G$7)/A2taxstdlife))</f>
        <v>0.28183155227380413</v>
      </c>
      <c r="AH345" s="172">
        <f>IF(A2taxstdlife="n/a","n/a",IF(AH$3&gt;(A2taxstdlife+$E345),((Input!$G$104+Input!$G$80)*$G$7)-SUM($G345:AG345),((Input!$G$104+Input!$G$80)*$G$7)/A2taxstdlife))</f>
        <v>0.28183155227380413</v>
      </c>
      <c r="AI345" s="172">
        <f>IF(A2taxstdlife="n/a","n/a",IF(AI$3&gt;(A2taxstdlife+$E345),((Input!$G$104+Input!$G$80)*$G$7)-SUM($G345:AH345),((Input!$G$104+Input!$G$80)*$G$7)/A2taxstdlife))</f>
        <v>0.28183155227380413</v>
      </c>
      <c r="AJ345" s="172">
        <f>IF(A2taxstdlife="n/a","n/a",IF(AJ$3&gt;(A2taxstdlife+$E345),((Input!$G$104+Input!$G$80)*$G$7)-SUM($G345:AI345),((Input!$G$104+Input!$G$80)*$G$7)/A2taxstdlife))</f>
        <v>0.28183155227380413</v>
      </c>
      <c r="AK345" s="172">
        <f>IF(A2taxstdlife="n/a","n/a",IF(AK$3&gt;(A2taxstdlife+$E345),((Input!$G$104+Input!$G$80)*$G$7)-SUM($G345:AJ345),((Input!$G$104+Input!$G$80)*$G$7)/A2taxstdlife))</f>
        <v>0.28183155227380413</v>
      </c>
      <c r="AL345" s="172">
        <f>IF(A2taxstdlife="n/a","n/a",IF(AL$3&gt;(A2taxstdlife+$E345),((Input!$G$104+Input!$G$80)*$G$7)-SUM($G345:AK345),((Input!$G$104+Input!$G$80)*$G$7)/A2taxstdlife))</f>
        <v>0.28183155227380413</v>
      </c>
      <c r="AM345" s="172">
        <f>IF(A2taxstdlife="n/a","n/a",IF(AM$3&gt;(A2taxstdlife+$E345),((Input!$G$104+Input!$G$80)*$G$7)-SUM($G345:AL345),((Input!$G$104+Input!$G$80)*$G$7)/A2taxstdlife))</f>
        <v>0.28183155227380413</v>
      </c>
      <c r="AN345" s="172">
        <f>IF(A2taxstdlife="n/a","n/a",IF(AN$3&gt;(A2taxstdlife+$E345),((Input!$G$104+Input!$G$80)*$G$7)-SUM($G345:AM345),((Input!$G$104+Input!$G$80)*$G$7)/A2taxstdlife))</f>
        <v>0.28183155227380413</v>
      </c>
      <c r="AO345" s="172">
        <f>IF(A2taxstdlife="n/a","n/a",IF(AO$3&gt;(A2taxstdlife+$E345),((Input!$G$104+Input!$G$80)*$G$7)-SUM($G345:AN345),((Input!$G$104+Input!$G$80)*$G$7)/A2taxstdlife))</f>
        <v>0.28183155227380413</v>
      </c>
      <c r="AP345" s="172">
        <f>IF(A2taxstdlife="n/a","n/a",IF(AP$3&gt;(A2taxstdlife+$E345),((Input!$G$104+Input!$G$80)*$G$7)-SUM($G345:AO345),((Input!$G$104+Input!$G$80)*$G$7)/A2taxstdlife))</f>
        <v>0.28183155227380413</v>
      </c>
      <c r="AQ345" s="172">
        <f>IF(A2taxstdlife="n/a","n/a",IF(AQ$3&gt;(A2taxstdlife+$E345),((Input!$G$104+Input!$G$80)*$G$7)-SUM($G345:AP345),((Input!$G$104+Input!$G$80)*$G$7)/A2taxstdlife))</f>
        <v>0.28183155227380413</v>
      </c>
      <c r="AR345" s="172">
        <f>IF(A2taxstdlife="n/a","n/a",IF(AR$3&gt;(A2taxstdlife+$E345),((Input!$G$104+Input!$G$80)*$G$7)-SUM($G345:AQ345),((Input!$G$104+Input!$G$80)*$G$7)/A2taxstdlife))</f>
        <v>0.28183155227380413</v>
      </c>
      <c r="AS345" s="172">
        <f>IF(A2taxstdlife="n/a","n/a",IF(AS$3&gt;(A2taxstdlife+$E345),((Input!$G$104+Input!$G$80)*$G$7)-SUM($G345:AR345),((Input!$G$104+Input!$G$80)*$G$7)/A2taxstdlife))</f>
        <v>0.28183155227380413</v>
      </c>
      <c r="AT345" s="172">
        <f>IF(A2taxstdlife="n/a","n/a",IF(AT$3&gt;(A2taxstdlife+$E345),((Input!$G$104+Input!$G$80)*$G$7)-SUM($G345:AS345),((Input!$G$104+Input!$G$80)*$G$7)/A2taxstdlife))</f>
        <v>0.28183155227380413</v>
      </c>
      <c r="AU345" s="172">
        <f>IF(A2taxstdlife="n/a","n/a",IF(AU$3&gt;(A2taxstdlife+$E345),((Input!$G$104+Input!$G$80)*$G$7)-SUM($G345:AT345),((Input!$G$104+Input!$G$80)*$G$7)/A2taxstdlife))</f>
        <v>0.28183155227380413</v>
      </c>
      <c r="AV345" s="172">
        <f>IF(A2taxstdlife="n/a","n/a",IF(AV$3&gt;(A2taxstdlife+$E345),((Input!$G$104+Input!$G$80)*$G$7)-SUM($G345:AU345),((Input!$G$104+Input!$G$80)*$G$7)/A2taxstdlife))</f>
        <v>0.28183155227380413</v>
      </c>
      <c r="AW345" s="172">
        <f>IF(A2taxstdlife="n/a","n/a",IF(AW$3&gt;(A2taxstdlife+$E345),((Input!$G$104+Input!$G$80)*$G$7)-SUM($G345:AV345),((Input!$G$104+Input!$G$80)*$G$7)/A2taxstdlife))</f>
        <v>0.28183155227380413</v>
      </c>
      <c r="AX345" s="172">
        <f>IF(A2taxstdlife="n/a","n/a",IF(AX$3&gt;(A2taxstdlife+$E345),((Input!$G$104+Input!$G$80)*$G$7)-SUM($G345:AW345),((Input!$G$104+Input!$G$80)*$G$7)/A2taxstdlife))</f>
        <v>0.28183155227380413</v>
      </c>
      <c r="AY345" s="172">
        <f>IF(A2taxstdlife="n/a","n/a",IF(AY$3&gt;(A2taxstdlife+$E345),((Input!$G$104+Input!$G$80)*$G$7)-SUM($G345:AX345),((Input!$G$104+Input!$G$80)*$G$7)/A2taxstdlife))</f>
        <v>0.28183155227380413</v>
      </c>
      <c r="AZ345" s="172">
        <f>IF(A2taxstdlife="n/a","n/a",IF(AZ$3&gt;(A2taxstdlife+$E345),((Input!$G$104+Input!$G$80)*$G$7)-SUM($G345:AY345),((Input!$G$104+Input!$G$80)*$G$7)/A2taxstdlife))</f>
        <v>0.28183155227380413</v>
      </c>
      <c r="BA345" s="172">
        <f>IF(A2taxstdlife="n/a","n/a",IF(BA$3&gt;(A2taxstdlife+$E345),((Input!$G$104+Input!$G$80)*$G$7)-SUM($G345:AZ345),((Input!$G$104+Input!$G$80)*$G$7)/A2taxstdlife))</f>
        <v>0.28183155227380413</v>
      </c>
      <c r="BB345" s="172">
        <f>IF(A2taxstdlife="n/a","n/a",IF(BB$3&gt;(A2taxstdlife+$E345),((Input!$G$104+Input!$G$80)*$G$7)-SUM($G345:BA345),((Input!$G$104+Input!$G$80)*$G$7)/A2taxstdlife))</f>
        <v>0.28183155227380413</v>
      </c>
      <c r="BC345" s="172">
        <f>IF(A2taxstdlife="n/a","n/a",IF(BC$3&gt;(A2taxstdlife+$E345),((Input!$G$104+Input!$G$80)*$G$7)-SUM($G345:BB345),((Input!$G$104+Input!$G$80)*$G$7)/A2taxstdlife))</f>
        <v>0.14091577613690731</v>
      </c>
      <c r="BD345" s="172">
        <f>IF(A2taxstdlife="n/a","n/a",IF(BD$3&gt;(A2taxstdlife+$E345),((Input!$G$104+Input!$G$80)*$G$7)-SUM($G345:BC345),((Input!$G$104+Input!$G$80)*$G$7)/A2taxstdlife))</f>
        <v>0</v>
      </c>
      <c r="BE345" s="172">
        <f>IF(A2taxstdlife="n/a","n/a",IF(BE$3&gt;(A2taxstdlife+$E345),((Input!$G$104+Input!$G$80)*$G$7)-SUM($G345:BD345),((Input!$G$104+Input!$G$80)*$G$7)/A2taxstdlife))</f>
        <v>0</v>
      </c>
      <c r="BF345" s="172">
        <f>IF(A2taxstdlife="n/a","n/a",IF(BF$3&gt;(A2taxstdlife+$E345),((Input!$G$104+Input!$G$80)*$G$7)-SUM($G345:BE345),((Input!$G$104+Input!$G$80)*$G$7)/A2taxstdlife))</f>
        <v>0</v>
      </c>
      <c r="BG345" s="172">
        <f>IF(A2taxstdlife="n/a","n/a",IF(BG$3&gt;(A2taxstdlife+$E345),((Input!$G$104+Input!$G$80)*$G$7)-SUM($G345:BF345),((Input!$G$104+Input!$G$80)*$G$7)/A2taxstdlife))</f>
        <v>0</v>
      </c>
      <c r="BH345" s="172">
        <f>IF(A2taxstdlife="n/a","n/a",IF(BH$3&gt;(A2taxstdlife+$E345),((Input!$G$104+Input!$G$80)*$G$7)-SUM($G345:BG345),((Input!$G$104+Input!$G$80)*$G$7)/A2taxstdlife))</f>
        <v>0</v>
      </c>
      <c r="BI345" s="172">
        <f>IF(A2taxstdlife="n/a","n/a",IF(BI$3&gt;(A2taxstdlife+$E345),((Input!$G$104+Input!$G$80)*$G$7)-SUM($G345:BH345),((Input!$G$104+Input!$G$80)*$G$7)/A2taxstdlife))</f>
        <v>0</v>
      </c>
      <c r="BJ345" s="16"/>
      <c r="BK345" s="16"/>
    </row>
    <row r="346" spans="1:63" s="3" customFormat="1" hidden="1" outlineLevel="2">
      <c r="A346" s="16"/>
      <c r="B346" s="16"/>
      <c r="C346" s="35"/>
      <c r="D346" s="546"/>
      <c r="E346" s="293">
        <v>2</v>
      </c>
      <c r="F346" s="37"/>
      <c r="G346" s="318"/>
      <c r="H346" s="319"/>
      <c r="I346" s="172">
        <f>IF(A2taxstdlife="n/a","n/a",IF(I$3&gt;(A2taxstdlife+$E346),((Input!$H$104+Input!$H$80)*$H$7)-SUM($H346:H346),((Input!$H$104+Input!$H$80)*$H$7)/A2taxstdlife))</f>
        <v>4.406516447597026E-2</v>
      </c>
      <c r="J346" s="172">
        <f>IF(A2taxstdlife="n/a","n/a",IF(J$3&gt;(A2taxstdlife+$E346),((Input!$H$104+Input!$H$80)*$H$7)-SUM($H346:I346),((Input!$H$104+Input!$H$80)*$H$7)/A2taxstdlife))</f>
        <v>4.406516447597026E-2</v>
      </c>
      <c r="K346" s="172">
        <f>IF(A2taxstdlife="n/a","n/a",IF(K$3&gt;(A2taxstdlife+$E346),((Input!$H$104+Input!$H$80)*$H$7)-SUM($H346:J346),((Input!$H$104+Input!$H$80)*$H$7)/A2taxstdlife))</f>
        <v>4.406516447597026E-2</v>
      </c>
      <c r="L346" s="172">
        <f>IF(A2taxstdlife="n/a","n/a",IF(L$3&gt;(A2taxstdlife+$E346),((Input!$H$104+Input!$H$80)*$H$7)-SUM($H346:K346),((Input!$H$104+Input!$H$80)*$H$7)/A2taxstdlife))</f>
        <v>4.406516447597026E-2</v>
      </c>
      <c r="M346" s="172">
        <f>IF(A2taxstdlife="n/a","n/a",IF(M$3&gt;(A2taxstdlife+$E346),((Input!$H$104+Input!$H$80)*$H$7)-SUM($H346:L346),((Input!$H$104+Input!$H$80)*$H$7)/A2taxstdlife))</f>
        <v>4.406516447597026E-2</v>
      </c>
      <c r="N346" s="172">
        <f>IF(A2taxstdlife="n/a","n/a",IF(N$3&gt;(A2taxstdlife+$E346),((Input!$H$104+Input!$H$80)*$H$7)-SUM($H346:M346),((Input!$H$104+Input!$H$80)*$H$7)/A2taxstdlife))</f>
        <v>4.406516447597026E-2</v>
      </c>
      <c r="O346" s="172">
        <f>IF(A2taxstdlife="n/a","n/a",IF(O$3&gt;(A2taxstdlife+$E346),((Input!$H$104+Input!$H$80)*$H$7)-SUM($H346:N346),((Input!$H$104+Input!$H$80)*$H$7)/A2taxstdlife))</f>
        <v>4.406516447597026E-2</v>
      </c>
      <c r="P346" s="172">
        <f>IF(A2taxstdlife="n/a","n/a",IF(P$3&gt;(A2taxstdlife+$E346),((Input!$H$104+Input!$H$80)*$H$7)-SUM($H346:O346),((Input!$H$104+Input!$H$80)*$H$7)/A2taxstdlife))</f>
        <v>4.406516447597026E-2</v>
      </c>
      <c r="Q346" s="172">
        <f>IF(A2taxstdlife="n/a","n/a",IF(Q$3&gt;(A2taxstdlife+$E346),((Input!$H$104+Input!$H$80)*$H$7)-SUM($H346:P346),((Input!$H$104+Input!$H$80)*$H$7)/A2taxstdlife))</f>
        <v>4.406516447597026E-2</v>
      </c>
      <c r="R346" s="172">
        <f>IF(A2taxstdlife="n/a","n/a",IF(R$3&gt;(A2taxstdlife+$E346),((Input!$H$104+Input!$H$80)*$H$7)-SUM($H346:Q346),((Input!$H$104+Input!$H$80)*$H$7)/A2taxstdlife))</f>
        <v>4.406516447597026E-2</v>
      </c>
      <c r="S346" s="172">
        <f>IF(A2taxstdlife="n/a","n/a",IF(S$3&gt;(A2taxstdlife+$E346),((Input!$H$104+Input!$H$80)*$H$7)-SUM($H346:R346),((Input!$H$104+Input!$H$80)*$H$7)/A2taxstdlife))</f>
        <v>4.406516447597026E-2</v>
      </c>
      <c r="T346" s="172">
        <f>IF(A2taxstdlife="n/a","n/a",IF(T$3&gt;(A2taxstdlife+$E346),((Input!$H$104+Input!$H$80)*$H$7)-SUM($H346:S346),((Input!$H$104+Input!$H$80)*$H$7)/A2taxstdlife))</f>
        <v>4.406516447597026E-2</v>
      </c>
      <c r="U346" s="172">
        <f>IF(A2taxstdlife="n/a","n/a",IF(U$3&gt;(A2taxstdlife+$E346),((Input!$H$104+Input!$H$80)*$H$7)-SUM($H346:T346),((Input!$H$104+Input!$H$80)*$H$7)/A2taxstdlife))</f>
        <v>4.406516447597026E-2</v>
      </c>
      <c r="V346" s="172">
        <f>IF(A2taxstdlife="n/a","n/a",IF(V$3&gt;(A2taxstdlife+$E346),((Input!$H$104+Input!$H$80)*$H$7)-SUM($H346:U346),((Input!$H$104+Input!$H$80)*$H$7)/A2taxstdlife))</f>
        <v>4.406516447597026E-2</v>
      </c>
      <c r="W346" s="172">
        <f>IF(A2taxstdlife="n/a","n/a",IF(W$3&gt;(A2taxstdlife+$E346),((Input!$H$104+Input!$H$80)*$H$7)-SUM($H346:V346),((Input!$H$104+Input!$H$80)*$H$7)/A2taxstdlife))</f>
        <v>4.406516447597026E-2</v>
      </c>
      <c r="X346" s="172">
        <f>IF(A2taxstdlife="n/a","n/a",IF(X$3&gt;(A2taxstdlife+$E346),((Input!$H$104+Input!$H$80)*$H$7)-SUM($H346:W346),((Input!$H$104+Input!$H$80)*$H$7)/A2taxstdlife))</f>
        <v>4.406516447597026E-2</v>
      </c>
      <c r="Y346" s="172">
        <f>IF(A2taxstdlife="n/a","n/a",IF(Y$3&gt;(A2taxstdlife+$E346),((Input!$H$104+Input!$H$80)*$H$7)-SUM($H346:X346),((Input!$H$104+Input!$H$80)*$H$7)/A2taxstdlife))</f>
        <v>4.406516447597026E-2</v>
      </c>
      <c r="Z346" s="172">
        <f>IF(A2taxstdlife="n/a","n/a",IF(Z$3&gt;(A2taxstdlife+$E346),((Input!$H$104+Input!$H$80)*$H$7)-SUM($H346:Y346),((Input!$H$104+Input!$H$80)*$H$7)/A2taxstdlife))</f>
        <v>4.406516447597026E-2</v>
      </c>
      <c r="AA346" s="172">
        <f>IF(A2taxstdlife="n/a","n/a",IF(AA$3&gt;(A2taxstdlife+$E346),((Input!$H$104+Input!$H$80)*$H$7)-SUM($H346:Z346),((Input!$H$104+Input!$H$80)*$H$7)/A2taxstdlife))</f>
        <v>4.406516447597026E-2</v>
      </c>
      <c r="AB346" s="172">
        <f>IF(A2taxstdlife="n/a","n/a",IF(AB$3&gt;(A2taxstdlife+$E346),((Input!$H$104+Input!$H$80)*$H$7)-SUM($H346:AA346),((Input!$H$104+Input!$H$80)*$H$7)/A2taxstdlife))</f>
        <v>4.406516447597026E-2</v>
      </c>
      <c r="AC346" s="172">
        <f>IF(A2taxstdlife="n/a","n/a",IF(AC$3&gt;(A2taxstdlife+$E346),((Input!$H$104+Input!$H$80)*$H$7)-SUM($H346:AB346),((Input!$H$104+Input!$H$80)*$H$7)/A2taxstdlife))</f>
        <v>4.406516447597026E-2</v>
      </c>
      <c r="AD346" s="172">
        <f>IF(A2taxstdlife="n/a","n/a",IF(AD$3&gt;(A2taxstdlife+$E346),((Input!$H$104+Input!$H$80)*$H$7)-SUM($H346:AC346),((Input!$H$104+Input!$H$80)*$H$7)/A2taxstdlife))</f>
        <v>4.406516447597026E-2</v>
      </c>
      <c r="AE346" s="172">
        <f>IF(A2taxstdlife="n/a","n/a",IF(AE$3&gt;(A2taxstdlife+$E346),((Input!$H$104+Input!$H$80)*$H$7)-SUM($H346:AD346),((Input!$H$104+Input!$H$80)*$H$7)/A2taxstdlife))</f>
        <v>4.406516447597026E-2</v>
      </c>
      <c r="AF346" s="172">
        <f>IF(A2taxstdlife="n/a","n/a",IF(AF$3&gt;(A2taxstdlife+$E346),((Input!$H$104+Input!$H$80)*$H$7)-SUM($H346:AE346),((Input!$H$104+Input!$H$80)*$H$7)/A2taxstdlife))</f>
        <v>4.406516447597026E-2</v>
      </c>
      <c r="AG346" s="172">
        <f>IF(A2taxstdlife="n/a","n/a",IF(AG$3&gt;(A2taxstdlife+$E346),((Input!$H$104+Input!$H$80)*$H$7)-SUM($H346:AF346),((Input!$H$104+Input!$H$80)*$H$7)/A2taxstdlife))</f>
        <v>4.406516447597026E-2</v>
      </c>
      <c r="AH346" s="172">
        <f>IF(A2taxstdlife="n/a","n/a",IF(AH$3&gt;(A2taxstdlife+$E346),((Input!$H$104+Input!$H$80)*$H$7)-SUM($H346:AG346),((Input!$H$104+Input!$H$80)*$H$7)/A2taxstdlife))</f>
        <v>4.406516447597026E-2</v>
      </c>
      <c r="AI346" s="172">
        <f>IF(A2taxstdlife="n/a","n/a",IF(AI$3&gt;(A2taxstdlife+$E346),((Input!$H$104+Input!$H$80)*$H$7)-SUM($H346:AH346),((Input!$H$104+Input!$H$80)*$H$7)/A2taxstdlife))</f>
        <v>4.406516447597026E-2</v>
      </c>
      <c r="AJ346" s="172">
        <f>IF(A2taxstdlife="n/a","n/a",IF(AJ$3&gt;(A2taxstdlife+$E346),((Input!$H$104+Input!$H$80)*$H$7)-SUM($H346:AI346),((Input!$H$104+Input!$H$80)*$H$7)/A2taxstdlife))</f>
        <v>4.406516447597026E-2</v>
      </c>
      <c r="AK346" s="172">
        <f>IF(A2taxstdlife="n/a","n/a",IF(AK$3&gt;(A2taxstdlife+$E346),((Input!$H$104+Input!$H$80)*$H$7)-SUM($H346:AJ346),((Input!$H$104+Input!$H$80)*$H$7)/A2taxstdlife))</f>
        <v>4.406516447597026E-2</v>
      </c>
      <c r="AL346" s="172">
        <f>IF(A2taxstdlife="n/a","n/a",IF(AL$3&gt;(A2taxstdlife+$E346),((Input!$H$104+Input!$H$80)*$H$7)-SUM($H346:AK346),((Input!$H$104+Input!$H$80)*$H$7)/A2taxstdlife))</f>
        <v>4.406516447597026E-2</v>
      </c>
      <c r="AM346" s="172">
        <f>IF(A2taxstdlife="n/a","n/a",IF(AM$3&gt;(A2taxstdlife+$E346),((Input!$H$104+Input!$H$80)*$H$7)-SUM($H346:AL346),((Input!$H$104+Input!$H$80)*$H$7)/A2taxstdlife))</f>
        <v>4.406516447597026E-2</v>
      </c>
      <c r="AN346" s="172">
        <f>IF(A2taxstdlife="n/a","n/a",IF(AN$3&gt;(A2taxstdlife+$E346),((Input!$H$104+Input!$H$80)*$H$7)-SUM($H346:AM346),((Input!$H$104+Input!$H$80)*$H$7)/A2taxstdlife))</f>
        <v>4.406516447597026E-2</v>
      </c>
      <c r="AO346" s="172">
        <f>IF(A2taxstdlife="n/a","n/a",IF(AO$3&gt;(A2taxstdlife+$E346),((Input!$H$104+Input!$H$80)*$H$7)-SUM($H346:AN346),((Input!$H$104+Input!$H$80)*$H$7)/A2taxstdlife))</f>
        <v>4.406516447597026E-2</v>
      </c>
      <c r="AP346" s="172">
        <f>IF(A2taxstdlife="n/a","n/a",IF(AP$3&gt;(A2taxstdlife+$E346),((Input!$H$104+Input!$H$80)*$H$7)-SUM($H346:AO346),((Input!$H$104+Input!$H$80)*$H$7)/A2taxstdlife))</f>
        <v>4.406516447597026E-2</v>
      </c>
      <c r="AQ346" s="172">
        <f>IF(A2taxstdlife="n/a","n/a",IF(AQ$3&gt;(A2taxstdlife+$E346),((Input!$H$104+Input!$H$80)*$H$7)-SUM($H346:AP346),((Input!$H$104+Input!$H$80)*$H$7)/A2taxstdlife))</f>
        <v>4.406516447597026E-2</v>
      </c>
      <c r="AR346" s="172">
        <f>IF(A2taxstdlife="n/a","n/a",IF(AR$3&gt;(A2taxstdlife+$E346),((Input!$H$104+Input!$H$80)*$H$7)-SUM($H346:AQ346),((Input!$H$104+Input!$H$80)*$H$7)/A2taxstdlife))</f>
        <v>4.406516447597026E-2</v>
      </c>
      <c r="AS346" s="172">
        <f>IF(A2taxstdlife="n/a","n/a",IF(AS$3&gt;(A2taxstdlife+$E346),((Input!$H$104+Input!$H$80)*$H$7)-SUM($H346:AR346),((Input!$H$104+Input!$H$80)*$H$7)/A2taxstdlife))</f>
        <v>4.406516447597026E-2</v>
      </c>
      <c r="AT346" s="172">
        <f>IF(A2taxstdlife="n/a","n/a",IF(AT$3&gt;(A2taxstdlife+$E346),((Input!$H$104+Input!$H$80)*$H$7)-SUM($H346:AS346),((Input!$H$104+Input!$H$80)*$H$7)/A2taxstdlife))</f>
        <v>4.406516447597026E-2</v>
      </c>
      <c r="AU346" s="172">
        <f>IF(A2taxstdlife="n/a","n/a",IF(AU$3&gt;(A2taxstdlife+$E346),((Input!$H$104+Input!$H$80)*$H$7)-SUM($H346:AT346),((Input!$H$104+Input!$H$80)*$H$7)/A2taxstdlife))</f>
        <v>4.406516447597026E-2</v>
      </c>
      <c r="AV346" s="172">
        <f>IF(A2taxstdlife="n/a","n/a",IF(AV$3&gt;(A2taxstdlife+$E346),((Input!$H$104+Input!$H$80)*$H$7)-SUM($H346:AU346),((Input!$H$104+Input!$H$80)*$H$7)/A2taxstdlife))</f>
        <v>4.406516447597026E-2</v>
      </c>
      <c r="AW346" s="172">
        <f>IF(A2taxstdlife="n/a","n/a",IF(AW$3&gt;(A2taxstdlife+$E346),((Input!$H$104+Input!$H$80)*$H$7)-SUM($H346:AV346),((Input!$H$104+Input!$H$80)*$H$7)/A2taxstdlife))</f>
        <v>4.406516447597026E-2</v>
      </c>
      <c r="AX346" s="172">
        <f>IF(A2taxstdlife="n/a","n/a",IF(AX$3&gt;(A2taxstdlife+$E346),((Input!$H$104+Input!$H$80)*$H$7)-SUM($H346:AW346),((Input!$H$104+Input!$H$80)*$H$7)/A2taxstdlife))</f>
        <v>4.406516447597026E-2</v>
      </c>
      <c r="AY346" s="172">
        <f>IF(A2taxstdlife="n/a","n/a",IF(AY$3&gt;(A2taxstdlife+$E346),((Input!$H$104+Input!$H$80)*$H$7)-SUM($H346:AX346),((Input!$H$104+Input!$H$80)*$H$7)/A2taxstdlife))</f>
        <v>4.406516447597026E-2</v>
      </c>
      <c r="AZ346" s="172">
        <f>IF(A2taxstdlife="n/a","n/a",IF(AZ$3&gt;(A2taxstdlife+$E346),((Input!$H$104+Input!$H$80)*$H$7)-SUM($H346:AY346),((Input!$H$104+Input!$H$80)*$H$7)/A2taxstdlife))</f>
        <v>4.406516447597026E-2</v>
      </c>
      <c r="BA346" s="172">
        <f>IF(A2taxstdlife="n/a","n/a",IF(BA$3&gt;(A2taxstdlife+$E346),((Input!$H$104+Input!$H$80)*$H$7)-SUM($H346:AZ346),((Input!$H$104+Input!$H$80)*$H$7)/A2taxstdlife))</f>
        <v>4.406516447597026E-2</v>
      </c>
      <c r="BB346" s="172">
        <f>IF(A2taxstdlife="n/a","n/a",IF(BB$3&gt;(A2taxstdlife+$E346),((Input!$H$104+Input!$H$80)*$H$7)-SUM($H346:BA346),((Input!$H$104+Input!$H$80)*$H$7)/A2taxstdlife))</f>
        <v>4.406516447597026E-2</v>
      </c>
      <c r="BC346" s="172">
        <f>IF(A2taxstdlife="n/a","n/a",IF(BC$3&gt;(A2taxstdlife+$E346),((Input!$H$104+Input!$H$80)*$H$7)-SUM($H346:BB346),((Input!$H$104+Input!$H$80)*$H$7)/A2taxstdlife))</f>
        <v>4.406516447597026E-2</v>
      </c>
      <c r="BD346" s="172">
        <f>IF(A2taxstdlife="n/a","n/a",IF(BD$3&gt;(A2taxstdlife+$E346),((Input!$H$104+Input!$H$80)*$H$7)-SUM($H346:BC346),((Input!$H$104+Input!$H$80)*$H$7)/A2taxstdlife))</f>
        <v>2.2032582237985654E-2</v>
      </c>
      <c r="BE346" s="172">
        <f>IF(A2taxstdlife="n/a","n/a",IF(BE$3&gt;(A2taxstdlife+$E346),((Input!$H$104+Input!$H$80)*$H$7)-SUM($H346:BD346),((Input!$H$104+Input!$H$80)*$H$7)/A2taxstdlife))</f>
        <v>0</v>
      </c>
      <c r="BF346" s="172">
        <f>IF(A2taxstdlife="n/a","n/a",IF(BF$3&gt;(A2taxstdlife+$E346),((Input!$H$104+Input!$H$80)*$H$7)-SUM($H346:BE346),((Input!$H$104+Input!$H$80)*$H$7)/A2taxstdlife))</f>
        <v>0</v>
      </c>
      <c r="BG346" s="172">
        <f>IF(A2taxstdlife="n/a","n/a",IF(BG$3&gt;(A2taxstdlife+$E346),((Input!$H$104+Input!$H$80)*$H$7)-SUM($H346:BF346),((Input!$H$104+Input!$H$80)*$H$7)/A2taxstdlife))</f>
        <v>0</v>
      </c>
      <c r="BH346" s="172">
        <f>IF(A2taxstdlife="n/a","n/a",IF(BH$3&gt;(A2taxstdlife+$E346),((Input!$H$104+Input!$H$80)*$H$7)-SUM($H346:BG346),((Input!$H$104+Input!$H$80)*$H$7)/A2taxstdlife))</f>
        <v>0</v>
      </c>
      <c r="BI346" s="172">
        <f>IF(A2taxstdlife="n/a","n/a",IF(BI$3&gt;(A2taxstdlife+$E346),((Input!$H$104+Input!$H$80)*$H$7)-SUM($H346:BH346),((Input!$H$104+Input!$H$80)*$H$7)/A2taxstdlife))</f>
        <v>0</v>
      </c>
      <c r="BJ346" s="172"/>
      <c r="BK346" s="16"/>
    </row>
    <row r="347" spans="1:63" s="3" customFormat="1" hidden="1" outlineLevel="2">
      <c r="A347" s="16"/>
      <c r="B347" s="16"/>
      <c r="C347" s="35"/>
      <c r="D347" s="546"/>
      <c r="E347" s="293">
        <v>3</v>
      </c>
      <c r="F347" s="37"/>
      <c r="G347" s="318"/>
      <c r="H347" s="320"/>
      <c r="I347" s="319"/>
      <c r="J347" s="172">
        <f>IF(A2taxstdlife="n/a","n/a",IF(J$3&gt;(A2taxstdlife+$E347),((Input!$I$104+Input!$I$80)*$I$7)-SUM($I347:I347),((Input!$I$104+Input!$I$80)*$I$7)/A2taxstdlife))</f>
        <v>0.12790551796528382</v>
      </c>
      <c r="K347" s="172">
        <f>IF(A2taxstdlife="n/a","n/a",IF(K$3&gt;(A2taxstdlife+$E347),((Input!$I$104+Input!$I$80)*$I$7)-SUM($I347:J347),((Input!$I$104+Input!$I$80)*$I$7)/A2taxstdlife))</f>
        <v>0.12790551796528382</v>
      </c>
      <c r="L347" s="172">
        <f>IF(A2taxstdlife="n/a","n/a",IF(L$3&gt;(A2taxstdlife+$E347),((Input!$I$104+Input!$I$80)*$I$7)-SUM($I347:K347),((Input!$I$104+Input!$I$80)*$I$7)/A2taxstdlife))</f>
        <v>0.12790551796528382</v>
      </c>
      <c r="M347" s="172">
        <f>IF(A2taxstdlife="n/a","n/a",IF(M$3&gt;(A2taxstdlife+$E347),((Input!$I$104+Input!$I$80)*$I$7)-SUM($I347:L347),((Input!$I$104+Input!$I$80)*$I$7)/A2taxstdlife))</f>
        <v>0.12790551796528382</v>
      </c>
      <c r="N347" s="172">
        <f>IF(A2taxstdlife="n/a","n/a",IF(N$3&gt;(A2taxstdlife+$E347),((Input!$I$104+Input!$I$80)*$I$7)-SUM($I347:M347),((Input!$I$104+Input!$I$80)*$I$7)/A2taxstdlife))</f>
        <v>0.12790551796528382</v>
      </c>
      <c r="O347" s="172">
        <f>IF(A2taxstdlife="n/a","n/a",IF(O$3&gt;(A2taxstdlife+$E347),((Input!$I$104+Input!$I$80)*$I$7)-SUM($I347:N347),((Input!$I$104+Input!$I$80)*$I$7)/A2taxstdlife))</f>
        <v>0.12790551796528382</v>
      </c>
      <c r="P347" s="172">
        <f>IF(A2taxstdlife="n/a","n/a",IF(P$3&gt;(A2taxstdlife+$E347),((Input!$I$104+Input!$I$80)*$I$7)-SUM($I347:O347),((Input!$I$104+Input!$I$80)*$I$7)/A2taxstdlife))</f>
        <v>0.12790551796528382</v>
      </c>
      <c r="Q347" s="172">
        <f>IF(A2taxstdlife="n/a","n/a",IF(Q$3&gt;(A2taxstdlife+$E347),((Input!$I$104+Input!$I$80)*$I$7)-SUM($I347:P347),((Input!$I$104+Input!$I$80)*$I$7)/A2taxstdlife))</f>
        <v>0.12790551796528382</v>
      </c>
      <c r="R347" s="172">
        <f>IF(A2taxstdlife="n/a","n/a",IF(R$3&gt;(A2taxstdlife+$E347),((Input!$I$104+Input!$I$80)*$I$7)-SUM($I347:Q347),((Input!$I$104+Input!$I$80)*$I$7)/A2taxstdlife))</f>
        <v>0.12790551796528382</v>
      </c>
      <c r="S347" s="172">
        <f>IF(A2taxstdlife="n/a","n/a",IF(S$3&gt;(A2taxstdlife+$E347),((Input!$I$104+Input!$I$80)*$I$7)-SUM($I347:R347),((Input!$I$104+Input!$I$80)*$I$7)/A2taxstdlife))</f>
        <v>0.12790551796528382</v>
      </c>
      <c r="T347" s="172">
        <f>IF(A2taxstdlife="n/a","n/a",IF(T$3&gt;(A2taxstdlife+$E347),((Input!$I$104+Input!$I$80)*$I$7)-SUM($I347:S347),((Input!$I$104+Input!$I$80)*$I$7)/A2taxstdlife))</f>
        <v>0.12790551796528382</v>
      </c>
      <c r="U347" s="172">
        <f>IF(A2taxstdlife="n/a","n/a",IF(U$3&gt;(A2taxstdlife+$E347),((Input!$I$104+Input!$I$80)*$I$7)-SUM($I347:T347),((Input!$I$104+Input!$I$80)*$I$7)/A2taxstdlife))</f>
        <v>0.12790551796528382</v>
      </c>
      <c r="V347" s="172">
        <f>IF(A2taxstdlife="n/a","n/a",IF(V$3&gt;(A2taxstdlife+$E347),((Input!$I$104+Input!$I$80)*$I$7)-SUM($I347:U347),((Input!$I$104+Input!$I$80)*$I$7)/A2taxstdlife))</f>
        <v>0.12790551796528382</v>
      </c>
      <c r="W347" s="172">
        <f>IF(A2taxstdlife="n/a","n/a",IF(W$3&gt;(A2taxstdlife+$E347),((Input!$I$104+Input!$I$80)*$I$7)-SUM($I347:V347),((Input!$I$104+Input!$I$80)*$I$7)/A2taxstdlife))</f>
        <v>0.12790551796528382</v>
      </c>
      <c r="X347" s="172">
        <f>IF(A2taxstdlife="n/a","n/a",IF(X$3&gt;(A2taxstdlife+$E347),((Input!$I$104+Input!$I$80)*$I$7)-SUM($I347:W347),((Input!$I$104+Input!$I$80)*$I$7)/A2taxstdlife))</f>
        <v>0.12790551796528382</v>
      </c>
      <c r="Y347" s="172">
        <f>IF(A2taxstdlife="n/a","n/a",IF(Y$3&gt;(A2taxstdlife+$E347),((Input!$I$104+Input!$I$80)*$I$7)-SUM($I347:X347),((Input!$I$104+Input!$I$80)*$I$7)/A2taxstdlife))</f>
        <v>0.12790551796528382</v>
      </c>
      <c r="Z347" s="172">
        <f>IF(A2taxstdlife="n/a","n/a",IF(Z$3&gt;(A2taxstdlife+$E347),((Input!$I$104+Input!$I$80)*$I$7)-SUM($I347:Y347),((Input!$I$104+Input!$I$80)*$I$7)/A2taxstdlife))</f>
        <v>0.12790551796528382</v>
      </c>
      <c r="AA347" s="172">
        <f>IF(A2taxstdlife="n/a","n/a",IF(AA$3&gt;(A2taxstdlife+$E347),((Input!$I$104+Input!$I$80)*$I$7)-SUM($I347:Z347),((Input!$I$104+Input!$I$80)*$I$7)/A2taxstdlife))</f>
        <v>0.12790551796528382</v>
      </c>
      <c r="AB347" s="172">
        <f>IF(A2taxstdlife="n/a","n/a",IF(AB$3&gt;(A2taxstdlife+$E347),((Input!$I$104+Input!$I$80)*$I$7)-SUM($I347:AA347),((Input!$I$104+Input!$I$80)*$I$7)/A2taxstdlife))</f>
        <v>0.12790551796528382</v>
      </c>
      <c r="AC347" s="172">
        <f>IF(A2taxstdlife="n/a","n/a",IF(AC$3&gt;(A2taxstdlife+$E347),((Input!$I$104+Input!$I$80)*$I$7)-SUM($I347:AB347),((Input!$I$104+Input!$I$80)*$I$7)/A2taxstdlife))</f>
        <v>0.12790551796528382</v>
      </c>
      <c r="AD347" s="172">
        <f>IF(A2taxstdlife="n/a","n/a",IF(AD$3&gt;(A2taxstdlife+$E347),((Input!$I$104+Input!$I$80)*$I$7)-SUM($I347:AC347),((Input!$I$104+Input!$I$80)*$I$7)/A2taxstdlife))</f>
        <v>0.12790551796528382</v>
      </c>
      <c r="AE347" s="172">
        <f>IF(A2taxstdlife="n/a","n/a",IF(AE$3&gt;(A2taxstdlife+$E347),((Input!$I$104+Input!$I$80)*$I$7)-SUM($I347:AD347),((Input!$I$104+Input!$I$80)*$I$7)/A2taxstdlife))</f>
        <v>0.12790551796528382</v>
      </c>
      <c r="AF347" s="172">
        <f>IF(A2taxstdlife="n/a","n/a",IF(AF$3&gt;(A2taxstdlife+$E347),((Input!$I$104+Input!$I$80)*$I$7)-SUM($I347:AE347),((Input!$I$104+Input!$I$80)*$I$7)/A2taxstdlife))</f>
        <v>0.12790551796528382</v>
      </c>
      <c r="AG347" s="172">
        <f>IF(A2taxstdlife="n/a","n/a",IF(AG$3&gt;(A2taxstdlife+$E347),((Input!$I$104+Input!$I$80)*$I$7)-SUM($I347:AF347),((Input!$I$104+Input!$I$80)*$I$7)/A2taxstdlife))</f>
        <v>0.12790551796528382</v>
      </c>
      <c r="AH347" s="172">
        <f>IF(A2taxstdlife="n/a","n/a",IF(AH$3&gt;(A2taxstdlife+$E347),((Input!$I$104+Input!$I$80)*$I$7)-SUM($I347:AG347),((Input!$I$104+Input!$I$80)*$I$7)/A2taxstdlife))</f>
        <v>0.12790551796528382</v>
      </c>
      <c r="AI347" s="172">
        <f>IF(A2taxstdlife="n/a","n/a",IF(AI$3&gt;(A2taxstdlife+$E347),((Input!$I$104+Input!$I$80)*$I$7)-SUM($I347:AH347),((Input!$I$104+Input!$I$80)*$I$7)/A2taxstdlife))</f>
        <v>0.12790551796528382</v>
      </c>
      <c r="AJ347" s="172">
        <f>IF(A2taxstdlife="n/a","n/a",IF(AJ$3&gt;(A2taxstdlife+$E347),((Input!$I$104+Input!$I$80)*$I$7)-SUM($I347:AI347),((Input!$I$104+Input!$I$80)*$I$7)/A2taxstdlife))</f>
        <v>0.12790551796528382</v>
      </c>
      <c r="AK347" s="172">
        <f>IF(A2taxstdlife="n/a","n/a",IF(AK$3&gt;(A2taxstdlife+$E347),((Input!$I$104+Input!$I$80)*$I$7)-SUM($I347:AJ347),((Input!$I$104+Input!$I$80)*$I$7)/A2taxstdlife))</f>
        <v>0.12790551796528382</v>
      </c>
      <c r="AL347" s="172">
        <f>IF(A2taxstdlife="n/a","n/a",IF(AL$3&gt;(A2taxstdlife+$E347),((Input!$I$104+Input!$I$80)*$I$7)-SUM($I347:AK347),((Input!$I$104+Input!$I$80)*$I$7)/A2taxstdlife))</f>
        <v>0.12790551796528382</v>
      </c>
      <c r="AM347" s="172">
        <f>IF(A2taxstdlife="n/a","n/a",IF(AM$3&gt;(A2taxstdlife+$E347),((Input!$I$104+Input!$I$80)*$I$7)-SUM($I347:AL347),((Input!$I$104+Input!$I$80)*$I$7)/A2taxstdlife))</f>
        <v>0.12790551796528382</v>
      </c>
      <c r="AN347" s="172">
        <f>IF(A2taxstdlife="n/a","n/a",IF(AN$3&gt;(A2taxstdlife+$E347),((Input!$I$104+Input!$I$80)*$I$7)-SUM($I347:AM347),((Input!$I$104+Input!$I$80)*$I$7)/A2taxstdlife))</f>
        <v>0.12790551796528382</v>
      </c>
      <c r="AO347" s="172">
        <f>IF(A2taxstdlife="n/a","n/a",IF(AO$3&gt;(A2taxstdlife+$E347),((Input!$I$104+Input!$I$80)*$I$7)-SUM($I347:AN347),((Input!$I$104+Input!$I$80)*$I$7)/A2taxstdlife))</f>
        <v>0.12790551796528382</v>
      </c>
      <c r="AP347" s="172">
        <f>IF(A2taxstdlife="n/a","n/a",IF(AP$3&gt;(A2taxstdlife+$E347),((Input!$I$104+Input!$I$80)*$I$7)-SUM($I347:AO347),((Input!$I$104+Input!$I$80)*$I$7)/A2taxstdlife))</f>
        <v>0.12790551796528382</v>
      </c>
      <c r="AQ347" s="172">
        <f>IF(A2taxstdlife="n/a","n/a",IF(AQ$3&gt;(A2taxstdlife+$E347),((Input!$I$104+Input!$I$80)*$I$7)-SUM($I347:AP347),((Input!$I$104+Input!$I$80)*$I$7)/A2taxstdlife))</f>
        <v>0.12790551796528382</v>
      </c>
      <c r="AR347" s="172">
        <f>IF(A2taxstdlife="n/a","n/a",IF(AR$3&gt;(A2taxstdlife+$E347),((Input!$I$104+Input!$I$80)*$I$7)-SUM($I347:AQ347),((Input!$I$104+Input!$I$80)*$I$7)/A2taxstdlife))</f>
        <v>0.12790551796528382</v>
      </c>
      <c r="AS347" s="172">
        <f>IF(A2taxstdlife="n/a","n/a",IF(AS$3&gt;(A2taxstdlife+$E347),((Input!$I$104+Input!$I$80)*$I$7)-SUM($I347:AR347),((Input!$I$104+Input!$I$80)*$I$7)/A2taxstdlife))</f>
        <v>0.12790551796528382</v>
      </c>
      <c r="AT347" s="172">
        <f>IF(A2taxstdlife="n/a","n/a",IF(AT$3&gt;(A2taxstdlife+$E347),((Input!$I$104+Input!$I$80)*$I$7)-SUM($I347:AS347),((Input!$I$104+Input!$I$80)*$I$7)/A2taxstdlife))</f>
        <v>0.12790551796528382</v>
      </c>
      <c r="AU347" s="172">
        <f>IF(A2taxstdlife="n/a","n/a",IF(AU$3&gt;(A2taxstdlife+$E347),((Input!$I$104+Input!$I$80)*$I$7)-SUM($I347:AT347),((Input!$I$104+Input!$I$80)*$I$7)/A2taxstdlife))</f>
        <v>0.12790551796528382</v>
      </c>
      <c r="AV347" s="172">
        <f>IF(A2taxstdlife="n/a","n/a",IF(AV$3&gt;(A2taxstdlife+$E347),((Input!$I$104+Input!$I$80)*$I$7)-SUM($I347:AU347),((Input!$I$104+Input!$I$80)*$I$7)/A2taxstdlife))</f>
        <v>0.12790551796528382</v>
      </c>
      <c r="AW347" s="172">
        <f>IF(A2taxstdlife="n/a","n/a",IF(AW$3&gt;(A2taxstdlife+$E347),((Input!$I$104+Input!$I$80)*$I$7)-SUM($I347:AV347),((Input!$I$104+Input!$I$80)*$I$7)/A2taxstdlife))</f>
        <v>0.12790551796528382</v>
      </c>
      <c r="AX347" s="172">
        <f>IF(A2taxstdlife="n/a","n/a",IF(AX$3&gt;(A2taxstdlife+$E347),((Input!$I$104+Input!$I$80)*$I$7)-SUM($I347:AW347),((Input!$I$104+Input!$I$80)*$I$7)/A2taxstdlife))</f>
        <v>0.12790551796528382</v>
      </c>
      <c r="AY347" s="172">
        <f>IF(A2taxstdlife="n/a","n/a",IF(AY$3&gt;(A2taxstdlife+$E347),((Input!$I$104+Input!$I$80)*$I$7)-SUM($I347:AX347),((Input!$I$104+Input!$I$80)*$I$7)/A2taxstdlife))</f>
        <v>0.12790551796528382</v>
      </c>
      <c r="AZ347" s="172">
        <f>IF(A2taxstdlife="n/a","n/a",IF(AZ$3&gt;(A2taxstdlife+$E347),((Input!$I$104+Input!$I$80)*$I$7)-SUM($I347:AY347),((Input!$I$104+Input!$I$80)*$I$7)/A2taxstdlife))</f>
        <v>0.12790551796528382</v>
      </c>
      <c r="BA347" s="172">
        <f>IF(A2taxstdlife="n/a","n/a",IF(BA$3&gt;(A2taxstdlife+$E347),((Input!$I$104+Input!$I$80)*$I$7)-SUM($I347:AZ347),((Input!$I$104+Input!$I$80)*$I$7)/A2taxstdlife))</f>
        <v>0.12790551796528382</v>
      </c>
      <c r="BB347" s="172">
        <f>IF(A2taxstdlife="n/a","n/a",IF(BB$3&gt;(A2taxstdlife+$E347),((Input!$I$104+Input!$I$80)*$I$7)-SUM($I347:BA347),((Input!$I$104+Input!$I$80)*$I$7)/A2taxstdlife))</f>
        <v>0.12790551796528382</v>
      </c>
      <c r="BC347" s="172">
        <f>IF(A2taxstdlife="n/a","n/a",IF(BC$3&gt;(A2taxstdlife+$E347),((Input!$I$104+Input!$I$80)*$I$7)-SUM($I347:BB347),((Input!$I$104+Input!$I$80)*$I$7)/A2taxstdlife))</f>
        <v>0.12790551796528382</v>
      </c>
      <c r="BD347" s="172">
        <f>IF(A2taxstdlife="n/a","n/a",IF(BD$3&gt;(A2taxstdlife+$E347),((Input!$I$104+Input!$I$80)*$I$7)-SUM($I347:BC347),((Input!$I$104+Input!$I$80)*$I$7)/A2taxstdlife))</f>
        <v>0.12790551796528382</v>
      </c>
      <c r="BE347" s="172">
        <f>IF(A2taxstdlife="n/a","n/a",IF(BE$3&gt;(A2taxstdlife+$E347),((Input!$I$104+Input!$I$80)*$I$7)-SUM($I347:BD347),((Input!$I$104+Input!$I$80)*$I$7)/A2taxstdlife))</f>
        <v>6.3952758982638969E-2</v>
      </c>
      <c r="BF347" s="172">
        <f>IF(A2taxstdlife="n/a","n/a",IF(BF$3&gt;(A2taxstdlife+$E347),((Input!$I$104+Input!$I$80)*$I$7)-SUM($I347:BE347),((Input!$I$104+Input!$I$80)*$I$7)/A2taxstdlife))</f>
        <v>0</v>
      </c>
      <c r="BG347" s="172">
        <f>IF(A2taxstdlife="n/a","n/a",IF(BG$3&gt;(A2taxstdlife+$E347),((Input!$I$104+Input!$I$80)*$I$7)-SUM($I347:BF347),((Input!$I$104+Input!$I$80)*$I$7)/A2taxstdlife))</f>
        <v>0</v>
      </c>
      <c r="BH347" s="172">
        <f>IF(A2taxstdlife="n/a","n/a",IF(BH$3&gt;(A2taxstdlife+$E347),((Input!$I$104+Input!$I$80)*$I$7)-SUM($I347:BG347),((Input!$I$104+Input!$I$80)*$I$7)/A2taxstdlife))</f>
        <v>0</v>
      </c>
      <c r="BI347" s="172">
        <f>IF(A2taxstdlife="n/a","n/a",IF(BI$3&gt;(A2taxstdlife+$E347),((Input!$I$104+Input!$I$80)*$I$7)-SUM($I347:BH347),((Input!$I$104+Input!$I$80)*$I$7)/A2taxstdlife))</f>
        <v>0</v>
      </c>
      <c r="BJ347" s="16"/>
      <c r="BK347" s="16"/>
    </row>
    <row r="348" spans="1:63" s="3" customFormat="1" hidden="1" outlineLevel="2">
      <c r="A348" s="16"/>
      <c r="B348" s="16"/>
      <c r="C348" s="35"/>
      <c r="D348" s="546"/>
      <c r="E348" s="293">
        <v>4</v>
      </c>
      <c r="F348" s="37"/>
      <c r="G348" s="318"/>
      <c r="H348" s="320"/>
      <c r="I348" s="320"/>
      <c r="J348" s="319"/>
      <c r="K348" s="172">
        <f>IF(A2taxstdlife="n/a","n/a",IF(K$3&gt;(A2taxstdlife+$E348),((Input!$J$104+Input!$I$80)*$J$7)-SUM($J348:J348),((Input!$J$104+Input!$I$80)*$J$7)/A2taxstdlife))</f>
        <v>0.12766252873989697</v>
      </c>
      <c r="L348" s="172">
        <f>IF(A2taxstdlife="n/a","n/a",IF(L$3&gt;(A2taxstdlife+$E348),((Input!$J$104+Input!$I$80)*$J$7)-SUM($J348:K348),((Input!$J$104+Input!$I$80)*$J$7)/A2taxstdlife))</f>
        <v>0.12766252873989697</v>
      </c>
      <c r="M348" s="172">
        <f>IF(A2taxstdlife="n/a","n/a",IF(M$3&gt;(A2taxstdlife+$E348),((Input!$J$104+Input!$I$80)*$J$7)-SUM($J348:L348),((Input!$J$104+Input!$I$80)*$J$7)/A2taxstdlife))</f>
        <v>0.12766252873989697</v>
      </c>
      <c r="N348" s="172">
        <f>IF(A2taxstdlife="n/a","n/a",IF(N$3&gt;(A2taxstdlife+$E348),((Input!$J$104+Input!$I$80)*$J$7)-SUM($J348:M348),((Input!$J$104+Input!$I$80)*$J$7)/A2taxstdlife))</f>
        <v>0.12766252873989697</v>
      </c>
      <c r="O348" s="172">
        <f>IF(A2taxstdlife="n/a","n/a",IF(O$3&gt;(A2taxstdlife+$E348),((Input!$J$104+Input!$I$80)*$J$7)-SUM($J348:N348),((Input!$J$104+Input!$I$80)*$J$7)/A2taxstdlife))</f>
        <v>0.12766252873989697</v>
      </c>
      <c r="P348" s="172">
        <f>IF(A2taxstdlife="n/a","n/a",IF(P$3&gt;(A2taxstdlife+$E348),((Input!$J$104+Input!$I$80)*$J$7)-SUM($J348:O348),((Input!$J$104+Input!$I$80)*$J$7)/A2taxstdlife))</f>
        <v>0.12766252873989697</v>
      </c>
      <c r="Q348" s="172">
        <f>IF(A2taxstdlife="n/a","n/a",IF(Q$3&gt;(A2taxstdlife+$E348),((Input!$J$104+Input!$I$80)*$J$7)-SUM($J348:P348),((Input!$J$104+Input!$I$80)*$J$7)/A2taxstdlife))</f>
        <v>0.12766252873989697</v>
      </c>
      <c r="R348" s="172">
        <f>IF(A2taxstdlife="n/a","n/a",IF(R$3&gt;(A2taxstdlife+$E348),((Input!$J$104+Input!$I$80)*$J$7)-SUM($J348:Q348),((Input!$J$104+Input!$I$80)*$J$7)/A2taxstdlife))</f>
        <v>0.12766252873989697</v>
      </c>
      <c r="S348" s="172">
        <f>IF(A2taxstdlife="n/a","n/a",IF(S$3&gt;(A2taxstdlife+$E348),((Input!$J$104+Input!$I$80)*$J$7)-SUM($J348:R348),((Input!$J$104+Input!$I$80)*$J$7)/A2taxstdlife))</f>
        <v>0.12766252873989697</v>
      </c>
      <c r="T348" s="172">
        <f>IF(A2taxstdlife="n/a","n/a",IF(T$3&gt;(A2taxstdlife+$E348),((Input!$J$104+Input!$I$80)*$J$7)-SUM($J348:S348),((Input!$J$104+Input!$I$80)*$J$7)/A2taxstdlife))</f>
        <v>0.12766252873989697</v>
      </c>
      <c r="U348" s="172">
        <f>IF(A2taxstdlife="n/a","n/a",IF(U$3&gt;(A2taxstdlife+$E348),((Input!$J$104+Input!$I$80)*$J$7)-SUM($J348:T348),((Input!$J$104+Input!$I$80)*$J$7)/A2taxstdlife))</f>
        <v>0.12766252873989697</v>
      </c>
      <c r="V348" s="172">
        <f>IF(A2taxstdlife="n/a","n/a",IF(V$3&gt;(A2taxstdlife+$E348),((Input!$J$104+Input!$I$80)*$J$7)-SUM($J348:U348),((Input!$J$104+Input!$I$80)*$J$7)/A2taxstdlife))</f>
        <v>0.12766252873989697</v>
      </c>
      <c r="W348" s="172">
        <f>IF(A2taxstdlife="n/a","n/a",IF(W$3&gt;(A2taxstdlife+$E348),((Input!$J$104+Input!$I$80)*$J$7)-SUM($J348:V348),((Input!$J$104+Input!$I$80)*$J$7)/A2taxstdlife))</f>
        <v>0.12766252873989697</v>
      </c>
      <c r="X348" s="172">
        <f>IF(A2taxstdlife="n/a","n/a",IF(X$3&gt;(A2taxstdlife+$E348),((Input!$J$104+Input!$I$80)*$J$7)-SUM($J348:W348),((Input!$J$104+Input!$I$80)*$J$7)/A2taxstdlife))</f>
        <v>0.12766252873989697</v>
      </c>
      <c r="Y348" s="172">
        <f>IF(A2taxstdlife="n/a","n/a",IF(Y$3&gt;(A2taxstdlife+$E348),((Input!$J$104+Input!$I$80)*$J$7)-SUM($J348:X348),((Input!$J$104+Input!$I$80)*$J$7)/A2taxstdlife))</f>
        <v>0.12766252873989697</v>
      </c>
      <c r="Z348" s="172">
        <f>IF(A2taxstdlife="n/a","n/a",IF(Z$3&gt;(A2taxstdlife+$E348),((Input!$J$104+Input!$I$80)*$J$7)-SUM($J348:Y348),((Input!$J$104+Input!$I$80)*$J$7)/A2taxstdlife))</f>
        <v>0.12766252873989697</v>
      </c>
      <c r="AA348" s="172">
        <f>IF(A2taxstdlife="n/a","n/a",IF(AA$3&gt;(A2taxstdlife+$E348),((Input!$J$104+Input!$I$80)*$J$7)-SUM($J348:Z348),((Input!$J$104+Input!$I$80)*$J$7)/A2taxstdlife))</f>
        <v>0.12766252873989697</v>
      </c>
      <c r="AB348" s="172">
        <f>IF(A2taxstdlife="n/a","n/a",IF(AB$3&gt;(A2taxstdlife+$E348),((Input!$J$104+Input!$I$80)*$J$7)-SUM($J348:AA348),((Input!$J$104+Input!$I$80)*$J$7)/A2taxstdlife))</f>
        <v>0.12766252873989697</v>
      </c>
      <c r="AC348" s="172">
        <f>IF(A2taxstdlife="n/a","n/a",IF(AC$3&gt;(A2taxstdlife+$E348),((Input!$J$104+Input!$I$80)*$J$7)-SUM($J348:AB348),((Input!$J$104+Input!$I$80)*$J$7)/A2taxstdlife))</f>
        <v>0.12766252873989697</v>
      </c>
      <c r="AD348" s="172">
        <f>IF(A2taxstdlife="n/a","n/a",IF(AD$3&gt;(A2taxstdlife+$E348),((Input!$J$104+Input!$I$80)*$J$7)-SUM($J348:AC348),((Input!$J$104+Input!$I$80)*$J$7)/A2taxstdlife))</f>
        <v>0.12766252873989697</v>
      </c>
      <c r="AE348" s="172">
        <f>IF(A2taxstdlife="n/a","n/a",IF(AE$3&gt;(A2taxstdlife+$E348),((Input!$J$104+Input!$I$80)*$J$7)-SUM($J348:AD348),((Input!$J$104+Input!$I$80)*$J$7)/A2taxstdlife))</f>
        <v>0.12766252873989697</v>
      </c>
      <c r="AF348" s="172">
        <f>IF(A2taxstdlife="n/a","n/a",IF(AF$3&gt;(A2taxstdlife+$E348),((Input!$J$104+Input!$I$80)*$J$7)-SUM($J348:AE348),((Input!$J$104+Input!$I$80)*$J$7)/A2taxstdlife))</f>
        <v>0.12766252873989697</v>
      </c>
      <c r="AG348" s="172">
        <f>IF(A2taxstdlife="n/a","n/a",IF(AG$3&gt;(A2taxstdlife+$E348),((Input!$J$104+Input!$I$80)*$J$7)-SUM($J348:AF348),((Input!$J$104+Input!$I$80)*$J$7)/A2taxstdlife))</f>
        <v>0.12766252873989697</v>
      </c>
      <c r="AH348" s="172">
        <f>IF(A2taxstdlife="n/a","n/a",IF(AH$3&gt;(A2taxstdlife+$E348),((Input!$J$104+Input!$I$80)*$J$7)-SUM($J348:AG348),((Input!$J$104+Input!$I$80)*$J$7)/A2taxstdlife))</f>
        <v>0.12766252873989697</v>
      </c>
      <c r="AI348" s="172">
        <f>IF(A2taxstdlife="n/a","n/a",IF(AI$3&gt;(A2taxstdlife+$E348),((Input!$J$104+Input!$I$80)*$J$7)-SUM($J348:AH348),((Input!$J$104+Input!$I$80)*$J$7)/A2taxstdlife))</f>
        <v>0.12766252873989697</v>
      </c>
      <c r="AJ348" s="172">
        <f>IF(A2taxstdlife="n/a","n/a",IF(AJ$3&gt;(A2taxstdlife+$E348),((Input!$J$104+Input!$I$80)*$J$7)-SUM($J348:AI348),((Input!$J$104+Input!$I$80)*$J$7)/A2taxstdlife))</f>
        <v>0.12766252873989697</v>
      </c>
      <c r="AK348" s="172">
        <f>IF(A2taxstdlife="n/a","n/a",IF(AK$3&gt;(A2taxstdlife+$E348),((Input!$J$104+Input!$I$80)*$J$7)-SUM($J348:AJ348),((Input!$J$104+Input!$I$80)*$J$7)/A2taxstdlife))</f>
        <v>0.12766252873989697</v>
      </c>
      <c r="AL348" s="172">
        <f>IF(A2taxstdlife="n/a","n/a",IF(AL$3&gt;(A2taxstdlife+$E348),((Input!$J$104+Input!$I$80)*$J$7)-SUM($J348:AK348),((Input!$J$104+Input!$I$80)*$J$7)/A2taxstdlife))</f>
        <v>0.12766252873989697</v>
      </c>
      <c r="AM348" s="172">
        <f>IF(A2taxstdlife="n/a","n/a",IF(AM$3&gt;(A2taxstdlife+$E348),((Input!$J$104+Input!$I$80)*$J$7)-SUM($J348:AL348),((Input!$J$104+Input!$I$80)*$J$7)/A2taxstdlife))</f>
        <v>0.12766252873989697</v>
      </c>
      <c r="AN348" s="172">
        <f>IF(A2taxstdlife="n/a","n/a",IF(AN$3&gt;(A2taxstdlife+$E348),((Input!$J$104+Input!$I$80)*$J$7)-SUM($J348:AM348),((Input!$J$104+Input!$I$80)*$J$7)/A2taxstdlife))</f>
        <v>0.12766252873989697</v>
      </c>
      <c r="AO348" s="172">
        <f>IF(A2taxstdlife="n/a","n/a",IF(AO$3&gt;(A2taxstdlife+$E348),((Input!$J$104+Input!$I$80)*$J$7)-SUM($J348:AN348),((Input!$J$104+Input!$I$80)*$J$7)/A2taxstdlife))</f>
        <v>0.12766252873989697</v>
      </c>
      <c r="AP348" s="172">
        <f>IF(A2taxstdlife="n/a","n/a",IF(AP$3&gt;(A2taxstdlife+$E348),((Input!$J$104+Input!$I$80)*$J$7)-SUM($J348:AO348),((Input!$J$104+Input!$I$80)*$J$7)/A2taxstdlife))</f>
        <v>0.12766252873989697</v>
      </c>
      <c r="AQ348" s="172">
        <f>IF(A2taxstdlife="n/a","n/a",IF(AQ$3&gt;(A2taxstdlife+$E348),((Input!$J$104+Input!$I$80)*$J$7)-SUM($J348:AP348),((Input!$J$104+Input!$I$80)*$J$7)/A2taxstdlife))</f>
        <v>0.12766252873989697</v>
      </c>
      <c r="AR348" s="172">
        <f>IF(A2taxstdlife="n/a","n/a",IF(AR$3&gt;(A2taxstdlife+$E348),((Input!$J$104+Input!$I$80)*$J$7)-SUM($J348:AQ348),((Input!$J$104+Input!$I$80)*$J$7)/A2taxstdlife))</f>
        <v>0.12766252873989697</v>
      </c>
      <c r="AS348" s="172">
        <f>IF(A2taxstdlife="n/a","n/a",IF(AS$3&gt;(A2taxstdlife+$E348),((Input!$J$104+Input!$I$80)*$J$7)-SUM($J348:AR348),((Input!$J$104+Input!$I$80)*$J$7)/A2taxstdlife))</f>
        <v>0.12766252873989697</v>
      </c>
      <c r="AT348" s="172">
        <f>IF(A2taxstdlife="n/a","n/a",IF(AT$3&gt;(A2taxstdlife+$E348),((Input!$J$104+Input!$I$80)*$J$7)-SUM($J348:AS348),((Input!$J$104+Input!$I$80)*$J$7)/A2taxstdlife))</f>
        <v>0.12766252873989697</v>
      </c>
      <c r="AU348" s="172">
        <f>IF(A2taxstdlife="n/a","n/a",IF(AU$3&gt;(A2taxstdlife+$E348),((Input!$J$104+Input!$I$80)*$J$7)-SUM($J348:AT348),((Input!$J$104+Input!$I$80)*$J$7)/A2taxstdlife))</f>
        <v>0.12766252873989697</v>
      </c>
      <c r="AV348" s="172">
        <f>IF(A2taxstdlife="n/a","n/a",IF(AV$3&gt;(A2taxstdlife+$E348),((Input!$J$104+Input!$I$80)*$J$7)-SUM($J348:AU348),((Input!$J$104+Input!$I$80)*$J$7)/A2taxstdlife))</f>
        <v>0.12766252873989697</v>
      </c>
      <c r="AW348" s="172">
        <f>IF(A2taxstdlife="n/a","n/a",IF(AW$3&gt;(A2taxstdlife+$E348),((Input!$J$104+Input!$I$80)*$J$7)-SUM($J348:AV348),((Input!$J$104+Input!$I$80)*$J$7)/A2taxstdlife))</f>
        <v>0.12766252873989697</v>
      </c>
      <c r="AX348" s="172">
        <f>IF(A2taxstdlife="n/a","n/a",IF(AX$3&gt;(A2taxstdlife+$E348),((Input!$J$104+Input!$I$80)*$J$7)-SUM($J348:AW348),((Input!$J$104+Input!$I$80)*$J$7)/A2taxstdlife))</f>
        <v>0.12766252873989697</v>
      </c>
      <c r="AY348" s="172">
        <f>IF(A2taxstdlife="n/a","n/a",IF(AY$3&gt;(A2taxstdlife+$E348),((Input!$J$104+Input!$I$80)*$J$7)-SUM($J348:AX348),((Input!$J$104+Input!$I$80)*$J$7)/A2taxstdlife))</f>
        <v>0.12766252873989697</v>
      </c>
      <c r="AZ348" s="172">
        <f>IF(A2taxstdlife="n/a","n/a",IF(AZ$3&gt;(A2taxstdlife+$E348),((Input!$J$104+Input!$I$80)*$J$7)-SUM($J348:AY348),((Input!$J$104+Input!$I$80)*$J$7)/A2taxstdlife))</f>
        <v>0.12766252873989697</v>
      </c>
      <c r="BA348" s="172">
        <f>IF(A2taxstdlife="n/a","n/a",IF(BA$3&gt;(A2taxstdlife+$E348),((Input!$J$104+Input!$I$80)*$J$7)-SUM($J348:AZ348),((Input!$J$104+Input!$I$80)*$J$7)/A2taxstdlife))</f>
        <v>0.12766252873989697</v>
      </c>
      <c r="BB348" s="172">
        <f>IF(A2taxstdlife="n/a","n/a",IF(BB$3&gt;(A2taxstdlife+$E348),((Input!$J$104+Input!$I$80)*$J$7)-SUM($J348:BA348),((Input!$J$104+Input!$I$80)*$J$7)/A2taxstdlife))</f>
        <v>0.12766252873989697</v>
      </c>
      <c r="BC348" s="172">
        <f>IF(A2taxstdlife="n/a","n/a",IF(BC$3&gt;(A2taxstdlife+$E348),((Input!$J$104+Input!$I$80)*$J$7)-SUM($J348:BB348),((Input!$J$104+Input!$I$80)*$J$7)/A2taxstdlife))</f>
        <v>0.12766252873989697</v>
      </c>
      <c r="BD348" s="172">
        <f>IF(A2taxstdlife="n/a","n/a",IF(BD$3&gt;(A2taxstdlife+$E348),((Input!$J$104+Input!$I$80)*$J$7)-SUM($J348:BC348),((Input!$J$104+Input!$I$80)*$J$7)/A2taxstdlife))</f>
        <v>0.12766252873989697</v>
      </c>
      <c r="BE348" s="172">
        <f>IF(A2taxstdlife="n/a","n/a",IF(BE$3&gt;(A2taxstdlife+$E348),((Input!$J$104+Input!$I$80)*$J$7)-SUM($J348:BD348),((Input!$J$104+Input!$I$80)*$J$7)/A2taxstdlife))</f>
        <v>0.12766252873989697</v>
      </c>
      <c r="BF348" s="172">
        <f>IF(A2taxstdlife="n/a","n/a",IF(BF$3&gt;(A2taxstdlife+$E348),((Input!$J$104+Input!$I$80)*$J$7)-SUM($J348:BE348),((Input!$J$104+Input!$I$80)*$J$7)/A2taxstdlife))</f>
        <v>6.383126436994413E-2</v>
      </c>
      <c r="BG348" s="172">
        <f>IF(A2taxstdlife="n/a","n/a",IF(BG$3&gt;(A2taxstdlife+$E348),((Input!$J$104+Input!$I$80)*$J$7)-SUM($J348:BF348),((Input!$J$104+Input!$I$80)*$J$7)/A2taxstdlife))</f>
        <v>0</v>
      </c>
      <c r="BH348" s="172">
        <f>IF(A2taxstdlife="n/a","n/a",IF(BH$3&gt;(A2taxstdlife+$E348),((Input!$J$104+Input!$I$80)*$J$7)-SUM($J348:BG348),((Input!$J$104+Input!$I$80)*$J$7)/A2taxstdlife))</f>
        <v>0</v>
      </c>
      <c r="BI348" s="172">
        <f>IF(A2taxstdlife="n/a","n/a",IF(BI$3&gt;(A2taxstdlife+$E348),((Input!$J$104+Input!$I$80)*$J$7)-SUM($J348:BH348),((Input!$J$104+Input!$I$80)*$J$7)/A2taxstdlife))</f>
        <v>0</v>
      </c>
      <c r="BJ348" s="16"/>
      <c r="BK348" s="16"/>
    </row>
    <row r="349" spans="1:63" s="3" customFormat="1" hidden="1" outlineLevel="2">
      <c r="A349" s="16"/>
      <c r="B349" s="16"/>
      <c r="C349" s="35"/>
      <c r="D349" s="546"/>
      <c r="E349" s="293">
        <v>5</v>
      </c>
      <c r="F349" s="37"/>
      <c r="G349" s="318"/>
      <c r="H349" s="320"/>
      <c r="I349" s="320"/>
      <c r="J349" s="320"/>
      <c r="K349" s="319"/>
      <c r="L349" s="172">
        <f>IF(A2taxstdlife="n/a","n/a",IF(L$3&gt;(A2taxstdlife+$E349),((Input!$K$104+Input!$K$80)*$K$7)-SUM($K349:K349),((Input!$K$104+Input!$K$80)*$K$7)/A2taxstdlife))</f>
        <v>2.8772978113974119E-2</v>
      </c>
      <c r="M349" s="172">
        <f>IF(A2taxstdlife="n/a","n/a",IF(M$3&gt;(A2taxstdlife+$E349),((Input!$K$104+Input!$K$80)*$K$7)-SUM($K349:L349),((Input!$K$104+Input!$K$80)*$K$7)/A2taxstdlife))</f>
        <v>2.8772978113974119E-2</v>
      </c>
      <c r="N349" s="172">
        <f>IF(A2taxstdlife="n/a","n/a",IF(N$3&gt;(A2taxstdlife+$E349),((Input!$K$104+Input!$K$80)*$K$7)-SUM($K349:M349),((Input!$K$104+Input!$K$80)*$K$7)/A2taxstdlife))</f>
        <v>2.8772978113974119E-2</v>
      </c>
      <c r="O349" s="172">
        <f>IF(A2taxstdlife="n/a","n/a",IF(O$3&gt;(A2taxstdlife+$E349),((Input!$K$104+Input!$K$80)*$K$7)-SUM($K349:N349),((Input!$K$104+Input!$K$80)*$K$7)/A2taxstdlife))</f>
        <v>2.8772978113974119E-2</v>
      </c>
      <c r="P349" s="172">
        <f>IF(A2taxstdlife="n/a","n/a",IF(P$3&gt;(A2taxstdlife+$E349),((Input!$K$104+Input!$K$80)*$K$7)-SUM($K349:O349),((Input!$K$104+Input!$K$80)*$K$7)/A2taxstdlife))</f>
        <v>2.8772978113974119E-2</v>
      </c>
      <c r="Q349" s="172">
        <f>IF(A2taxstdlife="n/a","n/a",IF(Q$3&gt;(A2taxstdlife+$E349),((Input!$K$104+Input!$K$80)*$K$7)-SUM($K349:P349),((Input!$K$104+Input!$K$80)*$K$7)/A2taxstdlife))</f>
        <v>2.8772978113974119E-2</v>
      </c>
      <c r="R349" s="172">
        <f>IF(A2taxstdlife="n/a","n/a",IF(R$3&gt;(A2taxstdlife+$E349),((Input!$K$104+Input!$K$80)*$K$7)-SUM($K349:Q349),((Input!$K$104+Input!$K$80)*$K$7)/A2taxstdlife))</f>
        <v>2.8772978113974119E-2</v>
      </c>
      <c r="S349" s="172">
        <f>IF(A2taxstdlife="n/a","n/a",IF(S$3&gt;(A2taxstdlife+$E349),((Input!$K$104+Input!$K$80)*$K$7)-SUM($K349:R349),((Input!$K$104+Input!$K$80)*$K$7)/A2taxstdlife))</f>
        <v>2.8772978113974119E-2</v>
      </c>
      <c r="T349" s="172">
        <f>IF(A2taxstdlife="n/a","n/a",IF(T$3&gt;(A2taxstdlife+$E349),((Input!$K$104+Input!$K$80)*$K$7)-SUM($K349:S349),((Input!$K$104+Input!$K$80)*$K$7)/A2taxstdlife))</f>
        <v>2.8772978113974119E-2</v>
      </c>
      <c r="U349" s="172">
        <f>IF(A2taxstdlife="n/a","n/a",IF(U$3&gt;(A2taxstdlife+$E349),((Input!$K$104+Input!$K$80)*$K$7)-SUM($K349:T349),((Input!$K$104+Input!$K$80)*$K$7)/A2taxstdlife))</f>
        <v>2.8772978113974119E-2</v>
      </c>
      <c r="V349" s="172">
        <f>IF(A2taxstdlife="n/a","n/a",IF(V$3&gt;(A2taxstdlife+$E349),((Input!$K$104+Input!$K$80)*$K$7)-SUM($K349:U349),((Input!$K$104+Input!$K$80)*$K$7)/A2taxstdlife))</f>
        <v>2.8772978113974119E-2</v>
      </c>
      <c r="W349" s="172">
        <f>IF(A2taxstdlife="n/a","n/a",IF(W$3&gt;(A2taxstdlife+$E349),((Input!$K$104+Input!$K$80)*$K$7)-SUM($K349:V349),((Input!$K$104+Input!$K$80)*$K$7)/A2taxstdlife))</f>
        <v>2.8772978113974119E-2</v>
      </c>
      <c r="X349" s="172">
        <f>IF(A2taxstdlife="n/a","n/a",IF(X$3&gt;(A2taxstdlife+$E349),((Input!$K$104+Input!$K$80)*$K$7)-SUM($K349:W349),((Input!$K$104+Input!$K$80)*$K$7)/A2taxstdlife))</f>
        <v>2.8772978113974119E-2</v>
      </c>
      <c r="Y349" s="172">
        <f>IF(A2taxstdlife="n/a","n/a",IF(Y$3&gt;(A2taxstdlife+$E349),((Input!$K$104+Input!$K$80)*$K$7)-SUM($K349:X349),((Input!$K$104+Input!$K$80)*$K$7)/A2taxstdlife))</f>
        <v>2.8772978113974119E-2</v>
      </c>
      <c r="Z349" s="172">
        <f>IF(A2taxstdlife="n/a","n/a",IF(Z$3&gt;(A2taxstdlife+$E349),((Input!$K$104+Input!$K$80)*$K$7)-SUM($K349:Y349),((Input!$K$104+Input!$K$80)*$K$7)/A2taxstdlife))</f>
        <v>2.8772978113974119E-2</v>
      </c>
      <c r="AA349" s="172">
        <f>IF(A2taxstdlife="n/a","n/a",IF(AA$3&gt;(A2taxstdlife+$E349),((Input!$K$104+Input!$K$80)*$K$7)-SUM($K349:Z349),((Input!$K$104+Input!$K$80)*$K$7)/A2taxstdlife))</f>
        <v>2.8772978113974119E-2</v>
      </c>
      <c r="AB349" s="172">
        <f>IF(A2taxstdlife="n/a","n/a",IF(AB$3&gt;(A2taxstdlife+$E349),((Input!$K$104+Input!$K$80)*$K$7)-SUM($K349:AA349),((Input!$K$104+Input!$K$80)*$K$7)/A2taxstdlife))</f>
        <v>2.8772978113974119E-2</v>
      </c>
      <c r="AC349" s="172">
        <f>IF(A2taxstdlife="n/a","n/a",IF(AC$3&gt;(A2taxstdlife+$E349),((Input!$K$104+Input!$K$80)*$K$7)-SUM($K349:AB349),((Input!$K$104+Input!$K$80)*$K$7)/A2taxstdlife))</f>
        <v>2.8772978113974119E-2</v>
      </c>
      <c r="AD349" s="172">
        <f>IF(A2taxstdlife="n/a","n/a",IF(AD$3&gt;(A2taxstdlife+$E349),((Input!$K$104+Input!$K$80)*$K$7)-SUM($K349:AC349),((Input!$K$104+Input!$K$80)*$K$7)/A2taxstdlife))</f>
        <v>2.8772978113974119E-2</v>
      </c>
      <c r="AE349" s="172">
        <f>IF(A2taxstdlife="n/a","n/a",IF(AE$3&gt;(A2taxstdlife+$E349),((Input!$K$104+Input!$K$80)*$K$7)-SUM($K349:AD349),((Input!$K$104+Input!$K$80)*$K$7)/A2taxstdlife))</f>
        <v>2.8772978113974119E-2</v>
      </c>
      <c r="AF349" s="172">
        <f>IF(A2taxstdlife="n/a","n/a",IF(AF$3&gt;(A2taxstdlife+$E349),((Input!$K$104+Input!$K$80)*$K$7)-SUM($K349:AE349),((Input!$K$104+Input!$K$80)*$K$7)/A2taxstdlife))</f>
        <v>2.8772978113974119E-2</v>
      </c>
      <c r="AG349" s="172">
        <f>IF(A2taxstdlife="n/a","n/a",IF(AG$3&gt;(A2taxstdlife+$E349),((Input!$K$104+Input!$K$80)*$K$7)-SUM($K349:AF349),((Input!$K$104+Input!$K$80)*$K$7)/A2taxstdlife))</f>
        <v>2.8772978113974119E-2</v>
      </c>
      <c r="AH349" s="172">
        <f>IF(A2taxstdlife="n/a","n/a",IF(AH$3&gt;(A2taxstdlife+$E349),((Input!$K$104+Input!$K$80)*$K$7)-SUM($K349:AG349),((Input!$K$104+Input!$K$80)*$K$7)/A2taxstdlife))</f>
        <v>2.8772978113974119E-2</v>
      </c>
      <c r="AI349" s="172">
        <f>IF(A2taxstdlife="n/a","n/a",IF(AI$3&gt;(A2taxstdlife+$E349),((Input!$K$104+Input!$K$80)*$K$7)-SUM($K349:AH349),((Input!$K$104+Input!$K$80)*$K$7)/A2taxstdlife))</f>
        <v>2.8772978113974119E-2</v>
      </c>
      <c r="AJ349" s="172">
        <f>IF(A2taxstdlife="n/a","n/a",IF(AJ$3&gt;(A2taxstdlife+$E349),((Input!$K$104+Input!$K$80)*$K$7)-SUM($K349:AI349),((Input!$K$104+Input!$K$80)*$K$7)/A2taxstdlife))</f>
        <v>2.8772978113974119E-2</v>
      </c>
      <c r="AK349" s="172">
        <f>IF(A2taxstdlife="n/a","n/a",IF(AK$3&gt;(A2taxstdlife+$E349),((Input!$K$104+Input!$K$80)*$K$7)-SUM($K349:AJ349),((Input!$K$104+Input!$K$80)*$K$7)/A2taxstdlife))</f>
        <v>2.8772978113974119E-2</v>
      </c>
      <c r="AL349" s="172">
        <f>IF(A2taxstdlife="n/a","n/a",IF(AL$3&gt;(A2taxstdlife+$E349),((Input!$K$104+Input!$K$80)*$K$7)-SUM($K349:AK349),((Input!$K$104+Input!$K$80)*$K$7)/A2taxstdlife))</f>
        <v>2.8772978113974119E-2</v>
      </c>
      <c r="AM349" s="172">
        <f>IF(A2taxstdlife="n/a","n/a",IF(AM$3&gt;(A2taxstdlife+$E349),((Input!$K$104+Input!$K$80)*$K$7)-SUM($K349:AL349),((Input!$K$104+Input!$K$80)*$K$7)/A2taxstdlife))</f>
        <v>2.8772978113974119E-2</v>
      </c>
      <c r="AN349" s="172">
        <f>IF(A2taxstdlife="n/a","n/a",IF(AN$3&gt;(A2taxstdlife+$E349),((Input!$K$104+Input!$K$80)*$K$7)-SUM($K349:AM349),((Input!$K$104+Input!$K$80)*$K$7)/A2taxstdlife))</f>
        <v>2.8772978113974119E-2</v>
      </c>
      <c r="AO349" s="172">
        <f>IF(A2taxstdlife="n/a","n/a",IF(AO$3&gt;(A2taxstdlife+$E349),((Input!$K$104+Input!$K$80)*$K$7)-SUM($K349:AN349),((Input!$K$104+Input!$K$80)*$K$7)/A2taxstdlife))</f>
        <v>2.8772978113974119E-2</v>
      </c>
      <c r="AP349" s="172">
        <f>IF(A2taxstdlife="n/a","n/a",IF(AP$3&gt;(A2taxstdlife+$E349),((Input!$K$104+Input!$K$80)*$K$7)-SUM($K349:AO349),((Input!$K$104+Input!$K$80)*$K$7)/A2taxstdlife))</f>
        <v>2.8772978113974119E-2</v>
      </c>
      <c r="AQ349" s="172">
        <f>IF(A2taxstdlife="n/a","n/a",IF(AQ$3&gt;(A2taxstdlife+$E349),((Input!$K$104+Input!$K$80)*$K$7)-SUM($K349:AP349),((Input!$K$104+Input!$K$80)*$K$7)/A2taxstdlife))</f>
        <v>2.8772978113974119E-2</v>
      </c>
      <c r="AR349" s="172">
        <f>IF(A2taxstdlife="n/a","n/a",IF(AR$3&gt;(A2taxstdlife+$E349),((Input!$K$104+Input!$K$80)*$K$7)-SUM($K349:AQ349),((Input!$K$104+Input!$K$80)*$K$7)/A2taxstdlife))</f>
        <v>2.8772978113974119E-2</v>
      </c>
      <c r="AS349" s="172">
        <f>IF(A2taxstdlife="n/a","n/a",IF(AS$3&gt;(A2taxstdlife+$E349),((Input!$K$104+Input!$K$80)*$K$7)-SUM($K349:AR349),((Input!$K$104+Input!$K$80)*$K$7)/A2taxstdlife))</f>
        <v>2.8772978113974119E-2</v>
      </c>
      <c r="AT349" s="172">
        <f>IF(A2taxstdlife="n/a","n/a",IF(AT$3&gt;(A2taxstdlife+$E349),((Input!$K$104+Input!$K$80)*$K$7)-SUM($K349:AS349),((Input!$K$104+Input!$K$80)*$K$7)/A2taxstdlife))</f>
        <v>2.8772978113974119E-2</v>
      </c>
      <c r="AU349" s="172">
        <f>IF(A2taxstdlife="n/a","n/a",IF(AU$3&gt;(A2taxstdlife+$E349),((Input!$K$104+Input!$K$80)*$K$7)-SUM($K349:AT349),((Input!$K$104+Input!$K$80)*$K$7)/A2taxstdlife))</f>
        <v>2.8772978113974119E-2</v>
      </c>
      <c r="AV349" s="172">
        <f>IF(A2taxstdlife="n/a","n/a",IF(AV$3&gt;(A2taxstdlife+$E349),((Input!$K$104+Input!$K$80)*$K$7)-SUM($K349:AU349),((Input!$K$104+Input!$K$80)*$K$7)/A2taxstdlife))</f>
        <v>2.8772978113974119E-2</v>
      </c>
      <c r="AW349" s="172">
        <f>IF(A2taxstdlife="n/a","n/a",IF(AW$3&gt;(A2taxstdlife+$E349),((Input!$K$104+Input!$K$80)*$K$7)-SUM($K349:AV349),((Input!$K$104+Input!$K$80)*$K$7)/A2taxstdlife))</f>
        <v>2.8772978113974119E-2</v>
      </c>
      <c r="AX349" s="172">
        <f>IF(A2taxstdlife="n/a","n/a",IF(AX$3&gt;(A2taxstdlife+$E349),((Input!$K$104+Input!$K$80)*$K$7)-SUM($K349:AW349),((Input!$K$104+Input!$K$80)*$K$7)/A2taxstdlife))</f>
        <v>2.8772978113974119E-2</v>
      </c>
      <c r="AY349" s="172">
        <f>IF(A2taxstdlife="n/a","n/a",IF(AY$3&gt;(A2taxstdlife+$E349),((Input!$K$104+Input!$K$80)*$K$7)-SUM($K349:AX349),((Input!$K$104+Input!$K$80)*$K$7)/A2taxstdlife))</f>
        <v>2.8772978113974119E-2</v>
      </c>
      <c r="AZ349" s="172">
        <f>IF(A2taxstdlife="n/a","n/a",IF(AZ$3&gt;(A2taxstdlife+$E349),((Input!$K$104+Input!$K$80)*$K$7)-SUM($K349:AY349),((Input!$K$104+Input!$K$80)*$K$7)/A2taxstdlife))</f>
        <v>2.8772978113974119E-2</v>
      </c>
      <c r="BA349" s="172">
        <f>IF(A2taxstdlife="n/a","n/a",IF(BA$3&gt;(A2taxstdlife+$E349),((Input!$K$104+Input!$K$80)*$K$7)-SUM($K349:AZ349),((Input!$K$104+Input!$K$80)*$K$7)/A2taxstdlife))</f>
        <v>2.8772978113974119E-2</v>
      </c>
      <c r="BB349" s="172">
        <f>IF(A2taxstdlife="n/a","n/a",IF(BB$3&gt;(A2taxstdlife+$E349),((Input!$K$104+Input!$K$80)*$K$7)-SUM($K349:BA349),((Input!$K$104+Input!$K$80)*$K$7)/A2taxstdlife))</f>
        <v>2.8772978113974119E-2</v>
      </c>
      <c r="BC349" s="172">
        <f>IF(A2taxstdlife="n/a","n/a",IF(BC$3&gt;(A2taxstdlife+$E349),((Input!$K$104+Input!$K$80)*$K$7)-SUM($K349:BB349),((Input!$K$104+Input!$K$80)*$K$7)/A2taxstdlife))</f>
        <v>2.8772978113974119E-2</v>
      </c>
      <c r="BD349" s="172">
        <f>IF(A2taxstdlife="n/a","n/a",IF(BD$3&gt;(A2taxstdlife+$E349),((Input!$K$104+Input!$K$80)*$K$7)-SUM($K349:BC349),((Input!$K$104+Input!$K$80)*$K$7)/A2taxstdlife))</f>
        <v>2.8772978113974119E-2</v>
      </c>
      <c r="BE349" s="172">
        <f>IF(A2taxstdlife="n/a","n/a",IF(BE$3&gt;(A2taxstdlife+$E349),((Input!$K$104+Input!$K$80)*$K$7)-SUM($K349:BD349),((Input!$K$104+Input!$K$80)*$K$7)/A2taxstdlife))</f>
        <v>2.8772978113974119E-2</v>
      </c>
      <c r="BF349" s="172">
        <f>IF(A2taxstdlife="n/a","n/a",IF(BF$3&gt;(A2taxstdlife+$E349),((Input!$K$104+Input!$K$80)*$K$7)-SUM($K349:BE349),((Input!$K$104+Input!$K$80)*$K$7)/A2taxstdlife))</f>
        <v>2.8772978113974119E-2</v>
      </c>
      <c r="BG349" s="172">
        <f>IF(A2taxstdlife="n/a","n/a",IF(BG$3&gt;(A2taxstdlife+$E349),((Input!$K$104+Input!$K$80)*$K$7)-SUM($K349:BF349),((Input!$K$104+Input!$K$80)*$K$7)/A2taxstdlife))</f>
        <v>1.438648905698714E-2</v>
      </c>
      <c r="BH349" s="172">
        <f>IF(A2taxstdlife="n/a","n/a",IF(BH$3&gt;(A2taxstdlife+$E349),((Input!$K$104+Input!$K$80)*$K$7)-SUM($K349:BG349),((Input!$K$104+Input!$K$80)*$K$7)/A2taxstdlife))</f>
        <v>0</v>
      </c>
      <c r="BI349" s="172">
        <f>IF(A2taxstdlife="n/a","n/a",IF(BI$3&gt;(A2taxstdlife+$E349),((Input!$K$104+Input!$K$80)*$K$7)-SUM($K349:BH349),((Input!$K$104+Input!$K$80)*$K$7)/A2taxstdlife))</f>
        <v>0</v>
      </c>
      <c r="BJ349" s="16"/>
      <c r="BK349" s="16"/>
    </row>
    <row r="350" spans="1:63" s="3" customFormat="1" hidden="1" outlineLevel="2">
      <c r="A350" s="16"/>
      <c r="B350" s="16"/>
      <c r="C350" s="35"/>
      <c r="D350" s="546"/>
      <c r="E350" s="293">
        <v>6</v>
      </c>
      <c r="F350" s="37"/>
      <c r="G350" s="318"/>
      <c r="H350" s="320"/>
      <c r="I350" s="320"/>
      <c r="J350" s="320"/>
      <c r="K350" s="320"/>
      <c r="L350" s="319"/>
      <c r="M350" s="172">
        <f>IF(A2taxstdlife="n/a","n/a",IF(M$3&gt;(A2taxstdlife+$E350),((Input!$K$104+Input!$K$80)*$L$7)-SUM($L350:L350),((Input!$K$104+Input!$K$80)*$L$7)/A2taxstdlife))</f>
        <v>2.9485066248663365E-2</v>
      </c>
      <c r="N350" s="172">
        <f>IF(A2taxstdlife="n/a","n/a",IF(N$3&gt;(A2taxstdlife+$E350),((Input!$K$104+Input!$K$80)*$L$7)-SUM($L350:M350),((Input!$K$104+Input!$K$80)*$L$7)/A2taxstdlife))</f>
        <v>2.9485066248663365E-2</v>
      </c>
      <c r="O350" s="172">
        <f>IF(A2taxstdlife="n/a","n/a",IF(O$3&gt;(A2taxstdlife+$E350),((Input!$K$104+Input!$K$80)*$L$7)-SUM($L350:N350),((Input!$K$104+Input!$K$80)*$L$7)/A2taxstdlife))</f>
        <v>2.9485066248663365E-2</v>
      </c>
      <c r="P350" s="172">
        <f>IF(A2taxstdlife="n/a","n/a",IF(P$3&gt;(A2taxstdlife+$E350),((Input!$K$104+Input!$K$80)*$L$7)-SUM($L350:O350),((Input!$K$104+Input!$K$80)*$L$7)/A2taxstdlife))</f>
        <v>2.9485066248663365E-2</v>
      </c>
      <c r="Q350" s="172">
        <f>IF(A2taxstdlife="n/a","n/a",IF(Q$3&gt;(A2taxstdlife+$E350),((Input!$K$104+Input!$K$80)*$L$7)-SUM($L350:P350),((Input!$K$104+Input!$K$80)*$L$7)/A2taxstdlife))</f>
        <v>2.9485066248663365E-2</v>
      </c>
      <c r="R350" s="172">
        <f>IF(A2taxstdlife="n/a","n/a",IF(R$3&gt;(A2taxstdlife+$E350),((Input!$K$104+Input!$K$80)*$L$7)-SUM($L350:Q350),((Input!$K$104+Input!$K$80)*$L$7)/A2taxstdlife))</f>
        <v>2.9485066248663365E-2</v>
      </c>
      <c r="S350" s="172">
        <f>IF(A2taxstdlife="n/a","n/a",IF(S$3&gt;(A2taxstdlife+$E350),((Input!$K$104+Input!$K$80)*$L$7)-SUM($L350:R350),((Input!$K$104+Input!$K$80)*$L$7)/A2taxstdlife))</f>
        <v>2.9485066248663365E-2</v>
      </c>
      <c r="T350" s="172">
        <f>IF(A2taxstdlife="n/a","n/a",IF(T$3&gt;(A2taxstdlife+$E350),((Input!$K$104+Input!$K$80)*$L$7)-SUM($L350:S350),((Input!$K$104+Input!$K$80)*$L$7)/A2taxstdlife))</f>
        <v>2.9485066248663365E-2</v>
      </c>
      <c r="U350" s="172">
        <f>IF(A2taxstdlife="n/a","n/a",IF(U$3&gt;(A2taxstdlife+$E350),((Input!$K$104+Input!$K$80)*$L$7)-SUM($L350:T350),((Input!$K$104+Input!$K$80)*$L$7)/A2taxstdlife))</f>
        <v>2.9485066248663365E-2</v>
      </c>
      <c r="V350" s="172">
        <f>IF(A2taxstdlife="n/a","n/a",IF(V$3&gt;(A2taxstdlife+$E350),((Input!$K$104+Input!$K$80)*$L$7)-SUM($L350:U350),((Input!$K$104+Input!$K$80)*$L$7)/A2taxstdlife))</f>
        <v>2.9485066248663365E-2</v>
      </c>
      <c r="W350" s="172">
        <f>IF(A2taxstdlife="n/a","n/a",IF(W$3&gt;(A2taxstdlife+$E350),((Input!$K$104+Input!$K$80)*$L$7)-SUM($L350:V350),((Input!$K$104+Input!$K$80)*$L$7)/A2taxstdlife))</f>
        <v>2.9485066248663365E-2</v>
      </c>
      <c r="X350" s="172">
        <f>IF(A2taxstdlife="n/a","n/a",IF(X$3&gt;(A2taxstdlife+$E350),((Input!$K$104+Input!$K$80)*$L$7)-SUM($L350:W350),((Input!$K$104+Input!$K$80)*$L$7)/A2taxstdlife))</f>
        <v>2.9485066248663365E-2</v>
      </c>
      <c r="Y350" s="172">
        <f>IF(A2taxstdlife="n/a","n/a",IF(Y$3&gt;(A2taxstdlife+$E350),((Input!$K$104+Input!$K$80)*$L$7)-SUM($L350:X350),((Input!$K$104+Input!$K$80)*$L$7)/A2taxstdlife))</f>
        <v>2.9485066248663365E-2</v>
      </c>
      <c r="Z350" s="172">
        <f>IF(A2taxstdlife="n/a","n/a",IF(Z$3&gt;(A2taxstdlife+$E350),((Input!$K$104+Input!$K$80)*$L$7)-SUM($L350:Y350),((Input!$K$104+Input!$K$80)*$L$7)/A2taxstdlife))</f>
        <v>2.9485066248663365E-2</v>
      </c>
      <c r="AA350" s="172">
        <f>IF(A2taxstdlife="n/a","n/a",IF(AA$3&gt;(A2taxstdlife+$E350),((Input!$K$104+Input!$K$80)*$L$7)-SUM($L350:Z350),((Input!$K$104+Input!$K$80)*$L$7)/A2taxstdlife))</f>
        <v>2.9485066248663365E-2</v>
      </c>
      <c r="AB350" s="172">
        <f>IF(A2taxstdlife="n/a","n/a",IF(AB$3&gt;(A2taxstdlife+$E350),((Input!$K$104+Input!$K$80)*$L$7)-SUM($L350:AA350),((Input!$K$104+Input!$K$80)*$L$7)/A2taxstdlife))</f>
        <v>2.9485066248663365E-2</v>
      </c>
      <c r="AC350" s="172">
        <f>IF(A2taxstdlife="n/a","n/a",IF(AC$3&gt;(A2taxstdlife+$E350),((Input!$K$104+Input!$K$80)*$L$7)-SUM($L350:AB350),((Input!$K$104+Input!$K$80)*$L$7)/A2taxstdlife))</f>
        <v>2.9485066248663365E-2</v>
      </c>
      <c r="AD350" s="172">
        <f>IF(A2taxstdlife="n/a","n/a",IF(AD$3&gt;(A2taxstdlife+$E350),((Input!$K$104+Input!$K$80)*$L$7)-SUM($L350:AC350),((Input!$K$104+Input!$K$80)*$L$7)/A2taxstdlife))</f>
        <v>2.9485066248663365E-2</v>
      </c>
      <c r="AE350" s="172">
        <f>IF(A2taxstdlife="n/a","n/a",IF(AE$3&gt;(A2taxstdlife+$E350),((Input!$K$104+Input!$K$80)*$L$7)-SUM($L350:AD350),((Input!$K$104+Input!$K$80)*$L$7)/A2taxstdlife))</f>
        <v>2.9485066248663365E-2</v>
      </c>
      <c r="AF350" s="172">
        <f>IF(A2taxstdlife="n/a","n/a",IF(AF$3&gt;(A2taxstdlife+$E350),((Input!$K$104+Input!$K$80)*$L$7)-SUM($L350:AE350),((Input!$K$104+Input!$K$80)*$L$7)/A2taxstdlife))</f>
        <v>2.9485066248663365E-2</v>
      </c>
      <c r="AG350" s="172">
        <f>IF(A2taxstdlife="n/a","n/a",IF(AG$3&gt;(A2taxstdlife+$E350),((Input!$K$104+Input!$K$80)*$L$7)-SUM($L350:AF350),((Input!$K$104+Input!$K$80)*$L$7)/A2taxstdlife))</f>
        <v>2.9485066248663365E-2</v>
      </c>
      <c r="AH350" s="172">
        <f>IF(A2taxstdlife="n/a","n/a",IF(AH$3&gt;(A2taxstdlife+$E350),((Input!$K$104+Input!$K$80)*$L$7)-SUM($L350:AG350),((Input!$K$104+Input!$K$80)*$L$7)/A2taxstdlife))</f>
        <v>2.9485066248663365E-2</v>
      </c>
      <c r="AI350" s="172">
        <f>IF(A2taxstdlife="n/a","n/a",IF(AI$3&gt;(A2taxstdlife+$E350),((Input!$K$104+Input!$K$80)*$L$7)-SUM($L350:AH350),((Input!$K$104+Input!$K$80)*$L$7)/A2taxstdlife))</f>
        <v>2.9485066248663365E-2</v>
      </c>
      <c r="AJ350" s="172">
        <f>IF(A2taxstdlife="n/a","n/a",IF(AJ$3&gt;(A2taxstdlife+$E350),((Input!$K$104+Input!$K$80)*$L$7)-SUM($L350:AI350),((Input!$K$104+Input!$K$80)*$L$7)/A2taxstdlife))</f>
        <v>2.9485066248663365E-2</v>
      </c>
      <c r="AK350" s="172">
        <f>IF(A2taxstdlife="n/a","n/a",IF(AK$3&gt;(A2taxstdlife+$E350),((Input!$K$104+Input!$K$80)*$L$7)-SUM($L350:AJ350),((Input!$K$104+Input!$K$80)*$L$7)/A2taxstdlife))</f>
        <v>2.9485066248663365E-2</v>
      </c>
      <c r="AL350" s="172">
        <f>IF(A2taxstdlife="n/a","n/a",IF(AL$3&gt;(A2taxstdlife+$E350),((Input!$K$104+Input!$K$80)*$L$7)-SUM($L350:AK350),((Input!$K$104+Input!$K$80)*$L$7)/A2taxstdlife))</f>
        <v>2.9485066248663365E-2</v>
      </c>
      <c r="AM350" s="172">
        <f>IF(A2taxstdlife="n/a","n/a",IF(AM$3&gt;(A2taxstdlife+$E350),((Input!$K$104+Input!$K$80)*$L$7)-SUM($L350:AL350),((Input!$K$104+Input!$K$80)*$L$7)/A2taxstdlife))</f>
        <v>2.9485066248663365E-2</v>
      </c>
      <c r="AN350" s="172">
        <f>IF(A2taxstdlife="n/a","n/a",IF(AN$3&gt;(A2taxstdlife+$E350),((Input!$K$104+Input!$K$80)*$L$7)-SUM($L350:AM350),((Input!$K$104+Input!$K$80)*$L$7)/A2taxstdlife))</f>
        <v>2.9485066248663365E-2</v>
      </c>
      <c r="AO350" s="172">
        <f>IF(A2taxstdlife="n/a","n/a",IF(AO$3&gt;(A2taxstdlife+$E350),((Input!$K$104+Input!$K$80)*$L$7)-SUM($L350:AN350),((Input!$K$104+Input!$K$80)*$L$7)/A2taxstdlife))</f>
        <v>2.9485066248663365E-2</v>
      </c>
      <c r="AP350" s="172">
        <f>IF(A2taxstdlife="n/a","n/a",IF(AP$3&gt;(A2taxstdlife+$E350),((Input!$K$104+Input!$K$80)*$L$7)-SUM($L350:AO350),((Input!$K$104+Input!$K$80)*$L$7)/A2taxstdlife))</f>
        <v>2.9485066248663365E-2</v>
      </c>
      <c r="AQ350" s="172">
        <f>IF(A2taxstdlife="n/a","n/a",IF(AQ$3&gt;(A2taxstdlife+$E350),((Input!$K$104+Input!$K$80)*$L$7)-SUM($L350:AP350),((Input!$K$104+Input!$K$80)*$L$7)/A2taxstdlife))</f>
        <v>2.9485066248663365E-2</v>
      </c>
      <c r="AR350" s="172">
        <f>IF(A2taxstdlife="n/a","n/a",IF(AR$3&gt;(A2taxstdlife+$E350),((Input!$K$104+Input!$K$80)*$L$7)-SUM($L350:AQ350),((Input!$K$104+Input!$K$80)*$L$7)/A2taxstdlife))</f>
        <v>2.9485066248663365E-2</v>
      </c>
      <c r="AS350" s="172">
        <f>IF(A2taxstdlife="n/a","n/a",IF(AS$3&gt;(A2taxstdlife+$E350),((Input!$K$104+Input!$K$80)*$L$7)-SUM($L350:AR350),((Input!$K$104+Input!$K$80)*$L$7)/A2taxstdlife))</f>
        <v>2.9485066248663365E-2</v>
      </c>
      <c r="AT350" s="172">
        <f>IF(A2taxstdlife="n/a","n/a",IF(AT$3&gt;(A2taxstdlife+$E350),((Input!$K$104+Input!$K$80)*$L$7)-SUM($L350:AS350),((Input!$K$104+Input!$K$80)*$L$7)/A2taxstdlife))</f>
        <v>2.9485066248663365E-2</v>
      </c>
      <c r="AU350" s="172">
        <f>IF(A2taxstdlife="n/a","n/a",IF(AU$3&gt;(A2taxstdlife+$E350),((Input!$K$104+Input!$K$80)*$L$7)-SUM($L350:AT350),((Input!$K$104+Input!$K$80)*$L$7)/A2taxstdlife))</f>
        <v>2.9485066248663365E-2</v>
      </c>
      <c r="AV350" s="172">
        <f>IF(A2taxstdlife="n/a","n/a",IF(AV$3&gt;(A2taxstdlife+$E350),((Input!$K$104+Input!$K$80)*$L$7)-SUM($L350:AU350),((Input!$K$104+Input!$K$80)*$L$7)/A2taxstdlife))</f>
        <v>2.9485066248663365E-2</v>
      </c>
      <c r="AW350" s="172">
        <f>IF(A2taxstdlife="n/a","n/a",IF(AW$3&gt;(A2taxstdlife+$E350),((Input!$K$104+Input!$K$80)*$L$7)-SUM($L350:AV350),((Input!$K$104+Input!$K$80)*$L$7)/A2taxstdlife))</f>
        <v>2.9485066248663365E-2</v>
      </c>
      <c r="AX350" s="172">
        <f>IF(A2taxstdlife="n/a","n/a",IF(AX$3&gt;(A2taxstdlife+$E350),((Input!$K$104+Input!$K$80)*$L$7)-SUM($L350:AW350),((Input!$K$104+Input!$K$80)*$L$7)/A2taxstdlife))</f>
        <v>2.9485066248663365E-2</v>
      </c>
      <c r="AY350" s="172">
        <f>IF(A2taxstdlife="n/a","n/a",IF(AY$3&gt;(A2taxstdlife+$E350),((Input!$K$104+Input!$K$80)*$L$7)-SUM($L350:AX350),((Input!$K$104+Input!$K$80)*$L$7)/A2taxstdlife))</f>
        <v>2.9485066248663365E-2</v>
      </c>
      <c r="AZ350" s="172">
        <f>IF(A2taxstdlife="n/a","n/a",IF(AZ$3&gt;(A2taxstdlife+$E350),((Input!$K$104+Input!$K$80)*$L$7)-SUM($L350:AY350),((Input!$K$104+Input!$K$80)*$L$7)/A2taxstdlife))</f>
        <v>2.9485066248663365E-2</v>
      </c>
      <c r="BA350" s="172">
        <f>IF(A2taxstdlife="n/a","n/a",IF(BA$3&gt;(A2taxstdlife+$E350),((Input!$K$104+Input!$K$80)*$L$7)-SUM($L350:AZ350),((Input!$K$104+Input!$K$80)*$L$7)/A2taxstdlife))</f>
        <v>2.9485066248663365E-2</v>
      </c>
      <c r="BB350" s="172">
        <f>IF(A2taxstdlife="n/a","n/a",IF(BB$3&gt;(A2taxstdlife+$E350),((Input!$K$104+Input!$K$80)*$L$7)-SUM($L350:BA350),((Input!$K$104+Input!$K$80)*$L$7)/A2taxstdlife))</f>
        <v>2.9485066248663365E-2</v>
      </c>
      <c r="BC350" s="172">
        <f>IF(A2taxstdlife="n/a","n/a",IF(BC$3&gt;(A2taxstdlife+$E350),((Input!$K$104+Input!$K$80)*$L$7)-SUM($L350:BB350),((Input!$K$104+Input!$K$80)*$L$7)/A2taxstdlife))</f>
        <v>2.9485066248663365E-2</v>
      </c>
      <c r="BD350" s="172">
        <f>IF(A2taxstdlife="n/a","n/a",IF(BD$3&gt;(A2taxstdlife+$E350),((Input!$K$104+Input!$K$80)*$L$7)-SUM($L350:BC350),((Input!$K$104+Input!$K$80)*$L$7)/A2taxstdlife))</f>
        <v>2.9485066248663365E-2</v>
      </c>
      <c r="BE350" s="172">
        <f>IF(A2taxstdlife="n/a","n/a",IF(BE$3&gt;(A2taxstdlife+$E350),((Input!$K$104+Input!$K$80)*$L$7)-SUM($L350:BD350),((Input!$K$104+Input!$K$80)*$L$7)/A2taxstdlife))</f>
        <v>2.9485066248663365E-2</v>
      </c>
      <c r="BF350" s="172">
        <f>IF(A2taxstdlife="n/a","n/a",IF(BF$3&gt;(A2taxstdlife+$E350),((Input!$K$104+Input!$K$80)*$L$7)-SUM($L350:BE350),((Input!$K$104+Input!$K$80)*$L$7)/A2taxstdlife))</f>
        <v>2.9485066248663365E-2</v>
      </c>
      <c r="BG350" s="172">
        <f>IF(A2taxstdlife="n/a","n/a",IF(BG$3&gt;(A2taxstdlife+$E350),((Input!$K$104+Input!$K$80)*$L$7)-SUM($L350:BF350),((Input!$K$104+Input!$K$80)*$L$7)/A2taxstdlife))</f>
        <v>2.9485066248663365E-2</v>
      </c>
      <c r="BH350" s="172">
        <f>IF(A2taxstdlife="n/a","n/a",IF(BH$3&gt;(A2taxstdlife+$E350),((Input!$K$104+Input!$K$80)*$L$7)-SUM($L350:BG350),((Input!$K$104+Input!$K$80)*$L$7)/A2taxstdlife))</f>
        <v>1.4742533124331603E-2</v>
      </c>
      <c r="BI350" s="172">
        <f>IF(A2taxstdlife="n/a","n/a",IF(BI$3&gt;(A2taxstdlife+$E350),((Input!$K$104+Input!$K$80)*$L$7)-SUM($L350:BH350),((Input!$K$104+Input!$K$80)*$L$7)/A2taxstdlife))</f>
        <v>0</v>
      </c>
      <c r="BJ350" s="16"/>
      <c r="BK350" s="16"/>
    </row>
    <row r="351" spans="1:63" s="3" customFormat="1" hidden="1" outlineLevel="2">
      <c r="A351" s="16"/>
      <c r="B351" s="16"/>
      <c r="C351" s="35"/>
      <c r="D351" s="546"/>
      <c r="E351" s="293">
        <v>7</v>
      </c>
      <c r="F351" s="37"/>
      <c r="G351" s="318"/>
      <c r="H351" s="320"/>
      <c r="I351" s="320"/>
      <c r="J351" s="320"/>
      <c r="K351" s="320"/>
      <c r="L351" s="320"/>
      <c r="M351" s="319"/>
      <c r="N351" s="172">
        <f>IF(A2taxstdlife="n/a","n/a",IF(N$3&gt;(A2taxstdlife+$E351),((Input!$M$104+Input!$M$80)*$M$7)-SUM($M351:M351),((Input!$M$104+Input!$M$80)*$M$7)/A2taxstdlife))</f>
        <v>0</v>
      </c>
      <c r="O351" s="172">
        <f>IF(A2taxstdlife="n/a","n/a",IF(O$3&gt;(A2taxstdlife+$E351),((Input!$M$104+Input!$M$80)*$M$7)-SUM($M351:N351),((Input!$M$104+Input!$M$80)*$M$7)/A2taxstdlife))</f>
        <v>0</v>
      </c>
      <c r="P351" s="172">
        <f>IF(A2taxstdlife="n/a","n/a",IF(P$3&gt;(A2taxstdlife+$E351),((Input!$M$104+Input!$M$80)*$M$7)-SUM($M351:O351),((Input!$M$104+Input!$M$80)*$M$7)/A2taxstdlife))</f>
        <v>0</v>
      </c>
      <c r="Q351" s="172">
        <f>IF(A2taxstdlife="n/a","n/a",IF(Q$3&gt;(A2taxstdlife+$E351),((Input!$M$104+Input!$M$80)*$M$7)-SUM($M351:P351),((Input!$M$104+Input!$M$80)*$M$7)/A2taxstdlife))</f>
        <v>0</v>
      </c>
      <c r="R351" s="172">
        <f>IF(A2taxstdlife="n/a","n/a",IF(R$3&gt;(A2taxstdlife+$E351),((Input!$M$104+Input!$M$80)*$M$7)-SUM($M351:Q351),((Input!$M$104+Input!$M$80)*$M$7)/A2taxstdlife))</f>
        <v>0</v>
      </c>
      <c r="S351" s="172">
        <f>IF(A2taxstdlife="n/a","n/a",IF(S$3&gt;(A2taxstdlife+$E351),((Input!$M$104+Input!$M$80)*$M$7)-SUM($M351:R351),((Input!$M$104+Input!$M$80)*$M$7)/A2taxstdlife))</f>
        <v>0</v>
      </c>
      <c r="T351" s="172">
        <f>IF(A2taxstdlife="n/a","n/a",IF(T$3&gt;(A2taxstdlife+$E351),((Input!$M$104+Input!$M$80)*$M$7)-SUM($M351:S351),((Input!$M$104+Input!$M$80)*$M$7)/A2taxstdlife))</f>
        <v>0</v>
      </c>
      <c r="U351" s="172">
        <f>IF(A2taxstdlife="n/a","n/a",IF(U$3&gt;(A2taxstdlife+$E351),((Input!$M$104+Input!$M$80)*$M$7)-SUM($M351:T351),((Input!$M$104+Input!$M$80)*$M$7)/A2taxstdlife))</f>
        <v>0</v>
      </c>
      <c r="V351" s="172">
        <f>IF(A2taxstdlife="n/a","n/a",IF(V$3&gt;(A2taxstdlife+$E351),((Input!$M$104+Input!$M$80)*$M$7)-SUM($M351:U351),((Input!$M$104+Input!$M$80)*$M$7)/A2taxstdlife))</f>
        <v>0</v>
      </c>
      <c r="W351" s="172">
        <f>IF(A2taxstdlife="n/a","n/a",IF(W$3&gt;(A2taxstdlife+$E351),((Input!$M$104+Input!$M$80)*$M$7)-SUM($M351:V351),((Input!$M$104+Input!$M$80)*$M$7)/A2taxstdlife))</f>
        <v>0</v>
      </c>
      <c r="X351" s="172">
        <f>IF(A2taxstdlife="n/a","n/a",IF(X$3&gt;(A2taxstdlife+$E351),((Input!$M$104+Input!$M$80)*$M$7)-SUM($M351:W351),((Input!$M$104+Input!$M$80)*$M$7)/A2taxstdlife))</f>
        <v>0</v>
      </c>
      <c r="Y351" s="172">
        <f>IF(A2taxstdlife="n/a","n/a",IF(Y$3&gt;(A2taxstdlife+$E351),((Input!$M$104+Input!$M$80)*$M$7)-SUM($M351:X351),((Input!$M$104+Input!$M$80)*$M$7)/A2taxstdlife))</f>
        <v>0</v>
      </c>
      <c r="Z351" s="172">
        <f>IF(A2taxstdlife="n/a","n/a",IF(Z$3&gt;(A2taxstdlife+$E351),((Input!$M$104+Input!$M$80)*$M$7)-SUM($M351:Y351),((Input!$M$104+Input!$M$80)*$M$7)/A2taxstdlife))</f>
        <v>0</v>
      </c>
      <c r="AA351" s="172">
        <f>IF(A2taxstdlife="n/a","n/a",IF(AA$3&gt;(A2taxstdlife+$E351),((Input!$M$104+Input!$M$80)*$M$7)-SUM($M351:Z351),((Input!$M$104+Input!$M$80)*$M$7)/A2taxstdlife))</f>
        <v>0</v>
      </c>
      <c r="AB351" s="172">
        <f>IF(A2taxstdlife="n/a","n/a",IF(AB$3&gt;(A2taxstdlife+$E351),((Input!$M$104+Input!$M$80)*$M$7)-SUM($M351:AA351),((Input!$M$104+Input!$M$80)*$M$7)/A2taxstdlife))</f>
        <v>0</v>
      </c>
      <c r="AC351" s="172">
        <f>IF(A2taxstdlife="n/a","n/a",IF(AC$3&gt;(A2taxstdlife+$E351),((Input!$M$104+Input!$M$80)*$M$7)-SUM($M351:AB351),((Input!$M$104+Input!$M$80)*$M$7)/A2taxstdlife))</f>
        <v>0</v>
      </c>
      <c r="AD351" s="172">
        <f>IF(A2taxstdlife="n/a","n/a",IF(AD$3&gt;(A2taxstdlife+$E351),((Input!$M$104+Input!$M$80)*$M$7)-SUM($M351:AC351),((Input!$M$104+Input!$M$80)*$M$7)/A2taxstdlife))</f>
        <v>0</v>
      </c>
      <c r="AE351" s="172">
        <f>IF(A2taxstdlife="n/a","n/a",IF(AE$3&gt;(A2taxstdlife+$E351),((Input!$M$104+Input!$M$80)*$M$7)-SUM($M351:AD351),((Input!$M$104+Input!$M$80)*$M$7)/A2taxstdlife))</f>
        <v>0</v>
      </c>
      <c r="AF351" s="172">
        <f>IF(A2taxstdlife="n/a","n/a",IF(AF$3&gt;(A2taxstdlife+$E351),((Input!$M$104+Input!$M$80)*$M$7)-SUM($M351:AE351),((Input!$M$104+Input!$M$80)*$M$7)/A2taxstdlife))</f>
        <v>0</v>
      </c>
      <c r="AG351" s="172">
        <f>IF(A2taxstdlife="n/a","n/a",IF(AG$3&gt;(A2taxstdlife+$E351),((Input!$M$104+Input!$M$80)*$M$7)-SUM($M351:AF351),((Input!$M$104+Input!$M$80)*$M$7)/A2taxstdlife))</f>
        <v>0</v>
      </c>
      <c r="AH351" s="172">
        <f>IF(A2taxstdlife="n/a","n/a",IF(AH$3&gt;(A2taxstdlife+$E351),((Input!$M$104+Input!$M$80)*$M$7)-SUM($M351:AG351),((Input!$M$104+Input!$M$80)*$M$7)/A2taxstdlife))</f>
        <v>0</v>
      </c>
      <c r="AI351" s="172">
        <f>IF(A2taxstdlife="n/a","n/a",IF(AI$3&gt;(A2taxstdlife+$E351),((Input!$M$104+Input!$M$80)*$M$7)-SUM($M351:AH351),((Input!$M$104+Input!$M$80)*$M$7)/A2taxstdlife))</f>
        <v>0</v>
      </c>
      <c r="AJ351" s="172">
        <f>IF(A2taxstdlife="n/a","n/a",IF(AJ$3&gt;(A2taxstdlife+$E351),((Input!$M$104+Input!$M$80)*$M$7)-SUM($M351:AI351),((Input!$M$104+Input!$M$80)*$M$7)/A2taxstdlife))</f>
        <v>0</v>
      </c>
      <c r="AK351" s="172">
        <f>IF(A2taxstdlife="n/a","n/a",IF(AK$3&gt;(A2taxstdlife+$E351),((Input!$M$104+Input!$M$80)*$M$7)-SUM($M351:AJ351),((Input!$M$104+Input!$M$80)*$M$7)/A2taxstdlife))</f>
        <v>0</v>
      </c>
      <c r="AL351" s="172">
        <f>IF(A2taxstdlife="n/a","n/a",IF(AL$3&gt;(A2taxstdlife+$E351),((Input!$M$104+Input!$M$80)*$M$7)-SUM($M351:AK351),((Input!$M$104+Input!$M$80)*$M$7)/A2taxstdlife))</f>
        <v>0</v>
      </c>
      <c r="AM351" s="172">
        <f>IF(A2taxstdlife="n/a","n/a",IF(AM$3&gt;(A2taxstdlife+$E351),((Input!$M$104+Input!$M$80)*$M$7)-SUM($M351:AL351),((Input!$M$104+Input!$M$80)*$M$7)/A2taxstdlife))</f>
        <v>0</v>
      </c>
      <c r="AN351" s="172">
        <f>IF(A2taxstdlife="n/a","n/a",IF(AN$3&gt;(A2taxstdlife+$E351),((Input!$M$104+Input!$M$80)*$M$7)-SUM($M351:AM351),((Input!$M$104+Input!$M$80)*$M$7)/A2taxstdlife))</f>
        <v>0</v>
      </c>
      <c r="AO351" s="172">
        <f>IF(A2taxstdlife="n/a","n/a",IF(AO$3&gt;(A2taxstdlife+$E351),((Input!$M$104+Input!$M$80)*$M$7)-SUM($M351:AN351),((Input!$M$104+Input!$M$80)*$M$7)/A2taxstdlife))</f>
        <v>0</v>
      </c>
      <c r="AP351" s="172">
        <f>IF(A2taxstdlife="n/a","n/a",IF(AP$3&gt;(A2taxstdlife+$E351),((Input!$M$104+Input!$M$80)*$M$7)-SUM($M351:AO351),((Input!$M$104+Input!$M$80)*$M$7)/A2taxstdlife))</f>
        <v>0</v>
      </c>
      <c r="AQ351" s="172">
        <f>IF(A2taxstdlife="n/a","n/a",IF(AQ$3&gt;(A2taxstdlife+$E351),((Input!$M$104+Input!$M$80)*$M$7)-SUM($M351:AP351),((Input!$M$104+Input!$M$80)*$M$7)/A2taxstdlife))</f>
        <v>0</v>
      </c>
      <c r="AR351" s="172">
        <f>IF(A2taxstdlife="n/a","n/a",IF(AR$3&gt;(A2taxstdlife+$E351),((Input!$M$104+Input!$M$80)*$M$7)-SUM($M351:AQ351),((Input!$M$104+Input!$M$80)*$M$7)/A2taxstdlife))</f>
        <v>0</v>
      </c>
      <c r="AS351" s="172">
        <f>IF(A2taxstdlife="n/a","n/a",IF(AS$3&gt;(A2taxstdlife+$E351),((Input!$M$104+Input!$M$80)*$M$7)-SUM($M351:AR351),((Input!$M$104+Input!$M$80)*$M$7)/A2taxstdlife))</f>
        <v>0</v>
      </c>
      <c r="AT351" s="172">
        <f>IF(A2taxstdlife="n/a","n/a",IF(AT$3&gt;(A2taxstdlife+$E351),((Input!$M$104+Input!$M$80)*$M$7)-SUM($M351:AS351),((Input!$M$104+Input!$M$80)*$M$7)/A2taxstdlife))</f>
        <v>0</v>
      </c>
      <c r="AU351" s="172">
        <f>IF(A2taxstdlife="n/a","n/a",IF(AU$3&gt;(A2taxstdlife+$E351),((Input!$M$104+Input!$M$80)*$M$7)-SUM($M351:AT351),((Input!$M$104+Input!$M$80)*$M$7)/A2taxstdlife))</f>
        <v>0</v>
      </c>
      <c r="AV351" s="172">
        <f>IF(A2taxstdlife="n/a","n/a",IF(AV$3&gt;(A2taxstdlife+$E351),((Input!$M$104+Input!$M$80)*$M$7)-SUM($M351:AU351),((Input!$M$104+Input!$M$80)*$M$7)/A2taxstdlife))</f>
        <v>0</v>
      </c>
      <c r="AW351" s="172">
        <f>IF(A2taxstdlife="n/a","n/a",IF(AW$3&gt;(A2taxstdlife+$E351),((Input!$M$104+Input!$M$80)*$M$7)-SUM($M351:AV351),((Input!$M$104+Input!$M$80)*$M$7)/A2taxstdlife))</f>
        <v>0</v>
      </c>
      <c r="AX351" s="172">
        <f>IF(A2taxstdlife="n/a","n/a",IF(AX$3&gt;(A2taxstdlife+$E351),((Input!$M$104+Input!$M$80)*$M$7)-SUM($M351:AW351),((Input!$M$104+Input!$M$80)*$M$7)/A2taxstdlife))</f>
        <v>0</v>
      </c>
      <c r="AY351" s="172">
        <f>IF(A2taxstdlife="n/a","n/a",IF(AY$3&gt;(A2taxstdlife+$E351),((Input!$M$104+Input!$M$80)*$M$7)-SUM($M351:AX351),((Input!$M$104+Input!$M$80)*$M$7)/A2taxstdlife))</f>
        <v>0</v>
      </c>
      <c r="AZ351" s="172">
        <f>IF(A2taxstdlife="n/a","n/a",IF(AZ$3&gt;(A2taxstdlife+$E351),((Input!$M$104+Input!$M$80)*$M$7)-SUM($M351:AY351),((Input!$M$104+Input!$M$80)*$M$7)/A2taxstdlife))</f>
        <v>0</v>
      </c>
      <c r="BA351" s="172">
        <f>IF(A2taxstdlife="n/a","n/a",IF(BA$3&gt;(A2taxstdlife+$E351),((Input!$M$104+Input!$M$80)*$M$7)-SUM($M351:AZ351),((Input!$M$104+Input!$M$80)*$M$7)/A2taxstdlife))</f>
        <v>0</v>
      </c>
      <c r="BB351" s="172">
        <f>IF(A2taxstdlife="n/a","n/a",IF(BB$3&gt;(A2taxstdlife+$E351),((Input!$M$104+Input!$M$80)*$M$7)-SUM($M351:BA351),((Input!$M$104+Input!$M$80)*$M$7)/A2taxstdlife))</f>
        <v>0</v>
      </c>
      <c r="BC351" s="172">
        <f>IF(A2taxstdlife="n/a","n/a",IF(BC$3&gt;(A2taxstdlife+$E351),((Input!$M$104+Input!$M$80)*$M$7)-SUM($M351:BB351),((Input!$M$104+Input!$M$80)*$M$7)/A2taxstdlife))</f>
        <v>0</v>
      </c>
      <c r="BD351" s="172">
        <f>IF(A2taxstdlife="n/a","n/a",IF(BD$3&gt;(A2taxstdlife+$E351),((Input!$M$104+Input!$M$80)*$M$7)-SUM($M351:BC351),((Input!$M$104+Input!$M$80)*$M$7)/A2taxstdlife))</f>
        <v>0</v>
      </c>
      <c r="BE351" s="172">
        <f>IF(A2taxstdlife="n/a","n/a",IF(BE$3&gt;(A2taxstdlife+$E351),((Input!$M$104+Input!$M$80)*$M$7)-SUM($M351:BD351),((Input!$M$104+Input!$M$80)*$M$7)/A2taxstdlife))</f>
        <v>0</v>
      </c>
      <c r="BF351" s="172">
        <f>IF(A2taxstdlife="n/a","n/a",IF(BF$3&gt;(A2taxstdlife+$E351),((Input!$M$104+Input!$M$80)*$M$7)-SUM($M351:BE351),((Input!$M$104+Input!$M$80)*$M$7)/A2taxstdlife))</f>
        <v>0</v>
      </c>
      <c r="BG351" s="172">
        <f>IF(A2taxstdlife="n/a","n/a",IF(BG$3&gt;(A2taxstdlife+$E351),((Input!$M$104+Input!$M$80)*$M$7)-SUM($M351:BF351),((Input!$M$104+Input!$M$80)*$M$7)/A2taxstdlife))</f>
        <v>0</v>
      </c>
      <c r="BH351" s="172">
        <f>IF(A2taxstdlife="n/a","n/a",IF(BH$3&gt;(A2taxstdlife+$E351),((Input!$M$104+Input!$M$80)*$M$7)-SUM($M351:BG351),((Input!$M$104+Input!$M$80)*$M$7)/A2taxstdlife))</f>
        <v>0</v>
      </c>
      <c r="BI351" s="172">
        <f>IF(A2taxstdlife="n/a","n/a",IF(BI$3&gt;(A2taxstdlife+$E351),((Input!$M$104+Input!$M$80)*$M$7)-SUM($M351:BH351),((Input!$M$104+Input!$M$80)*$M$7)/A2taxstdlife))</f>
        <v>0</v>
      </c>
      <c r="BJ351" s="16"/>
      <c r="BK351" s="16"/>
    </row>
    <row r="352" spans="1:63" s="3" customFormat="1" hidden="1" outlineLevel="2">
      <c r="A352" s="16"/>
      <c r="B352" s="16"/>
      <c r="C352" s="35"/>
      <c r="D352" s="546"/>
      <c r="E352" s="293">
        <v>8</v>
      </c>
      <c r="F352" s="37"/>
      <c r="G352" s="318"/>
      <c r="H352" s="320"/>
      <c r="I352" s="320"/>
      <c r="J352" s="320"/>
      <c r="K352" s="320"/>
      <c r="L352" s="320"/>
      <c r="M352" s="320"/>
      <c r="N352" s="319"/>
      <c r="O352" s="172">
        <f>IF(A2taxstdlife="n/a","n/a",IF(O$3&gt;(A2taxstdlife+$E352),((Input!$N$104+Input!$N$80)*$N$7)-SUM($N352:N352),((Input!$N$104+Input!$N$80)*$N$7)/A2taxstdlife))</f>
        <v>0</v>
      </c>
      <c r="P352" s="172">
        <f>IF(A2taxstdlife="n/a","n/a",IF(P$3&gt;(A2taxstdlife+$E352),((Input!$N$104+Input!$N$80)*$N$7)-SUM($N352:O352),((Input!$N$104+Input!$N$80)*$N$7)/A2taxstdlife))</f>
        <v>0</v>
      </c>
      <c r="Q352" s="172">
        <f>IF(A2taxstdlife="n/a","n/a",IF(Q$3&gt;(A2taxstdlife+$E352),((Input!$N$104+Input!$N$80)*$N$7)-SUM($N352:P352),((Input!$N$104+Input!$N$80)*$N$7)/A2taxstdlife))</f>
        <v>0</v>
      </c>
      <c r="R352" s="172">
        <f>IF(A2taxstdlife="n/a","n/a",IF(R$3&gt;(A2taxstdlife+$E352),((Input!$N$104+Input!$N$80)*$N$7)-SUM($N352:Q352),((Input!$N$104+Input!$N$80)*$N$7)/A2taxstdlife))</f>
        <v>0</v>
      </c>
      <c r="S352" s="172">
        <f>IF(A2taxstdlife="n/a","n/a",IF(S$3&gt;(A2taxstdlife+$E352),((Input!$N$104+Input!$N$80)*$N$7)-SUM($N352:R352),((Input!$N$104+Input!$N$80)*$N$7)/A2taxstdlife))</f>
        <v>0</v>
      </c>
      <c r="T352" s="172">
        <f>IF(A2taxstdlife="n/a","n/a",IF(T$3&gt;(A2taxstdlife+$E352),((Input!$N$104+Input!$N$80)*$N$7)-SUM($N352:S352),((Input!$N$104+Input!$N$80)*$N$7)/A2taxstdlife))</f>
        <v>0</v>
      </c>
      <c r="U352" s="172">
        <f>IF(A2taxstdlife="n/a","n/a",IF(U$3&gt;(A2taxstdlife+$E352),((Input!$N$104+Input!$N$80)*$N$7)-SUM($N352:T352),((Input!$N$104+Input!$N$80)*$N$7)/A2taxstdlife))</f>
        <v>0</v>
      </c>
      <c r="V352" s="172">
        <f>IF(A2taxstdlife="n/a","n/a",IF(V$3&gt;(A2taxstdlife+$E352),((Input!$N$104+Input!$N$80)*$N$7)-SUM($N352:U352),((Input!$N$104+Input!$N$80)*$N$7)/A2taxstdlife))</f>
        <v>0</v>
      </c>
      <c r="W352" s="172">
        <f>IF(A2taxstdlife="n/a","n/a",IF(W$3&gt;(A2taxstdlife+$E352),((Input!$N$104+Input!$N$80)*$N$7)-SUM($N352:V352),((Input!$N$104+Input!$N$80)*$N$7)/A2taxstdlife))</f>
        <v>0</v>
      </c>
      <c r="X352" s="172">
        <f>IF(A2taxstdlife="n/a","n/a",IF(X$3&gt;(A2taxstdlife+$E352),((Input!$N$104+Input!$N$80)*$N$7)-SUM($N352:W352),((Input!$N$104+Input!$N$80)*$N$7)/A2taxstdlife))</f>
        <v>0</v>
      </c>
      <c r="Y352" s="172">
        <f>IF(A2taxstdlife="n/a","n/a",IF(Y$3&gt;(A2taxstdlife+$E352),((Input!$N$104+Input!$N$80)*$N$7)-SUM($N352:X352),((Input!$N$104+Input!$N$80)*$N$7)/A2taxstdlife))</f>
        <v>0</v>
      </c>
      <c r="Z352" s="172">
        <f>IF(A2taxstdlife="n/a","n/a",IF(Z$3&gt;(A2taxstdlife+$E352),((Input!$N$104+Input!$N$80)*$N$7)-SUM($N352:Y352),((Input!$N$104+Input!$N$80)*$N$7)/A2taxstdlife))</f>
        <v>0</v>
      </c>
      <c r="AA352" s="172">
        <f>IF(A2taxstdlife="n/a","n/a",IF(AA$3&gt;(A2taxstdlife+$E352),((Input!$N$104+Input!$N$80)*$N$7)-SUM($N352:Z352),((Input!$N$104+Input!$N$80)*$N$7)/A2taxstdlife))</f>
        <v>0</v>
      </c>
      <c r="AB352" s="172">
        <f>IF(A2taxstdlife="n/a","n/a",IF(AB$3&gt;(A2taxstdlife+$E352),((Input!$N$104+Input!$N$80)*$N$7)-SUM($N352:AA352),((Input!$N$104+Input!$N$80)*$N$7)/A2taxstdlife))</f>
        <v>0</v>
      </c>
      <c r="AC352" s="172">
        <f>IF(A2taxstdlife="n/a","n/a",IF(AC$3&gt;(A2taxstdlife+$E352),((Input!$N$104+Input!$N$80)*$N$7)-SUM($N352:AB352),((Input!$N$104+Input!$N$80)*$N$7)/A2taxstdlife))</f>
        <v>0</v>
      </c>
      <c r="AD352" s="172">
        <f>IF(A2taxstdlife="n/a","n/a",IF(AD$3&gt;(A2taxstdlife+$E352),((Input!$N$104+Input!$N$80)*$N$7)-SUM($N352:AC352),((Input!$N$104+Input!$N$80)*$N$7)/A2taxstdlife))</f>
        <v>0</v>
      </c>
      <c r="AE352" s="172">
        <f>IF(A2taxstdlife="n/a","n/a",IF(AE$3&gt;(A2taxstdlife+$E352),((Input!$N$104+Input!$N$80)*$N$7)-SUM($N352:AD352),((Input!$N$104+Input!$N$80)*$N$7)/A2taxstdlife))</f>
        <v>0</v>
      </c>
      <c r="AF352" s="172">
        <f>IF(A2taxstdlife="n/a","n/a",IF(AF$3&gt;(A2taxstdlife+$E352),((Input!$N$104+Input!$N$80)*$N$7)-SUM($N352:AE352),((Input!$N$104+Input!$N$80)*$N$7)/A2taxstdlife))</f>
        <v>0</v>
      </c>
      <c r="AG352" s="172">
        <f>IF(A2taxstdlife="n/a","n/a",IF(AG$3&gt;(A2taxstdlife+$E352),((Input!$N$104+Input!$N$80)*$N$7)-SUM($N352:AF352),((Input!$N$104+Input!$N$80)*$N$7)/A2taxstdlife))</f>
        <v>0</v>
      </c>
      <c r="AH352" s="172">
        <f>IF(A2taxstdlife="n/a","n/a",IF(AH$3&gt;(A2taxstdlife+$E352),((Input!$N$104+Input!$N$80)*$N$7)-SUM($N352:AG352),((Input!$N$104+Input!$N$80)*$N$7)/A2taxstdlife))</f>
        <v>0</v>
      </c>
      <c r="AI352" s="172">
        <f>IF(A2taxstdlife="n/a","n/a",IF(AI$3&gt;(A2taxstdlife+$E352),((Input!$N$104+Input!$N$80)*$N$7)-SUM($N352:AH352),((Input!$N$104+Input!$N$80)*$N$7)/A2taxstdlife))</f>
        <v>0</v>
      </c>
      <c r="AJ352" s="172">
        <f>IF(A2taxstdlife="n/a","n/a",IF(AJ$3&gt;(A2taxstdlife+$E352),((Input!$N$104+Input!$N$80)*$N$7)-SUM($N352:AI352),((Input!$N$104+Input!$N$80)*$N$7)/A2taxstdlife))</f>
        <v>0</v>
      </c>
      <c r="AK352" s="172">
        <f>IF(A2taxstdlife="n/a","n/a",IF(AK$3&gt;(A2taxstdlife+$E352),((Input!$N$104+Input!$N$80)*$N$7)-SUM($N352:AJ352),((Input!$N$104+Input!$N$80)*$N$7)/A2taxstdlife))</f>
        <v>0</v>
      </c>
      <c r="AL352" s="172">
        <f>IF(A2taxstdlife="n/a","n/a",IF(AL$3&gt;(A2taxstdlife+$E352),((Input!$N$104+Input!$N$80)*$N$7)-SUM($N352:AK352),((Input!$N$104+Input!$N$80)*$N$7)/A2taxstdlife))</f>
        <v>0</v>
      </c>
      <c r="AM352" s="172">
        <f>IF(A2taxstdlife="n/a","n/a",IF(AM$3&gt;(A2taxstdlife+$E352),((Input!$N$104+Input!$N$80)*$N$7)-SUM($N352:AL352),((Input!$N$104+Input!$N$80)*$N$7)/A2taxstdlife))</f>
        <v>0</v>
      </c>
      <c r="AN352" s="172">
        <f>IF(A2taxstdlife="n/a","n/a",IF(AN$3&gt;(A2taxstdlife+$E352),((Input!$N$104+Input!$N$80)*$N$7)-SUM($N352:AM352),((Input!$N$104+Input!$N$80)*$N$7)/A2taxstdlife))</f>
        <v>0</v>
      </c>
      <c r="AO352" s="172">
        <f>IF(A2taxstdlife="n/a","n/a",IF(AO$3&gt;(A2taxstdlife+$E352),((Input!$N$104+Input!$N$80)*$N$7)-SUM($N352:AN352),((Input!$N$104+Input!$N$80)*$N$7)/A2taxstdlife))</f>
        <v>0</v>
      </c>
      <c r="AP352" s="172">
        <f>IF(A2taxstdlife="n/a","n/a",IF(AP$3&gt;(A2taxstdlife+$E352),((Input!$N$104+Input!$N$80)*$N$7)-SUM($N352:AO352),((Input!$N$104+Input!$N$80)*$N$7)/A2taxstdlife))</f>
        <v>0</v>
      </c>
      <c r="AQ352" s="172">
        <f>IF(A2taxstdlife="n/a","n/a",IF(AQ$3&gt;(A2taxstdlife+$E352),((Input!$N$104+Input!$N$80)*$N$7)-SUM($N352:AP352),((Input!$N$104+Input!$N$80)*$N$7)/A2taxstdlife))</f>
        <v>0</v>
      </c>
      <c r="AR352" s="172">
        <f>IF(A2taxstdlife="n/a","n/a",IF(AR$3&gt;(A2taxstdlife+$E352),((Input!$N$104+Input!$N$80)*$N$7)-SUM($N352:AQ352),((Input!$N$104+Input!$N$80)*$N$7)/A2taxstdlife))</f>
        <v>0</v>
      </c>
      <c r="AS352" s="172">
        <f>IF(A2taxstdlife="n/a","n/a",IF(AS$3&gt;(A2taxstdlife+$E352),((Input!$N$104+Input!$N$80)*$N$7)-SUM($N352:AR352),((Input!$N$104+Input!$N$80)*$N$7)/A2taxstdlife))</f>
        <v>0</v>
      </c>
      <c r="AT352" s="172">
        <f>IF(A2taxstdlife="n/a","n/a",IF(AT$3&gt;(A2taxstdlife+$E352),((Input!$N$104+Input!$N$80)*$N$7)-SUM($N352:AS352),((Input!$N$104+Input!$N$80)*$N$7)/A2taxstdlife))</f>
        <v>0</v>
      </c>
      <c r="AU352" s="172">
        <f>IF(A2taxstdlife="n/a","n/a",IF(AU$3&gt;(A2taxstdlife+$E352),((Input!$N$104+Input!$N$80)*$N$7)-SUM($N352:AT352),((Input!$N$104+Input!$N$80)*$N$7)/A2taxstdlife))</f>
        <v>0</v>
      </c>
      <c r="AV352" s="172">
        <f>IF(A2taxstdlife="n/a","n/a",IF(AV$3&gt;(A2taxstdlife+$E352),((Input!$N$104+Input!$N$80)*$N$7)-SUM($N352:AU352),((Input!$N$104+Input!$N$80)*$N$7)/A2taxstdlife))</f>
        <v>0</v>
      </c>
      <c r="AW352" s="172">
        <f>IF(A2taxstdlife="n/a","n/a",IF(AW$3&gt;(A2taxstdlife+$E352),((Input!$N$104+Input!$N$80)*$N$7)-SUM($N352:AV352),((Input!$N$104+Input!$N$80)*$N$7)/A2taxstdlife))</f>
        <v>0</v>
      </c>
      <c r="AX352" s="172">
        <f>IF(A2taxstdlife="n/a","n/a",IF(AX$3&gt;(A2taxstdlife+$E352),((Input!$N$104+Input!$N$80)*$N$7)-SUM($N352:AW352),((Input!$N$104+Input!$N$80)*$N$7)/A2taxstdlife))</f>
        <v>0</v>
      </c>
      <c r="AY352" s="172">
        <f>IF(A2taxstdlife="n/a","n/a",IF(AY$3&gt;(A2taxstdlife+$E352),((Input!$N$104+Input!$N$80)*$N$7)-SUM($N352:AX352),((Input!$N$104+Input!$N$80)*$N$7)/A2taxstdlife))</f>
        <v>0</v>
      </c>
      <c r="AZ352" s="172">
        <f>IF(A2taxstdlife="n/a","n/a",IF(AZ$3&gt;(A2taxstdlife+$E352),((Input!$N$104+Input!$N$80)*$N$7)-SUM($N352:AY352),((Input!$N$104+Input!$N$80)*$N$7)/A2taxstdlife))</f>
        <v>0</v>
      </c>
      <c r="BA352" s="172">
        <f>IF(A2taxstdlife="n/a","n/a",IF(BA$3&gt;(A2taxstdlife+$E352),((Input!$N$104+Input!$N$80)*$N$7)-SUM($N352:AZ352),((Input!$N$104+Input!$N$80)*$N$7)/A2taxstdlife))</f>
        <v>0</v>
      </c>
      <c r="BB352" s="172">
        <f>IF(A2taxstdlife="n/a","n/a",IF(BB$3&gt;(A2taxstdlife+$E352),((Input!$N$104+Input!$N$80)*$N$7)-SUM($N352:BA352),((Input!$N$104+Input!$N$80)*$N$7)/A2taxstdlife))</f>
        <v>0</v>
      </c>
      <c r="BC352" s="172">
        <f>IF(A2taxstdlife="n/a","n/a",IF(BC$3&gt;(A2taxstdlife+$E352),((Input!$N$104+Input!$N$80)*$N$7)-SUM($N352:BB352),((Input!$N$104+Input!$N$80)*$N$7)/A2taxstdlife))</f>
        <v>0</v>
      </c>
      <c r="BD352" s="172">
        <f>IF(A2taxstdlife="n/a","n/a",IF(BD$3&gt;(A2taxstdlife+$E352),((Input!$N$104+Input!$N$80)*$N$7)-SUM($N352:BC352),((Input!$N$104+Input!$N$80)*$N$7)/A2taxstdlife))</f>
        <v>0</v>
      </c>
      <c r="BE352" s="172">
        <f>IF(A2taxstdlife="n/a","n/a",IF(BE$3&gt;(A2taxstdlife+$E352),((Input!$N$104+Input!$N$80)*$N$7)-SUM($N352:BD352),((Input!$N$104+Input!$N$80)*$N$7)/A2taxstdlife))</f>
        <v>0</v>
      </c>
      <c r="BF352" s="172">
        <f>IF(A2taxstdlife="n/a","n/a",IF(BF$3&gt;(A2taxstdlife+$E352),((Input!$N$104+Input!$N$80)*$N$7)-SUM($N352:BE352),((Input!$N$104+Input!$N$80)*$N$7)/A2taxstdlife))</f>
        <v>0</v>
      </c>
      <c r="BG352" s="172">
        <f>IF(A2taxstdlife="n/a","n/a",IF(BG$3&gt;(A2taxstdlife+$E352),((Input!$N$104+Input!$N$80)*$N$7)-SUM($N352:BF352),((Input!$N$104+Input!$N$80)*$N$7)/A2taxstdlife))</f>
        <v>0</v>
      </c>
      <c r="BH352" s="172">
        <f>IF(A2taxstdlife="n/a","n/a",IF(BH$3&gt;(A2taxstdlife+$E352),((Input!$N$104+Input!$N$80)*$N$7)-SUM($N352:BG352),((Input!$N$104+Input!$N$80)*$N$7)/A2taxstdlife))</f>
        <v>0</v>
      </c>
      <c r="BI352" s="172">
        <f>IF(A2taxstdlife="n/a","n/a",IF(BI$3&gt;(A2taxstdlife+$E352),((Input!$N$104+Input!$N$80)*$N$7)-SUM($N352:BH352),((Input!$N$104+Input!$N$80)*$N$7)/A2taxstdlife))</f>
        <v>0</v>
      </c>
      <c r="BJ352" s="16"/>
      <c r="BK352" s="16"/>
    </row>
    <row r="353" spans="1:63" s="3" customFormat="1" hidden="1" outlineLevel="2">
      <c r="A353" s="16"/>
      <c r="B353" s="16"/>
      <c r="C353" s="35"/>
      <c r="D353" s="546"/>
      <c r="E353" s="293">
        <v>9</v>
      </c>
      <c r="F353" s="37"/>
      <c r="G353" s="318"/>
      <c r="H353" s="320"/>
      <c r="I353" s="320"/>
      <c r="J353" s="320"/>
      <c r="K353" s="320"/>
      <c r="L353" s="320"/>
      <c r="M353" s="320"/>
      <c r="N353" s="320"/>
      <c r="O353" s="319"/>
      <c r="P353" s="172">
        <f>IF(A2taxstdlife="n/a","n/a",IF(P$3&gt;(A2taxstdlife+$E353),((Input!$O$104+Input!$O$80)*$O$7)-SUM($O353:O353),((Input!$O$104+Input!$O$80)*$O$7)/A2taxstdlife))</f>
        <v>0</v>
      </c>
      <c r="Q353" s="172">
        <f>IF(A2taxstdlife="n/a","n/a",IF(Q$3&gt;(A2taxstdlife+$E353),((Input!$O$104+Input!$O$80)*$O$7)-SUM($O353:P353),((Input!$O$104+Input!$O$80)*$O$7)/A2taxstdlife))</f>
        <v>0</v>
      </c>
      <c r="R353" s="172">
        <f>IF(A2taxstdlife="n/a","n/a",IF(R$3&gt;(A2taxstdlife+$E353),((Input!$O$104+Input!$O$80)*$O$7)-SUM($O353:Q353),((Input!$O$104+Input!$O$80)*$O$7)/A2taxstdlife))</f>
        <v>0</v>
      </c>
      <c r="S353" s="172">
        <f>IF(A2taxstdlife="n/a","n/a",IF(S$3&gt;(A2taxstdlife+$E353),((Input!$O$104+Input!$O$80)*$O$7)-SUM($O353:R353),((Input!$O$104+Input!$O$80)*$O$7)/A2taxstdlife))</f>
        <v>0</v>
      </c>
      <c r="T353" s="172">
        <f>IF(A2taxstdlife="n/a","n/a",IF(T$3&gt;(A2taxstdlife+$E353),((Input!$O$104+Input!$O$80)*$O$7)-SUM($O353:S353),((Input!$O$104+Input!$O$80)*$O$7)/A2taxstdlife))</f>
        <v>0</v>
      </c>
      <c r="U353" s="172">
        <f>IF(A2taxstdlife="n/a","n/a",IF(U$3&gt;(A2taxstdlife+$E353),((Input!$O$104+Input!$O$80)*$O$7)-SUM($O353:T353),((Input!$O$104+Input!$O$80)*$O$7)/A2taxstdlife))</f>
        <v>0</v>
      </c>
      <c r="V353" s="172">
        <f>IF(A2taxstdlife="n/a","n/a",IF(V$3&gt;(A2taxstdlife+$E353),((Input!$O$104+Input!$O$80)*$O$7)-SUM($O353:U353),((Input!$O$104+Input!$O$80)*$O$7)/A2taxstdlife))</f>
        <v>0</v>
      </c>
      <c r="W353" s="172">
        <f>IF(A2taxstdlife="n/a","n/a",IF(W$3&gt;(A2taxstdlife+$E353),((Input!$O$104+Input!$O$80)*$O$7)-SUM($O353:V353),((Input!$O$104+Input!$O$80)*$O$7)/A2taxstdlife))</f>
        <v>0</v>
      </c>
      <c r="X353" s="172">
        <f>IF(A2taxstdlife="n/a","n/a",IF(X$3&gt;(A2taxstdlife+$E353),((Input!$O$104+Input!$O$80)*$O$7)-SUM($O353:W353),((Input!$O$104+Input!$O$80)*$O$7)/A2taxstdlife))</f>
        <v>0</v>
      </c>
      <c r="Y353" s="172">
        <f>IF(A2taxstdlife="n/a","n/a",IF(Y$3&gt;(A2taxstdlife+$E353),((Input!$O$104+Input!$O$80)*$O$7)-SUM($O353:X353),((Input!$O$104+Input!$O$80)*$O$7)/A2taxstdlife))</f>
        <v>0</v>
      </c>
      <c r="Z353" s="172">
        <f>IF(A2taxstdlife="n/a","n/a",IF(Z$3&gt;(A2taxstdlife+$E353),((Input!$O$104+Input!$O$80)*$O$7)-SUM($O353:Y353),((Input!$O$104+Input!$O$80)*$O$7)/A2taxstdlife))</f>
        <v>0</v>
      </c>
      <c r="AA353" s="172">
        <f>IF(A2taxstdlife="n/a","n/a",IF(AA$3&gt;(A2taxstdlife+$E353),((Input!$O$104+Input!$O$80)*$O$7)-SUM($O353:Z353),((Input!$O$104+Input!$O$80)*$O$7)/A2taxstdlife))</f>
        <v>0</v>
      </c>
      <c r="AB353" s="172">
        <f>IF(A2taxstdlife="n/a","n/a",IF(AB$3&gt;(A2taxstdlife+$E353),((Input!$O$104+Input!$O$80)*$O$7)-SUM($O353:AA353),((Input!$O$104+Input!$O$80)*$O$7)/A2taxstdlife))</f>
        <v>0</v>
      </c>
      <c r="AC353" s="172">
        <f>IF(A2taxstdlife="n/a","n/a",IF(AC$3&gt;(A2taxstdlife+$E353),((Input!$O$104+Input!$O$80)*$O$7)-SUM($O353:AB353),((Input!$O$104+Input!$O$80)*$O$7)/A2taxstdlife))</f>
        <v>0</v>
      </c>
      <c r="AD353" s="172">
        <f>IF(A2taxstdlife="n/a","n/a",IF(AD$3&gt;(A2taxstdlife+$E353),((Input!$O$104+Input!$O$80)*$O$7)-SUM($O353:AC353),((Input!$O$104+Input!$O$80)*$O$7)/A2taxstdlife))</f>
        <v>0</v>
      </c>
      <c r="AE353" s="172">
        <f>IF(A2taxstdlife="n/a","n/a",IF(AE$3&gt;(A2taxstdlife+$E353),((Input!$O$104+Input!$O$80)*$O$7)-SUM($O353:AD353),((Input!$O$104+Input!$O$80)*$O$7)/A2taxstdlife))</f>
        <v>0</v>
      </c>
      <c r="AF353" s="172">
        <f>IF(A2taxstdlife="n/a","n/a",IF(AF$3&gt;(A2taxstdlife+$E353),((Input!$O$104+Input!$O$80)*$O$7)-SUM($O353:AE353),((Input!$O$104+Input!$O$80)*$O$7)/A2taxstdlife))</f>
        <v>0</v>
      </c>
      <c r="AG353" s="172">
        <f>IF(A2taxstdlife="n/a","n/a",IF(AG$3&gt;(A2taxstdlife+$E353),((Input!$O$104+Input!$O$80)*$O$7)-SUM($O353:AF353),((Input!$O$104+Input!$O$80)*$O$7)/A2taxstdlife))</f>
        <v>0</v>
      </c>
      <c r="AH353" s="172">
        <f>IF(A2taxstdlife="n/a","n/a",IF(AH$3&gt;(A2taxstdlife+$E353),((Input!$O$104+Input!$O$80)*$O$7)-SUM($O353:AG353),((Input!$O$104+Input!$O$80)*$O$7)/A2taxstdlife))</f>
        <v>0</v>
      </c>
      <c r="AI353" s="172">
        <f>IF(A2taxstdlife="n/a","n/a",IF(AI$3&gt;(A2taxstdlife+$E353),((Input!$O$104+Input!$O$80)*$O$7)-SUM($O353:AH353),((Input!$O$104+Input!$O$80)*$O$7)/A2taxstdlife))</f>
        <v>0</v>
      </c>
      <c r="AJ353" s="172">
        <f>IF(A2taxstdlife="n/a","n/a",IF(AJ$3&gt;(A2taxstdlife+$E353),((Input!$O$104+Input!$O$80)*$O$7)-SUM($O353:AI353),((Input!$O$104+Input!$O$80)*$O$7)/A2taxstdlife))</f>
        <v>0</v>
      </c>
      <c r="AK353" s="172">
        <f>IF(A2taxstdlife="n/a","n/a",IF(AK$3&gt;(A2taxstdlife+$E353),((Input!$O$104+Input!$O$80)*$O$7)-SUM($O353:AJ353),((Input!$O$104+Input!$O$80)*$O$7)/A2taxstdlife))</f>
        <v>0</v>
      </c>
      <c r="AL353" s="172">
        <f>IF(A2taxstdlife="n/a","n/a",IF(AL$3&gt;(A2taxstdlife+$E353),((Input!$O$104+Input!$O$80)*$O$7)-SUM($O353:AK353),((Input!$O$104+Input!$O$80)*$O$7)/A2taxstdlife))</f>
        <v>0</v>
      </c>
      <c r="AM353" s="172">
        <f>IF(A2taxstdlife="n/a","n/a",IF(AM$3&gt;(A2taxstdlife+$E353),((Input!$O$104+Input!$O$80)*$O$7)-SUM($O353:AL353),((Input!$O$104+Input!$O$80)*$O$7)/A2taxstdlife))</f>
        <v>0</v>
      </c>
      <c r="AN353" s="172">
        <f>IF(A2taxstdlife="n/a","n/a",IF(AN$3&gt;(A2taxstdlife+$E353),((Input!$O$104+Input!$O$80)*$O$7)-SUM($O353:AM353),((Input!$O$104+Input!$O$80)*$O$7)/A2taxstdlife))</f>
        <v>0</v>
      </c>
      <c r="AO353" s="172">
        <f>IF(A2taxstdlife="n/a","n/a",IF(AO$3&gt;(A2taxstdlife+$E353),((Input!$O$104+Input!$O$80)*$O$7)-SUM($O353:AN353),((Input!$O$104+Input!$O$80)*$O$7)/A2taxstdlife))</f>
        <v>0</v>
      </c>
      <c r="AP353" s="172">
        <f>IF(A2taxstdlife="n/a","n/a",IF(AP$3&gt;(A2taxstdlife+$E353),((Input!$O$104+Input!$O$80)*$O$7)-SUM($O353:AO353),((Input!$O$104+Input!$O$80)*$O$7)/A2taxstdlife))</f>
        <v>0</v>
      </c>
      <c r="AQ353" s="172">
        <f>IF(A2taxstdlife="n/a","n/a",IF(AQ$3&gt;(A2taxstdlife+$E353),((Input!$O$104+Input!$O$80)*$O$7)-SUM($O353:AP353),((Input!$O$104+Input!$O$80)*$O$7)/A2taxstdlife))</f>
        <v>0</v>
      </c>
      <c r="AR353" s="172">
        <f>IF(A2taxstdlife="n/a","n/a",IF(AR$3&gt;(A2taxstdlife+$E353),((Input!$O$104+Input!$O$80)*$O$7)-SUM($O353:AQ353),((Input!$O$104+Input!$O$80)*$O$7)/A2taxstdlife))</f>
        <v>0</v>
      </c>
      <c r="AS353" s="172">
        <f>IF(A2taxstdlife="n/a","n/a",IF(AS$3&gt;(A2taxstdlife+$E353),((Input!$O$104+Input!$O$80)*$O$7)-SUM($O353:AR353),((Input!$O$104+Input!$O$80)*$O$7)/A2taxstdlife))</f>
        <v>0</v>
      </c>
      <c r="AT353" s="172">
        <f>IF(A2taxstdlife="n/a","n/a",IF(AT$3&gt;(A2taxstdlife+$E353),((Input!$O$104+Input!$O$80)*$O$7)-SUM($O353:AS353),((Input!$O$104+Input!$O$80)*$O$7)/A2taxstdlife))</f>
        <v>0</v>
      </c>
      <c r="AU353" s="172">
        <f>IF(A2taxstdlife="n/a","n/a",IF(AU$3&gt;(A2taxstdlife+$E353),((Input!$O$104+Input!$O$80)*$O$7)-SUM($O353:AT353),((Input!$O$104+Input!$O$80)*$O$7)/A2taxstdlife))</f>
        <v>0</v>
      </c>
      <c r="AV353" s="172">
        <f>IF(A2taxstdlife="n/a","n/a",IF(AV$3&gt;(A2taxstdlife+$E353),((Input!$O$104+Input!$O$80)*$O$7)-SUM($O353:AU353),((Input!$O$104+Input!$O$80)*$O$7)/A2taxstdlife))</f>
        <v>0</v>
      </c>
      <c r="AW353" s="172">
        <f>IF(A2taxstdlife="n/a","n/a",IF(AW$3&gt;(A2taxstdlife+$E353),((Input!$O$104+Input!$O$80)*$O$7)-SUM($O353:AV353),((Input!$O$104+Input!$O$80)*$O$7)/A2taxstdlife))</f>
        <v>0</v>
      </c>
      <c r="AX353" s="172">
        <f>IF(A2taxstdlife="n/a","n/a",IF(AX$3&gt;(A2taxstdlife+$E353),((Input!$O$104+Input!$O$80)*$O$7)-SUM($O353:AW353),((Input!$O$104+Input!$O$80)*$O$7)/A2taxstdlife))</f>
        <v>0</v>
      </c>
      <c r="AY353" s="172">
        <f>IF(A2taxstdlife="n/a","n/a",IF(AY$3&gt;(A2taxstdlife+$E353),((Input!$O$104+Input!$O$80)*$O$7)-SUM($O353:AX353),((Input!$O$104+Input!$O$80)*$O$7)/A2taxstdlife))</f>
        <v>0</v>
      </c>
      <c r="AZ353" s="172">
        <f>IF(A2taxstdlife="n/a","n/a",IF(AZ$3&gt;(A2taxstdlife+$E353),((Input!$O$104+Input!$O$80)*$O$7)-SUM($O353:AY353),((Input!$O$104+Input!$O$80)*$O$7)/A2taxstdlife))</f>
        <v>0</v>
      </c>
      <c r="BA353" s="172">
        <f>IF(A2taxstdlife="n/a","n/a",IF(BA$3&gt;(A2taxstdlife+$E353),((Input!$O$104+Input!$O$80)*$O$7)-SUM($O353:AZ353),((Input!$O$104+Input!$O$80)*$O$7)/A2taxstdlife))</f>
        <v>0</v>
      </c>
      <c r="BB353" s="172">
        <f>IF(A2taxstdlife="n/a","n/a",IF(BB$3&gt;(A2taxstdlife+$E353),((Input!$O$104+Input!$O$80)*$O$7)-SUM($O353:BA353),((Input!$O$104+Input!$O$80)*$O$7)/A2taxstdlife))</f>
        <v>0</v>
      </c>
      <c r="BC353" s="172">
        <f>IF(A2taxstdlife="n/a","n/a",IF(BC$3&gt;(A2taxstdlife+$E353),((Input!$O$104+Input!$O$80)*$O$7)-SUM($O353:BB353),((Input!$O$104+Input!$O$80)*$O$7)/A2taxstdlife))</f>
        <v>0</v>
      </c>
      <c r="BD353" s="172">
        <f>IF(A2taxstdlife="n/a","n/a",IF(BD$3&gt;(A2taxstdlife+$E353),((Input!$O$104+Input!$O$80)*$O$7)-SUM($O353:BC353),((Input!$O$104+Input!$O$80)*$O$7)/A2taxstdlife))</f>
        <v>0</v>
      </c>
      <c r="BE353" s="172">
        <f>IF(A2taxstdlife="n/a","n/a",IF(BE$3&gt;(A2taxstdlife+$E353),((Input!$O$104+Input!$O$80)*$O$7)-SUM($O353:BD353),((Input!$O$104+Input!$O$80)*$O$7)/A2taxstdlife))</f>
        <v>0</v>
      </c>
      <c r="BF353" s="172">
        <f>IF(A2taxstdlife="n/a","n/a",IF(BF$3&gt;(A2taxstdlife+$E353),((Input!$O$104+Input!$O$80)*$O$7)-SUM($O353:BE353),((Input!$O$104+Input!$O$80)*$O$7)/A2taxstdlife))</f>
        <v>0</v>
      </c>
      <c r="BG353" s="172">
        <f>IF(A2taxstdlife="n/a","n/a",IF(BG$3&gt;(A2taxstdlife+$E353),((Input!$O$104+Input!$O$80)*$O$7)-SUM($O353:BF353),((Input!$O$104+Input!$O$80)*$O$7)/A2taxstdlife))</f>
        <v>0</v>
      </c>
      <c r="BH353" s="172">
        <f>IF(A2taxstdlife="n/a","n/a",IF(BH$3&gt;(A2taxstdlife+$E353),((Input!$O$104+Input!$O$80)*$O$7)-SUM($O353:BG353),((Input!$O$104+Input!$O$80)*$O$7)/A2taxstdlife))</f>
        <v>0</v>
      </c>
      <c r="BI353" s="172">
        <f>IF(A2taxstdlife="n/a","n/a",IF(BI$3&gt;(A2taxstdlife+$E353),((Input!$O$104+Input!$O$80)*$O$7)-SUM($O353:BH353),((Input!$O$104+Input!$O$80)*$O$7)/A2taxstdlife))</f>
        <v>0</v>
      </c>
      <c r="BJ353" s="16"/>
      <c r="BK353" s="16"/>
    </row>
    <row r="354" spans="1:63" s="3" customFormat="1" hidden="1" outlineLevel="2">
      <c r="A354" s="16"/>
      <c r="B354" s="16"/>
      <c r="C354" s="35"/>
      <c r="D354" s="546"/>
      <c r="E354" s="294">
        <v>10</v>
      </c>
      <c r="F354" s="37"/>
      <c r="G354" s="318"/>
      <c r="H354" s="320"/>
      <c r="I354" s="320"/>
      <c r="J354" s="320"/>
      <c r="K354" s="320"/>
      <c r="L354" s="320"/>
      <c r="M354" s="320"/>
      <c r="N354" s="320"/>
      <c r="O354" s="320"/>
      <c r="P354" s="319"/>
      <c r="Q354" s="172">
        <f>IF(A2taxstdlife="n/a","n/a",IF(Q$3&gt;(A2taxstdlife+$E354),((Input!$P$104+Input!$P$80)*$P$7)-SUM($P354:P354),((Input!$P$104+Input!$P$80)*$P$7)/A2taxstdlife))</f>
        <v>0</v>
      </c>
      <c r="R354" s="172">
        <f>IF(A2taxstdlife="n/a","n/a",IF(R$3&gt;(A2taxstdlife+$E354),((Input!$P$104+Input!$P$80)*$P$7)-SUM($P354:Q354),((Input!$P$104+Input!$P$80)*$P$7)/A2taxstdlife))</f>
        <v>0</v>
      </c>
      <c r="S354" s="172">
        <f>IF(A2taxstdlife="n/a","n/a",IF(S$3&gt;(A2taxstdlife+$E354),((Input!$P$104+Input!$P$80)*$P$7)-SUM($P354:R354),((Input!$P$104+Input!$P$80)*$P$7)/A2taxstdlife))</f>
        <v>0</v>
      </c>
      <c r="T354" s="172">
        <f>IF(A2taxstdlife="n/a","n/a",IF(T$3&gt;(A2taxstdlife+$E354),((Input!$P$104+Input!$P$80)*$P$7)-SUM($P354:S354),((Input!$P$104+Input!$P$80)*$P$7)/A2taxstdlife))</f>
        <v>0</v>
      </c>
      <c r="U354" s="172">
        <f>IF(A2taxstdlife="n/a","n/a",IF(U$3&gt;(A2taxstdlife+$E354),((Input!$P$104+Input!$P$80)*$P$7)-SUM($P354:T354),((Input!$P$104+Input!$P$80)*$P$7)/A2taxstdlife))</f>
        <v>0</v>
      </c>
      <c r="V354" s="172">
        <f>IF(A2taxstdlife="n/a","n/a",IF(V$3&gt;(A2taxstdlife+$E354),((Input!$P$104+Input!$P$80)*$P$7)-SUM($P354:U354),((Input!$P$104+Input!$P$80)*$P$7)/A2taxstdlife))</f>
        <v>0</v>
      </c>
      <c r="W354" s="172">
        <f>IF(A2taxstdlife="n/a","n/a",IF(W$3&gt;(A2taxstdlife+$E354),((Input!$P$104+Input!$P$80)*$P$7)-SUM($P354:V354),((Input!$P$104+Input!$P$80)*$P$7)/A2taxstdlife))</f>
        <v>0</v>
      </c>
      <c r="X354" s="172">
        <f>IF(A2taxstdlife="n/a","n/a",IF(X$3&gt;(A2taxstdlife+$E354),((Input!$P$104+Input!$P$80)*$P$7)-SUM($P354:W354),((Input!$P$104+Input!$P$80)*$P$7)/A2taxstdlife))</f>
        <v>0</v>
      </c>
      <c r="Y354" s="172">
        <f>IF(A2taxstdlife="n/a","n/a",IF(Y$3&gt;(A2taxstdlife+$E354),((Input!$P$104+Input!$P$80)*$P$7)-SUM($P354:X354),((Input!$P$104+Input!$P$80)*$P$7)/A2taxstdlife))</f>
        <v>0</v>
      </c>
      <c r="Z354" s="172">
        <f>IF(A2taxstdlife="n/a","n/a",IF(Z$3&gt;(A2taxstdlife+$E354),((Input!$P$104+Input!$P$80)*$P$7)-SUM($P354:Y354),((Input!$P$104+Input!$P$80)*$P$7)/A2taxstdlife))</f>
        <v>0</v>
      </c>
      <c r="AA354" s="172">
        <f>IF(A2taxstdlife="n/a","n/a",IF(AA$3&gt;(A2taxstdlife+$E354),((Input!$P$104+Input!$P$80)*$P$7)-SUM($P354:Z354),((Input!$P$104+Input!$P$80)*$P$7)/A2taxstdlife))</f>
        <v>0</v>
      </c>
      <c r="AB354" s="172">
        <f>IF(A2taxstdlife="n/a","n/a",IF(AB$3&gt;(A2taxstdlife+$E354),((Input!$P$104+Input!$P$80)*$P$7)-SUM($P354:AA354),((Input!$P$104+Input!$P$80)*$P$7)/A2taxstdlife))</f>
        <v>0</v>
      </c>
      <c r="AC354" s="172">
        <f>IF(A2taxstdlife="n/a","n/a",IF(AC$3&gt;(A2taxstdlife+$E354),((Input!$P$104+Input!$P$80)*$P$7)-SUM($P354:AB354),((Input!$P$104+Input!$P$80)*$P$7)/A2taxstdlife))</f>
        <v>0</v>
      </c>
      <c r="AD354" s="172">
        <f>IF(A2taxstdlife="n/a","n/a",IF(AD$3&gt;(A2taxstdlife+$E354),((Input!$P$104+Input!$P$80)*$P$7)-SUM($P354:AC354),((Input!$P$104+Input!$P$80)*$P$7)/A2taxstdlife))</f>
        <v>0</v>
      </c>
      <c r="AE354" s="172">
        <f>IF(A2taxstdlife="n/a","n/a",IF(AE$3&gt;(A2taxstdlife+$E354),((Input!$P$104+Input!$P$80)*$P$7)-SUM($P354:AD354),((Input!$P$104+Input!$P$80)*$P$7)/A2taxstdlife))</f>
        <v>0</v>
      </c>
      <c r="AF354" s="172">
        <f>IF(A2taxstdlife="n/a","n/a",IF(AF$3&gt;(A2taxstdlife+$E354),((Input!$P$104+Input!$P$80)*$P$7)-SUM($P354:AE354),((Input!$P$104+Input!$P$80)*$P$7)/A2taxstdlife))</f>
        <v>0</v>
      </c>
      <c r="AG354" s="172">
        <f>IF(A2taxstdlife="n/a","n/a",IF(AG$3&gt;(A2taxstdlife+$E354),((Input!$P$104+Input!$P$80)*$P$7)-SUM($P354:AF354),((Input!$P$104+Input!$P$80)*$P$7)/A2taxstdlife))</f>
        <v>0</v>
      </c>
      <c r="AH354" s="172">
        <f>IF(A2taxstdlife="n/a","n/a",IF(AH$3&gt;(A2taxstdlife+$E354),((Input!$P$104+Input!$P$80)*$P$7)-SUM($P354:AG354),((Input!$P$104+Input!$P$80)*$P$7)/A2taxstdlife))</f>
        <v>0</v>
      </c>
      <c r="AI354" s="172">
        <f>IF(A2taxstdlife="n/a","n/a",IF(AI$3&gt;(A2taxstdlife+$E354),((Input!$P$104+Input!$P$80)*$P$7)-SUM($P354:AH354),((Input!$P$104+Input!$P$80)*$P$7)/A2taxstdlife))</f>
        <v>0</v>
      </c>
      <c r="AJ354" s="172">
        <f>IF(A2taxstdlife="n/a","n/a",IF(AJ$3&gt;(A2taxstdlife+$E354),((Input!$P$104+Input!$P$80)*$P$7)-SUM($P354:AI354),((Input!$P$104+Input!$P$80)*$P$7)/A2taxstdlife))</f>
        <v>0</v>
      </c>
      <c r="AK354" s="172">
        <f>IF(A2taxstdlife="n/a","n/a",IF(AK$3&gt;(A2taxstdlife+$E354),((Input!$P$104+Input!$P$80)*$P$7)-SUM($P354:AJ354),((Input!$P$104+Input!$P$80)*$P$7)/A2taxstdlife))</f>
        <v>0</v>
      </c>
      <c r="AL354" s="172">
        <f>IF(A2taxstdlife="n/a","n/a",IF(AL$3&gt;(A2taxstdlife+$E354),((Input!$P$104+Input!$P$80)*$P$7)-SUM($P354:AK354),((Input!$P$104+Input!$P$80)*$P$7)/A2taxstdlife))</f>
        <v>0</v>
      </c>
      <c r="AM354" s="172">
        <f>IF(A2taxstdlife="n/a","n/a",IF(AM$3&gt;(A2taxstdlife+$E354),((Input!$P$104+Input!$P$80)*$P$7)-SUM($P354:AL354),((Input!$P$104+Input!$P$80)*$P$7)/A2taxstdlife))</f>
        <v>0</v>
      </c>
      <c r="AN354" s="172">
        <f>IF(A2taxstdlife="n/a","n/a",IF(AN$3&gt;(A2taxstdlife+$E354),((Input!$P$104+Input!$P$80)*$P$7)-SUM($P354:AM354),((Input!$P$104+Input!$P$80)*$P$7)/A2taxstdlife))</f>
        <v>0</v>
      </c>
      <c r="AO354" s="172">
        <f>IF(A2taxstdlife="n/a","n/a",IF(AO$3&gt;(A2taxstdlife+$E354),((Input!$P$104+Input!$P$80)*$P$7)-SUM($P354:AN354),((Input!$P$104+Input!$P$80)*$P$7)/A2taxstdlife))</f>
        <v>0</v>
      </c>
      <c r="AP354" s="172">
        <f>IF(A2taxstdlife="n/a","n/a",IF(AP$3&gt;(A2taxstdlife+$E354),((Input!$P$104+Input!$P$80)*$P$7)-SUM($P354:AO354),((Input!$P$104+Input!$P$80)*$P$7)/A2taxstdlife))</f>
        <v>0</v>
      </c>
      <c r="AQ354" s="172">
        <f>IF(A2taxstdlife="n/a","n/a",IF(AQ$3&gt;(A2taxstdlife+$E354),((Input!$P$104+Input!$P$80)*$P$7)-SUM($P354:AP354),((Input!$P$104+Input!$P$80)*$P$7)/A2taxstdlife))</f>
        <v>0</v>
      </c>
      <c r="AR354" s="172">
        <f>IF(A2taxstdlife="n/a","n/a",IF(AR$3&gt;(A2taxstdlife+$E354),((Input!$P$104+Input!$P$80)*$P$7)-SUM($P354:AQ354),((Input!$P$104+Input!$P$80)*$P$7)/A2taxstdlife))</f>
        <v>0</v>
      </c>
      <c r="AS354" s="172">
        <f>IF(A2taxstdlife="n/a","n/a",IF(AS$3&gt;(A2taxstdlife+$E354),((Input!$P$104+Input!$P$80)*$P$7)-SUM($P354:AR354),((Input!$P$104+Input!$P$80)*$P$7)/A2taxstdlife))</f>
        <v>0</v>
      </c>
      <c r="AT354" s="172">
        <f>IF(A2taxstdlife="n/a","n/a",IF(AT$3&gt;(A2taxstdlife+$E354),((Input!$P$104+Input!$P$80)*$P$7)-SUM($P354:AS354),((Input!$P$104+Input!$P$80)*$P$7)/A2taxstdlife))</f>
        <v>0</v>
      </c>
      <c r="AU354" s="172">
        <f>IF(A2taxstdlife="n/a","n/a",IF(AU$3&gt;(A2taxstdlife+$E354),((Input!$P$104+Input!$P$80)*$P$7)-SUM($P354:AT354),((Input!$P$104+Input!$P$80)*$P$7)/A2taxstdlife))</f>
        <v>0</v>
      </c>
      <c r="AV354" s="172">
        <f>IF(A2taxstdlife="n/a","n/a",IF(AV$3&gt;(A2taxstdlife+$E354),((Input!$P$104+Input!$P$80)*$P$7)-SUM($P354:AU354),((Input!$P$104+Input!$P$80)*$P$7)/A2taxstdlife))</f>
        <v>0</v>
      </c>
      <c r="AW354" s="172">
        <f>IF(A2taxstdlife="n/a","n/a",IF(AW$3&gt;(A2taxstdlife+$E354),((Input!$P$104+Input!$P$80)*$P$7)-SUM($P354:AV354),((Input!$P$104+Input!$P$80)*$P$7)/A2taxstdlife))</f>
        <v>0</v>
      </c>
      <c r="AX354" s="172">
        <f>IF(A2taxstdlife="n/a","n/a",IF(AX$3&gt;(A2taxstdlife+$E354),((Input!$P$104+Input!$P$80)*$P$7)-SUM($P354:AW354),((Input!$P$104+Input!$P$80)*$P$7)/A2taxstdlife))</f>
        <v>0</v>
      </c>
      <c r="AY354" s="172">
        <f>IF(A2taxstdlife="n/a","n/a",IF(AY$3&gt;(A2taxstdlife+$E354),((Input!$P$104+Input!$P$80)*$P$7)-SUM($P354:AX354),((Input!$P$104+Input!$P$80)*$P$7)/A2taxstdlife))</f>
        <v>0</v>
      </c>
      <c r="AZ354" s="172">
        <f>IF(A2taxstdlife="n/a","n/a",IF(AZ$3&gt;(A2taxstdlife+$E354),((Input!$P$104+Input!$P$80)*$P$7)-SUM($P354:AY354),((Input!$P$104+Input!$P$80)*$P$7)/A2taxstdlife))</f>
        <v>0</v>
      </c>
      <c r="BA354" s="172">
        <f>IF(A2taxstdlife="n/a","n/a",IF(BA$3&gt;(A2taxstdlife+$E354),((Input!$P$104+Input!$P$80)*$P$7)-SUM($P354:AZ354),((Input!$P$104+Input!$P$80)*$P$7)/A2taxstdlife))</f>
        <v>0</v>
      </c>
      <c r="BB354" s="172">
        <f>IF(A2taxstdlife="n/a","n/a",IF(BB$3&gt;(A2taxstdlife+$E354),((Input!$P$104+Input!$P$80)*$P$7)-SUM($P354:BA354),((Input!$P$104+Input!$P$80)*$P$7)/A2taxstdlife))</f>
        <v>0</v>
      </c>
      <c r="BC354" s="172">
        <f>IF(A2taxstdlife="n/a","n/a",IF(BC$3&gt;(A2taxstdlife+$E354),((Input!$P$104+Input!$P$80)*$P$7)-SUM($P354:BB354),((Input!$P$104+Input!$P$80)*$P$7)/A2taxstdlife))</f>
        <v>0</v>
      </c>
      <c r="BD354" s="172">
        <f>IF(A2taxstdlife="n/a","n/a",IF(BD$3&gt;(A2taxstdlife+$E354),((Input!$P$104+Input!$P$80)*$P$7)-SUM($P354:BC354),((Input!$P$104+Input!$P$80)*$P$7)/A2taxstdlife))</f>
        <v>0</v>
      </c>
      <c r="BE354" s="172">
        <f>IF(A2taxstdlife="n/a","n/a",IF(BE$3&gt;(A2taxstdlife+$E354),((Input!$P$104+Input!$P$80)*$P$7)-SUM($P354:BD354),((Input!$P$104+Input!$P$80)*$P$7)/A2taxstdlife))</f>
        <v>0</v>
      </c>
      <c r="BF354" s="172">
        <f>IF(A2taxstdlife="n/a","n/a",IF(BF$3&gt;(A2taxstdlife+$E354),((Input!$P$104+Input!$P$80)*$P$7)-SUM($P354:BE354),((Input!$P$104+Input!$P$80)*$P$7)/A2taxstdlife))</f>
        <v>0</v>
      </c>
      <c r="BG354" s="172">
        <f>IF(A2taxstdlife="n/a","n/a",IF(BG$3&gt;(A2taxstdlife+$E354),((Input!$P$104+Input!$P$80)*$P$7)-SUM($P354:BF354),((Input!$P$104+Input!$P$80)*$P$7)/A2taxstdlife))</f>
        <v>0</v>
      </c>
      <c r="BH354" s="172">
        <f>IF(A2taxstdlife="n/a","n/a",IF(BH$3&gt;(A2taxstdlife+$E354),((Input!$P$104+Input!$P$80)*$P$7)-SUM($P354:BG354),((Input!$P$104+Input!$P$80)*$P$7)/A2taxstdlife))</f>
        <v>0</v>
      </c>
      <c r="BI354" s="172">
        <f>IF(A2taxstdlife="n/a","n/a",IF(BI$3&gt;(A2taxstdlife+$E354),((Input!$P$104+Input!$P$80)*$P$7)-SUM($P354:BH354),((Input!$P$104+Input!$P$80)*$P$7)/A2taxstdlife))</f>
        <v>0</v>
      </c>
      <c r="BJ354" s="16"/>
      <c r="BK354" s="16"/>
    </row>
    <row r="355" spans="1:63" s="3" customFormat="1" hidden="1" outlineLevel="1">
      <c r="A355" s="16"/>
      <c r="B355" s="16"/>
      <c r="C355" s="35" t="str">
        <f>Asset2</f>
        <v>Sub-transmission Overhead</v>
      </c>
      <c r="D355" s="16"/>
      <c r="E355" s="16"/>
      <c r="F355" s="32"/>
      <c r="G355" s="167">
        <f>SUM(G343:G354)</f>
        <v>0</v>
      </c>
      <c r="H355" s="167">
        <f t="shared" ref="H355:BI355" si="62">SUM(H343:H354)</f>
        <v>0.28183155227380413</v>
      </c>
      <c r="I355" s="167">
        <f t="shared" si="62"/>
        <v>0.32589671674977438</v>
      </c>
      <c r="J355" s="167">
        <f t="shared" si="62"/>
        <v>0.45380223471505821</v>
      </c>
      <c r="K355" s="167">
        <f t="shared" si="62"/>
        <v>0.58146476345495524</v>
      </c>
      <c r="L355" s="167">
        <f t="shared" si="62"/>
        <v>0.6102377415689294</v>
      </c>
      <c r="M355" s="167">
        <f t="shared" si="62"/>
        <v>0.63972280781759272</v>
      </c>
      <c r="N355" s="167">
        <f t="shared" si="62"/>
        <v>0.63972280781759272</v>
      </c>
      <c r="O355" s="167">
        <f t="shared" si="62"/>
        <v>0.63972280781759272</v>
      </c>
      <c r="P355" s="167">
        <f t="shared" si="62"/>
        <v>0.63972280781759272</v>
      </c>
      <c r="Q355" s="167">
        <f t="shared" si="62"/>
        <v>0.63972280781759272</v>
      </c>
      <c r="R355" s="167">
        <f t="shared" si="62"/>
        <v>0.63972280781759272</v>
      </c>
      <c r="S355" s="167">
        <f t="shared" si="62"/>
        <v>0.63972280781759272</v>
      </c>
      <c r="T355" s="167">
        <f t="shared" si="62"/>
        <v>0.63972280781759272</v>
      </c>
      <c r="U355" s="167">
        <f t="shared" si="62"/>
        <v>0.63972280781759272</v>
      </c>
      <c r="V355" s="167">
        <f t="shared" si="62"/>
        <v>0.63972280781759272</v>
      </c>
      <c r="W355" s="167">
        <f t="shared" si="62"/>
        <v>0.63972280781759272</v>
      </c>
      <c r="X355" s="167">
        <f t="shared" si="62"/>
        <v>0.63972280781759272</v>
      </c>
      <c r="Y355" s="167">
        <f t="shared" si="62"/>
        <v>0.63972280781759272</v>
      </c>
      <c r="Z355" s="167">
        <f t="shared" si="62"/>
        <v>0.63972280781759272</v>
      </c>
      <c r="AA355" s="167">
        <f t="shared" si="62"/>
        <v>0.63972280781759272</v>
      </c>
      <c r="AB355" s="167">
        <f t="shared" si="62"/>
        <v>0.63972280781759272</v>
      </c>
      <c r="AC355" s="167">
        <f t="shared" si="62"/>
        <v>0.63972280781759272</v>
      </c>
      <c r="AD355" s="167">
        <f t="shared" si="62"/>
        <v>0.63972280781759272</v>
      </c>
      <c r="AE355" s="167">
        <f t="shared" si="62"/>
        <v>0.63972280781759272</v>
      </c>
      <c r="AF355" s="167">
        <f t="shared" si="62"/>
        <v>0.63972280781759272</v>
      </c>
      <c r="AG355" s="167">
        <f t="shared" si="62"/>
        <v>0.63972280781759272</v>
      </c>
      <c r="AH355" s="167">
        <f t="shared" si="62"/>
        <v>0.63972280781759272</v>
      </c>
      <c r="AI355" s="167">
        <f t="shared" si="62"/>
        <v>0.63972280781759272</v>
      </c>
      <c r="AJ355" s="167">
        <f t="shared" si="62"/>
        <v>0.63972280781759272</v>
      </c>
      <c r="AK355" s="167">
        <f t="shared" si="62"/>
        <v>0.63972280781759272</v>
      </c>
      <c r="AL355" s="167">
        <f t="shared" si="62"/>
        <v>0.63972280781759272</v>
      </c>
      <c r="AM355" s="167">
        <f t="shared" si="62"/>
        <v>0.63972280781759272</v>
      </c>
      <c r="AN355" s="167">
        <f t="shared" si="62"/>
        <v>0.63972280781759272</v>
      </c>
      <c r="AO355" s="167">
        <f t="shared" si="62"/>
        <v>0.63972280781759272</v>
      </c>
      <c r="AP355" s="167">
        <f t="shared" si="62"/>
        <v>0.63972280781759272</v>
      </c>
      <c r="AQ355" s="167">
        <f t="shared" si="62"/>
        <v>0.63972280781759272</v>
      </c>
      <c r="AR355" s="167">
        <f t="shared" si="62"/>
        <v>0.63972280781759272</v>
      </c>
      <c r="AS355" s="167">
        <f t="shared" si="62"/>
        <v>0.63972280781759272</v>
      </c>
      <c r="AT355" s="167">
        <f t="shared" si="62"/>
        <v>0.63972280781759272</v>
      </c>
      <c r="AU355" s="167">
        <f t="shared" si="62"/>
        <v>0.63972280781759272</v>
      </c>
      <c r="AV355" s="167">
        <f t="shared" si="62"/>
        <v>0.63972280781759272</v>
      </c>
      <c r="AW355" s="167">
        <f t="shared" si="62"/>
        <v>0.63972280781759272</v>
      </c>
      <c r="AX355" s="167">
        <f t="shared" si="62"/>
        <v>0.63972280781759272</v>
      </c>
      <c r="AY355" s="167">
        <f t="shared" si="62"/>
        <v>0.63972280781759272</v>
      </c>
      <c r="AZ355" s="167">
        <f t="shared" si="62"/>
        <v>0.63972280781759272</v>
      </c>
      <c r="BA355" s="167">
        <f t="shared" si="62"/>
        <v>0.63972280781759272</v>
      </c>
      <c r="BB355" s="167">
        <f t="shared" si="62"/>
        <v>0.63972280781759272</v>
      </c>
      <c r="BC355" s="167">
        <f t="shared" si="62"/>
        <v>0.49880703168069584</v>
      </c>
      <c r="BD355" s="167">
        <f t="shared" si="62"/>
        <v>0.33585867330580393</v>
      </c>
      <c r="BE355" s="167">
        <f t="shared" si="62"/>
        <v>0.24987333208517343</v>
      </c>
      <c r="BF355" s="167">
        <f t="shared" si="62"/>
        <v>0.12208930873258161</v>
      </c>
      <c r="BG355" s="167">
        <f t="shared" si="62"/>
        <v>4.3871555305650504E-2</v>
      </c>
      <c r="BH355" s="167">
        <f t="shared" si="62"/>
        <v>1.4742533124331603E-2</v>
      </c>
      <c r="BI355" s="167">
        <f t="shared" si="62"/>
        <v>0</v>
      </c>
      <c r="BJ355" s="16"/>
      <c r="BK355" s="16"/>
    </row>
    <row r="356" spans="1:63" s="3" customFormat="1" hidden="1" outlineLevel="2">
      <c r="A356" s="16"/>
      <c r="B356" s="42" t="str">
        <f>C368</f>
        <v>Sub-transmission Underground</v>
      </c>
      <c r="C356" s="43"/>
      <c r="D356" s="44" t="s">
        <v>72</v>
      </c>
      <c r="E356" s="43"/>
      <c r="F356" s="45"/>
      <c r="G356" s="171" t="str">
        <f>IF(G$3&gt;A3taxremlife,A3taxvalue-SUM($F356:F356),IF(A3taxremlife="N/A","n/a",A3taxvalue/A3taxremlife))</f>
        <v>n/a</v>
      </c>
      <c r="H356" s="171" t="str">
        <f>IF(H$3&gt;A3taxremlife,A3taxvalue-SUM($F356:G356),IF(A3taxremlife="N/A","n/a",A3taxvalue/A3taxremlife))</f>
        <v>n/a</v>
      </c>
      <c r="I356" s="171" t="str">
        <f>IF(I$3&gt;A3taxremlife,A3taxvalue-SUM($F356:H356),IF(A3taxremlife="N/A","n/a",A3taxvalue/A3taxremlife))</f>
        <v>n/a</v>
      </c>
      <c r="J356" s="171" t="str">
        <f>IF(J$3&gt;A3taxremlife,A3taxvalue-SUM($F356:I356),IF(A3taxremlife="N/A","n/a",A3taxvalue/A3taxremlife))</f>
        <v>n/a</v>
      </c>
      <c r="K356" s="171" t="str">
        <f>IF(K$3&gt;A3taxremlife,A3taxvalue-SUM($F356:J356),IF(A3taxremlife="N/A","n/a",A3taxvalue/A3taxremlife))</f>
        <v>n/a</v>
      </c>
      <c r="L356" s="171" t="str">
        <f>IF(L$3&gt;A3taxremlife,A3taxvalue-SUM($F356:K356),IF(A3taxremlife="N/A","n/a",A3taxvalue/A3taxremlife))</f>
        <v>n/a</v>
      </c>
      <c r="M356" s="171" t="str">
        <f>IF(M$3&gt;A3taxremlife,A3taxvalue-SUM($F356:L356),IF(A3taxremlife="N/A","n/a",A3taxvalue/A3taxremlife))</f>
        <v>n/a</v>
      </c>
      <c r="N356" s="171" t="str">
        <f>IF(N$3&gt;A3taxremlife,A3taxvalue-SUM($F356:M356),IF(A3taxremlife="N/A","n/a",A3taxvalue/A3taxremlife))</f>
        <v>n/a</v>
      </c>
      <c r="O356" s="171" t="str">
        <f>IF(O$3&gt;A3taxremlife,A3taxvalue-SUM($F356:N356),IF(A3taxremlife="N/A","n/a",A3taxvalue/A3taxremlife))</f>
        <v>n/a</v>
      </c>
      <c r="P356" s="171" t="str">
        <f>IF(P$3&gt;A3taxremlife,A3taxvalue-SUM($F356:O356),IF(A3taxremlife="N/A","n/a",A3taxvalue/A3taxremlife))</f>
        <v>n/a</v>
      </c>
      <c r="Q356" s="171" t="str">
        <f>IF(Q$3&gt;A3taxremlife,A3taxvalue-SUM($F356:P356),IF(A3taxremlife="N/A","n/a",A3taxvalue/A3taxremlife))</f>
        <v>n/a</v>
      </c>
      <c r="R356" s="171" t="str">
        <f>IF(R$3&gt;A3taxremlife,A3taxvalue-SUM($F356:Q356),IF(A3taxremlife="N/A","n/a",A3taxvalue/A3taxremlife))</f>
        <v>n/a</v>
      </c>
      <c r="S356" s="171" t="str">
        <f>IF(S$3&gt;A3taxremlife,A3taxvalue-SUM($F356:R356),IF(A3taxremlife="N/A","n/a",A3taxvalue/A3taxremlife))</f>
        <v>n/a</v>
      </c>
      <c r="T356" s="171" t="str">
        <f>IF(T$3&gt;A3taxremlife,A3taxvalue-SUM($F356:S356),IF(A3taxremlife="N/A","n/a",A3taxvalue/A3taxremlife))</f>
        <v>n/a</v>
      </c>
      <c r="U356" s="171" t="str">
        <f>IF(U$3&gt;A3taxremlife,A3taxvalue-SUM($F356:T356),IF(A3taxremlife="N/A","n/a",A3taxvalue/A3taxremlife))</f>
        <v>n/a</v>
      </c>
      <c r="V356" s="171" t="str">
        <f>IF(V$3&gt;A3taxremlife,A3taxvalue-SUM($F356:U356),IF(A3taxremlife="N/A","n/a",A3taxvalue/A3taxremlife))</f>
        <v>n/a</v>
      </c>
      <c r="W356" s="171" t="str">
        <f>IF(W$3&gt;A3taxremlife,A3taxvalue-SUM($F356:V356),IF(A3taxremlife="N/A","n/a",A3taxvalue/A3taxremlife))</f>
        <v>n/a</v>
      </c>
      <c r="X356" s="171" t="str">
        <f>IF(X$3&gt;A3taxremlife,A3taxvalue-SUM($F356:W356),IF(A3taxremlife="N/A","n/a",A3taxvalue/A3taxremlife))</f>
        <v>n/a</v>
      </c>
      <c r="Y356" s="171" t="str">
        <f>IF(Y$3&gt;A3taxremlife,A3taxvalue-SUM($F356:X356),IF(A3taxremlife="N/A","n/a",A3taxvalue/A3taxremlife))</f>
        <v>n/a</v>
      </c>
      <c r="Z356" s="171" t="str">
        <f>IF(Z$3&gt;A3taxremlife,A3taxvalue-SUM($F356:Y356),IF(A3taxremlife="N/A","n/a",A3taxvalue/A3taxremlife))</f>
        <v>n/a</v>
      </c>
      <c r="AA356" s="171" t="str">
        <f>IF(AA$3&gt;A3taxremlife,A3taxvalue-SUM($F356:Z356),IF(A3taxremlife="N/A","n/a",A3taxvalue/A3taxremlife))</f>
        <v>n/a</v>
      </c>
      <c r="AB356" s="171" t="str">
        <f>IF(AB$3&gt;A3taxremlife,A3taxvalue-SUM($F356:AA356),IF(A3taxremlife="N/A","n/a",A3taxvalue/A3taxremlife))</f>
        <v>n/a</v>
      </c>
      <c r="AC356" s="171" t="str">
        <f>IF(AC$3&gt;A3taxremlife,A3taxvalue-SUM($F356:AB356),IF(A3taxremlife="N/A","n/a",A3taxvalue/A3taxremlife))</f>
        <v>n/a</v>
      </c>
      <c r="AD356" s="171" t="str">
        <f>IF(AD$3&gt;A3taxremlife,A3taxvalue-SUM($F356:AC356),IF(A3taxremlife="N/A","n/a",A3taxvalue/A3taxremlife))</f>
        <v>n/a</v>
      </c>
      <c r="AE356" s="171" t="str">
        <f>IF(AE$3&gt;A3taxremlife,A3taxvalue-SUM($F356:AD356),IF(A3taxremlife="N/A","n/a",A3taxvalue/A3taxremlife))</f>
        <v>n/a</v>
      </c>
      <c r="AF356" s="171" t="str">
        <f>IF(AF$3&gt;A3taxremlife,A3taxvalue-SUM($F356:AE356),IF(A3taxremlife="N/A","n/a",A3taxvalue/A3taxremlife))</f>
        <v>n/a</v>
      </c>
      <c r="AG356" s="171" t="str">
        <f>IF(AG$3&gt;A3taxremlife,A3taxvalue-SUM($F356:AF356),IF(A3taxremlife="N/A","n/a",A3taxvalue/A3taxremlife))</f>
        <v>n/a</v>
      </c>
      <c r="AH356" s="171" t="str">
        <f>IF(AH$3&gt;A3taxremlife,A3taxvalue-SUM($F356:AG356),IF(A3taxremlife="N/A","n/a",A3taxvalue/A3taxremlife))</f>
        <v>n/a</v>
      </c>
      <c r="AI356" s="171" t="str">
        <f>IF(AI$3&gt;A3taxremlife,A3taxvalue-SUM($F356:AH356),IF(A3taxremlife="N/A","n/a",A3taxvalue/A3taxremlife))</f>
        <v>n/a</v>
      </c>
      <c r="AJ356" s="171" t="str">
        <f>IF(AJ$3&gt;A3taxremlife,A3taxvalue-SUM($F356:AI356),IF(A3taxremlife="N/A","n/a",A3taxvalue/A3taxremlife))</f>
        <v>n/a</v>
      </c>
      <c r="AK356" s="171" t="str">
        <f>IF(AK$3&gt;A3taxremlife,A3taxvalue-SUM($F356:AJ356),IF(A3taxremlife="N/A","n/a",A3taxvalue/A3taxremlife))</f>
        <v>n/a</v>
      </c>
      <c r="AL356" s="171" t="str">
        <f>IF(AL$3&gt;A3taxremlife,A3taxvalue-SUM($F356:AK356),IF(A3taxremlife="N/A","n/a",A3taxvalue/A3taxremlife))</f>
        <v>n/a</v>
      </c>
      <c r="AM356" s="171" t="str">
        <f>IF(AM$3&gt;A3taxremlife,A3taxvalue-SUM($F356:AL356),IF(A3taxremlife="N/A","n/a",A3taxvalue/A3taxremlife))</f>
        <v>n/a</v>
      </c>
      <c r="AN356" s="171" t="str">
        <f>IF(AN$3&gt;A3taxremlife,A3taxvalue-SUM($F356:AM356),IF(A3taxremlife="N/A","n/a",A3taxvalue/A3taxremlife))</f>
        <v>n/a</v>
      </c>
      <c r="AO356" s="171" t="str">
        <f>IF(AO$3&gt;A3taxremlife,A3taxvalue-SUM($F356:AN356),IF(A3taxremlife="N/A","n/a",A3taxvalue/A3taxremlife))</f>
        <v>n/a</v>
      </c>
      <c r="AP356" s="171" t="str">
        <f>IF(AP$3&gt;A3taxremlife,A3taxvalue-SUM($F356:AO356),IF(A3taxremlife="N/A","n/a",A3taxvalue/A3taxremlife))</f>
        <v>n/a</v>
      </c>
      <c r="AQ356" s="171" t="str">
        <f>IF(AQ$3&gt;A3taxremlife,A3taxvalue-SUM($F356:AP356),IF(A3taxremlife="N/A","n/a",A3taxvalue/A3taxremlife))</f>
        <v>n/a</v>
      </c>
      <c r="AR356" s="171" t="str">
        <f>IF(AR$3&gt;A3taxremlife,A3taxvalue-SUM($F356:AQ356),IF(A3taxremlife="N/A","n/a",A3taxvalue/A3taxremlife))</f>
        <v>n/a</v>
      </c>
      <c r="AS356" s="171" t="str">
        <f>IF(AS$3&gt;A3taxremlife,A3taxvalue-SUM($F356:AR356),IF(A3taxremlife="N/A","n/a",A3taxvalue/A3taxremlife))</f>
        <v>n/a</v>
      </c>
      <c r="AT356" s="171" t="str">
        <f>IF(AT$3&gt;A3taxremlife,A3taxvalue-SUM($F356:AS356),IF(A3taxremlife="N/A","n/a",A3taxvalue/A3taxremlife))</f>
        <v>n/a</v>
      </c>
      <c r="AU356" s="171" t="str">
        <f>IF(AU$3&gt;A3taxremlife,A3taxvalue-SUM($F356:AT356),IF(A3taxremlife="N/A","n/a",A3taxvalue/A3taxremlife))</f>
        <v>n/a</v>
      </c>
      <c r="AV356" s="171" t="str">
        <f>IF(AV$3&gt;A3taxremlife,A3taxvalue-SUM($F356:AU356),IF(A3taxremlife="N/A","n/a",A3taxvalue/A3taxremlife))</f>
        <v>n/a</v>
      </c>
      <c r="AW356" s="171" t="str">
        <f>IF(AW$3&gt;A3taxremlife,A3taxvalue-SUM($F356:AV356),IF(A3taxremlife="N/A","n/a",A3taxvalue/A3taxremlife))</f>
        <v>n/a</v>
      </c>
      <c r="AX356" s="171" t="str">
        <f>IF(AX$3&gt;A3taxremlife,A3taxvalue-SUM($F356:AW356),IF(A3taxremlife="N/A","n/a",A3taxvalue/A3taxremlife))</f>
        <v>n/a</v>
      </c>
      <c r="AY356" s="171" t="str">
        <f>IF(AY$3&gt;A3taxremlife,A3taxvalue-SUM($F356:AX356),IF(A3taxremlife="N/A","n/a",A3taxvalue/A3taxremlife))</f>
        <v>n/a</v>
      </c>
      <c r="AZ356" s="171" t="str">
        <f>IF(AZ$3&gt;A3taxremlife,A3taxvalue-SUM($F356:AY356),IF(A3taxremlife="N/A","n/a",A3taxvalue/A3taxremlife))</f>
        <v>n/a</v>
      </c>
      <c r="BA356" s="171" t="str">
        <f>IF(BA$3&gt;A3taxremlife,A3taxvalue-SUM($F356:AZ356),IF(A3taxremlife="N/A","n/a",A3taxvalue/A3taxremlife))</f>
        <v>n/a</v>
      </c>
      <c r="BB356" s="171" t="str">
        <f>IF(BB$3&gt;A3taxremlife,A3taxvalue-SUM($F356:BA356),IF(A3taxremlife="N/A","n/a",A3taxvalue/A3taxremlife))</f>
        <v>n/a</v>
      </c>
      <c r="BC356" s="171" t="str">
        <f>IF(BC$3&gt;A3taxremlife,A3taxvalue-SUM($F356:BB356),IF(A3taxremlife="N/A","n/a",A3taxvalue/A3taxremlife))</f>
        <v>n/a</v>
      </c>
      <c r="BD356" s="171" t="str">
        <f>IF(BD$3&gt;A3taxremlife,A3taxvalue-SUM($F356:BC356),IF(A3taxremlife="N/A","n/a",A3taxvalue/A3taxremlife))</f>
        <v>n/a</v>
      </c>
      <c r="BE356" s="171" t="str">
        <f>IF(BE$3&gt;A3taxremlife,A3taxvalue-SUM($F356:BD356),IF(A3taxremlife="N/A","n/a",A3taxvalue/A3taxremlife))</f>
        <v>n/a</v>
      </c>
      <c r="BF356" s="171" t="str">
        <f>IF(BF$3&gt;A3taxremlife,A3taxvalue-SUM($F356:BE356),IF(A3taxremlife="N/A","n/a",A3taxvalue/A3taxremlife))</f>
        <v>n/a</v>
      </c>
      <c r="BG356" s="171" t="str">
        <f>IF(BG$3&gt;A3taxremlife,A3taxvalue-SUM($F356:BF356),IF(A3taxremlife="N/A","n/a",A3taxvalue/A3taxremlife))</f>
        <v>n/a</v>
      </c>
      <c r="BH356" s="171" t="str">
        <f>IF(BH$3&gt;A3taxremlife,A3taxvalue-SUM($F356:BG356),IF(A3taxremlife="N/A","n/a",A3taxvalue/A3taxremlife))</f>
        <v>n/a</v>
      </c>
      <c r="BI356" s="171" t="str">
        <f>IF(BI$3&gt;A3taxremlife,A3taxvalue-SUM($F356:BH356),IF(A3taxremlife="N/A","n/a",A3taxvalue/A3taxremlife))</f>
        <v>n/a</v>
      </c>
      <c r="BJ356" s="16"/>
      <c r="BK356" s="16"/>
    </row>
    <row r="357" spans="1:63" s="3" customFormat="1" hidden="1" outlineLevel="2">
      <c r="A357" s="16"/>
      <c r="B357" s="16"/>
      <c r="C357" s="35"/>
      <c r="D357" s="546" t="s">
        <v>71</v>
      </c>
      <c r="E357" s="293">
        <v>0</v>
      </c>
      <c r="F357" s="37"/>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c r="BE357" s="172"/>
      <c r="BF357" s="172"/>
      <c r="BG357" s="172"/>
      <c r="BH357" s="172"/>
      <c r="BI357" s="172"/>
      <c r="BJ357" s="16"/>
      <c r="BK357" s="16"/>
    </row>
    <row r="358" spans="1:63" s="3" customFormat="1" hidden="1" outlineLevel="2">
      <c r="A358" s="16"/>
      <c r="B358" s="16"/>
      <c r="C358" s="35"/>
      <c r="D358" s="546"/>
      <c r="E358" s="293">
        <v>1</v>
      </c>
      <c r="F358" s="37"/>
      <c r="G358" s="317"/>
      <c r="H358" s="172">
        <f>IF(A3taxstdlife="n/a","n/a",IF(H$3&gt;(A3taxstdlife+$E358),((Input!$G$105+Input!$G$81)*$G$7)-SUM($G358:G358),((Input!$G$105+Input!$G$81)*$G$7)/A3taxstdlife))</f>
        <v>0</v>
      </c>
      <c r="I358" s="172">
        <f>IF(A3taxstdlife="n/a","n/a",IF(I$3&gt;(A3taxstdlife+$E358),((Input!$G$105+Input!$G$81)*$G$7)-SUM($G358:H358),((Input!$G$105+Input!$G$81)*$G$7)/A3taxstdlife))</f>
        <v>0</v>
      </c>
      <c r="J358" s="172">
        <f>IF(A3taxstdlife="n/a","n/a",IF(J$3&gt;(A3taxstdlife+$E358),((Input!$G$105+Input!$G$81)*$G$7)-SUM($G358:I358),((Input!$G$105+Input!$G$81)*$G$7)/A3taxstdlife))</f>
        <v>0</v>
      </c>
      <c r="K358" s="172">
        <f>IF(A3taxstdlife="n/a","n/a",IF(K$3&gt;(A3taxstdlife+$E358),((Input!$G$105+Input!$G$81)*$G$7)-SUM($G358:J358),((Input!$G$105+Input!$G$81)*$G$7)/A3taxstdlife))</f>
        <v>0</v>
      </c>
      <c r="L358" s="172">
        <f>IF(A3taxstdlife="n/a","n/a",IF(L$3&gt;(A3taxstdlife+$E358),((Input!$G$105+Input!$G$81)*$G$7)-SUM($G358:K358),((Input!$G$105+Input!$G$81)*$G$7)/A3taxstdlife))</f>
        <v>0</v>
      </c>
      <c r="M358" s="172">
        <f>IF(A3taxstdlife="n/a","n/a",IF(M$3&gt;(A3taxstdlife+$E358),((Input!$G$105+Input!$G$81)*$G$7)-SUM($G358:L358),((Input!$G$105+Input!$G$81)*$G$7)/A3taxstdlife))</f>
        <v>0</v>
      </c>
      <c r="N358" s="172">
        <f>IF(A3taxstdlife="n/a","n/a",IF(N$3&gt;(A3taxstdlife+$E358),((Input!$G$105+Input!$G$81)*$G$7)-SUM($G358:M358),((Input!$G$105+Input!$G$81)*$G$7)/A3taxstdlife))</f>
        <v>0</v>
      </c>
      <c r="O358" s="172">
        <f>IF(A3taxstdlife="n/a","n/a",IF(O$3&gt;(A3taxstdlife+$E358),((Input!$G$105+Input!$G$81)*$G$7)-SUM($G358:N358),((Input!$G$105+Input!$G$81)*$G$7)/A3taxstdlife))</f>
        <v>0</v>
      </c>
      <c r="P358" s="172">
        <f>IF(A3taxstdlife="n/a","n/a",IF(P$3&gt;(A3taxstdlife+$E358),((Input!$G$105+Input!$G$81)*$G$7)-SUM($G358:O358),((Input!$G$105+Input!$G$81)*$G$7)/A3taxstdlife))</f>
        <v>0</v>
      </c>
      <c r="Q358" s="172">
        <f>IF(A3taxstdlife="n/a","n/a",IF(Q$3&gt;(A3taxstdlife+$E358),((Input!$G$105+Input!$G$81)*$G$7)-SUM($G358:P358),((Input!$G$105+Input!$G$81)*$G$7)/A3taxstdlife))</f>
        <v>0</v>
      </c>
      <c r="R358" s="172">
        <f>IF(A3taxstdlife="n/a","n/a",IF(R$3&gt;(A3taxstdlife+$E358),((Input!$G$105+Input!$G$81)*$G$7)-SUM($G358:Q358),((Input!$G$105+Input!$G$81)*$G$7)/A3taxstdlife))</f>
        <v>0</v>
      </c>
      <c r="S358" s="172">
        <f>IF(A3taxstdlife="n/a","n/a",IF(S$3&gt;(A3taxstdlife+$E358),((Input!$G$105+Input!$G$81)*$G$7)-SUM($G358:R358),((Input!$G$105+Input!$G$81)*$G$7)/A3taxstdlife))</f>
        <v>0</v>
      </c>
      <c r="T358" s="172">
        <f>IF(A3taxstdlife="n/a","n/a",IF(T$3&gt;(A3taxstdlife+$E358),((Input!$G$105+Input!$G$81)*$G$7)-SUM($G358:S358),((Input!$G$105+Input!$G$81)*$G$7)/A3taxstdlife))</f>
        <v>0</v>
      </c>
      <c r="U358" s="172">
        <f>IF(A3taxstdlife="n/a","n/a",IF(U$3&gt;(A3taxstdlife+$E358),((Input!$G$105+Input!$G$81)*$G$7)-SUM($G358:T358),((Input!$G$105+Input!$G$81)*$G$7)/A3taxstdlife))</f>
        <v>0</v>
      </c>
      <c r="V358" s="172">
        <f>IF(A3taxstdlife="n/a","n/a",IF(V$3&gt;(A3taxstdlife+$E358),((Input!$G$105+Input!$G$81)*$G$7)-SUM($G358:U358),((Input!$G$105+Input!$G$81)*$G$7)/A3taxstdlife))</f>
        <v>0</v>
      </c>
      <c r="W358" s="172">
        <f>IF(A3taxstdlife="n/a","n/a",IF(W$3&gt;(A3taxstdlife+$E358),((Input!$G$105+Input!$G$81)*$G$7)-SUM($G358:V358),((Input!$G$105+Input!$G$81)*$G$7)/A3taxstdlife))</f>
        <v>0</v>
      </c>
      <c r="X358" s="172">
        <f>IF(A3taxstdlife="n/a","n/a",IF(X$3&gt;(A3taxstdlife+$E358),((Input!$G$105+Input!$G$81)*$G$7)-SUM($G358:W358),((Input!$G$105+Input!$G$81)*$G$7)/A3taxstdlife))</f>
        <v>0</v>
      </c>
      <c r="Y358" s="172">
        <f>IF(A3taxstdlife="n/a","n/a",IF(Y$3&gt;(A3taxstdlife+$E358),((Input!$G$105+Input!$G$81)*$G$7)-SUM($G358:X358),((Input!$G$105+Input!$G$81)*$G$7)/A3taxstdlife))</f>
        <v>0</v>
      </c>
      <c r="Z358" s="172">
        <f>IF(A3taxstdlife="n/a","n/a",IF(Z$3&gt;(A3taxstdlife+$E358),((Input!$G$105+Input!$G$81)*$G$7)-SUM($G358:Y358),((Input!$G$105+Input!$G$81)*$G$7)/A3taxstdlife))</f>
        <v>0</v>
      </c>
      <c r="AA358" s="172">
        <f>IF(A3taxstdlife="n/a","n/a",IF(AA$3&gt;(A3taxstdlife+$E358),((Input!$G$105+Input!$G$81)*$G$7)-SUM($G358:Z358),((Input!$G$105+Input!$G$81)*$G$7)/A3taxstdlife))</f>
        <v>0</v>
      </c>
      <c r="AB358" s="172">
        <f>IF(A3taxstdlife="n/a","n/a",IF(AB$3&gt;(A3taxstdlife+$E358),((Input!$G$105+Input!$G$81)*$G$7)-SUM($G358:AA358),((Input!$G$105+Input!$G$81)*$G$7)/A3taxstdlife))</f>
        <v>0</v>
      </c>
      <c r="AC358" s="172">
        <f>IF(A3taxstdlife="n/a","n/a",IF(AC$3&gt;(A3taxstdlife+$E358),((Input!$G$105+Input!$G$81)*$G$7)-SUM($G358:AB358),((Input!$G$105+Input!$G$81)*$G$7)/A3taxstdlife))</f>
        <v>0</v>
      </c>
      <c r="AD358" s="172">
        <f>IF(A3taxstdlife="n/a","n/a",IF(AD$3&gt;(A3taxstdlife+$E358),((Input!$G$105+Input!$G$81)*$G$7)-SUM($G358:AC358),((Input!$G$105+Input!$G$81)*$G$7)/A3taxstdlife))</f>
        <v>0</v>
      </c>
      <c r="AE358" s="172">
        <f>IF(A3taxstdlife="n/a","n/a",IF(AE$3&gt;(A3taxstdlife+$E358),((Input!$G$105+Input!$G$81)*$G$7)-SUM($G358:AD358),((Input!$G$105+Input!$G$81)*$G$7)/A3taxstdlife))</f>
        <v>0</v>
      </c>
      <c r="AF358" s="172">
        <f>IF(A3taxstdlife="n/a","n/a",IF(AF$3&gt;(A3taxstdlife+$E358),((Input!$G$105+Input!$G$81)*$G$7)-SUM($G358:AE358),((Input!$G$105+Input!$G$81)*$G$7)/A3taxstdlife))</f>
        <v>0</v>
      </c>
      <c r="AG358" s="172">
        <f>IF(A3taxstdlife="n/a","n/a",IF(AG$3&gt;(A3taxstdlife+$E358),((Input!$G$105+Input!$G$81)*$G$7)-SUM($G358:AF358),((Input!$G$105+Input!$G$81)*$G$7)/A3taxstdlife))</f>
        <v>0</v>
      </c>
      <c r="AH358" s="172">
        <f>IF(A3taxstdlife="n/a","n/a",IF(AH$3&gt;(A3taxstdlife+$E358),((Input!$G$105+Input!$G$81)*$G$7)-SUM($G358:AG358),((Input!$G$105+Input!$G$81)*$G$7)/A3taxstdlife))</f>
        <v>0</v>
      </c>
      <c r="AI358" s="172">
        <f>IF(A3taxstdlife="n/a","n/a",IF(AI$3&gt;(A3taxstdlife+$E358),((Input!$G$105+Input!$G$81)*$G$7)-SUM($G358:AH358),((Input!$G$105+Input!$G$81)*$G$7)/A3taxstdlife))</f>
        <v>0</v>
      </c>
      <c r="AJ358" s="172">
        <f>IF(A3taxstdlife="n/a","n/a",IF(AJ$3&gt;(A3taxstdlife+$E358),((Input!$G$105+Input!$G$81)*$G$7)-SUM($G358:AI358),((Input!$G$105+Input!$G$81)*$G$7)/A3taxstdlife))</f>
        <v>0</v>
      </c>
      <c r="AK358" s="172">
        <f>IF(A3taxstdlife="n/a","n/a",IF(AK$3&gt;(A3taxstdlife+$E358),((Input!$G$105+Input!$G$81)*$G$7)-SUM($G358:AJ358),((Input!$G$105+Input!$G$81)*$G$7)/A3taxstdlife))</f>
        <v>0</v>
      </c>
      <c r="AL358" s="172">
        <f>IF(A3taxstdlife="n/a","n/a",IF(AL$3&gt;(A3taxstdlife+$E358),((Input!$G$105+Input!$G$81)*$G$7)-SUM($G358:AK358),((Input!$G$105+Input!$G$81)*$G$7)/A3taxstdlife))</f>
        <v>0</v>
      </c>
      <c r="AM358" s="172">
        <f>IF(A3taxstdlife="n/a","n/a",IF(AM$3&gt;(A3taxstdlife+$E358),((Input!$G$105+Input!$G$81)*$G$7)-SUM($G358:AL358),((Input!$G$105+Input!$G$81)*$G$7)/A3taxstdlife))</f>
        <v>0</v>
      </c>
      <c r="AN358" s="172">
        <f>IF(A3taxstdlife="n/a","n/a",IF(AN$3&gt;(A3taxstdlife+$E358),((Input!$G$105+Input!$G$81)*$G$7)-SUM($G358:AM358),((Input!$G$105+Input!$G$81)*$G$7)/A3taxstdlife))</f>
        <v>0</v>
      </c>
      <c r="AO358" s="172">
        <f>IF(A3taxstdlife="n/a","n/a",IF(AO$3&gt;(A3taxstdlife+$E358),((Input!$G$105+Input!$G$81)*$G$7)-SUM($G358:AN358),((Input!$G$105+Input!$G$81)*$G$7)/A3taxstdlife))</f>
        <v>0</v>
      </c>
      <c r="AP358" s="172">
        <f>IF(A3taxstdlife="n/a","n/a",IF(AP$3&gt;(A3taxstdlife+$E358),((Input!$G$105+Input!$G$81)*$G$7)-SUM($G358:AO358),((Input!$G$105+Input!$G$81)*$G$7)/A3taxstdlife))</f>
        <v>0</v>
      </c>
      <c r="AQ358" s="172">
        <f>IF(A3taxstdlife="n/a","n/a",IF(AQ$3&gt;(A3taxstdlife+$E358),((Input!$G$105+Input!$G$81)*$G$7)-SUM($G358:AP358),((Input!$G$105+Input!$G$81)*$G$7)/A3taxstdlife))</f>
        <v>0</v>
      </c>
      <c r="AR358" s="172">
        <f>IF(A3taxstdlife="n/a","n/a",IF(AR$3&gt;(A3taxstdlife+$E358),((Input!$G$105+Input!$G$81)*$G$7)-SUM($G358:AQ358),((Input!$G$105+Input!$G$81)*$G$7)/A3taxstdlife))</f>
        <v>0</v>
      </c>
      <c r="AS358" s="172">
        <f>IF(A3taxstdlife="n/a","n/a",IF(AS$3&gt;(A3taxstdlife+$E358),((Input!$G$105+Input!$G$81)*$G$7)-SUM($G358:AR358),((Input!$G$105+Input!$G$81)*$G$7)/A3taxstdlife))</f>
        <v>0</v>
      </c>
      <c r="AT358" s="172">
        <f>IF(A3taxstdlife="n/a","n/a",IF(AT$3&gt;(A3taxstdlife+$E358),((Input!$G$105+Input!$G$81)*$G$7)-SUM($G358:AS358),((Input!$G$105+Input!$G$81)*$G$7)/A3taxstdlife))</f>
        <v>0</v>
      </c>
      <c r="AU358" s="172">
        <f>IF(A3taxstdlife="n/a","n/a",IF(AU$3&gt;(A3taxstdlife+$E358),((Input!$G$105+Input!$G$81)*$G$7)-SUM($G358:AT358),((Input!$G$105+Input!$G$81)*$G$7)/A3taxstdlife))</f>
        <v>0</v>
      </c>
      <c r="AV358" s="172">
        <f>IF(A3taxstdlife="n/a","n/a",IF(AV$3&gt;(A3taxstdlife+$E358),((Input!$G$105+Input!$G$81)*$G$7)-SUM($G358:AU358),((Input!$G$105+Input!$G$81)*$G$7)/A3taxstdlife))</f>
        <v>0</v>
      </c>
      <c r="AW358" s="172">
        <f>IF(A3taxstdlife="n/a","n/a",IF(AW$3&gt;(A3taxstdlife+$E358),((Input!$G$105+Input!$G$81)*$G$7)-SUM($G358:AV358),((Input!$G$105+Input!$G$81)*$G$7)/A3taxstdlife))</f>
        <v>0</v>
      </c>
      <c r="AX358" s="172">
        <f>IF(A3taxstdlife="n/a","n/a",IF(AX$3&gt;(A3taxstdlife+$E358),((Input!$G$105+Input!$G$81)*$G$7)-SUM($G358:AW358),((Input!$G$105+Input!$G$81)*$G$7)/A3taxstdlife))</f>
        <v>0</v>
      </c>
      <c r="AY358" s="172">
        <f>IF(A3taxstdlife="n/a","n/a",IF(AY$3&gt;(A3taxstdlife+$E358),((Input!$G$105+Input!$G$81)*$G$7)-SUM($G358:AX358),((Input!$G$105+Input!$G$81)*$G$7)/A3taxstdlife))</f>
        <v>0</v>
      </c>
      <c r="AZ358" s="172">
        <f>IF(A3taxstdlife="n/a","n/a",IF(AZ$3&gt;(A3taxstdlife+$E358),((Input!$G$105+Input!$G$81)*$G$7)-SUM($G358:AY358),((Input!$G$105+Input!$G$81)*$G$7)/A3taxstdlife))</f>
        <v>0</v>
      </c>
      <c r="BA358" s="172">
        <f>IF(A3taxstdlife="n/a","n/a",IF(BA$3&gt;(A3taxstdlife+$E358),((Input!$G$105+Input!$G$81)*$G$7)-SUM($G358:AZ358),((Input!$G$105+Input!$G$81)*$G$7)/A3taxstdlife))</f>
        <v>0</v>
      </c>
      <c r="BB358" s="172">
        <f>IF(A3taxstdlife="n/a","n/a",IF(BB$3&gt;(A3taxstdlife+$E358),((Input!$G$105+Input!$G$81)*$G$7)-SUM($G358:BA358),((Input!$G$105+Input!$G$81)*$G$7)/A3taxstdlife))</f>
        <v>0</v>
      </c>
      <c r="BC358" s="172">
        <f>IF(A3taxstdlife="n/a","n/a",IF(BC$3&gt;(A3taxstdlife+$E358),((Input!$G$105+Input!$G$81)*$G$7)-SUM($G358:BB358),((Input!$G$105+Input!$G$81)*$G$7)/A3taxstdlife))</f>
        <v>0</v>
      </c>
      <c r="BD358" s="172">
        <f>IF(A3taxstdlife="n/a","n/a",IF(BD$3&gt;(A3taxstdlife+$E358),((Input!$G$105+Input!$G$81)*$G$7)-SUM($G358:BC358),((Input!$G$105+Input!$G$81)*$G$7)/A3taxstdlife))</f>
        <v>0</v>
      </c>
      <c r="BE358" s="172">
        <f>IF(A3taxstdlife="n/a","n/a",IF(BE$3&gt;(A3taxstdlife+$E358),((Input!$G$105+Input!$G$81)*$G$7)-SUM($G358:BD358),((Input!$G$105+Input!$G$81)*$G$7)/A3taxstdlife))</f>
        <v>0</v>
      </c>
      <c r="BF358" s="172">
        <f>IF(A3taxstdlife="n/a","n/a",IF(BF$3&gt;(A3taxstdlife+$E358),((Input!$G$105+Input!$G$81)*$G$7)-SUM($G358:BE358),((Input!$G$105+Input!$G$81)*$G$7)/A3taxstdlife))</f>
        <v>0</v>
      </c>
      <c r="BG358" s="172">
        <f>IF(A3taxstdlife="n/a","n/a",IF(BG$3&gt;(A3taxstdlife+$E358),((Input!$G$105+Input!$G$81)*$G$7)-SUM($G358:BF358),((Input!$G$105+Input!$G$81)*$G$7)/A3taxstdlife))</f>
        <v>0</v>
      </c>
      <c r="BH358" s="172">
        <f>IF(A3taxstdlife="n/a","n/a",IF(BH$3&gt;(A3taxstdlife+$E358),((Input!$G$105+Input!$G$81)*$G$7)-SUM($G358:BG358),((Input!$G$105+Input!$G$81)*$G$7)/A3taxstdlife))</f>
        <v>0</v>
      </c>
      <c r="BI358" s="172">
        <f>IF(A3taxstdlife="n/a","n/a",IF(BI$3&gt;(A3taxstdlife+$E358),((Input!$G$105+Input!$G$81)*$G$7)-SUM($G358:BH358),((Input!$G$105+Input!$G$81)*$G$7)/A3taxstdlife))</f>
        <v>0</v>
      </c>
      <c r="BJ358" s="16"/>
      <c r="BK358" s="16"/>
    </row>
    <row r="359" spans="1:63" s="3" customFormat="1" hidden="1" outlineLevel="2">
      <c r="A359" s="16"/>
      <c r="B359" s="16"/>
      <c r="C359" s="35"/>
      <c r="D359" s="546"/>
      <c r="E359" s="293">
        <v>2</v>
      </c>
      <c r="F359" s="37"/>
      <c r="G359" s="318"/>
      <c r="H359" s="319"/>
      <c r="I359" s="172">
        <f>IF(A3taxstdlife="n/a","n/a",IF(I$3&gt;(A3taxstdlife+$E359),((Input!$H$105+Input!$H$81)*$H$7)-SUM($H359:H359),((Input!$H$105+Input!$H$81)*$H$7)/A3taxstdlife))</f>
        <v>0</v>
      </c>
      <c r="J359" s="172">
        <f>IF(A3taxstdlife="n/a","n/a",IF(J$3&gt;(A3taxstdlife+$E359),((Input!$H$105+Input!$H$81)*$H$7)-SUM($H359:I359),((Input!$H$105+Input!$H$81)*$H$7)/A3taxstdlife))</f>
        <v>0</v>
      </c>
      <c r="K359" s="172">
        <f>IF(A3taxstdlife="n/a","n/a",IF(K$3&gt;(A3taxstdlife+$E359),((Input!$H$105+Input!$H$81)*$H$7)-SUM($H359:J359),((Input!$H$105+Input!$H$81)*$H$7)/A3taxstdlife))</f>
        <v>0</v>
      </c>
      <c r="L359" s="172">
        <f>IF(A3taxstdlife="n/a","n/a",IF(L$3&gt;(A3taxstdlife+$E359),((Input!$H$105+Input!$H$81)*$H$7)-SUM($H359:K359),((Input!$H$105+Input!$H$81)*$H$7)/A3taxstdlife))</f>
        <v>0</v>
      </c>
      <c r="M359" s="172">
        <f>IF(A3taxstdlife="n/a","n/a",IF(M$3&gt;(A3taxstdlife+$E359),((Input!$H$105+Input!$H$81)*$H$7)-SUM($H359:L359),((Input!$H$105+Input!$H$81)*$H$7)/A3taxstdlife))</f>
        <v>0</v>
      </c>
      <c r="N359" s="172">
        <f>IF(A3taxstdlife="n/a","n/a",IF(N$3&gt;(A3taxstdlife+$E359),((Input!$H$105+Input!$H$81)*$H$7)-SUM($H359:M359),((Input!$H$105+Input!$H$81)*$H$7)/A3taxstdlife))</f>
        <v>0</v>
      </c>
      <c r="O359" s="172">
        <f>IF(A3taxstdlife="n/a","n/a",IF(O$3&gt;(A3taxstdlife+$E359),((Input!$H$105+Input!$H$81)*$H$7)-SUM($H359:N359),((Input!$H$105+Input!$H$81)*$H$7)/A3taxstdlife))</f>
        <v>0</v>
      </c>
      <c r="P359" s="172">
        <f>IF(A3taxstdlife="n/a","n/a",IF(P$3&gt;(A3taxstdlife+$E359),((Input!$H$105+Input!$H$81)*$H$7)-SUM($H359:O359),((Input!$H$105+Input!$H$81)*$H$7)/A3taxstdlife))</f>
        <v>0</v>
      </c>
      <c r="Q359" s="172">
        <f>IF(A3taxstdlife="n/a","n/a",IF(Q$3&gt;(A3taxstdlife+$E359),((Input!$H$105+Input!$H$81)*$H$7)-SUM($H359:P359),((Input!$H$105+Input!$H$81)*$H$7)/A3taxstdlife))</f>
        <v>0</v>
      </c>
      <c r="R359" s="172">
        <f>IF(A3taxstdlife="n/a","n/a",IF(R$3&gt;(A3taxstdlife+$E359),((Input!$H$105+Input!$H$81)*$H$7)-SUM($H359:Q359),((Input!$H$105+Input!$H$81)*$H$7)/A3taxstdlife))</f>
        <v>0</v>
      </c>
      <c r="S359" s="172">
        <f>IF(A3taxstdlife="n/a","n/a",IF(S$3&gt;(A3taxstdlife+$E359),((Input!$H$105+Input!$H$81)*$H$7)-SUM($H359:R359),((Input!$H$105+Input!$H$81)*$H$7)/A3taxstdlife))</f>
        <v>0</v>
      </c>
      <c r="T359" s="172">
        <f>IF(A3taxstdlife="n/a","n/a",IF(T$3&gt;(A3taxstdlife+$E359),((Input!$H$105+Input!$H$81)*$H$7)-SUM($H359:S359),((Input!$H$105+Input!$H$81)*$H$7)/A3taxstdlife))</f>
        <v>0</v>
      </c>
      <c r="U359" s="172">
        <f>IF(A3taxstdlife="n/a","n/a",IF(U$3&gt;(A3taxstdlife+$E359),((Input!$H$105+Input!$H$81)*$H$7)-SUM($H359:T359),((Input!$H$105+Input!$H$81)*$H$7)/A3taxstdlife))</f>
        <v>0</v>
      </c>
      <c r="V359" s="172">
        <f>IF(A3taxstdlife="n/a","n/a",IF(V$3&gt;(A3taxstdlife+$E359),((Input!$H$105+Input!$H$81)*$H$7)-SUM($H359:U359),((Input!$H$105+Input!$H$81)*$H$7)/A3taxstdlife))</f>
        <v>0</v>
      </c>
      <c r="W359" s="172">
        <f>IF(A3taxstdlife="n/a","n/a",IF(W$3&gt;(A3taxstdlife+$E359),((Input!$H$105+Input!$H$81)*$H$7)-SUM($H359:V359),((Input!$H$105+Input!$H$81)*$H$7)/A3taxstdlife))</f>
        <v>0</v>
      </c>
      <c r="X359" s="172">
        <f>IF(A3taxstdlife="n/a","n/a",IF(X$3&gt;(A3taxstdlife+$E359),((Input!$H$105+Input!$H$81)*$H$7)-SUM($H359:W359),((Input!$H$105+Input!$H$81)*$H$7)/A3taxstdlife))</f>
        <v>0</v>
      </c>
      <c r="Y359" s="172">
        <f>IF(A3taxstdlife="n/a","n/a",IF(Y$3&gt;(A3taxstdlife+$E359),((Input!$H$105+Input!$H$81)*$H$7)-SUM($H359:X359),((Input!$H$105+Input!$H$81)*$H$7)/A3taxstdlife))</f>
        <v>0</v>
      </c>
      <c r="Z359" s="172">
        <f>IF(A3taxstdlife="n/a","n/a",IF(Z$3&gt;(A3taxstdlife+$E359),((Input!$H$105+Input!$H$81)*$H$7)-SUM($H359:Y359),((Input!$H$105+Input!$H$81)*$H$7)/A3taxstdlife))</f>
        <v>0</v>
      </c>
      <c r="AA359" s="172">
        <f>IF(A3taxstdlife="n/a","n/a",IF(AA$3&gt;(A3taxstdlife+$E359),((Input!$H$105+Input!$H$81)*$H$7)-SUM($H359:Z359),((Input!$H$105+Input!$H$81)*$H$7)/A3taxstdlife))</f>
        <v>0</v>
      </c>
      <c r="AB359" s="172">
        <f>IF(A3taxstdlife="n/a","n/a",IF(AB$3&gt;(A3taxstdlife+$E359),((Input!$H$105+Input!$H$81)*$H$7)-SUM($H359:AA359),((Input!$H$105+Input!$H$81)*$H$7)/A3taxstdlife))</f>
        <v>0</v>
      </c>
      <c r="AC359" s="172">
        <f>IF(A3taxstdlife="n/a","n/a",IF(AC$3&gt;(A3taxstdlife+$E359),((Input!$H$105+Input!$H$81)*$H$7)-SUM($H359:AB359),((Input!$H$105+Input!$H$81)*$H$7)/A3taxstdlife))</f>
        <v>0</v>
      </c>
      <c r="AD359" s="172">
        <f>IF(A3taxstdlife="n/a","n/a",IF(AD$3&gt;(A3taxstdlife+$E359),((Input!$H$105+Input!$H$81)*$H$7)-SUM($H359:AC359),((Input!$H$105+Input!$H$81)*$H$7)/A3taxstdlife))</f>
        <v>0</v>
      </c>
      <c r="AE359" s="172">
        <f>IF(A3taxstdlife="n/a","n/a",IF(AE$3&gt;(A3taxstdlife+$E359),((Input!$H$105+Input!$H$81)*$H$7)-SUM($H359:AD359),((Input!$H$105+Input!$H$81)*$H$7)/A3taxstdlife))</f>
        <v>0</v>
      </c>
      <c r="AF359" s="172">
        <f>IF(A3taxstdlife="n/a","n/a",IF(AF$3&gt;(A3taxstdlife+$E359),((Input!$H$105+Input!$H$81)*$H$7)-SUM($H359:AE359),((Input!$H$105+Input!$H$81)*$H$7)/A3taxstdlife))</f>
        <v>0</v>
      </c>
      <c r="AG359" s="172">
        <f>IF(A3taxstdlife="n/a","n/a",IF(AG$3&gt;(A3taxstdlife+$E359),((Input!$H$105+Input!$H$81)*$H$7)-SUM($H359:AF359),((Input!$H$105+Input!$H$81)*$H$7)/A3taxstdlife))</f>
        <v>0</v>
      </c>
      <c r="AH359" s="172">
        <f>IF(A3taxstdlife="n/a","n/a",IF(AH$3&gt;(A3taxstdlife+$E359),((Input!$H$105+Input!$H$81)*$H$7)-SUM($H359:AG359),((Input!$H$105+Input!$H$81)*$H$7)/A3taxstdlife))</f>
        <v>0</v>
      </c>
      <c r="AI359" s="172">
        <f>IF(A3taxstdlife="n/a","n/a",IF(AI$3&gt;(A3taxstdlife+$E359),((Input!$H$105+Input!$H$81)*$H$7)-SUM($H359:AH359),((Input!$H$105+Input!$H$81)*$H$7)/A3taxstdlife))</f>
        <v>0</v>
      </c>
      <c r="AJ359" s="172">
        <f>IF(A3taxstdlife="n/a","n/a",IF(AJ$3&gt;(A3taxstdlife+$E359),((Input!$H$105+Input!$H$81)*$H$7)-SUM($H359:AI359),((Input!$H$105+Input!$H$81)*$H$7)/A3taxstdlife))</f>
        <v>0</v>
      </c>
      <c r="AK359" s="172">
        <f>IF(A3taxstdlife="n/a","n/a",IF(AK$3&gt;(A3taxstdlife+$E359),((Input!$H$105+Input!$H$81)*$H$7)-SUM($H359:AJ359),((Input!$H$105+Input!$H$81)*$H$7)/A3taxstdlife))</f>
        <v>0</v>
      </c>
      <c r="AL359" s="172">
        <f>IF(A3taxstdlife="n/a","n/a",IF(AL$3&gt;(A3taxstdlife+$E359),((Input!$H$105+Input!$H$81)*$H$7)-SUM($H359:AK359),((Input!$H$105+Input!$H$81)*$H$7)/A3taxstdlife))</f>
        <v>0</v>
      </c>
      <c r="AM359" s="172">
        <f>IF(A3taxstdlife="n/a","n/a",IF(AM$3&gt;(A3taxstdlife+$E359),((Input!$H$105+Input!$H$81)*$H$7)-SUM($H359:AL359),((Input!$H$105+Input!$H$81)*$H$7)/A3taxstdlife))</f>
        <v>0</v>
      </c>
      <c r="AN359" s="172">
        <f>IF(A3taxstdlife="n/a","n/a",IF(AN$3&gt;(A3taxstdlife+$E359),((Input!$H$105+Input!$H$81)*$H$7)-SUM($H359:AM359),((Input!$H$105+Input!$H$81)*$H$7)/A3taxstdlife))</f>
        <v>0</v>
      </c>
      <c r="AO359" s="172">
        <f>IF(A3taxstdlife="n/a","n/a",IF(AO$3&gt;(A3taxstdlife+$E359),((Input!$H$105+Input!$H$81)*$H$7)-SUM($H359:AN359),((Input!$H$105+Input!$H$81)*$H$7)/A3taxstdlife))</f>
        <v>0</v>
      </c>
      <c r="AP359" s="172">
        <f>IF(A3taxstdlife="n/a","n/a",IF(AP$3&gt;(A3taxstdlife+$E359),((Input!$H$105+Input!$H$81)*$H$7)-SUM($H359:AO359),((Input!$H$105+Input!$H$81)*$H$7)/A3taxstdlife))</f>
        <v>0</v>
      </c>
      <c r="AQ359" s="172">
        <f>IF(A3taxstdlife="n/a","n/a",IF(AQ$3&gt;(A3taxstdlife+$E359),((Input!$H$105+Input!$H$81)*$H$7)-SUM($H359:AP359),((Input!$H$105+Input!$H$81)*$H$7)/A3taxstdlife))</f>
        <v>0</v>
      </c>
      <c r="AR359" s="172">
        <f>IF(A3taxstdlife="n/a","n/a",IF(AR$3&gt;(A3taxstdlife+$E359),((Input!$H$105+Input!$H$81)*$H$7)-SUM($H359:AQ359),((Input!$H$105+Input!$H$81)*$H$7)/A3taxstdlife))</f>
        <v>0</v>
      </c>
      <c r="AS359" s="172">
        <f>IF(A3taxstdlife="n/a","n/a",IF(AS$3&gt;(A3taxstdlife+$E359),((Input!$H$105+Input!$H$81)*$H$7)-SUM($H359:AR359),((Input!$H$105+Input!$H$81)*$H$7)/A3taxstdlife))</f>
        <v>0</v>
      </c>
      <c r="AT359" s="172">
        <f>IF(A3taxstdlife="n/a","n/a",IF(AT$3&gt;(A3taxstdlife+$E359),((Input!$H$105+Input!$H$81)*$H$7)-SUM($H359:AS359),((Input!$H$105+Input!$H$81)*$H$7)/A3taxstdlife))</f>
        <v>0</v>
      </c>
      <c r="AU359" s="172">
        <f>IF(A3taxstdlife="n/a","n/a",IF(AU$3&gt;(A3taxstdlife+$E359),((Input!$H$105+Input!$H$81)*$H$7)-SUM($H359:AT359),((Input!$H$105+Input!$H$81)*$H$7)/A3taxstdlife))</f>
        <v>0</v>
      </c>
      <c r="AV359" s="172">
        <f>IF(A3taxstdlife="n/a","n/a",IF(AV$3&gt;(A3taxstdlife+$E359),((Input!$H$105+Input!$H$81)*$H$7)-SUM($H359:AU359),((Input!$H$105+Input!$H$81)*$H$7)/A3taxstdlife))</f>
        <v>0</v>
      </c>
      <c r="AW359" s="172">
        <f>IF(A3taxstdlife="n/a","n/a",IF(AW$3&gt;(A3taxstdlife+$E359),((Input!$H$105+Input!$H$81)*$H$7)-SUM($H359:AV359),((Input!$H$105+Input!$H$81)*$H$7)/A3taxstdlife))</f>
        <v>0</v>
      </c>
      <c r="AX359" s="172">
        <f>IF(A3taxstdlife="n/a","n/a",IF(AX$3&gt;(A3taxstdlife+$E359),((Input!$H$105+Input!$H$81)*$H$7)-SUM($H359:AW359),((Input!$H$105+Input!$H$81)*$H$7)/A3taxstdlife))</f>
        <v>0</v>
      </c>
      <c r="AY359" s="172">
        <f>IF(A3taxstdlife="n/a","n/a",IF(AY$3&gt;(A3taxstdlife+$E359),((Input!$H$105+Input!$H$81)*$H$7)-SUM($H359:AX359),((Input!$H$105+Input!$H$81)*$H$7)/A3taxstdlife))</f>
        <v>0</v>
      </c>
      <c r="AZ359" s="172">
        <f>IF(A3taxstdlife="n/a","n/a",IF(AZ$3&gt;(A3taxstdlife+$E359),((Input!$H$105+Input!$H$81)*$H$7)-SUM($H359:AY359),((Input!$H$105+Input!$H$81)*$H$7)/A3taxstdlife))</f>
        <v>0</v>
      </c>
      <c r="BA359" s="172">
        <f>IF(A3taxstdlife="n/a","n/a",IF(BA$3&gt;(A3taxstdlife+$E359),((Input!$H$105+Input!$H$81)*$H$7)-SUM($H359:AZ359),((Input!$H$105+Input!$H$81)*$H$7)/A3taxstdlife))</f>
        <v>0</v>
      </c>
      <c r="BB359" s="172">
        <f>IF(A3taxstdlife="n/a","n/a",IF(BB$3&gt;(A3taxstdlife+$E359),((Input!$H$105+Input!$H$81)*$H$7)-SUM($H359:BA359),((Input!$H$105+Input!$H$81)*$H$7)/A3taxstdlife))</f>
        <v>0</v>
      </c>
      <c r="BC359" s="172">
        <f>IF(A3taxstdlife="n/a","n/a",IF(BC$3&gt;(A3taxstdlife+$E359),((Input!$H$105+Input!$H$81)*$H$7)-SUM($H359:BB359),((Input!$H$105+Input!$H$81)*$H$7)/A3taxstdlife))</f>
        <v>0</v>
      </c>
      <c r="BD359" s="172">
        <f>IF(A3taxstdlife="n/a","n/a",IF(BD$3&gt;(A3taxstdlife+$E359),((Input!$H$105+Input!$H$81)*$H$7)-SUM($H359:BC359),((Input!$H$105+Input!$H$81)*$H$7)/A3taxstdlife))</f>
        <v>0</v>
      </c>
      <c r="BE359" s="172">
        <f>IF(A3taxstdlife="n/a","n/a",IF(BE$3&gt;(A3taxstdlife+$E359),((Input!$H$105+Input!$H$81)*$H$7)-SUM($H359:BD359),((Input!$H$105+Input!$H$81)*$H$7)/A3taxstdlife))</f>
        <v>0</v>
      </c>
      <c r="BF359" s="172">
        <f>IF(A3taxstdlife="n/a","n/a",IF(BF$3&gt;(A3taxstdlife+$E359),((Input!$H$105+Input!$H$81)*$H$7)-SUM($H359:BE359),((Input!$H$105+Input!$H$81)*$H$7)/A3taxstdlife))</f>
        <v>0</v>
      </c>
      <c r="BG359" s="172">
        <f>IF(A3taxstdlife="n/a","n/a",IF(BG$3&gt;(A3taxstdlife+$E359),((Input!$H$105+Input!$H$81)*$H$7)-SUM($H359:BF359),((Input!$H$105+Input!$H$81)*$H$7)/A3taxstdlife))</f>
        <v>0</v>
      </c>
      <c r="BH359" s="172">
        <f>IF(A3taxstdlife="n/a","n/a",IF(BH$3&gt;(A3taxstdlife+$E359),((Input!$H$105+Input!$H$81)*$H$7)-SUM($H359:BG359),((Input!$H$105+Input!$H$81)*$H$7)/A3taxstdlife))</f>
        <v>0</v>
      </c>
      <c r="BI359" s="172">
        <f>IF(A3taxstdlife="n/a","n/a",IF(BI$3&gt;(A3taxstdlife+$E359),((Input!$H$105+Input!$H$81)*$H$7)-SUM($H359:BH359),((Input!$H$105+Input!$H$81)*$H$7)/A3taxstdlife))</f>
        <v>0</v>
      </c>
      <c r="BJ359" s="16"/>
      <c r="BK359" s="16"/>
    </row>
    <row r="360" spans="1:63" s="3" customFormat="1" hidden="1" outlineLevel="2">
      <c r="A360" s="16"/>
      <c r="B360" s="16"/>
      <c r="C360" s="35"/>
      <c r="D360" s="546"/>
      <c r="E360" s="293">
        <v>3</v>
      </c>
      <c r="F360" s="37"/>
      <c r="G360" s="318"/>
      <c r="H360" s="320"/>
      <c r="I360" s="319"/>
      <c r="J360" s="172">
        <f>IF(A3taxstdlife="n/a","n/a",IF(J$3&gt;(A3taxstdlife+$E360),((Input!$I$105+Input!$I$81)*$I$7)-SUM($I360:I360),((Input!$I$105+Input!$I$81)*$I$7)/A3taxstdlife))</f>
        <v>0</v>
      </c>
      <c r="K360" s="172">
        <f>IF(A3taxstdlife="n/a","n/a",IF(K$3&gt;(A3taxstdlife+$E360),((Input!$I$105+Input!$I$81)*$I$7)-SUM($I360:J360),((Input!$I$105+Input!$I$81)*$I$7)/A3taxstdlife))</f>
        <v>0</v>
      </c>
      <c r="L360" s="172">
        <f>IF(A3taxstdlife="n/a","n/a",IF(L$3&gt;(A3taxstdlife+$E360),((Input!$I$105+Input!$I$81)*$I$7)-SUM($I360:K360),((Input!$I$105+Input!$I$81)*$I$7)/A3taxstdlife))</f>
        <v>0</v>
      </c>
      <c r="M360" s="172">
        <f>IF(A3taxstdlife="n/a","n/a",IF(M$3&gt;(A3taxstdlife+$E360),((Input!$I$105+Input!$I$81)*$I$7)-SUM($I360:L360),((Input!$I$105+Input!$I$81)*$I$7)/A3taxstdlife))</f>
        <v>0</v>
      </c>
      <c r="N360" s="172">
        <f>IF(A3taxstdlife="n/a","n/a",IF(N$3&gt;(A3taxstdlife+$E360),((Input!$I$105+Input!$I$81)*$I$7)-SUM($I360:M360),((Input!$I$105+Input!$I$81)*$I$7)/A3taxstdlife))</f>
        <v>0</v>
      </c>
      <c r="O360" s="172">
        <f>IF(A3taxstdlife="n/a","n/a",IF(O$3&gt;(A3taxstdlife+$E360),((Input!$I$105+Input!$I$81)*$I$7)-SUM($I360:N360),((Input!$I$105+Input!$I$81)*$I$7)/A3taxstdlife))</f>
        <v>0</v>
      </c>
      <c r="P360" s="172">
        <f>IF(A3taxstdlife="n/a","n/a",IF(P$3&gt;(A3taxstdlife+$E360),((Input!$I$105+Input!$I$81)*$I$7)-SUM($I360:O360),((Input!$I$105+Input!$I$81)*$I$7)/A3taxstdlife))</f>
        <v>0</v>
      </c>
      <c r="Q360" s="172">
        <f>IF(A3taxstdlife="n/a","n/a",IF(Q$3&gt;(A3taxstdlife+$E360),((Input!$I$105+Input!$I$81)*$I$7)-SUM($I360:P360),((Input!$I$105+Input!$I$81)*$I$7)/A3taxstdlife))</f>
        <v>0</v>
      </c>
      <c r="R360" s="172">
        <f>IF(A3taxstdlife="n/a","n/a",IF(R$3&gt;(A3taxstdlife+$E360),((Input!$I$105+Input!$I$81)*$I$7)-SUM($I360:Q360),((Input!$I$105+Input!$I$81)*$I$7)/A3taxstdlife))</f>
        <v>0</v>
      </c>
      <c r="S360" s="172">
        <f>IF(A3taxstdlife="n/a","n/a",IF(S$3&gt;(A3taxstdlife+$E360),((Input!$I$105+Input!$I$81)*$I$7)-SUM($I360:R360),((Input!$I$105+Input!$I$81)*$I$7)/A3taxstdlife))</f>
        <v>0</v>
      </c>
      <c r="T360" s="172">
        <f>IF(A3taxstdlife="n/a","n/a",IF(T$3&gt;(A3taxstdlife+$E360),((Input!$I$105+Input!$I$81)*$I$7)-SUM($I360:S360),((Input!$I$105+Input!$I$81)*$I$7)/A3taxstdlife))</f>
        <v>0</v>
      </c>
      <c r="U360" s="172">
        <f>IF(A3taxstdlife="n/a","n/a",IF(U$3&gt;(A3taxstdlife+$E360),((Input!$I$105+Input!$I$81)*$I$7)-SUM($I360:T360),((Input!$I$105+Input!$I$81)*$I$7)/A3taxstdlife))</f>
        <v>0</v>
      </c>
      <c r="V360" s="172">
        <f>IF(A3taxstdlife="n/a","n/a",IF(V$3&gt;(A3taxstdlife+$E360),((Input!$I$105+Input!$I$81)*$I$7)-SUM($I360:U360),((Input!$I$105+Input!$I$81)*$I$7)/A3taxstdlife))</f>
        <v>0</v>
      </c>
      <c r="W360" s="172">
        <f>IF(A3taxstdlife="n/a","n/a",IF(W$3&gt;(A3taxstdlife+$E360),((Input!$I$105+Input!$I$81)*$I$7)-SUM($I360:V360),((Input!$I$105+Input!$I$81)*$I$7)/A3taxstdlife))</f>
        <v>0</v>
      </c>
      <c r="X360" s="172">
        <f>IF(A3taxstdlife="n/a","n/a",IF(X$3&gt;(A3taxstdlife+$E360),((Input!$I$105+Input!$I$81)*$I$7)-SUM($I360:W360),((Input!$I$105+Input!$I$81)*$I$7)/A3taxstdlife))</f>
        <v>0</v>
      </c>
      <c r="Y360" s="172">
        <f>IF(A3taxstdlife="n/a","n/a",IF(Y$3&gt;(A3taxstdlife+$E360),((Input!$I$105+Input!$I$81)*$I$7)-SUM($I360:X360),((Input!$I$105+Input!$I$81)*$I$7)/A3taxstdlife))</f>
        <v>0</v>
      </c>
      <c r="Z360" s="172">
        <f>IF(A3taxstdlife="n/a","n/a",IF(Z$3&gt;(A3taxstdlife+$E360),((Input!$I$105+Input!$I$81)*$I$7)-SUM($I360:Y360),((Input!$I$105+Input!$I$81)*$I$7)/A3taxstdlife))</f>
        <v>0</v>
      </c>
      <c r="AA360" s="172">
        <f>IF(A3taxstdlife="n/a","n/a",IF(AA$3&gt;(A3taxstdlife+$E360),((Input!$I$105+Input!$I$81)*$I$7)-SUM($I360:Z360),((Input!$I$105+Input!$I$81)*$I$7)/A3taxstdlife))</f>
        <v>0</v>
      </c>
      <c r="AB360" s="172">
        <f>IF(A3taxstdlife="n/a","n/a",IF(AB$3&gt;(A3taxstdlife+$E360),((Input!$I$105+Input!$I$81)*$I$7)-SUM($I360:AA360),((Input!$I$105+Input!$I$81)*$I$7)/A3taxstdlife))</f>
        <v>0</v>
      </c>
      <c r="AC360" s="172">
        <f>IF(A3taxstdlife="n/a","n/a",IF(AC$3&gt;(A3taxstdlife+$E360),((Input!$I$105+Input!$I$81)*$I$7)-SUM($I360:AB360),((Input!$I$105+Input!$I$81)*$I$7)/A3taxstdlife))</f>
        <v>0</v>
      </c>
      <c r="AD360" s="172">
        <f>IF(A3taxstdlife="n/a","n/a",IF(AD$3&gt;(A3taxstdlife+$E360),((Input!$I$105+Input!$I$81)*$I$7)-SUM($I360:AC360),((Input!$I$105+Input!$I$81)*$I$7)/A3taxstdlife))</f>
        <v>0</v>
      </c>
      <c r="AE360" s="172">
        <f>IF(A3taxstdlife="n/a","n/a",IF(AE$3&gt;(A3taxstdlife+$E360),((Input!$I$105+Input!$I$81)*$I$7)-SUM($I360:AD360),((Input!$I$105+Input!$I$81)*$I$7)/A3taxstdlife))</f>
        <v>0</v>
      </c>
      <c r="AF360" s="172">
        <f>IF(A3taxstdlife="n/a","n/a",IF(AF$3&gt;(A3taxstdlife+$E360),((Input!$I$105+Input!$I$81)*$I$7)-SUM($I360:AE360),((Input!$I$105+Input!$I$81)*$I$7)/A3taxstdlife))</f>
        <v>0</v>
      </c>
      <c r="AG360" s="172">
        <f>IF(A3taxstdlife="n/a","n/a",IF(AG$3&gt;(A3taxstdlife+$E360),((Input!$I$105+Input!$I$81)*$I$7)-SUM($I360:AF360),((Input!$I$105+Input!$I$81)*$I$7)/A3taxstdlife))</f>
        <v>0</v>
      </c>
      <c r="AH360" s="172">
        <f>IF(A3taxstdlife="n/a","n/a",IF(AH$3&gt;(A3taxstdlife+$E360),((Input!$I$105+Input!$I$81)*$I$7)-SUM($I360:AG360),((Input!$I$105+Input!$I$81)*$I$7)/A3taxstdlife))</f>
        <v>0</v>
      </c>
      <c r="AI360" s="172">
        <f>IF(A3taxstdlife="n/a","n/a",IF(AI$3&gt;(A3taxstdlife+$E360),((Input!$I$105+Input!$I$81)*$I$7)-SUM($I360:AH360),((Input!$I$105+Input!$I$81)*$I$7)/A3taxstdlife))</f>
        <v>0</v>
      </c>
      <c r="AJ360" s="172">
        <f>IF(A3taxstdlife="n/a","n/a",IF(AJ$3&gt;(A3taxstdlife+$E360),((Input!$I$105+Input!$I$81)*$I$7)-SUM($I360:AI360),((Input!$I$105+Input!$I$81)*$I$7)/A3taxstdlife))</f>
        <v>0</v>
      </c>
      <c r="AK360" s="172">
        <f>IF(A3taxstdlife="n/a","n/a",IF(AK$3&gt;(A3taxstdlife+$E360),((Input!$I$105+Input!$I$81)*$I$7)-SUM($I360:AJ360),((Input!$I$105+Input!$I$81)*$I$7)/A3taxstdlife))</f>
        <v>0</v>
      </c>
      <c r="AL360" s="172">
        <f>IF(A3taxstdlife="n/a","n/a",IF(AL$3&gt;(A3taxstdlife+$E360),((Input!$I$105+Input!$I$81)*$I$7)-SUM($I360:AK360),((Input!$I$105+Input!$I$81)*$I$7)/A3taxstdlife))</f>
        <v>0</v>
      </c>
      <c r="AM360" s="172">
        <f>IF(A3taxstdlife="n/a","n/a",IF(AM$3&gt;(A3taxstdlife+$E360),((Input!$I$105+Input!$I$81)*$I$7)-SUM($I360:AL360),((Input!$I$105+Input!$I$81)*$I$7)/A3taxstdlife))</f>
        <v>0</v>
      </c>
      <c r="AN360" s="172">
        <f>IF(A3taxstdlife="n/a","n/a",IF(AN$3&gt;(A3taxstdlife+$E360),((Input!$I$105+Input!$I$81)*$I$7)-SUM($I360:AM360),((Input!$I$105+Input!$I$81)*$I$7)/A3taxstdlife))</f>
        <v>0</v>
      </c>
      <c r="AO360" s="172">
        <f>IF(A3taxstdlife="n/a","n/a",IF(AO$3&gt;(A3taxstdlife+$E360),((Input!$I$105+Input!$I$81)*$I$7)-SUM($I360:AN360),((Input!$I$105+Input!$I$81)*$I$7)/A3taxstdlife))</f>
        <v>0</v>
      </c>
      <c r="AP360" s="172">
        <f>IF(A3taxstdlife="n/a","n/a",IF(AP$3&gt;(A3taxstdlife+$E360),((Input!$I$105+Input!$I$81)*$I$7)-SUM($I360:AO360),((Input!$I$105+Input!$I$81)*$I$7)/A3taxstdlife))</f>
        <v>0</v>
      </c>
      <c r="AQ360" s="172">
        <f>IF(A3taxstdlife="n/a","n/a",IF(AQ$3&gt;(A3taxstdlife+$E360),((Input!$I$105+Input!$I$81)*$I$7)-SUM($I360:AP360),((Input!$I$105+Input!$I$81)*$I$7)/A3taxstdlife))</f>
        <v>0</v>
      </c>
      <c r="AR360" s="172">
        <f>IF(A3taxstdlife="n/a","n/a",IF(AR$3&gt;(A3taxstdlife+$E360),((Input!$I$105+Input!$I$81)*$I$7)-SUM($I360:AQ360),((Input!$I$105+Input!$I$81)*$I$7)/A3taxstdlife))</f>
        <v>0</v>
      </c>
      <c r="AS360" s="172">
        <f>IF(A3taxstdlife="n/a","n/a",IF(AS$3&gt;(A3taxstdlife+$E360),((Input!$I$105+Input!$I$81)*$I$7)-SUM($I360:AR360),((Input!$I$105+Input!$I$81)*$I$7)/A3taxstdlife))</f>
        <v>0</v>
      </c>
      <c r="AT360" s="172">
        <f>IF(A3taxstdlife="n/a","n/a",IF(AT$3&gt;(A3taxstdlife+$E360),((Input!$I$105+Input!$I$81)*$I$7)-SUM($I360:AS360),((Input!$I$105+Input!$I$81)*$I$7)/A3taxstdlife))</f>
        <v>0</v>
      </c>
      <c r="AU360" s="172">
        <f>IF(A3taxstdlife="n/a","n/a",IF(AU$3&gt;(A3taxstdlife+$E360),((Input!$I$105+Input!$I$81)*$I$7)-SUM($I360:AT360),((Input!$I$105+Input!$I$81)*$I$7)/A3taxstdlife))</f>
        <v>0</v>
      </c>
      <c r="AV360" s="172">
        <f>IF(A3taxstdlife="n/a","n/a",IF(AV$3&gt;(A3taxstdlife+$E360),((Input!$I$105+Input!$I$81)*$I$7)-SUM($I360:AU360),((Input!$I$105+Input!$I$81)*$I$7)/A3taxstdlife))</f>
        <v>0</v>
      </c>
      <c r="AW360" s="172">
        <f>IF(A3taxstdlife="n/a","n/a",IF(AW$3&gt;(A3taxstdlife+$E360),((Input!$I$105+Input!$I$81)*$I$7)-SUM($I360:AV360),((Input!$I$105+Input!$I$81)*$I$7)/A3taxstdlife))</f>
        <v>0</v>
      </c>
      <c r="AX360" s="172">
        <f>IF(A3taxstdlife="n/a","n/a",IF(AX$3&gt;(A3taxstdlife+$E360),((Input!$I$105+Input!$I$81)*$I$7)-SUM($I360:AW360),((Input!$I$105+Input!$I$81)*$I$7)/A3taxstdlife))</f>
        <v>0</v>
      </c>
      <c r="AY360" s="172">
        <f>IF(A3taxstdlife="n/a","n/a",IF(AY$3&gt;(A3taxstdlife+$E360),((Input!$I$105+Input!$I$81)*$I$7)-SUM($I360:AX360),((Input!$I$105+Input!$I$81)*$I$7)/A3taxstdlife))</f>
        <v>0</v>
      </c>
      <c r="AZ360" s="172">
        <f>IF(A3taxstdlife="n/a","n/a",IF(AZ$3&gt;(A3taxstdlife+$E360),((Input!$I$105+Input!$I$81)*$I$7)-SUM($I360:AY360),((Input!$I$105+Input!$I$81)*$I$7)/A3taxstdlife))</f>
        <v>0</v>
      </c>
      <c r="BA360" s="172">
        <f>IF(A3taxstdlife="n/a","n/a",IF(BA$3&gt;(A3taxstdlife+$E360),((Input!$I$105+Input!$I$81)*$I$7)-SUM($I360:AZ360),((Input!$I$105+Input!$I$81)*$I$7)/A3taxstdlife))</f>
        <v>0</v>
      </c>
      <c r="BB360" s="172">
        <f>IF(A3taxstdlife="n/a","n/a",IF(BB$3&gt;(A3taxstdlife+$E360),((Input!$I$105+Input!$I$81)*$I$7)-SUM($I360:BA360),((Input!$I$105+Input!$I$81)*$I$7)/A3taxstdlife))</f>
        <v>0</v>
      </c>
      <c r="BC360" s="172">
        <f>IF(A3taxstdlife="n/a","n/a",IF(BC$3&gt;(A3taxstdlife+$E360),((Input!$I$105+Input!$I$81)*$I$7)-SUM($I360:BB360),((Input!$I$105+Input!$I$81)*$I$7)/A3taxstdlife))</f>
        <v>0</v>
      </c>
      <c r="BD360" s="172">
        <f>IF(A3taxstdlife="n/a","n/a",IF(BD$3&gt;(A3taxstdlife+$E360),((Input!$I$105+Input!$I$81)*$I$7)-SUM($I360:BC360),((Input!$I$105+Input!$I$81)*$I$7)/A3taxstdlife))</f>
        <v>0</v>
      </c>
      <c r="BE360" s="172">
        <f>IF(A3taxstdlife="n/a","n/a",IF(BE$3&gt;(A3taxstdlife+$E360),((Input!$I$105+Input!$I$81)*$I$7)-SUM($I360:BD360),((Input!$I$105+Input!$I$81)*$I$7)/A3taxstdlife))</f>
        <v>0</v>
      </c>
      <c r="BF360" s="172">
        <f>IF(A3taxstdlife="n/a","n/a",IF(BF$3&gt;(A3taxstdlife+$E360),((Input!$I$105+Input!$I$81)*$I$7)-SUM($I360:BE360),((Input!$I$105+Input!$I$81)*$I$7)/A3taxstdlife))</f>
        <v>0</v>
      </c>
      <c r="BG360" s="172">
        <f>IF(A3taxstdlife="n/a","n/a",IF(BG$3&gt;(A3taxstdlife+$E360),((Input!$I$105+Input!$I$81)*$I$7)-SUM($I360:BF360),((Input!$I$105+Input!$I$81)*$I$7)/A3taxstdlife))</f>
        <v>0</v>
      </c>
      <c r="BH360" s="172">
        <f>IF(A3taxstdlife="n/a","n/a",IF(BH$3&gt;(A3taxstdlife+$E360),((Input!$I$105+Input!$I$81)*$I$7)-SUM($I360:BG360),((Input!$I$105+Input!$I$81)*$I$7)/A3taxstdlife))</f>
        <v>0</v>
      </c>
      <c r="BI360" s="172">
        <f>IF(A3taxstdlife="n/a","n/a",IF(BI$3&gt;(A3taxstdlife+$E360),((Input!$I$105+Input!$I$81)*$I$7)-SUM($I360:BH360),((Input!$I$105+Input!$I$81)*$I$7)/A3taxstdlife))</f>
        <v>0</v>
      </c>
      <c r="BJ360" s="16"/>
      <c r="BK360" s="16"/>
    </row>
    <row r="361" spans="1:63" s="3" customFormat="1" hidden="1" outlineLevel="2">
      <c r="A361" s="16"/>
      <c r="B361" s="16"/>
      <c r="C361" s="35"/>
      <c r="D361" s="546"/>
      <c r="E361" s="293">
        <v>4</v>
      </c>
      <c r="F361" s="37"/>
      <c r="G361" s="318"/>
      <c r="H361" s="320"/>
      <c r="I361" s="320"/>
      <c r="J361" s="319"/>
      <c r="K361" s="172">
        <f>IF(A3taxstdlife="n/a","n/a",IF(K$3&gt;(A3taxstdlife+$E361),((Input!$J$105+Input!$I$81)*$J$7)-SUM($J361:J361),((Input!$J$105+Input!$I$81)*$J$7)/A3taxstdlife))</f>
        <v>0</v>
      </c>
      <c r="L361" s="172">
        <f>IF(A3taxstdlife="n/a","n/a",IF(L$3&gt;(A3taxstdlife+$E361),((Input!$J$105+Input!$I$81)*$J$7)-SUM($J361:K361),((Input!$J$105+Input!$I$81)*$J$7)/A3taxstdlife))</f>
        <v>0</v>
      </c>
      <c r="M361" s="172">
        <f>IF(A3taxstdlife="n/a","n/a",IF(M$3&gt;(A3taxstdlife+$E361),((Input!$J$105+Input!$I$81)*$J$7)-SUM($J361:L361),((Input!$J$105+Input!$I$81)*$J$7)/A3taxstdlife))</f>
        <v>0</v>
      </c>
      <c r="N361" s="172">
        <f>IF(A3taxstdlife="n/a","n/a",IF(N$3&gt;(A3taxstdlife+$E361),((Input!$J$105+Input!$I$81)*$J$7)-SUM($J361:M361),((Input!$J$105+Input!$I$81)*$J$7)/A3taxstdlife))</f>
        <v>0</v>
      </c>
      <c r="O361" s="172">
        <f>IF(A3taxstdlife="n/a","n/a",IF(O$3&gt;(A3taxstdlife+$E361),((Input!$J$105+Input!$I$81)*$J$7)-SUM($J361:N361),((Input!$J$105+Input!$I$81)*$J$7)/A3taxstdlife))</f>
        <v>0</v>
      </c>
      <c r="P361" s="172">
        <f>IF(A3taxstdlife="n/a","n/a",IF(P$3&gt;(A3taxstdlife+$E361),((Input!$J$105+Input!$I$81)*$J$7)-SUM($J361:O361),((Input!$J$105+Input!$I$81)*$J$7)/A3taxstdlife))</f>
        <v>0</v>
      </c>
      <c r="Q361" s="172">
        <f>IF(A3taxstdlife="n/a","n/a",IF(Q$3&gt;(A3taxstdlife+$E361),((Input!$J$105+Input!$I$81)*$J$7)-SUM($J361:P361),((Input!$J$105+Input!$I$81)*$J$7)/A3taxstdlife))</f>
        <v>0</v>
      </c>
      <c r="R361" s="172">
        <f>IF(A3taxstdlife="n/a","n/a",IF(R$3&gt;(A3taxstdlife+$E361),((Input!$J$105+Input!$I$81)*$J$7)-SUM($J361:Q361),((Input!$J$105+Input!$I$81)*$J$7)/A3taxstdlife))</f>
        <v>0</v>
      </c>
      <c r="S361" s="172">
        <f>IF(A3taxstdlife="n/a","n/a",IF(S$3&gt;(A3taxstdlife+$E361),((Input!$J$105+Input!$I$81)*$J$7)-SUM($J361:R361),((Input!$J$105+Input!$I$81)*$J$7)/A3taxstdlife))</f>
        <v>0</v>
      </c>
      <c r="T361" s="172">
        <f>IF(A3taxstdlife="n/a","n/a",IF(T$3&gt;(A3taxstdlife+$E361),((Input!$J$105+Input!$I$81)*$J$7)-SUM($J361:S361),((Input!$J$105+Input!$I$81)*$J$7)/A3taxstdlife))</f>
        <v>0</v>
      </c>
      <c r="U361" s="172">
        <f>IF(A3taxstdlife="n/a","n/a",IF(U$3&gt;(A3taxstdlife+$E361),((Input!$J$105+Input!$I$81)*$J$7)-SUM($J361:T361),((Input!$J$105+Input!$I$81)*$J$7)/A3taxstdlife))</f>
        <v>0</v>
      </c>
      <c r="V361" s="172">
        <f>IF(A3taxstdlife="n/a","n/a",IF(V$3&gt;(A3taxstdlife+$E361),((Input!$J$105+Input!$I$81)*$J$7)-SUM($J361:U361),((Input!$J$105+Input!$I$81)*$J$7)/A3taxstdlife))</f>
        <v>0</v>
      </c>
      <c r="W361" s="172">
        <f>IF(A3taxstdlife="n/a","n/a",IF(W$3&gt;(A3taxstdlife+$E361),((Input!$J$105+Input!$I$81)*$J$7)-SUM($J361:V361),((Input!$J$105+Input!$I$81)*$J$7)/A3taxstdlife))</f>
        <v>0</v>
      </c>
      <c r="X361" s="172">
        <f>IF(A3taxstdlife="n/a","n/a",IF(X$3&gt;(A3taxstdlife+$E361),((Input!$J$105+Input!$I$81)*$J$7)-SUM($J361:W361),((Input!$J$105+Input!$I$81)*$J$7)/A3taxstdlife))</f>
        <v>0</v>
      </c>
      <c r="Y361" s="172">
        <f>IF(A3taxstdlife="n/a","n/a",IF(Y$3&gt;(A3taxstdlife+$E361),((Input!$J$105+Input!$I$81)*$J$7)-SUM($J361:X361),((Input!$J$105+Input!$I$81)*$J$7)/A3taxstdlife))</f>
        <v>0</v>
      </c>
      <c r="Z361" s="172">
        <f>IF(A3taxstdlife="n/a","n/a",IF(Z$3&gt;(A3taxstdlife+$E361),((Input!$J$105+Input!$I$81)*$J$7)-SUM($J361:Y361),((Input!$J$105+Input!$I$81)*$J$7)/A3taxstdlife))</f>
        <v>0</v>
      </c>
      <c r="AA361" s="172">
        <f>IF(A3taxstdlife="n/a","n/a",IF(AA$3&gt;(A3taxstdlife+$E361),((Input!$J$105+Input!$I$81)*$J$7)-SUM($J361:Z361),((Input!$J$105+Input!$I$81)*$J$7)/A3taxstdlife))</f>
        <v>0</v>
      </c>
      <c r="AB361" s="172">
        <f>IF(A3taxstdlife="n/a","n/a",IF(AB$3&gt;(A3taxstdlife+$E361),((Input!$J$105+Input!$I$81)*$J$7)-SUM($J361:AA361),((Input!$J$105+Input!$I$81)*$J$7)/A3taxstdlife))</f>
        <v>0</v>
      </c>
      <c r="AC361" s="172">
        <f>IF(A3taxstdlife="n/a","n/a",IF(AC$3&gt;(A3taxstdlife+$E361),((Input!$J$105+Input!$I$81)*$J$7)-SUM($J361:AB361),((Input!$J$105+Input!$I$81)*$J$7)/A3taxstdlife))</f>
        <v>0</v>
      </c>
      <c r="AD361" s="172">
        <f>IF(A3taxstdlife="n/a","n/a",IF(AD$3&gt;(A3taxstdlife+$E361),((Input!$J$105+Input!$I$81)*$J$7)-SUM($J361:AC361),((Input!$J$105+Input!$I$81)*$J$7)/A3taxstdlife))</f>
        <v>0</v>
      </c>
      <c r="AE361" s="172">
        <f>IF(A3taxstdlife="n/a","n/a",IF(AE$3&gt;(A3taxstdlife+$E361),((Input!$J$105+Input!$I$81)*$J$7)-SUM($J361:AD361),((Input!$J$105+Input!$I$81)*$J$7)/A3taxstdlife))</f>
        <v>0</v>
      </c>
      <c r="AF361" s="172">
        <f>IF(A3taxstdlife="n/a","n/a",IF(AF$3&gt;(A3taxstdlife+$E361),((Input!$J$105+Input!$I$81)*$J$7)-SUM($J361:AE361),((Input!$J$105+Input!$I$81)*$J$7)/A3taxstdlife))</f>
        <v>0</v>
      </c>
      <c r="AG361" s="172">
        <f>IF(A3taxstdlife="n/a","n/a",IF(AG$3&gt;(A3taxstdlife+$E361),((Input!$J$105+Input!$I$81)*$J$7)-SUM($J361:AF361),((Input!$J$105+Input!$I$81)*$J$7)/A3taxstdlife))</f>
        <v>0</v>
      </c>
      <c r="AH361" s="172">
        <f>IF(A3taxstdlife="n/a","n/a",IF(AH$3&gt;(A3taxstdlife+$E361),((Input!$J$105+Input!$I$81)*$J$7)-SUM($J361:AG361),((Input!$J$105+Input!$I$81)*$J$7)/A3taxstdlife))</f>
        <v>0</v>
      </c>
      <c r="AI361" s="172">
        <f>IF(A3taxstdlife="n/a","n/a",IF(AI$3&gt;(A3taxstdlife+$E361),((Input!$J$105+Input!$I$81)*$J$7)-SUM($J361:AH361),((Input!$J$105+Input!$I$81)*$J$7)/A3taxstdlife))</f>
        <v>0</v>
      </c>
      <c r="AJ361" s="172">
        <f>IF(A3taxstdlife="n/a","n/a",IF(AJ$3&gt;(A3taxstdlife+$E361),((Input!$J$105+Input!$I$81)*$J$7)-SUM($J361:AI361),((Input!$J$105+Input!$I$81)*$J$7)/A3taxstdlife))</f>
        <v>0</v>
      </c>
      <c r="AK361" s="172">
        <f>IF(A3taxstdlife="n/a","n/a",IF(AK$3&gt;(A3taxstdlife+$E361),((Input!$J$105+Input!$I$81)*$J$7)-SUM($J361:AJ361),((Input!$J$105+Input!$I$81)*$J$7)/A3taxstdlife))</f>
        <v>0</v>
      </c>
      <c r="AL361" s="172">
        <f>IF(A3taxstdlife="n/a","n/a",IF(AL$3&gt;(A3taxstdlife+$E361),((Input!$J$105+Input!$I$81)*$J$7)-SUM($J361:AK361),((Input!$J$105+Input!$I$81)*$J$7)/A3taxstdlife))</f>
        <v>0</v>
      </c>
      <c r="AM361" s="172">
        <f>IF(A3taxstdlife="n/a","n/a",IF(AM$3&gt;(A3taxstdlife+$E361),((Input!$J$105+Input!$I$81)*$J$7)-SUM($J361:AL361),((Input!$J$105+Input!$I$81)*$J$7)/A3taxstdlife))</f>
        <v>0</v>
      </c>
      <c r="AN361" s="172">
        <f>IF(A3taxstdlife="n/a","n/a",IF(AN$3&gt;(A3taxstdlife+$E361),((Input!$J$105+Input!$I$81)*$J$7)-SUM($J361:AM361),((Input!$J$105+Input!$I$81)*$J$7)/A3taxstdlife))</f>
        <v>0</v>
      </c>
      <c r="AO361" s="172">
        <f>IF(A3taxstdlife="n/a","n/a",IF(AO$3&gt;(A3taxstdlife+$E361),((Input!$J$105+Input!$I$81)*$J$7)-SUM($J361:AN361),((Input!$J$105+Input!$I$81)*$J$7)/A3taxstdlife))</f>
        <v>0</v>
      </c>
      <c r="AP361" s="172">
        <f>IF(A3taxstdlife="n/a","n/a",IF(AP$3&gt;(A3taxstdlife+$E361),((Input!$J$105+Input!$I$81)*$J$7)-SUM($J361:AO361),((Input!$J$105+Input!$I$81)*$J$7)/A3taxstdlife))</f>
        <v>0</v>
      </c>
      <c r="AQ361" s="172">
        <f>IF(A3taxstdlife="n/a","n/a",IF(AQ$3&gt;(A3taxstdlife+$E361),((Input!$J$105+Input!$I$81)*$J$7)-SUM($J361:AP361),((Input!$J$105+Input!$I$81)*$J$7)/A3taxstdlife))</f>
        <v>0</v>
      </c>
      <c r="AR361" s="172">
        <f>IF(A3taxstdlife="n/a","n/a",IF(AR$3&gt;(A3taxstdlife+$E361),((Input!$J$105+Input!$I$81)*$J$7)-SUM($J361:AQ361),((Input!$J$105+Input!$I$81)*$J$7)/A3taxstdlife))</f>
        <v>0</v>
      </c>
      <c r="AS361" s="172">
        <f>IF(A3taxstdlife="n/a","n/a",IF(AS$3&gt;(A3taxstdlife+$E361),((Input!$J$105+Input!$I$81)*$J$7)-SUM($J361:AR361),((Input!$J$105+Input!$I$81)*$J$7)/A3taxstdlife))</f>
        <v>0</v>
      </c>
      <c r="AT361" s="172">
        <f>IF(A3taxstdlife="n/a","n/a",IF(AT$3&gt;(A3taxstdlife+$E361),((Input!$J$105+Input!$I$81)*$J$7)-SUM($J361:AS361),((Input!$J$105+Input!$I$81)*$J$7)/A3taxstdlife))</f>
        <v>0</v>
      </c>
      <c r="AU361" s="172">
        <f>IF(A3taxstdlife="n/a","n/a",IF(AU$3&gt;(A3taxstdlife+$E361),((Input!$J$105+Input!$I$81)*$J$7)-SUM($J361:AT361),((Input!$J$105+Input!$I$81)*$J$7)/A3taxstdlife))</f>
        <v>0</v>
      </c>
      <c r="AV361" s="172">
        <f>IF(A3taxstdlife="n/a","n/a",IF(AV$3&gt;(A3taxstdlife+$E361),((Input!$J$105+Input!$I$81)*$J$7)-SUM($J361:AU361),((Input!$J$105+Input!$I$81)*$J$7)/A3taxstdlife))</f>
        <v>0</v>
      </c>
      <c r="AW361" s="172">
        <f>IF(A3taxstdlife="n/a","n/a",IF(AW$3&gt;(A3taxstdlife+$E361),((Input!$J$105+Input!$I$81)*$J$7)-SUM($J361:AV361),((Input!$J$105+Input!$I$81)*$J$7)/A3taxstdlife))</f>
        <v>0</v>
      </c>
      <c r="AX361" s="172">
        <f>IF(A3taxstdlife="n/a","n/a",IF(AX$3&gt;(A3taxstdlife+$E361),((Input!$J$105+Input!$I$81)*$J$7)-SUM($J361:AW361),((Input!$J$105+Input!$I$81)*$J$7)/A3taxstdlife))</f>
        <v>0</v>
      </c>
      <c r="AY361" s="172">
        <f>IF(A3taxstdlife="n/a","n/a",IF(AY$3&gt;(A3taxstdlife+$E361),((Input!$J$105+Input!$I$81)*$J$7)-SUM($J361:AX361),((Input!$J$105+Input!$I$81)*$J$7)/A3taxstdlife))</f>
        <v>0</v>
      </c>
      <c r="AZ361" s="172">
        <f>IF(A3taxstdlife="n/a","n/a",IF(AZ$3&gt;(A3taxstdlife+$E361),((Input!$J$105+Input!$I$81)*$J$7)-SUM($J361:AY361),((Input!$J$105+Input!$I$81)*$J$7)/A3taxstdlife))</f>
        <v>0</v>
      </c>
      <c r="BA361" s="172">
        <f>IF(A3taxstdlife="n/a","n/a",IF(BA$3&gt;(A3taxstdlife+$E361),((Input!$J$105+Input!$I$81)*$J$7)-SUM($J361:AZ361),((Input!$J$105+Input!$I$81)*$J$7)/A3taxstdlife))</f>
        <v>0</v>
      </c>
      <c r="BB361" s="172">
        <f>IF(A3taxstdlife="n/a","n/a",IF(BB$3&gt;(A3taxstdlife+$E361),((Input!$J$105+Input!$I$81)*$J$7)-SUM($J361:BA361),((Input!$J$105+Input!$I$81)*$J$7)/A3taxstdlife))</f>
        <v>0</v>
      </c>
      <c r="BC361" s="172">
        <f>IF(A3taxstdlife="n/a","n/a",IF(BC$3&gt;(A3taxstdlife+$E361),((Input!$J$105+Input!$I$81)*$J$7)-SUM($J361:BB361),((Input!$J$105+Input!$I$81)*$J$7)/A3taxstdlife))</f>
        <v>0</v>
      </c>
      <c r="BD361" s="172">
        <f>IF(A3taxstdlife="n/a","n/a",IF(BD$3&gt;(A3taxstdlife+$E361),((Input!$J$105+Input!$I$81)*$J$7)-SUM($J361:BC361),((Input!$J$105+Input!$I$81)*$J$7)/A3taxstdlife))</f>
        <v>0</v>
      </c>
      <c r="BE361" s="172">
        <f>IF(A3taxstdlife="n/a","n/a",IF(BE$3&gt;(A3taxstdlife+$E361),((Input!$J$105+Input!$I$81)*$J$7)-SUM($J361:BD361),((Input!$J$105+Input!$I$81)*$J$7)/A3taxstdlife))</f>
        <v>0</v>
      </c>
      <c r="BF361" s="172">
        <f>IF(A3taxstdlife="n/a","n/a",IF(BF$3&gt;(A3taxstdlife+$E361),((Input!$J$105+Input!$I$81)*$J$7)-SUM($J361:BE361),((Input!$J$105+Input!$I$81)*$J$7)/A3taxstdlife))</f>
        <v>0</v>
      </c>
      <c r="BG361" s="172">
        <f>IF(A3taxstdlife="n/a","n/a",IF(BG$3&gt;(A3taxstdlife+$E361),((Input!$J$105+Input!$I$81)*$J$7)-SUM($J361:BF361),((Input!$J$105+Input!$I$81)*$J$7)/A3taxstdlife))</f>
        <v>0</v>
      </c>
      <c r="BH361" s="172">
        <f>IF(A3taxstdlife="n/a","n/a",IF(BH$3&gt;(A3taxstdlife+$E361),((Input!$J$105+Input!$I$81)*$J$7)-SUM($J361:BG361),((Input!$J$105+Input!$I$81)*$J$7)/A3taxstdlife))</f>
        <v>0</v>
      </c>
      <c r="BI361" s="172">
        <f>IF(A3taxstdlife="n/a","n/a",IF(BI$3&gt;(A3taxstdlife+$E361),((Input!$J$105+Input!$I$81)*$J$7)-SUM($J361:BH361),((Input!$J$105+Input!$I$81)*$J$7)/A3taxstdlife))</f>
        <v>0</v>
      </c>
      <c r="BJ361" s="16"/>
      <c r="BK361" s="16"/>
    </row>
    <row r="362" spans="1:63" s="3" customFormat="1" hidden="1" outlineLevel="2">
      <c r="A362" s="16"/>
      <c r="B362" s="16"/>
      <c r="C362" s="35"/>
      <c r="D362" s="546"/>
      <c r="E362" s="293">
        <v>5</v>
      </c>
      <c r="F362" s="37"/>
      <c r="G362" s="318"/>
      <c r="H362" s="320"/>
      <c r="I362" s="320"/>
      <c r="J362" s="320"/>
      <c r="K362" s="319"/>
      <c r="L362" s="172">
        <f>IF(A3taxstdlife="n/a","n/a",IF(L$3&gt;(A3taxstdlife+$E362),((Input!$K$105+Input!$K$81)*$K$7)-SUM($K362:K362),((Input!$K$105+Input!$K$81)*$K$7)/A3taxstdlife))</f>
        <v>0</v>
      </c>
      <c r="M362" s="172">
        <f>IF(A3taxstdlife="n/a","n/a",IF(M$3&gt;(A3taxstdlife+$E362),((Input!$K$105+Input!$K$81)*$K$7)-SUM($K362:L362),((Input!$K$105+Input!$K$81)*$K$7)/A3taxstdlife))</f>
        <v>0</v>
      </c>
      <c r="N362" s="172">
        <f>IF(A3taxstdlife="n/a","n/a",IF(N$3&gt;(A3taxstdlife+$E362),((Input!$K$105+Input!$K$81)*$K$7)-SUM($K362:M362),((Input!$K$105+Input!$K$81)*$K$7)/A3taxstdlife))</f>
        <v>0</v>
      </c>
      <c r="O362" s="172">
        <f>IF(A3taxstdlife="n/a","n/a",IF(O$3&gt;(A3taxstdlife+$E362),((Input!$K$105+Input!$K$81)*$K$7)-SUM($K362:N362),((Input!$K$105+Input!$K$81)*$K$7)/A3taxstdlife))</f>
        <v>0</v>
      </c>
      <c r="P362" s="172">
        <f>IF(A3taxstdlife="n/a","n/a",IF(P$3&gt;(A3taxstdlife+$E362),((Input!$K$105+Input!$K$81)*$K$7)-SUM($K362:O362),((Input!$K$105+Input!$K$81)*$K$7)/A3taxstdlife))</f>
        <v>0</v>
      </c>
      <c r="Q362" s="172">
        <f>IF(A3taxstdlife="n/a","n/a",IF(Q$3&gt;(A3taxstdlife+$E362),((Input!$K$105+Input!$K$81)*$K$7)-SUM($K362:P362),((Input!$K$105+Input!$K$81)*$K$7)/A3taxstdlife))</f>
        <v>0</v>
      </c>
      <c r="R362" s="172">
        <f>IF(A3taxstdlife="n/a","n/a",IF(R$3&gt;(A3taxstdlife+$E362),((Input!$K$105+Input!$K$81)*$K$7)-SUM($K362:Q362),((Input!$K$105+Input!$K$81)*$K$7)/A3taxstdlife))</f>
        <v>0</v>
      </c>
      <c r="S362" s="172">
        <f>IF(A3taxstdlife="n/a","n/a",IF(S$3&gt;(A3taxstdlife+$E362),((Input!$K$105+Input!$K$81)*$K$7)-SUM($K362:R362),((Input!$K$105+Input!$K$81)*$K$7)/A3taxstdlife))</f>
        <v>0</v>
      </c>
      <c r="T362" s="172">
        <f>IF(A3taxstdlife="n/a","n/a",IF(T$3&gt;(A3taxstdlife+$E362),((Input!$K$105+Input!$K$81)*$K$7)-SUM($K362:S362),((Input!$K$105+Input!$K$81)*$K$7)/A3taxstdlife))</f>
        <v>0</v>
      </c>
      <c r="U362" s="172">
        <f>IF(A3taxstdlife="n/a","n/a",IF(U$3&gt;(A3taxstdlife+$E362),((Input!$K$105+Input!$K$81)*$K$7)-SUM($K362:T362),((Input!$K$105+Input!$K$81)*$K$7)/A3taxstdlife))</f>
        <v>0</v>
      </c>
      <c r="V362" s="172">
        <f>IF(A3taxstdlife="n/a","n/a",IF(V$3&gt;(A3taxstdlife+$E362),((Input!$K$105+Input!$K$81)*$K$7)-SUM($K362:U362),((Input!$K$105+Input!$K$81)*$K$7)/A3taxstdlife))</f>
        <v>0</v>
      </c>
      <c r="W362" s="172">
        <f>IF(A3taxstdlife="n/a","n/a",IF(W$3&gt;(A3taxstdlife+$E362),((Input!$K$105+Input!$K$81)*$K$7)-SUM($K362:V362),((Input!$K$105+Input!$K$81)*$K$7)/A3taxstdlife))</f>
        <v>0</v>
      </c>
      <c r="X362" s="172">
        <f>IF(A3taxstdlife="n/a","n/a",IF(X$3&gt;(A3taxstdlife+$E362),((Input!$K$105+Input!$K$81)*$K$7)-SUM($K362:W362),((Input!$K$105+Input!$K$81)*$K$7)/A3taxstdlife))</f>
        <v>0</v>
      </c>
      <c r="Y362" s="172">
        <f>IF(A3taxstdlife="n/a","n/a",IF(Y$3&gt;(A3taxstdlife+$E362),((Input!$K$105+Input!$K$81)*$K$7)-SUM($K362:X362),((Input!$K$105+Input!$K$81)*$K$7)/A3taxstdlife))</f>
        <v>0</v>
      </c>
      <c r="Z362" s="172">
        <f>IF(A3taxstdlife="n/a","n/a",IF(Z$3&gt;(A3taxstdlife+$E362),((Input!$K$105+Input!$K$81)*$K$7)-SUM($K362:Y362),((Input!$K$105+Input!$K$81)*$K$7)/A3taxstdlife))</f>
        <v>0</v>
      </c>
      <c r="AA362" s="172">
        <f>IF(A3taxstdlife="n/a","n/a",IF(AA$3&gt;(A3taxstdlife+$E362),((Input!$K$105+Input!$K$81)*$K$7)-SUM($K362:Z362),((Input!$K$105+Input!$K$81)*$K$7)/A3taxstdlife))</f>
        <v>0</v>
      </c>
      <c r="AB362" s="172">
        <f>IF(A3taxstdlife="n/a","n/a",IF(AB$3&gt;(A3taxstdlife+$E362),((Input!$K$105+Input!$K$81)*$K$7)-SUM($K362:AA362),((Input!$K$105+Input!$K$81)*$K$7)/A3taxstdlife))</f>
        <v>0</v>
      </c>
      <c r="AC362" s="172">
        <f>IF(A3taxstdlife="n/a","n/a",IF(AC$3&gt;(A3taxstdlife+$E362),((Input!$K$105+Input!$K$81)*$K$7)-SUM($K362:AB362),((Input!$K$105+Input!$K$81)*$K$7)/A3taxstdlife))</f>
        <v>0</v>
      </c>
      <c r="AD362" s="172">
        <f>IF(A3taxstdlife="n/a","n/a",IF(AD$3&gt;(A3taxstdlife+$E362),((Input!$K$105+Input!$K$81)*$K$7)-SUM($K362:AC362),((Input!$K$105+Input!$K$81)*$K$7)/A3taxstdlife))</f>
        <v>0</v>
      </c>
      <c r="AE362" s="172">
        <f>IF(A3taxstdlife="n/a","n/a",IF(AE$3&gt;(A3taxstdlife+$E362),((Input!$K$105+Input!$K$81)*$K$7)-SUM($K362:AD362),((Input!$K$105+Input!$K$81)*$K$7)/A3taxstdlife))</f>
        <v>0</v>
      </c>
      <c r="AF362" s="172">
        <f>IF(A3taxstdlife="n/a","n/a",IF(AF$3&gt;(A3taxstdlife+$E362),((Input!$K$105+Input!$K$81)*$K$7)-SUM($K362:AE362),((Input!$K$105+Input!$K$81)*$K$7)/A3taxstdlife))</f>
        <v>0</v>
      </c>
      <c r="AG362" s="172">
        <f>IF(A3taxstdlife="n/a","n/a",IF(AG$3&gt;(A3taxstdlife+$E362),((Input!$K$105+Input!$K$81)*$K$7)-SUM($K362:AF362),((Input!$K$105+Input!$K$81)*$K$7)/A3taxstdlife))</f>
        <v>0</v>
      </c>
      <c r="AH362" s="172">
        <f>IF(A3taxstdlife="n/a","n/a",IF(AH$3&gt;(A3taxstdlife+$E362),((Input!$K$105+Input!$K$81)*$K$7)-SUM($K362:AG362),((Input!$K$105+Input!$K$81)*$K$7)/A3taxstdlife))</f>
        <v>0</v>
      </c>
      <c r="AI362" s="172">
        <f>IF(A3taxstdlife="n/a","n/a",IF(AI$3&gt;(A3taxstdlife+$E362),((Input!$K$105+Input!$K$81)*$K$7)-SUM($K362:AH362),((Input!$K$105+Input!$K$81)*$K$7)/A3taxstdlife))</f>
        <v>0</v>
      </c>
      <c r="AJ362" s="172">
        <f>IF(A3taxstdlife="n/a","n/a",IF(AJ$3&gt;(A3taxstdlife+$E362),((Input!$K$105+Input!$K$81)*$K$7)-SUM($K362:AI362),((Input!$K$105+Input!$K$81)*$K$7)/A3taxstdlife))</f>
        <v>0</v>
      </c>
      <c r="AK362" s="172">
        <f>IF(A3taxstdlife="n/a","n/a",IF(AK$3&gt;(A3taxstdlife+$E362),((Input!$K$105+Input!$K$81)*$K$7)-SUM($K362:AJ362),((Input!$K$105+Input!$K$81)*$K$7)/A3taxstdlife))</f>
        <v>0</v>
      </c>
      <c r="AL362" s="172">
        <f>IF(A3taxstdlife="n/a","n/a",IF(AL$3&gt;(A3taxstdlife+$E362),((Input!$K$105+Input!$K$81)*$K$7)-SUM($K362:AK362),((Input!$K$105+Input!$K$81)*$K$7)/A3taxstdlife))</f>
        <v>0</v>
      </c>
      <c r="AM362" s="172">
        <f>IF(A3taxstdlife="n/a","n/a",IF(AM$3&gt;(A3taxstdlife+$E362),((Input!$K$105+Input!$K$81)*$K$7)-SUM($K362:AL362),((Input!$K$105+Input!$K$81)*$K$7)/A3taxstdlife))</f>
        <v>0</v>
      </c>
      <c r="AN362" s="172">
        <f>IF(A3taxstdlife="n/a","n/a",IF(AN$3&gt;(A3taxstdlife+$E362),((Input!$K$105+Input!$K$81)*$K$7)-SUM($K362:AM362),((Input!$K$105+Input!$K$81)*$K$7)/A3taxstdlife))</f>
        <v>0</v>
      </c>
      <c r="AO362" s="172">
        <f>IF(A3taxstdlife="n/a","n/a",IF(AO$3&gt;(A3taxstdlife+$E362),((Input!$K$105+Input!$K$81)*$K$7)-SUM($K362:AN362),((Input!$K$105+Input!$K$81)*$K$7)/A3taxstdlife))</f>
        <v>0</v>
      </c>
      <c r="AP362" s="172">
        <f>IF(A3taxstdlife="n/a","n/a",IF(AP$3&gt;(A3taxstdlife+$E362),((Input!$K$105+Input!$K$81)*$K$7)-SUM($K362:AO362),((Input!$K$105+Input!$K$81)*$K$7)/A3taxstdlife))</f>
        <v>0</v>
      </c>
      <c r="AQ362" s="172">
        <f>IF(A3taxstdlife="n/a","n/a",IF(AQ$3&gt;(A3taxstdlife+$E362),((Input!$K$105+Input!$K$81)*$K$7)-SUM($K362:AP362),((Input!$K$105+Input!$K$81)*$K$7)/A3taxstdlife))</f>
        <v>0</v>
      </c>
      <c r="AR362" s="172">
        <f>IF(A3taxstdlife="n/a","n/a",IF(AR$3&gt;(A3taxstdlife+$E362),((Input!$K$105+Input!$K$81)*$K$7)-SUM($K362:AQ362),((Input!$K$105+Input!$K$81)*$K$7)/A3taxstdlife))</f>
        <v>0</v>
      </c>
      <c r="AS362" s="172">
        <f>IF(A3taxstdlife="n/a","n/a",IF(AS$3&gt;(A3taxstdlife+$E362),((Input!$K$105+Input!$K$81)*$K$7)-SUM($K362:AR362),((Input!$K$105+Input!$K$81)*$K$7)/A3taxstdlife))</f>
        <v>0</v>
      </c>
      <c r="AT362" s="172">
        <f>IF(A3taxstdlife="n/a","n/a",IF(AT$3&gt;(A3taxstdlife+$E362),((Input!$K$105+Input!$K$81)*$K$7)-SUM($K362:AS362),((Input!$K$105+Input!$K$81)*$K$7)/A3taxstdlife))</f>
        <v>0</v>
      </c>
      <c r="AU362" s="172">
        <f>IF(A3taxstdlife="n/a","n/a",IF(AU$3&gt;(A3taxstdlife+$E362),((Input!$K$105+Input!$K$81)*$K$7)-SUM($K362:AT362),((Input!$K$105+Input!$K$81)*$K$7)/A3taxstdlife))</f>
        <v>0</v>
      </c>
      <c r="AV362" s="172">
        <f>IF(A3taxstdlife="n/a","n/a",IF(AV$3&gt;(A3taxstdlife+$E362),((Input!$K$105+Input!$K$81)*$K$7)-SUM($K362:AU362),((Input!$K$105+Input!$K$81)*$K$7)/A3taxstdlife))</f>
        <v>0</v>
      </c>
      <c r="AW362" s="172">
        <f>IF(A3taxstdlife="n/a","n/a",IF(AW$3&gt;(A3taxstdlife+$E362),((Input!$K$105+Input!$K$81)*$K$7)-SUM($K362:AV362),((Input!$K$105+Input!$K$81)*$K$7)/A3taxstdlife))</f>
        <v>0</v>
      </c>
      <c r="AX362" s="172">
        <f>IF(A3taxstdlife="n/a","n/a",IF(AX$3&gt;(A3taxstdlife+$E362),((Input!$K$105+Input!$K$81)*$K$7)-SUM($K362:AW362),((Input!$K$105+Input!$K$81)*$K$7)/A3taxstdlife))</f>
        <v>0</v>
      </c>
      <c r="AY362" s="172">
        <f>IF(A3taxstdlife="n/a","n/a",IF(AY$3&gt;(A3taxstdlife+$E362),((Input!$K$105+Input!$K$81)*$K$7)-SUM($K362:AX362),((Input!$K$105+Input!$K$81)*$K$7)/A3taxstdlife))</f>
        <v>0</v>
      </c>
      <c r="AZ362" s="172">
        <f>IF(A3taxstdlife="n/a","n/a",IF(AZ$3&gt;(A3taxstdlife+$E362),((Input!$K$105+Input!$K$81)*$K$7)-SUM($K362:AY362),((Input!$K$105+Input!$K$81)*$K$7)/A3taxstdlife))</f>
        <v>0</v>
      </c>
      <c r="BA362" s="172">
        <f>IF(A3taxstdlife="n/a","n/a",IF(BA$3&gt;(A3taxstdlife+$E362),((Input!$K$105+Input!$K$81)*$K$7)-SUM($K362:AZ362),((Input!$K$105+Input!$K$81)*$K$7)/A3taxstdlife))</f>
        <v>0</v>
      </c>
      <c r="BB362" s="172">
        <f>IF(A3taxstdlife="n/a","n/a",IF(BB$3&gt;(A3taxstdlife+$E362),((Input!$K$105+Input!$K$81)*$K$7)-SUM($K362:BA362),((Input!$K$105+Input!$K$81)*$K$7)/A3taxstdlife))</f>
        <v>0</v>
      </c>
      <c r="BC362" s="172">
        <f>IF(A3taxstdlife="n/a","n/a",IF(BC$3&gt;(A3taxstdlife+$E362),((Input!$K$105+Input!$K$81)*$K$7)-SUM($K362:BB362),((Input!$K$105+Input!$K$81)*$K$7)/A3taxstdlife))</f>
        <v>0</v>
      </c>
      <c r="BD362" s="172">
        <f>IF(A3taxstdlife="n/a","n/a",IF(BD$3&gt;(A3taxstdlife+$E362),((Input!$K$105+Input!$K$81)*$K$7)-SUM($K362:BC362),((Input!$K$105+Input!$K$81)*$K$7)/A3taxstdlife))</f>
        <v>0</v>
      </c>
      <c r="BE362" s="172">
        <f>IF(A3taxstdlife="n/a","n/a",IF(BE$3&gt;(A3taxstdlife+$E362),((Input!$K$105+Input!$K$81)*$K$7)-SUM($K362:BD362),((Input!$K$105+Input!$K$81)*$K$7)/A3taxstdlife))</f>
        <v>0</v>
      </c>
      <c r="BF362" s="172">
        <f>IF(A3taxstdlife="n/a","n/a",IF(BF$3&gt;(A3taxstdlife+$E362),((Input!$K$105+Input!$K$81)*$K$7)-SUM($K362:BE362),((Input!$K$105+Input!$K$81)*$K$7)/A3taxstdlife))</f>
        <v>0</v>
      </c>
      <c r="BG362" s="172">
        <f>IF(A3taxstdlife="n/a","n/a",IF(BG$3&gt;(A3taxstdlife+$E362),((Input!$K$105+Input!$K$81)*$K$7)-SUM($K362:BF362),((Input!$K$105+Input!$K$81)*$K$7)/A3taxstdlife))</f>
        <v>0</v>
      </c>
      <c r="BH362" s="172">
        <f>IF(A3taxstdlife="n/a","n/a",IF(BH$3&gt;(A3taxstdlife+$E362),((Input!$K$105+Input!$K$81)*$K$7)-SUM($K362:BG362),((Input!$K$105+Input!$K$81)*$K$7)/A3taxstdlife))</f>
        <v>0</v>
      </c>
      <c r="BI362" s="172">
        <f>IF(A3taxstdlife="n/a","n/a",IF(BI$3&gt;(A3taxstdlife+$E362),((Input!$K$105+Input!$K$81)*$K$7)-SUM($K362:BH362),((Input!$K$105+Input!$K$81)*$K$7)/A3taxstdlife))</f>
        <v>0</v>
      </c>
      <c r="BJ362" s="16"/>
      <c r="BK362" s="16"/>
    </row>
    <row r="363" spans="1:63" s="3" customFormat="1" hidden="1" outlineLevel="2">
      <c r="A363" s="16"/>
      <c r="B363" s="16"/>
      <c r="C363" s="35"/>
      <c r="D363" s="546"/>
      <c r="E363" s="293">
        <v>6</v>
      </c>
      <c r="F363" s="37"/>
      <c r="G363" s="318"/>
      <c r="H363" s="320"/>
      <c r="I363" s="320"/>
      <c r="J363" s="320"/>
      <c r="K363" s="320"/>
      <c r="L363" s="319"/>
      <c r="M363" s="172">
        <f>IF(A3taxstdlife="n/a","n/a",IF(M$3&gt;(A3taxstdlife+$E363),((Input!$K$105+Input!$K$81)*$L$7)-SUM($L363:L363),((Input!$K$105+Input!$K$81)*$L$7)/A3taxstdlife))</f>
        <v>0</v>
      </c>
      <c r="N363" s="172">
        <f>IF(A3taxstdlife="n/a","n/a",IF(N$3&gt;(A3taxstdlife+$E363),((Input!$K$105+Input!$K$81)*$L$7)-SUM($L363:M363),((Input!$K$105+Input!$K$81)*$L$7)/A3taxstdlife))</f>
        <v>0</v>
      </c>
      <c r="O363" s="172">
        <f>IF(A3taxstdlife="n/a","n/a",IF(O$3&gt;(A3taxstdlife+$E363),((Input!$K$105+Input!$K$81)*$L$7)-SUM($L363:N363),((Input!$K$105+Input!$K$81)*$L$7)/A3taxstdlife))</f>
        <v>0</v>
      </c>
      <c r="P363" s="172">
        <f>IF(A3taxstdlife="n/a","n/a",IF(P$3&gt;(A3taxstdlife+$E363),((Input!$K$105+Input!$K$81)*$L$7)-SUM($L363:O363),((Input!$K$105+Input!$K$81)*$L$7)/A3taxstdlife))</f>
        <v>0</v>
      </c>
      <c r="Q363" s="172">
        <f>IF(A3taxstdlife="n/a","n/a",IF(Q$3&gt;(A3taxstdlife+$E363),((Input!$K$105+Input!$K$81)*$L$7)-SUM($L363:P363),((Input!$K$105+Input!$K$81)*$L$7)/A3taxstdlife))</f>
        <v>0</v>
      </c>
      <c r="R363" s="172">
        <f>IF(A3taxstdlife="n/a","n/a",IF(R$3&gt;(A3taxstdlife+$E363),((Input!$K$105+Input!$K$81)*$L$7)-SUM($L363:Q363),((Input!$K$105+Input!$K$81)*$L$7)/A3taxstdlife))</f>
        <v>0</v>
      </c>
      <c r="S363" s="172">
        <f>IF(A3taxstdlife="n/a","n/a",IF(S$3&gt;(A3taxstdlife+$E363),((Input!$K$105+Input!$K$81)*$L$7)-SUM($L363:R363),((Input!$K$105+Input!$K$81)*$L$7)/A3taxstdlife))</f>
        <v>0</v>
      </c>
      <c r="T363" s="172">
        <f>IF(A3taxstdlife="n/a","n/a",IF(T$3&gt;(A3taxstdlife+$E363),((Input!$K$105+Input!$K$81)*$L$7)-SUM($L363:S363),((Input!$K$105+Input!$K$81)*$L$7)/A3taxstdlife))</f>
        <v>0</v>
      </c>
      <c r="U363" s="172">
        <f>IF(A3taxstdlife="n/a","n/a",IF(U$3&gt;(A3taxstdlife+$E363),((Input!$K$105+Input!$K$81)*$L$7)-SUM($L363:T363),((Input!$K$105+Input!$K$81)*$L$7)/A3taxstdlife))</f>
        <v>0</v>
      </c>
      <c r="V363" s="172">
        <f>IF(A3taxstdlife="n/a","n/a",IF(V$3&gt;(A3taxstdlife+$E363),((Input!$K$105+Input!$K$81)*$L$7)-SUM($L363:U363),((Input!$K$105+Input!$K$81)*$L$7)/A3taxstdlife))</f>
        <v>0</v>
      </c>
      <c r="W363" s="172">
        <f>IF(A3taxstdlife="n/a","n/a",IF(W$3&gt;(A3taxstdlife+$E363),((Input!$K$105+Input!$K$81)*$L$7)-SUM($L363:V363),((Input!$K$105+Input!$K$81)*$L$7)/A3taxstdlife))</f>
        <v>0</v>
      </c>
      <c r="X363" s="172">
        <f>IF(A3taxstdlife="n/a","n/a",IF(X$3&gt;(A3taxstdlife+$E363),((Input!$K$105+Input!$K$81)*$L$7)-SUM($L363:W363),((Input!$K$105+Input!$K$81)*$L$7)/A3taxstdlife))</f>
        <v>0</v>
      </c>
      <c r="Y363" s="172">
        <f>IF(A3taxstdlife="n/a","n/a",IF(Y$3&gt;(A3taxstdlife+$E363),((Input!$K$105+Input!$K$81)*$L$7)-SUM($L363:X363),((Input!$K$105+Input!$K$81)*$L$7)/A3taxstdlife))</f>
        <v>0</v>
      </c>
      <c r="Z363" s="172">
        <f>IF(A3taxstdlife="n/a","n/a",IF(Z$3&gt;(A3taxstdlife+$E363),((Input!$K$105+Input!$K$81)*$L$7)-SUM($L363:Y363),((Input!$K$105+Input!$K$81)*$L$7)/A3taxstdlife))</f>
        <v>0</v>
      </c>
      <c r="AA363" s="172">
        <f>IF(A3taxstdlife="n/a","n/a",IF(AA$3&gt;(A3taxstdlife+$E363),((Input!$K$105+Input!$K$81)*$L$7)-SUM($L363:Z363),((Input!$K$105+Input!$K$81)*$L$7)/A3taxstdlife))</f>
        <v>0</v>
      </c>
      <c r="AB363" s="172">
        <f>IF(A3taxstdlife="n/a","n/a",IF(AB$3&gt;(A3taxstdlife+$E363),((Input!$K$105+Input!$K$81)*$L$7)-SUM($L363:AA363),((Input!$K$105+Input!$K$81)*$L$7)/A3taxstdlife))</f>
        <v>0</v>
      </c>
      <c r="AC363" s="172">
        <f>IF(A3taxstdlife="n/a","n/a",IF(AC$3&gt;(A3taxstdlife+$E363),((Input!$K$105+Input!$K$81)*$L$7)-SUM($L363:AB363),((Input!$K$105+Input!$K$81)*$L$7)/A3taxstdlife))</f>
        <v>0</v>
      </c>
      <c r="AD363" s="172">
        <f>IF(A3taxstdlife="n/a","n/a",IF(AD$3&gt;(A3taxstdlife+$E363),((Input!$K$105+Input!$K$81)*$L$7)-SUM($L363:AC363),((Input!$K$105+Input!$K$81)*$L$7)/A3taxstdlife))</f>
        <v>0</v>
      </c>
      <c r="AE363" s="172">
        <f>IF(A3taxstdlife="n/a","n/a",IF(AE$3&gt;(A3taxstdlife+$E363),((Input!$K$105+Input!$K$81)*$L$7)-SUM($L363:AD363),((Input!$K$105+Input!$K$81)*$L$7)/A3taxstdlife))</f>
        <v>0</v>
      </c>
      <c r="AF363" s="172">
        <f>IF(A3taxstdlife="n/a","n/a",IF(AF$3&gt;(A3taxstdlife+$E363),((Input!$K$105+Input!$K$81)*$L$7)-SUM($L363:AE363),((Input!$K$105+Input!$K$81)*$L$7)/A3taxstdlife))</f>
        <v>0</v>
      </c>
      <c r="AG363" s="172">
        <f>IF(A3taxstdlife="n/a","n/a",IF(AG$3&gt;(A3taxstdlife+$E363),((Input!$K$105+Input!$K$81)*$L$7)-SUM($L363:AF363),((Input!$K$105+Input!$K$81)*$L$7)/A3taxstdlife))</f>
        <v>0</v>
      </c>
      <c r="AH363" s="172">
        <f>IF(A3taxstdlife="n/a","n/a",IF(AH$3&gt;(A3taxstdlife+$E363),((Input!$K$105+Input!$K$81)*$L$7)-SUM($L363:AG363),((Input!$K$105+Input!$K$81)*$L$7)/A3taxstdlife))</f>
        <v>0</v>
      </c>
      <c r="AI363" s="172">
        <f>IF(A3taxstdlife="n/a","n/a",IF(AI$3&gt;(A3taxstdlife+$E363),((Input!$K$105+Input!$K$81)*$L$7)-SUM($L363:AH363),((Input!$K$105+Input!$K$81)*$L$7)/A3taxstdlife))</f>
        <v>0</v>
      </c>
      <c r="AJ363" s="172">
        <f>IF(A3taxstdlife="n/a","n/a",IF(AJ$3&gt;(A3taxstdlife+$E363),((Input!$K$105+Input!$K$81)*$L$7)-SUM($L363:AI363),((Input!$K$105+Input!$K$81)*$L$7)/A3taxstdlife))</f>
        <v>0</v>
      </c>
      <c r="AK363" s="172">
        <f>IF(A3taxstdlife="n/a","n/a",IF(AK$3&gt;(A3taxstdlife+$E363),((Input!$K$105+Input!$K$81)*$L$7)-SUM($L363:AJ363),((Input!$K$105+Input!$K$81)*$L$7)/A3taxstdlife))</f>
        <v>0</v>
      </c>
      <c r="AL363" s="172">
        <f>IF(A3taxstdlife="n/a","n/a",IF(AL$3&gt;(A3taxstdlife+$E363),((Input!$K$105+Input!$K$81)*$L$7)-SUM($L363:AK363),((Input!$K$105+Input!$K$81)*$L$7)/A3taxstdlife))</f>
        <v>0</v>
      </c>
      <c r="AM363" s="172">
        <f>IF(A3taxstdlife="n/a","n/a",IF(AM$3&gt;(A3taxstdlife+$E363),((Input!$K$105+Input!$K$81)*$L$7)-SUM($L363:AL363),((Input!$K$105+Input!$K$81)*$L$7)/A3taxstdlife))</f>
        <v>0</v>
      </c>
      <c r="AN363" s="172">
        <f>IF(A3taxstdlife="n/a","n/a",IF(AN$3&gt;(A3taxstdlife+$E363),((Input!$K$105+Input!$K$81)*$L$7)-SUM($L363:AM363),((Input!$K$105+Input!$K$81)*$L$7)/A3taxstdlife))</f>
        <v>0</v>
      </c>
      <c r="AO363" s="172">
        <f>IF(A3taxstdlife="n/a","n/a",IF(AO$3&gt;(A3taxstdlife+$E363),((Input!$K$105+Input!$K$81)*$L$7)-SUM($L363:AN363),((Input!$K$105+Input!$K$81)*$L$7)/A3taxstdlife))</f>
        <v>0</v>
      </c>
      <c r="AP363" s="172">
        <f>IF(A3taxstdlife="n/a","n/a",IF(AP$3&gt;(A3taxstdlife+$E363),((Input!$K$105+Input!$K$81)*$L$7)-SUM($L363:AO363),((Input!$K$105+Input!$K$81)*$L$7)/A3taxstdlife))</f>
        <v>0</v>
      </c>
      <c r="AQ363" s="172">
        <f>IF(A3taxstdlife="n/a","n/a",IF(AQ$3&gt;(A3taxstdlife+$E363),((Input!$K$105+Input!$K$81)*$L$7)-SUM($L363:AP363),((Input!$K$105+Input!$K$81)*$L$7)/A3taxstdlife))</f>
        <v>0</v>
      </c>
      <c r="AR363" s="172">
        <f>IF(A3taxstdlife="n/a","n/a",IF(AR$3&gt;(A3taxstdlife+$E363),((Input!$K$105+Input!$K$81)*$L$7)-SUM($L363:AQ363),((Input!$K$105+Input!$K$81)*$L$7)/A3taxstdlife))</f>
        <v>0</v>
      </c>
      <c r="AS363" s="172">
        <f>IF(A3taxstdlife="n/a","n/a",IF(AS$3&gt;(A3taxstdlife+$E363),((Input!$K$105+Input!$K$81)*$L$7)-SUM($L363:AR363),((Input!$K$105+Input!$K$81)*$L$7)/A3taxstdlife))</f>
        <v>0</v>
      </c>
      <c r="AT363" s="172">
        <f>IF(A3taxstdlife="n/a","n/a",IF(AT$3&gt;(A3taxstdlife+$E363),((Input!$K$105+Input!$K$81)*$L$7)-SUM($L363:AS363),((Input!$K$105+Input!$K$81)*$L$7)/A3taxstdlife))</f>
        <v>0</v>
      </c>
      <c r="AU363" s="172">
        <f>IF(A3taxstdlife="n/a","n/a",IF(AU$3&gt;(A3taxstdlife+$E363),((Input!$K$105+Input!$K$81)*$L$7)-SUM($L363:AT363),((Input!$K$105+Input!$K$81)*$L$7)/A3taxstdlife))</f>
        <v>0</v>
      </c>
      <c r="AV363" s="172">
        <f>IF(A3taxstdlife="n/a","n/a",IF(AV$3&gt;(A3taxstdlife+$E363),((Input!$K$105+Input!$K$81)*$L$7)-SUM($L363:AU363),((Input!$K$105+Input!$K$81)*$L$7)/A3taxstdlife))</f>
        <v>0</v>
      </c>
      <c r="AW363" s="172">
        <f>IF(A3taxstdlife="n/a","n/a",IF(AW$3&gt;(A3taxstdlife+$E363),((Input!$K$105+Input!$K$81)*$L$7)-SUM($L363:AV363),((Input!$K$105+Input!$K$81)*$L$7)/A3taxstdlife))</f>
        <v>0</v>
      </c>
      <c r="AX363" s="172">
        <f>IF(A3taxstdlife="n/a","n/a",IF(AX$3&gt;(A3taxstdlife+$E363),((Input!$K$105+Input!$K$81)*$L$7)-SUM($L363:AW363),((Input!$K$105+Input!$K$81)*$L$7)/A3taxstdlife))</f>
        <v>0</v>
      </c>
      <c r="AY363" s="172">
        <f>IF(A3taxstdlife="n/a","n/a",IF(AY$3&gt;(A3taxstdlife+$E363),((Input!$K$105+Input!$K$81)*$L$7)-SUM($L363:AX363),((Input!$K$105+Input!$K$81)*$L$7)/A3taxstdlife))</f>
        <v>0</v>
      </c>
      <c r="AZ363" s="172">
        <f>IF(A3taxstdlife="n/a","n/a",IF(AZ$3&gt;(A3taxstdlife+$E363),((Input!$K$105+Input!$K$81)*$L$7)-SUM($L363:AY363),((Input!$K$105+Input!$K$81)*$L$7)/A3taxstdlife))</f>
        <v>0</v>
      </c>
      <c r="BA363" s="172">
        <f>IF(A3taxstdlife="n/a","n/a",IF(BA$3&gt;(A3taxstdlife+$E363),((Input!$K$105+Input!$K$81)*$L$7)-SUM($L363:AZ363),((Input!$K$105+Input!$K$81)*$L$7)/A3taxstdlife))</f>
        <v>0</v>
      </c>
      <c r="BB363" s="172">
        <f>IF(A3taxstdlife="n/a","n/a",IF(BB$3&gt;(A3taxstdlife+$E363),((Input!$K$105+Input!$K$81)*$L$7)-SUM($L363:BA363),((Input!$K$105+Input!$K$81)*$L$7)/A3taxstdlife))</f>
        <v>0</v>
      </c>
      <c r="BC363" s="172">
        <f>IF(A3taxstdlife="n/a","n/a",IF(BC$3&gt;(A3taxstdlife+$E363),((Input!$K$105+Input!$K$81)*$L$7)-SUM($L363:BB363),((Input!$K$105+Input!$K$81)*$L$7)/A3taxstdlife))</f>
        <v>0</v>
      </c>
      <c r="BD363" s="172">
        <f>IF(A3taxstdlife="n/a","n/a",IF(BD$3&gt;(A3taxstdlife+$E363),((Input!$K$105+Input!$K$81)*$L$7)-SUM($L363:BC363),((Input!$K$105+Input!$K$81)*$L$7)/A3taxstdlife))</f>
        <v>0</v>
      </c>
      <c r="BE363" s="172">
        <f>IF(A3taxstdlife="n/a","n/a",IF(BE$3&gt;(A3taxstdlife+$E363),((Input!$K$105+Input!$K$81)*$L$7)-SUM($L363:BD363),((Input!$K$105+Input!$K$81)*$L$7)/A3taxstdlife))</f>
        <v>0</v>
      </c>
      <c r="BF363" s="172">
        <f>IF(A3taxstdlife="n/a","n/a",IF(BF$3&gt;(A3taxstdlife+$E363),((Input!$K$105+Input!$K$81)*$L$7)-SUM($L363:BE363),((Input!$K$105+Input!$K$81)*$L$7)/A3taxstdlife))</f>
        <v>0</v>
      </c>
      <c r="BG363" s="172">
        <f>IF(A3taxstdlife="n/a","n/a",IF(BG$3&gt;(A3taxstdlife+$E363),((Input!$K$105+Input!$K$81)*$L$7)-SUM($L363:BF363),((Input!$K$105+Input!$K$81)*$L$7)/A3taxstdlife))</f>
        <v>0</v>
      </c>
      <c r="BH363" s="172">
        <f>IF(A3taxstdlife="n/a","n/a",IF(BH$3&gt;(A3taxstdlife+$E363),((Input!$K$105+Input!$K$81)*$L$7)-SUM($L363:BG363),((Input!$K$105+Input!$K$81)*$L$7)/A3taxstdlife))</f>
        <v>0</v>
      </c>
      <c r="BI363" s="172">
        <f>IF(A3taxstdlife="n/a","n/a",IF(BI$3&gt;(A3taxstdlife+$E363),((Input!$K$105+Input!$K$81)*$L$7)-SUM($L363:BH363),((Input!$K$105+Input!$K$81)*$L$7)/A3taxstdlife))</f>
        <v>0</v>
      </c>
      <c r="BJ363" s="16"/>
      <c r="BK363" s="16"/>
    </row>
    <row r="364" spans="1:63" s="3" customFormat="1" hidden="1" outlineLevel="2">
      <c r="A364" s="16"/>
      <c r="B364" s="16"/>
      <c r="C364" s="35"/>
      <c r="D364" s="546"/>
      <c r="E364" s="293">
        <v>7</v>
      </c>
      <c r="F364" s="37"/>
      <c r="G364" s="318"/>
      <c r="H364" s="320"/>
      <c r="I364" s="320"/>
      <c r="J364" s="320"/>
      <c r="K364" s="320"/>
      <c r="L364" s="320"/>
      <c r="M364" s="319"/>
      <c r="N364" s="172">
        <f>IF(A3taxstdlife="n/a","n/a",IF(N$3&gt;(A3taxstdlife+$E364),((Input!$M$105+Input!$M$81)*$M$7)-SUM($M364:M364),((Input!$M$105+Input!$M$81)*$M$7)/A3taxstdlife))</f>
        <v>0</v>
      </c>
      <c r="O364" s="172">
        <f>IF(A3taxstdlife="n/a","n/a",IF(O$3&gt;(A3taxstdlife+$E364),((Input!$M$105+Input!$M$81)*$M$7)-SUM($M364:N364),((Input!$M$105+Input!$M$81)*$M$7)/A3taxstdlife))</f>
        <v>0</v>
      </c>
      <c r="P364" s="172">
        <f>IF(A3taxstdlife="n/a","n/a",IF(P$3&gt;(A3taxstdlife+$E364),((Input!$M$105+Input!$M$81)*$M$7)-SUM($M364:O364),((Input!$M$105+Input!$M$81)*$M$7)/A3taxstdlife))</f>
        <v>0</v>
      </c>
      <c r="Q364" s="172">
        <f>IF(A3taxstdlife="n/a","n/a",IF(Q$3&gt;(A3taxstdlife+$E364),((Input!$M$105+Input!$M$81)*$M$7)-SUM($M364:P364),((Input!$M$105+Input!$M$81)*$M$7)/A3taxstdlife))</f>
        <v>0</v>
      </c>
      <c r="R364" s="172">
        <f>IF(A3taxstdlife="n/a","n/a",IF(R$3&gt;(A3taxstdlife+$E364),((Input!$M$105+Input!$M$81)*$M$7)-SUM($M364:Q364),((Input!$M$105+Input!$M$81)*$M$7)/A3taxstdlife))</f>
        <v>0</v>
      </c>
      <c r="S364" s="172">
        <f>IF(A3taxstdlife="n/a","n/a",IF(S$3&gt;(A3taxstdlife+$E364),((Input!$M$105+Input!$M$81)*$M$7)-SUM($M364:R364),((Input!$M$105+Input!$M$81)*$M$7)/A3taxstdlife))</f>
        <v>0</v>
      </c>
      <c r="T364" s="172">
        <f>IF(A3taxstdlife="n/a","n/a",IF(T$3&gt;(A3taxstdlife+$E364),((Input!$M$105+Input!$M$81)*$M$7)-SUM($M364:S364),((Input!$M$105+Input!$M$81)*$M$7)/A3taxstdlife))</f>
        <v>0</v>
      </c>
      <c r="U364" s="172">
        <f>IF(A3taxstdlife="n/a","n/a",IF(U$3&gt;(A3taxstdlife+$E364),((Input!$M$105+Input!$M$81)*$M$7)-SUM($M364:T364),((Input!$M$105+Input!$M$81)*$M$7)/A3taxstdlife))</f>
        <v>0</v>
      </c>
      <c r="V364" s="172">
        <f>IF(A3taxstdlife="n/a","n/a",IF(V$3&gt;(A3taxstdlife+$E364),((Input!$M$105+Input!$M$81)*$M$7)-SUM($M364:U364),((Input!$M$105+Input!$M$81)*$M$7)/A3taxstdlife))</f>
        <v>0</v>
      </c>
      <c r="W364" s="172">
        <f>IF(A3taxstdlife="n/a","n/a",IF(W$3&gt;(A3taxstdlife+$E364),((Input!$M$105+Input!$M$81)*$M$7)-SUM($M364:V364),((Input!$M$105+Input!$M$81)*$M$7)/A3taxstdlife))</f>
        <v>0</v>
      </c>
      <c r="X364" s="172">
        <f>IF(A3taxstdlife="n/a","n/a",IF(X$3&gt;(A3taxstdlife+$E364),((Input!$M$105+Input!$M$81)*$M$7)-SUM($M364:W364),((Input!$M$105+Input!$M$81)*$M$7)/A3taxstdlife))</f>
        <v>0</v>
      </c>
      <c r="Y364" s="172">
        <f>IF(A3taxstdlife="n/a","n/a",IF(Y$3&gt;(A3taxstdlife+$E364),((Input!$M$105+Input!$M$81)*$M$7)-SUM($M364:X364),((Input!$M$105+Input!$M$81)*$M$7)/A3taxstdlife))</f>
        <v>0</v>
      </c>
      <c r="Z364" s="172">
        <f>IF(A3taxstdlife="n/a","n/a",IF(Z$3&gt;(A3taxstdlife+$E364),((Input!$M$105+Input!$M$81)*$M$7)-SUM($M364:Y364),((Input!$M$105+Input!$M$81)*$M$7)/A3taxstdlife))</f>
        <v>0</v>
      </c>
      <c r="AA364" s="172">
        <f>IF(A3taxstdlife="n/a","n/a",IF(AA$3&gt;(A3taxstdlife+$E364),((Input!$M$105+Input!$M$81)*$M$7)-SUM($M364:Z364),((Input!$M$105+Input!$M$81)*$M$7)/A3taxstdlife))</f>
        <v>0</v>
      </c>
      <c r="AB364" s="172">
        <f>IF(A3taxstdlife="n/a","n/a",IF(AB$3&gt;(A3taxstdlife+$E364),((Input!$M$105+Input!$M$81)*$M$7)-SUM($M364:AA364),((Input!$M$105+Input!$M$81)*$M$7)/A3taxstdlife))</f>
        <v>0</v>
      </c>
      <c r="AC364" s="172">
        <f>IF(A3taxstdlife="n/a","n/a",IF(AC$3&gt;(A3taxstdlife+$E364),((Input!$M$105+Input!$M$81)*$M$7)-SUM($M364:AB364),((Input!$M$105+Input!$M$81)*$M$7)/A3taxstdlife))</f>
        <v>0</v>
      </c>
      <c r="AD364" s="172">
        <f>IF(A3taxstdlife="n/a","n/a",IF(AD$3&gt;(A3taxstdlife+$E364),((Input!$M$105+Input!$M$81)*$M$7)-SUM($M364:AC364),((Input!$M$105+Input!$M$81)*$M$7)/A3taxstdlife))</f>
        <v>0</v>
      </c>
      <c r="AE364" s="172">
        <f>IF(A3taxstdlife="n/a","n/a",IF(AE$3&gt;(A3taxstdlife+$E364),((Input!$M$105+Input!$M$81)*$M$7)-SUM($M364:AD364),((Input!$M$105+Input!$M$81)*$M$7)/A3taxstdlife))</f>
        <v>0</v>
      </c>
      <c r="AF364" s="172">
        <f>IF(A3taxstdlife="n/a","n/a",IF(AF$3&gt;(A3taxstdlife+$E364),((Input!$M$105+Input!$M$81)*$M$7)-SUM($M364:AE364),((Input!$M$105+Input!$M$81)*$M$7)/A3taxstdlife))</f>
        <v>0</v>
      </c>
      <c r="AG364" s="172">
        <f>IF(A3taxstdlife="n/a","n/a",IF(AG$3&gt;(A3taxstdlife+$E364),((Input!$M$105+Input!$M$81)*$M$7)-SUM($M364:AF364),((Input!$M$105+Input!$M$81)*$M$7)/A3taxstdlife))</f>
        <v>0</v>
      </c>
      <c r="AH364" s="172">
        <f>IF(A3taxstdlife="n/a","n/a",IF(AH$3&gt;(A3taxstdlife+$E364),((Input!$M$105+Input!$M$81)*$M$7)-SUM($M364:AG364),((Input!$M$105+Input!$M$81)*$M$7)/A3taxstdlife))</f>
        <v>0</v>
      </c>
      <c r="AI364" s="172">
        <f>IF(A3taxstdlife="n/a","n/a",IF(AI$3&gt;(A3taxstdlife+$E364),((Input!$M$105+Input!$M$81)*$M$7)-SUM($M364:AH364),((Input!$M$105+Input!$M$81)*$M$7)/A3taxstdlife))</f>
        <v>0</v>
      </c>
      <c r="AJ364" s="172">
        <f>IF(A3taxstdlife="n/a","n/a",IF(AJ$3&gt;(A3taxstdlife+$E364),((Input!$M$105+Input!$M$81)*$M$7)-SUM($M364:AI364),((Input!$M$105+Input!$M$81)*$M$7)/A3taxstdlife))</f>
        <v>0</v>
      </c>
      <c r="AK364" s="172">
        <f>IF(A3taxstdlife="n/a","n/a",IF(AK$3&gt;(A3taxstdlife+$E364),((Input!$M$105+Input!$M$81)*$M$7)-SUM($M364:AJ364),((Input!$M$105+Input!$M$81)*$M$7)/A3taxstdlife))</f>
        <v>0</v>
      </c>
      <c r="AL364" s="172">
        <f>IF(A3taxstdlife="n/a","n/a",IF(AL$3&gt;(A3taxstdlife+$E364),((Input!$M$105+Input!$M$81)*$M$7)-SUM($M364:AK364),((Input!$M$105+Input!$M$81)*$M$7)/A3taxstdlife))</f>
        <v>0</v>
      </c>
      <c r="AM364" s="172">
        <f>IF(A3taxstdlife="n/a","n/a",IF(AM$3&gt;(A3taxstdlife+$E364),((Input!$M$105+Input!$M$81)*$M$7)-SUM($M364:AL364),((Input!$M$105+Input!$M$81)*$M$7)/A3taxstdlife))</f>
        <v>0</v>
      </c>
      <c r="AN364" s="172">
        <f>IF(A3taxstdlife="n/a","n/a",IF(AN$3&gt;(A3taxstdlife+$E364),((Input!$M$105+Input!$M$81)*$M$7)-SUM($M364:AM364),((Input!$M$105+Input!$M$81)*$M$7)/A3taxstdlife))</f>
        <v>0</v>
      </c>
      <c r="AO364" s="172">
        <f>IF(A3taxstdlife="n/a","n/a",IF(AO$3&gt;(A3taxstdlife+$E364),((Input!$M$105+Input!$M$81)*$M$7)-SUM($M364:AN364),((Input!$M$105+Input!$M$81)*$M$7)/A3taxstdlife))</f>
        <v>0</v>
      </c>
      <c r="AP364" s="172">
        <f>IF(A3taxstdlife="n/a","n/a",IF(AP$3&gt;(A3taxstdlife+$E364),((Input!$M$105+Input!$M$81)*$M$7)-SUM($M364:AO364),((Input!$M$105+Input!$M$81)*$M$7)/A3taxstdlife))</f>
        <v>0</v>
      </c>
      <c r="AQ364" s="172">
        <f>IF(A3taxstdlife="n/a","n/a",IF(AQ$3&gt;(A3taxstdlife+$E364),((Input!$M$105+Input!$M$81)*$M$7)-SUM($M364:AP364),((Input!$M$105+Input!$M$81)*$M$7)/A3taxstdlife))</f>
        <v>0</v>
      </c>
      <c r="AR364" s="172">
        <f>IF(A3taxstdlife="n/a","n/a",IF(AR$3&gt;(A3taxstdlife+$E364),((Input!$M$105+Input!$M$81)*$M$7)-SUM($M364:AQ364),((Input!$M$105+Input!$M$81)*$M$7)/A3taxstdlife))</f>
        <v>0</v>
      </c>
      <c r="AS364" s="172">
        <f>IF(A3taxstdlife="n/a","n/a",IF(AS$3&gt;(A3taxstdlife+$E364),((Input!$M$105+Input!$M$81)*$M$7)-SUM($M364:AR364),((Input!$M$105+Input!$M$81)*$M$7)/A3taxstdlife))</f>
        <v>0</v>
      </c>
      <c r="AT364" s="172">
        <f>IF(A3taxstdlife="n/a","n/a",IF(AT$3&gt;(A3taxstdlife+$E364),((Input!$M$105+Input!$M$81)*$M$7)-SUM($M364:AS364),((Input!$M$105+Input!$M$81)*$M$7)/A3taxstdlife))</f>
        <v>0</v>
      </c>
      <c r="AU364" s="172">
        <f>IF(A3taxstdlife="n/a","n/a",IF(AU$3&gt;(A3taxstdlife+$E364),((Input!$M$105+Input!$M$81)*$M$7)-SUM($M364:AT364),((Input!$M$105+Input!$M$81)*$M$7)/A3taxstdlife))</f>
        <v>0</v>
      </c>
      <c r="AV364" s="172">
        <f>IF(A3taxstdlife="n/a","n/a",IF(AV$3&gt;(A3taxstdlife+$E364),((Input!$M$105+Input!$M$81)*$M$7)-SUM($M364:AU364),((Input!$M$105+Input!$M$81)*$M$7)/A3taxstdlife))</f>
        <v>0</v>
      </c>
      <c r="AW364" s="172">
        <f>IF(A3taxstdlife="n/a","n/a",IF(AW$3&gt;(A3taxstdlife+$E364),((Input!$M$105+Input!$M$81)*$M$7)-SUM($M364:AV364),((Input!$M$105+Input!$M$81)*$M$7)/A3taxstdlife))</f>
        <v>0</v>
      </c>
      <c r="AX364" s="172">
        <f>IF(A3taxstdlife="n/a","n/a",IF(AX$3&gt;(A3taxstdlife+$E364),((Input!$M$105+Input!$M$81)*$M$7)-SUM($M364:AW364),((Input!$M$105+Input!$M$81)*$M$7)/A3taxstdlife))</f>
        <v>0</v>
      </c>
      <c r="AY364" s="172">
        <f>IF(A3taxstdlife="n/a","n/a",IF(AY$3&gt;(A3taxstdlife+$E364),((Input!$M$105+Input!$M$81)*$M$7)-SUM($M364:AX364),((Input!$M$105+Input!$M$81)*$M$7)/A3taxstdlife))</f>
        <v>0</v>
      </c>
      <c r="AZ364" s="172">
        <f>IF(A3taxstdlife="n/a","n/a",IF(AZ$3&gt;(A3taxstdlife+$E364),((Input!$M$105+Input!$M$81)*$M$7)-SUM($M364:AY364),((Input!$M$105+Input!$M$81)*$M$7)/A3taxstdlife))</f>
        <v>0</v>
      </c>
      <c r="BA364" s="172">
        <f>IF(A3taxstdlife="n/a","n/a",IF(BA$3&gt;(A3taxstdlife+$E364),((Input!$M$105+Input!$M$81)*$M$7)-SUM($M364:AZ364),((Input!$M$105+Input!$M$81)*$M$7)/A3taxstdlife))</f>
        <v>0</v>
      </c>
      <c r="BB364" s="172">
        <f>IF(A3taxstdlife="n/a","n/a",IF(BB$3&gt;(A3taxstdlife+$E364),((Input!$M$105+Input!$M$81)*$M$7)-SUM($M364:BA364),((Input!$M$105+Input!$M$81)*$M$7)/A3taxstdlife))</f>
        <v>0</v>
      </c>
      <c r="BC364" s="172">
        <f>IF(A3taxstdlife="n/a","n/a",IF(BC$3&gt;(A3taxstdlife+$E364),((Input!$M$105+Input!$M$81)*$M$7)-SUM($M364:BB364),((Input!$M$105+Input!$M$81)*$M$7)/A3taxstdlife))</f>
        <v>0</v>
      </c>
      <c r="BD364" s="172">
        <f>IF(A3taxstdlife="n/a","n/a",IF(BD$3&gt;(A3taxstdlife+$E364),((Input!$M$105+Input!$M$81)*$M$7)-SUM($M364:BC364),((Input!$M$105+Input!$M$81)*$M$7)/A3taxstdlife))</f>
        <v>0</v>
      </c>
      <c r="BE364" s="172">
        <f>IF(A3taxstdlife="n/a","n/a",IF(BE$3&gt;(A3taxstdlife+$E364),((Input!$M$105+Input!$M$81)*$M$7)-SUM($M364:BD364),((Input!$M$105+Input!$M$81)*$M$7)/A3taxstdlife))</f>
        <v>0</v>
      </c>
      <c r="BF364" s="172">
        <f>IF(A3taxstdlife="n/a","n/a",IF(BF$3&gt;(A3taxstdlife+$E364),((Input!$M$105+Input!$M$81)*$M$7)-SUM($M364:BE364),((Input!$M$105+Input!$M$81)*$M$7)/A3taxstdlife))</f>
        <v>0</v>
      </c>
      <c r="BG364" s="172">
        <f>IF(A3taxstdlife="n/a","n/a",IF(BG$3&gt;(A3taxstdlife+$E364),((Input!$M$105+Input!$M$81)*$M$7)-SUM($M364:BF364),((Input!$M$105+Input!$M$81)*$M$7)/A3taxstdlife))</f>
        <v>0</v>
      </c>
      <c r="BH364" s="172">
        <f>IF(A3taxstdlife="n/a","n/a",IF(BH$3&gt;(A3taxstdlife+$E364),((Input!$M$105+Input!$M$81)*$M$7)-SUM($M364:BG364),((Input!$M$105+Input!$M$81)*$M$7)/A3taxstdlife))</f>
        <v>0</v>
      </c>
      <c r="BI364" s="172">
        <f>IF(A3taxstdlife="n/a","n/a",IF(BI$3&gt;(A3taxstdlife+$E364),((Input!$M$105+Input!$M$81)*$M$7)-SUM($M364:BH364),((Input!$M$105+Input!$M$81)*$M$7)/A3taxstdlife))</f>
        <v>0</v>
      </c>
      <c r="BJ364" s="16"/>
      <c r="BK364" s="16"/>
    </row>
    <row r="365" spans="1:63" s="3" customFormat="1" hidden="1" outlineLevel="2">
      <c r="A365" s="16"/>
      <c r="B365" s="16"/>
      <c r="C365" s="35"/>
      <c r="D365" s="546"/>
      <c r="E365" s="293">
        <v>8</v>
      </c>
      <c r="F365" s="37"/>
      <c r="G365" s="318"/>
      <c r="H365" s="320"/>
      <c r="I365" s="320"/>
      <c r="J365" s="320"/>
      <c r="K365" s="320"/>
      <c r="L365" s="320"/>
      <c r="M365" s="320"/>
      <c r="N365" s="319"/>
      <c r="O365" s="172">
        <f>IF(A3taxstdlife="n/a","n/a",IF(O$3&gt;(A3taxstdlife+$E365),((Input!$N$105+Input!$N$81)*$N$7)-SUM($N365:N365),((Input!$N$105+Input!$N$81)*$N$7)/A3taxstdlife))</f>
        <v>0</v>
      </c>
      <c r="P365" s="172">
        <f>IF(A3taxstdlife="n/a","n/a",IF(P$3&gt;(A3taxstdlife+$E365),((Input!$N$105+Input!$N$81)*$N$7)-SUM($N365:O365),((Input!$N$105+Input!$N$81)*$N$7)/A3taxstdlife))</f>
        <v>0</v>
      </c>
      <c r="Q365" s="172">
        <f>IF(A3taxstdlife="n/a","n/a",IF(Q$3&gt;(A3taxstdlife+$E365),((Input!$N$105+Input!$N$81)*$N$7)-SUM($N365:P365),((Input!$N$105+Input!$N$81)*$N$7)/A3taxstdlife))</f>
        <v>0</v>
      </c>
      <c r="R365" s="172">
        <f>IF(A3taxstdlife="n/a","n/a",IF(R$3&gt;(A3taxstdlife+$E365),((Input!$N$105+Input!$N$81)*$N$7)-SUM($N365:Q365),((Input!$N$105+Input!$N$81)*$N$7)/A3taxstdlife))</f>
        <v>0</v>
      </c>
      <c r="S365" s="172">
        <f>IF(A3taxstdlife="n/a","n/a",IF(S$3&gt;(A3taxstdlife+$E365),((Input!$N$105+Input!$N$81)*$N$7)-SUM($N365:R365),((Input!$N$105+Input!$N$81)*$N$7)/A3taxstdlife))</f>
        <v>0</v>
      </c>
      <c r="T365" s="172">
        <f>IF(A3taxstdlife="n/a","n/a",IF(T$3&gt;(A3taxstdlife+$E365),((Input!$N$105+Input!$N$81)*$N$7)-SUM($N365:S365),((Input!$N$105+Input!$N$81)*$N$7)/A3taxstdlife))</f>
        <v>0</v>
      </c>
      <c r="U365" s="172">
        <f>IF(A3taxstdlife="n/a","n/a",IF(U$3&gt;(A3taxstdlife+$E365),((Input!$N$105+Input!$N$81)*$N$7)-SUM($N365:T365),((Input!$N$105+Input!$N$81)*$N$7)/A3taxstdlife))</f>
        <v>0</v>
      </c>
      <c r="V365" s="172">
        <f>IF(A3taxstdlife="n/a","n/a",IF(V$3&gt;(A3taxstdlife+$E365),((Input!$N$105+Input!$N$81)*$N$7)-SUM($N365:U365),((Input!$N$105+Input!$N$81)*$N$7)/A3taxstdlife))</f>
        <v>0</v>
      </c>
      <c r="W365" s="172">
        <f>IF(A3taxstdlife="n/a","n/a",IF(W$3&gt;(A3taxstdlife+$E365),((Input!$N$105+Input!$N$81)*$N$7)-SUM($N365:V365),((Input!$N$105+Input!$N$81)*$N$7)/A3taxstdlife))</f>
        <v>0</v>
      </c>
      <c r="X365" s="172">
        <f>IF(A3taxstdlife="n/a","n/a",IF(X$3&gt;(A3taxstdlife+$E365),((Input!$N$105+Input!$N$81)*$N$7)-SUM($N365:W365),((Input!$N$105+Input!$N$81)*$N$7)/A3taxstdlife))</f>
        <v>0</v>
      </c>
      <c r="Y365" s="172">
        <f>IF(A3taxstdlife="n/a","n/a",IF(Y$3&gt;(A3taxstdlife+$E365),((Input!$N$105+Input!$N$81)*$N$7)-SUM($N365:X365),((Input!$N$105+Input!$N$81)*$N$7)/A3taxstdlife))</f>
        <v>0</v>
      </c>
      <c r="Z365" s="172">
        <f>IF(A3taxstdlife="n/a","n/a",IF(Z$3&gt;(A3taxstdlife+$E365),((Input!$N$105+Input!$N$81)*$N$7)-SUM($N365:Y365),((Input!$N$105+Input!$N$81)*$N$7)/A3taxstdlife))</f>
        <v>0</v>
      </c>
      <c r="AA365" s="172">
        <f>IF(A3taxstdlife="n/a","n/a",IF(AA$3&gt;(A3taxstdlife+$E365),((Input!$N$105+Input!$N$81)*$N$7)-SUM($N365:Z365),((Input!$N$105+Input!$N$81)*$N$7)/A3taxstdlife))</f>
        <v>0</v>
      </c>
      <c r="AB365" s="172">
        <f>IF(A3taxstdlife="n/a","n/a",IF(AB$3&gt;(A3taxstdlife+$E365),((Input!$N$105+Input!$N$81)*$N$7)-SUM($N365:AA365),((Input!$N$105+Input!$N$81)*$N$7)/A3taxstdlife))</f>
        <v>0</v>
      </c>
      <c r="AC365" s="172">
        <f>IF(A3taxstdlife="n/a","n/a",IF(AC$3&gt;(A3taxstdlife+$E365),((Input!$N$105+Input!$N$81)*$N$7)-SUM($N365:AB365),((Input!$N$105+Input!$N$81)*$N$7)/A3taxstdlife))</f>
        <v>0</v>
      </c>
      <c r="AD365" s="172">
        <f>IF(A3taxstdlife="n/a","n/a",IF(AD$3&gt;(A3taxstdlife+$E365),((Input!$N$105+Input!$N$81)*$N$7)-SUM($N365:AC365),((Input!$N$105+Input!$N$81)*$N$7)/A3taxstdlife))</f>
        <v>0</v>
      </c>
      <c r="AE365" s="172">
        <f>IF(A3taxstdlife="n/a","n/a",IF(AE$3&gt;(A3taxstdlife+$E365),((Input!$N$105+Input!$N$81)*$N$7)-SUM($N365:AD365),((Input!$N$105+Input!$N$81)*$N$7)/A3taxstdlife))</f>
        <v>0</v>
      </c>
      <c r="AF365" s="172">
        <f>IF(A3taxstdlife="n/a","n/a",IF(AF$3&gt;(A3taxstdlife+$E365),((Input!$N$105+Input!$N$81)*$N$7)-SUM($N365:AE365),((Input!$N$105+Input!$N$81)*$N$7)/A3taxstdlife))</f>
        <v>0</v>
      </c>
      <c r="AG365" s="172">
        <f>IF(A3taxstdlife="n/a","n/a",IF(AG$3&gt;(A3taxstdlife+$E365),((Input!$N$105+Input!$N$81)*$N$7)-SUM($N365:AF365),((Input!$N$105+Input!$N$81)*$N$7)/A3taxstdlife))</f>
        <v>0</v>
      </c>
      <c r="AH365" s="172">
        <f>IF(A3taxstdlife="n/a","n/a",IF(AH$3&gt;(A3taxstdlife+$E365),((Input!$N$105+Input!$N$81)*$N$7)-SUM($N365:AG365),((Input!$N$105+Input!$N$81)*$N$7)/A3taxstdlife))</f>
        <v>0</v>
      </c>
      <c r="AI365" s="172">
        <f>IF(A3taxstdlife="n/a","n/a",IF(AI$3&gt;(A3taxstdlife+$E365),((Input!$N$105+Input!$N$81)*$N$7)-SUM($N365:AH365),((Input!$N$105+Input!$N$81)*$N$7)/A3taxstdlife))</f>
        <v>0</v>
      </c>
      <c r="AJ365" s="172">
        <f>IF(A3taxstdlife="n/a","n/a",IF(AJ$3&gt;(A3taxstdlife+$E365),((Input!$N$105+Input!$N$81)*$N$7)-SUM($N365:AI365),((Input!$N$105+Input!$N$81)*$N$7)/A3taxstdlife))</f>
        <v>0</v>
      </c>
      <c r="AK365" s="172">
        <f>IF(A3taxstdlife="n/a","n/a",IF(AK$3&gt;(A3taxstdlife+$E365),((Input!$N$105+Input!$N$81)*$N$7)-SUM($N365:AJ365),((Input!$N$105+Input!$N$81)*$N$7)/A3taxstdlife))</f>
        <v>0</v>
      </c>
      <c r="AL365" s="172">
        <f>IF(A3taxstdlife="n/a","n/a",IF(AL$3&gt;(A3taxstdlife+$E365),((Input!$N$105+Input!$N$81)*$N$7)-SUM($N365:AK365),((Input!$N$105+Input!$N$81)*$N$7)/A3taxstdlife))</f>
        <v>0</v>
      </c>
      <c r="AM365" s="172">
        <f>IF(A3taxstdlife="n/a","n/a",IF(AM$3&gt;(A3taxstdlife+$E365),((Input!$N$105+Input!$N$81)*$N$7)-SUM($N365:AL365),((Input!$N$105+Input!$N$81)*$N$7)/A3taxstdlife))</f>
        <v>0</v>
      </c>
      <c r="AN365" s="172">
        <f>IF(A3taxstdlife="n/a","n/a",IF(AN$3&gt;(A3taxstdlife+$E365),((Input!$N$105+Input!$N$81)*$N$7)-SUM($N365:AM365),((Input!$N$105+Input!$N$81)*$N$7)/A3taxstdlife))</f>
        <v>0</v>
      </c>
      <c r="AO365" s="172">
        <f>IF(A3taxstdlife="n/a","n/a",IF(AO$3&gt;(A3taxstdlife+$E365),((Input!$N$105+Input!$N$81)*$N$7)-SUM($N365:AN365),((Input!$N$105+Input!$N$81)*$N$7)/A3taxstdlife))</f>
        <v>0</v>
      </c>
      <c r="AP365" s="172">
        <f>IF(A3taxstdlife="n/a","n/a",IF(AP$3&gt;(A3taxstdlife+$E365),((Input!$N$105+Input!$N$81)*$N$7)-SUM($N365:AO365),((Input!$N$105+Input!$N$81)*$N$7)/A3taxstdlife))</f>
        <v>0</v>
      </c>
      <c r="AQ365" s="172">
        <f>IF(A3taxstdlife="n/a","n/a",IF(AQ$3&gt;(A3taxstdlife+$E365),((Input!$N$105+Input!$N$81)*$N$7)-SUM($N365:AP365),((Input!$N$105+Input!$N$81)*$N$7)/A3taxstdlife))</f>
        <v>0</v>
      </c>
      <c r="AR365" s="172">
        <f>IF(A3taxstdlife="n/a","n/a",IF(AR$3&gt;(A3taxstdlife+$E365),((Input!$N$105+Input!$N$81)*$N$7)-SUM($N365:AQ365),((Input!$N$105+Input!$N$81)*$N$7)/A3taxstdlife))</f>
        <v>0</v>
      </c>
      <c r="AS365" s="172">
        <f>IF(A3taxstdlife="n/a","n/a",IF(AS$3&gt;(A3taxstdlife+$E365),((Input!$N$105+Input!$N$81)*$N$7)-SUM($N365:AR365),((Input!$N$105+Input!$N$81)*$N$7)/A3taxstdlife))</f>
        <v>0</v>
      </c>
      <c r="AT365" s="172">
        <f>IF(A3taxstdlife="n/a","n/a",IF(AT$3&gt;(A3taxstdlife+$E365),((Input!$N$105+Input!$N$81)*$N$7)-SUM($N365:AS365),((Input!$N$105+Input!$N$81)*$N$7)/A3taxstdlife))</f>
        <v>0</v>
      </c>
      <c r="AU365" s="172">
        <f>IF(A3taxstdlife="n/a","n/a",IF(AU$3&gt;(A3taxstdlife+$E365),((Input!$N$105+Input!$N$81)*$N$7)-SUM($N365:AT365),((Input!$N$105+Input!$N$81)*$N$7)/A3taxstdlife))</f>
        <v>0</v>
      </c>
      <c r="AV365" s="172">
        <f>IF(A3taxstdlife="n/a","n/a",IF(AV$3&gt;(A3taxstdlife+$E365),((Input!$N$105+Input!$N$81)*$N$7)-SUM($N365:AU365),((Input!$N$105+Input!$N$81)*$N$7)/A3taxstdlife))</f>
        <v>0</v>
      </c>
      <c r="AW365" s="172">
        <f>IF(A3taxstdlife="n/a","n/a",IF(AW$3&gt;(A3taxstdlife+$E365),((Input!$N$105+Input!$N$81)*$N$7)-SUM($N365:AV365),((Input!$N$105+Input!$N$81)*$N$7)/A3taxstdlife))</f>
        <v>0</v>
      </c>
      <c r="AX365" s="172">
        <f>IF(A3taxstdlife="n/a","n/a",IF(AX$3&gt;(A3taxstdlife+$E365),((Input!$N$105+Input!$N$81)*$N$7)-SUM($N365:AW365),((Input!$N$105+Input!$N$81)*$N$7)/A3taxstdlife))</f>
        <v>0</v>
      </c>
      <c r="AY365" s="172">
        <f>IF(A3taxstdlife="n/a","n/a",IF(AY$3&gt;(A3taxstdlife+$E365),((Input!$N$105+Input!$N$81)*$N$7)-SUM($N365:AX365),((Input!$N$105+Input!$N$81)*$N$7)/A3taxstdlife))</f>
        <v>0</v>
      </c>
      <c r="AZ365" s="172">
        <f>IF(A3taxstdlife="n/a","n/a",IF(AZ$3&gt;(A3taxstdlife+$E365),((Input!$N$105+Input!$N$81)*$N$7)-SUM($N365:AY365),((Input!$N$105+Input!$N$81)*$N$7)/A3taxstdlife))</f>
        <v>0</v>
      </c>
      <c r="BA365" s="172">
        <f>IF(A3taxstdlife="n/a","n/a",IF(BA$3&gt;(A3taxstdlife+$E365),((Input!$N$105+Input!$N$81)*$N$7)-SUM($N365:AZ365),((Input!$N$105+Input!$N$81)*$N$7)/A3taxstdlife))</f>
        <v>0</v>
      </c>
      <c r="BB365" s="172">
        <f>IF(A3taxstdlife="n/a","n/a",IF(BB$3&gt;(A3taxstdlife+$E365),((Input!$N$105+Input!$N$81)*$N$7)-SUM($N365:BA365),((Input!$N$105+Input!$N$81)*$N$7)/A3taxstdlife))</f>
        <v>0</v>
      </c>
      <c r="BC365" s="172">
        <f>IF(A3taxstdlife="n/a","n/a",IF(BC$3&gt;(A3taxstdlife+$E365),((Input!$N$105+Input!$N$81)*$N$7)-SUM($N365:BB365),((Input!$N$105+Input!$N$81)*$N$7)/A3taxstdlife))</f>
        <v>0</v>
      </c>
      <c r="BD365" s="172">
        <f>IF(A3taxstdlife="n/a","n/a",IF(BD$3&gt;(A3taxstdlife+$E365),((Input!$N$105+Input!$N$81)*$N$7)-SUM($N365:BC365),((Input!$N$105+Input!$N$81)*$N$7)/A3taxstdlife))</f>
        <v>0</v>
      </c>
      <c r="BE365" s="172">
        <f>IF(A3taxstdlife="n/a","n/a",IF(BE$3&gt;(A3taxstdlife+$E365),((Input!$N$105+Input!$N$81)*$N$7)-SUM($N365:BD365),((Input!$N$105+Input!$N$81)*$N$7)/A3taxstdlife))</f>
        <v>0</v>
      </c>
      <c r="BF365" s="172">
        <f>IF(A3taxstdlife="n/a","n/a",IF(BF$3&gt;(A3taxstdlife+$E365),((Input!$N$105+Input!$N$81)*$N$7)-SUM($N365:BE365),((Input!$N$105+Input!$N$81)*$N$7)/A3taxstdlife))</f>
        <v>0</v>
      </c>
      <c r="BG365" s="172">
        <f>IF(A3taxstdlife="n/a","n/a",IF(BG$3&gt;(A3taxstdlife+$E365),((Input!$N$105+Input!$N$81)*$N$7)-SUM($N365:BF365),((Input!$N$105+Input!$N$81)*$N$7)/A3taxstdlife))</f>
        <v>0</v>
      </c>
      <c r="BH365" s="172">
        <f>IF(A3taxstdlife="n/a","n/a",IF(BH$3&gt;(A3taxstdlife+$E365),((Input!$N$105+Input!$N$81)*$N$7)-SUM($N365:BG365),((Input!$N$105+Input!$N$81)*$N$7)/A3taxstdlife))</f>
        <v>0</v>
      </c>
      <c r="BI365" s="172">
        <f>IF(A3taxstdlife="n/a","n/a",IF(BI$3&gt;(A3taxstdlife+$E365),((Input!$N$105+Input!$N$81)*$N$7)-SUM($N365:BH365),((Input!$N$105+Input!$N$81)*$N$7)/A3taxstdlife))</f>
        <v>0</v>
      </c>
      <c r="BJ365" s="16"/>
      <c r="BK365" s="16"/>
    </row>
    <row r="366" spans="1:63" s="3" customFormat="1" hidden="1" outlineLevel="2">
      <c r="A366" s="16"/>
      <c r="B366" s="16"/>
      <c r="C366" s="35"/>
      <c r="D366" s="546"/>
      <c r="E366" s="293">
        <v>9</v>
      </c>
      <c r="F366" s="37"/>
      <c r="G366" s="318"/>
      <c r="H366" s="320"/>
      <c r="I366" s="320"/>
      <c r="J366" s="320"/>
      <c r="K366" s="320"/>
      <c r="L366" s="320"/>
      <c r="M366" s="320"/>
      <c r="N366" s="320"/>
      <c r="O366" s="319"/>
      <c r="P366" s="172">
        <f>IF(A3taxstdlife="n/a","n/a",IF(P$3&gt;(A3taxstdlife+$E366),((Input!$O$105+Input!$O$81)*$O$7)-SUM($O366:O366),((Input!$O$105+Input!$O$81)*$O$7)/A3taxstdlife))</f>
        <v>0</v>
      </c>
      <c r="Q366" s="172">
        <f>IF(A3taxstdlife="n/a","n/a",IF(Q$3&gt;(A3taxstdlife+$E366),((Input!$O$105+Input!$O$81)*$O$7)-SUM($O366:P366),((Input!$O$105+Input!$O$81)*$O$7)/A3taxstdlife))</f>
        <v>0</v>
      </c>
      <c r="R366" s="172">
        <f>IF(A3taxstdlife="n/a","n/a",IF(R$3&gt;(A3taxstdlife+$E366),((Input!$O$105+Input!$O$81)*$O$7)-SUM($O366:Q366),((Input!$O$105+Input!$O$81)*$O$7)/A3taxstdlife))</f>
        <v>0</v>
      </c>
      <c r="S366" s="172">
        <f>IF(A3taxstdlife="n/a","n/a",IF(S$3&gt;(A3taxstdlife+$E366),((Input!$O$105+Input!$O$81)*$O$7)-SUM($O366:R366),((Input!$O$105+Input!$O$81)*$O$7)/A3taxstdlife))</f>
        <v>0</v>
      </c>
      <c r="T366" s="172">
        <f>IF(A3taxstdlife="n/a","n/a",IF(T$3&gt;(A3taxstdlife+$E366),((Input!$O$105+Input!$O$81)*$O$7)-SUM($O366:S366),((Input!$O$105+Input!$O$81)*$O$7)/A3taxstdlife))</f>
        <v>0</v>
      </c>
      <c r="U366" s="172">
        <f>IF(A3taxstdlife="n/a","n/a",IF(U$3&gt;(A3taxstdlife+$E366),((Input!$O$105+Input!$O$81)*$O$7)-SUM($O366:T366),((Input!$O$105+Input!$O$81)*$O$7)/A3taxstdlife))</f>
        <v>0</v>
      </c>
      <c r="V366" s="172">
        <f>IF(A3taxstdlife="n/a","n/a",IF(V$3&gt;(A3taxstdlife+$E366),((Input!$O$105+Input!$O$81)*$O$7)-SUM($O366:U366),((Input!$O$105+Input!$O$81)*$O$7)/A3taxstdlife))</f>
        <v>0</v>
      </c>
      <c r="W366" s="172">
        <f>IF(A3taxstdlife="n/a","n/a",IF(W$3&gt;(A3taxstdlife+$E366),((Input!$O$105+Input!$O$81)*$O$7)-SUM($O366:V366),((Input!$O$105+Input!$O$81)*$O$7)/A3taxstdlife))</f>
        <v>0</v>
      </c>
      <c r="X366" s="172">
        <f>IF(A3taxstdlife="n/a","n/a",IF(X$3&gt;(A3taxstdlife+$E366),((Input!$O$105+Input!$O$81)*$O$7)-SUM($O366:W366),((Input!$O$105+Input!$O$81)*$O$7)/A3taxstdlife))</f>
        <v>0</v>
      </c>
      <c r="Y366" s="172">
        <f>IF(A3taxstdlife="n/a","n/a",IF(Y$3&gt;(A3taxstdlife+$E366),((Input!$O$105+Input!$O$81)*$O$7)-SUM($O366:X366),((Input!$O$105+Input!$O$81)*$O$7)/A3taxstdlife))</f>
        <v>0</v>
      </c>
      <c r="Z366" s="172">
        <f>IF(A3taxstdlife="n/a","n/a",IF(Z$3&gt;(A3taxstdlife+$E366),((Input!$O$105+Input!$O$81)*$O$7)-SUM($O366:Y366),((Input!$O$105+Input!$O$81)*$O$7)/A3taxstdlife))</f>
        <v>0</v>
      </c>
      <c r="AA366" s="172">
        <f>IF(A3taxstdlife="n/a","n/a",IF(AA$3&gt;(A3taxstdlife+$E366),((Input!$O$105+Input!$O$81)*$O$7)-SUM($O366:Z366),((Input!$O$105+Input!$O$81)*$O$7)/A3taxstdlife))</f>
        <v>0</v>
      </c>
      <c r="AB366" s="172">
        <f>IF(A3taxstdlife="n/a","n/a",IF(AB$3&gt;(A3taxstdlife+$E366),((Input!$O$105+Input!$O$81)*$O$7)-SUM($O366:AA366),((Input!$O$105+Input!$O$81)*$O$7)/A3taxstdlife))</f>
        <v>0</v>
      </c>
      <c r="AC366" s="172">
        <f>IF(A3taxstdlife="n/a","n/a",IF(AC$3&gt;(A3taxstdlife+$E366),((Input!$O$105+Input!$O$81)*$O$7)-SUM($O366:AB366),((Input!$O$105+Input!$O$81)*$O$7)/A3taxstdlife))</f>
        <v>0</v>
      </c>
      <c r="AD366" s="172">
        <f>IF(A3taxstdlife="n/a","n/a",IF(AD$3&gt;(A3taxstdlife+$E366),((Input!$O$105+Input!$O$81)*$O$7)-SUM($O366:AC366),((Input!$O$105+Input!$O$81)*$O$7)/A3taxstdlife))</f>
        <v>0</v>
      </c>
      <c r="AE366" s="172">
        <f>IF(A3taxstdlife="n/a","n/a",IF(AE$3&gt;(A3taxstdlife+$E366),((Input!$O$105+Input!$O$81)*$O$7)-SUM($O366:AD366),((Input!$O$105+Input!$O$81)*$O$7)/A3taxstdlife))</f>
        <v>0</v>
      </c>
      <c r="AF366" s="172">
        <f>IF(A3taxstdlife="n/a","n/a",IF(AF$3&gt;(A3taxstdlife+$E366),((Input!$O$105+Input!$O$81)*$O$7)-SUM($O366:AE366),((Input!$O$105+Input!$O$81)*$O$7)/A3taxstdlife))</f>
        <v>0</v>
      </c>
      <c r="AG366" s="172">
        <f>IF(A3taxstdlife="n/a","n/a",IF(AG$3&gt;(A3taxstdlife+$E366),((Input!$O$105+Input!$O$81)*$O$7)-SUM($O366:AF366),((Input!$O$105+Input!$O$81)*$O$7)/A3taxstdlife))</f>
        <v>0</v>
      </c>
      <c r="AH366" s="172">
        <f>IF(A3taxstdlife="n/a","n/a",IF(AH$3&gt;(A3taxstdlife+$E366),((Input!$O$105+Input!$O$81)*$O$7)-SUM($O366:AG366),((Input!$O$105+Input!$O$81)*$O$7)/A3taxstdlife))</f>
        <v>0</v>
      </c>
      <c r="AI366" s="172">
        <f>IF(A3taxstdlife="n/a","n/a",IF(AI$3&gt;(A3taxstdlife+$E366),((Input!$O$105+Input!$O$81)*$O$7)-SUM($O366:AH366),((Input!$O$105+Input!$O$81)*$O$7)/A3taxstdlife))</f>
        <v>0</v>
      </c>
      <c r="AJ366" s="172">
        <f>IF(A3taxstdlife="n/a","n/a",IF(AJ$3&gt;(A3taxstdlife+$E366),((Input!$O$105+Input!$O$81)*$O$7)-SUM($O366:AI366),((Input!$O$105+Input!$O$81)*$O$7)/A3taxstdlife))</f>
        <v>0</v>
      </c>
      <c r="AK366" s="172">
        <f>IF(A3taxstdlife="n/a","n/a",IF(AK$3&gt;(A3taxstdlife+$E366),((Input!$O$105+Input!$O$81)*$O$7)-SUM($O366:AJ366),((Input!$O$105+Input!$O$81)*$O$7)/A3taxstdlife))</f>
        <v>0</v>
      </c>
      <c r="AL366" s="172">
        <f>IF(A3taxstdlife="n/a","n/a",IF(AL$3&gt;(A3taxstdlife+$E366),((Input!$O$105+Input!$O$81)*$O$7)-SUM($O366:AK366),((Input!$O$105+Input!$O$81)*$O$7)/A3taxstdlife))</f>
        <v>0</v>
      </c>
      <c r="AM366" s="172">
        <f>IF(A3taxstdlife="n/a","n/a",IF(AM$3&gt;(A3taxstdlife+$E366),((Input!$O$105+Input!$O$81)*$O$7)-SUM($O366:AL366),((Input!$O$105+Input!$O$81)*$O$7)/A3taxstdlife))</f>
        <v>0</v>
      </c>
      <c r="AN366" s="172">
        <f>IF(A3taxstdlife="n/a","n/a",IF(AN$3&gt;(A3taxstdlife+$E366),((Input!$O$105+Input!$O$81)*$O$7)-SUM($O366:AM366),((Input!$O$105+Input!$O$81)*$O$7)/A3taxstdlife))</f>
        <v>0</v>
      </c>
      <c r="AO366" s="172">
        <f>IF(A3taxstdlife="n/a","n/a",IF(AO$3&gt;(A3taxstdlife+$E366),((Input!$O$105+Input!$O$81)*$O$7)-SUM($O366:AN366),((Input!$O$105+Input!$O$81)*$O$7)/A3taxstdlife))</f>
        <v>0</v>
      </c>
      <c r="AP366" s="172">
        <f>IF(A3taxstdlife="n/a","n/a",IF(AP$3&gt;(A3taxstdlife+$E366),((Input!$O$105+Input!$O$81)*$O$7)-SUM($O366:AO366),((Input!$O$105+Input!$O$81)*$O$7)/A3taxstdlife))</f>
        <v>0</v>
      </c>
      <c r="AQ366" s="172">
        <f>IF(A3taxstdlife="n/a","n/a",IF(AQ$3&gt;(A3taxstdlife+$E366),((Input!$O$105+Input!$O$81)*$O$7)-SUM($O366:AP366),((Input!$O$105+Input!$O$81)*$O$7)/A3taxstdlife))</f>
        <v>0</v>
      </c>
      <c r="AR366" s="172">
        <f>IF(A3taxstdlife="n/a","n/a",IF(AR$3&gt;(A3taxstdlife+$E366),((Input!$O$105+Input!$O$81)*$O$7)-SUM($O366:AQ366),((Input!$O$105+Input!$O$81)*$O$7)/A3taxstdlife))</f>
        <v>0</v>
      </c>
      <c r="AS366" s="172">
        <f>IF(A3taxstdlife="n/a","n/a",IF(AS$3&gt;(A3taxstdlife+$E366),((Input!$O$105+Input!$O$81)*$O$7)-SUM($O366:AR366),((Input!$O$105+Input!$O$81)*$O$7)/A3taxstdlife))</f>
        <v>0</v>
      </c>
      <c r="AT366" s="172">
        <f>IF(A3taxstdlife="n/a","n/a",IF(AT$3&gt;(A3taxstdlife+$E366),((Input!$O$105+Input!$O$81)*$O$7)-SUM($O366:AS366),((Input!$O$105+Input!$O$81)*$O$7)/A3taxstdlife))</f>
        <v>0</v>
      </c>
      <c r="AU366" s="172">
        <f>IF(A3taxstdlife="n/a","n/a",IF(AU$3&gt;(A3taxstdlife+$E366),((Input!$O$105+Input!$O$81)*$O$7)-SUM($O366:AT366),((Input!$O$105+Input!$O$81)*$O$7)/A3taxstdlife))</f>
        <v>0</v>
      </c>
      <c r="AV366" s="172">
        <f>IF(A3taxstdlife="n/a","n/a",IF(AV$3&gt;(A3taxstdlife+$E366),((Input!$O$105+Input!$O$81)*$O$7)-SUM($O366:AU366),((Input!$O$105+Input!$O$81)*$O$7)/A3taxstdlife))</f>
        <v>0</v>
      </c>
      <c r="AW366" s="172">
        <f>IF(A3taxstdlife="n/a","n/a",IF(AW$3&gt;(A3taxstdlife+$E366),((Input!$O$105+Input!$O$81)*$O$7)-SUM($O366:AV366),((Input!$O$105+Input!$O$81)*$O$7)/A3taxstdlife))</f>
        <v>0</v>
      </c>
      <c r="AX366" s="172">
        <f>IF(A3taxstdlife="n/a","n/a",IF(AX$3&gt;(A3taxstdlife+$E366),((Input!$O$105+Input!$O$81)*$O$7)-SUM($O366:AW366),((Input!$O$105+Input!$O$81)*$O$7)/A3taxstdlife))</f>
        <v>0</v>
      </c>
      <c r="AY366" s="172">
        <f>IF(A3taxstdlife="n/a","n/a",IF(AY$3&gt;(A3taxstdlife+$E366),((Input!$O$105+Input!$O$81)*$O$7)-SUM($O366:AX366),((Input!$O$105+Input!$O$81)*$O$7)/A3taxstdlife))</f>
        <v>0</v>
      </c>
      <c r="AZ366" s="172">
        <f>IF(A3taxstdlife="n/a","n/a",IF(AZ$3&gt;(A3taxstdlife+$E366),((Input!$O$105+Input!$O$81)*$O$7)-SUM($O366:AY366),((Input!$O$105+Input!$O$81)*$O$7)/A3taxstdlife))</f>
        <v>0</v>
      </c>
      <c r="BA366" s="172">
        <f>IF(A3taxstdlife="n/a","n/a",IF(BA$3&gt;(A3taxstdlife+$E366),((Input!$O$105+Input!$O$81)*$O$7)-SUM($O366:AZ366),((Input!$O$105+Input!$O$81)*$O$7)/A3taxstdlife))</f>
        <v>0</v>
      </c>
      <c r="BB366" s="172">
        <f>IF(A3taxstdlife="n/a","n/a",IF(BB$3&gt;(A3taxstdlife+$E366),((Input!$O$105+Input!$O$81)*$O$7)-SUM($O366:BA366),((Input!$O$105+Input!$O$81)*$O$7)/A3taxstdlife))</f>
        <v>0</v>
      </c>
      <c r="BC366" s="172">
        <f>IF(A3taxstdlife="n/a","n/a",IF(BC$3&gt;(A3taxstdlife+$E366),((Input!$O$105+Input!$O$81)*$O$7)-SUM($O366:BB366),((Input!$O$105+Input!$O$81)*$O$7)/A3taxstdlife))</f>
        <v>0</v>
      </c>
      <c r="BD366" s="172">
        <f>IF(A3taxstdlife="n/a","n/a",IF(BD$3&gt;(A3taxstdlife+$E366),((Input!$O$105+Input!$O$81)*$O$7)-SUM($O366:BC366),((Input!$O$105+Input!$O$81)*$O$7)/A3taxstdlife))</f>
        <v>0</v>
      </c>
      <c r="BE366" s="172">
        <f>IF(A3taxstdlife="n/a","n/a",IF(BE$3&gt;(A3taxstdlife+$E366),((Input!$O$105+Input!$O$81)*$O$7)-SUM($O366:BD366),((Input!$O$105+Input!$O$81)*$O$7)/A3taxstdlife))</f>
        <v>0</v>
      </c>
      <c r="BF366" s="172">
        <f>IF(A3taxstdlife="n/a","n/a",IF(BF$3&gt;(A3taxstdlife+$E366),((Input!$O$105+Input!$O$81)*$O$7)-SUM($O366:BE366),((Input!$O$105+Input!$O$81)*$O$7)/A3taxstdlife))</f>
        <v>0</v>
      </c>
      <c r="BG366" s="172">
        <f>IF(A3taxstdlife="n/a","n/a",IF(BG$3&gt;(A3taxstdlife+$E366),((Input!$O$105+Input!$O$81)*$O$7)-SUM($O366:BF366),((Input!$O$105+Input!$O$81)*$O$7)/A3taxstdlife))</f>
        <v>0</v>
      </c>
      <c r="BH366" s="172">
        <f>IF(A3taxstdlife="n/a","n/a",IF(BH$3&gt;(A3taxstdlife+$E366),((Input!$O$105+Input!$O$81)*$O$7)-SUM($O366:BG366),((Input!$O$105+Input!$O$81)*$O$7)/A3taxstdlife))</f>
        <v>0</v>
      </c>
      <c r="BI366" s="172">
        <f>IF(A3taxstdlife="n/a","n/a",IF(BI$3&gt;(A3taxstdlife+$E366),((Input!$O$105+Input!$O$81)*$O$7)-SUM($O366:BH366),((Input!$O$105+Input!$O$81)*$O$7)/A3taxstdlife))</f>
        <v>0</v>
      </c>
      <c r="BJ366" s="16"/>
      <c r="BK366" s="16"/>
    </row>
    <row r="367" spans="1:63" s="3" customFormat="1" hidden="1" outlineLevel="2">
      <c r="A367" s="16"/>
      <c r="B367" s="16"/>
      <c r="C367" s="35"/>
      <c r="D367" s="546"/>
      <c r="E367" s="294">
        <v>10</v>
      </c>
      <c r="F367" s="37"/>
      <c r="G367" s="318"/>
      <c r="H367" s="320"/>
      <c r="I367" s="320"/>
      <c r="J367" s="320"/>
      <c r="K367" s="320"/>
      <c r="L367" s="320"/>
      <c r="M367" s="320"/>
      <c r="N367" s="320"/>
      <c r="O367" s="320"/>
      <c r="P367" s="319"/>
      <c r="Q367" s="172">
        <f>IF(A3taxstdlife="n/a","n/a",IF(Q$3&gt;(A3taxstdlife+$E367),((Input!$P$105+Input!$P$81)*$P$7)-SUM($P367:P367),((Input!$P$105+Input!$P$81)*$P$7)/A3taxstdlife))</f>
        <v>0</v>
      </c>
      <c r="R367" s="172">
        <f>IF(A3taxstdlife="n/a","n/a",IF(R$3&gt;(A3taxstdlife+$E367),((Input!$P$105+Input!$P$81)*$P$7)-SUM($P367:Q367),((Input!$P$105+Input!$P$81)*$P$7)/A3taxstdlife))</f>
        <v>0</v>
      </c>
      <c r="S367" s="172">
        <f>IF(A3taxstdlife="n/a","n/a",IF(S$3&gt;(A3taxstdlife+$E367),((Input!$P$105+Input!$P$81)*$P$7)-SUM($P367:R367),((Input!$P$105+Input!$P$81)*$P$7)/A3taxstdlife))</f>
        <v>0</v>
      </c>
      <c r="T367" s="172">
        <f>IF(A3taxstdlife="n/a","n/a",IF(T$3&gt;(A3taxstdlife+$E367),((Input!$P$105+Input!$P$81)*$P$7)-SUM($P367:S367),((Input!$P$105+Input!$P$81)*$P$7)/A3taxstdlife))</f>
        <v>0</v>
      </c>
      <c r="U367" s="172">
        <f>IF(A3taxstdlife="n/a","n/a",IF(U$3&gt;(A3taxstdlife+$E367),((Input!$P$105+Input!$P$81)*$P$7)-SUM($P367:T367),((Input!$P$105+Input!$P$81)*$P$7)/A3taxstdlife))</f>
        <v>0</v>
      </c>
      <c r="V367" s="172">
        <f>IF(A3taxstdlife="n/a","n/a",IF(V$3&gt;(A3taxstdlife+$E367),((Input!$P$105+Input!$P$81)*$P$7)-SUM($P367:U367),((Input!$P$105+Input!$P$81)*$P$7)/A3taxstdlife))</f>
        <v>0</v>
      </c>
      <c r="W367" s="172">
        <f>IF(A3taxstdlife="n/a","n/a",IF(W$3&gt;(A3taxstdlife+$E367),((Input!$P$105+Input!$P$81)*$P$7)-SUM($P367:V367),((Input!$P$105+Input!$P$81)*$P$7)/A3taxstdlife))</f>
        <v>0</v>
      </c>
      <c r="X367" s="172">
        <f>IF(A3taxstdlife="n/a","n/a",IF(X$3&gt;(A3taxstdlife+$E367),((Input!$P$105+Input!$P$81)*$P$7)-SUM($P367:W367),((Input!$P$105+Input!$P$81)*$P$7)/A3taxstdlife))</f>
        <v>0</v>
      </c>
      <c r="Y367" s="172">
        <f>IF(A3taxstdlife="n/a","n/a",IF(Y$3&gt;(A3taxstdlife+$E367),((Input!$P$105+Input!$P$81)*$P$7)-SUM($P367:X367),((Input!$P$105+Input!$P$81)*$P$7)/A3taxstdlife))</f>
        <v>0</v>
      </c>
      <c r="Z367" s="172">
        <f>IF(A3taxstdlife="n/a","n/a",IF(Z$3&gt;(A3taxstdlife+$E367),((Input!$P$105+Input!$P$81)*$P$7)-SUM($P367:Y367),((Input!$P$105+Input!$P$81)*$P$7)/A3taxstdlife))</f>
        <v>0</v>
      </c>
      <c r="AA367" s="172">
        <f>IF(A3taxstdlife="n/a","n/a",IF(AA$3&gt;(A3taxstdlife+$E367),((Input!$P$105+Input!$P$81)*$P$7)-SUM($P367:Z367),((Input!$P$105+Input!$P$81)*$P$7)/A3taxstdlife))</f>
        <v>0</v>
      </c>
      <c r="AB367" s="172">
        <f>IF(A3taxstdlife="n/a","n/a",IF(AB$3&gt;(A3taxstdlife+$E367),((Input!$P$105+Input!$P$81)*$P$7)-SUM($P367:AA367),((Input!$P$105+Input!$P$81)*$P$7)/A3taxstdlife))</f>
        <v>0</v>
      </c>
      <c r="AC367" s="172">
        <f>IF(A3taxstdlife="n/a","n/a",IF(AC$3&gt;(A3taxstdlife+$E367),((Input!$P$105+Input!$P$81)*$P$7)-SUM($P367:AB367),((Input!$P$105+Input!$P$81)*$P$7)/A3taxstdlife))</f>
        <v>0</v>
      </c>
      <c r="AD367" s="172">
        <f>IF(A3taxstdlife="n/a","n/a",IF(AD$3&gt;(A3taxstdlife+$E367),((Input!$P$105+Input!$P$81)*$P$7)-SUM($P367:AC367),((Input!$P$105+Input!$P$81)*$P$7)/A3taxstdlife))</f>
        <v>0</v>
      </c>
      <c r="AE367" s="172">
        <f>IF(A3taxstdlife="n/a","n/a",IF(AE$3&gt;(A3taxstdlife+$E367),((Input!$P$105+Input!$P$81)*$P$7)-SUM($P367:AD367),((Input!$P$105+Input!$P$81)*$P$7)/A3taxstdlife))</f>
        <v>0</v>
      </c>
      <c r="AF367" s="172">
        <f>IF(A3taxstdlife="n/a","n/a",IF(AF$3&gt;(A3taxstdlife+$E367),((Input!$P$105+Input!$P$81)*$P$7)-SUM($P367:AE367),((Input!$P$105+Input!$P$81)*$P$7)/A3taxstdlife))</f>
        <v>0</v>
      </c>
      <c r="AG367" s="172">
        <f>IF(A3taxstdlife="n/a","n/a",IF(AG$3&gt;(A3taxstdlife+$E367),((Input!$P$105+Input!$P$81)*$P$7)-SUM($P367:AF367),((Input!$P$105+Input!$P$81)*$P$7)/A3taxstdlife))</f>
        <v>0</v>
      </c>
      <c r="AH367" s="172">
        <f>IF(A3taxstdlife="n/a","n/a",IF(AH$3&gt;(A3taxstdlife+$E367),((Input!$P$105+Input!$P$81)*$P$7)-SUM($P367:AG367),((Input!$P$105+Input!$P$81)*$P$7)/A3taxstdlife))</f>
        <v>0</v>
      </c>
      <c r="AI367" s="172">
        <f>IF(A3taxstdlife="n/a","n/a",IF(AI$3&gt;(A3taxstdlife+$E367),((Input!$P$105+Input!$P$81)*$P$7)-SUM($P367:AH367),((Input!$P$105+Input!$P$81)*$P$7)/A3taxstdlife))</f>
        <v>0</v>
      </c>
      <c r="AJ367" s="172">
        <f>IF(A3taxstdlife="n/a","n/a",IF(AJ$3&gt;(A3taxstdlife+$E367),((Input!$P$105+Input!$P$81)*$P$7)-SUM($P367:AI367),((Input!$P$105+Input!$P$81)*$P$7)/A3taxstdlife))</f>
        <v>0</v>
      </c>
      <c r="AK367" s="172">
        <f>IF(A3taxstdlife="n/a","n/a",IF(AK$3&gt;(A3taxstdlife+$E367),((Input!$P$105+Input!$P$81)*$P$7)-SUM($P367:AJ367),((Input!$P$105+Input!$P$81)*$P$7)/A3taxstdlife))</f>
        <v>0</v>
      </c>
      <c r="AL367" s="172">
        <f>IF(A3taxstdlife="n/a","n/a",IF(AL$3&gt;(A3taxstdlife+$E367),((Input!$P$105+Input!$P$81)*$P$7)-SUM($P367:AK367),((Input!$P$105+Input!$P$81)*$P$7)/A3taxstdlife))</f>
        <v>0</v>
      </c>
      <c r="AM367" s="172">
        <f>IF(A3taxstdlife="n/a","n/a",IF(AM$3&gt;(A3taxstdlife+$E367),((Input!$P$105+Input!$P$81)*$P$7)-SUM($P367:AL367),((Input!$P$105+Input!$P$81)*$P$7)/A3taxstdlife))</f>
        <v>0</v>
      </c>
      <c r="AN367" s="172">
        <f>IF(A3taxstdlife="n/a","n/a",IF(AN$3&gt;(A3taxstdlife+$E367),((Input!$P$105+Input!$P$81)*$P$7)-SUM($P367:AM367),((Input!$P$105+Input!$P$81)*$P$7)/A3taxstdlife))</f>
        <v>0</v>
      </c>
      <c r="AO367" s="172">
        <f>IF(A3taxstdlife="n/a","n/a",IF(AO$3&gt;(A3taxstdlife+$E367),((Input!$P$105+Input!$P$81)*$P$7)-SUM($P367:AN367),((Input!$P$105+Input!$P$81)*$P$7)/A3taxstdlife))</f>
        <v>0</v>
      </c>
      <c r="AP367" s="172">
        <f>IF(A3taxstdlife="n/a","n/a",IF(AP$3&gt;(A3taxstdlife+$E367),((Input!$P$105+Input!$P$81)*$P$7)-SUM($P367:AO367),((Input!$P$105+Input!$P$81)*$P$7)/A3taxstdlife))</f>
        <v>0</v>
      </c>
      <c r="AQ367" s="172">
        <f>IF(A3taxstdlife="n/a","n/a",IF(AQ$3&gt;(A3taxstdlife+$E367),((Input!$P$105+Input!$P$81)*$P$7)-SUM($P367:AP367),((Input!$P$105+Input!$P$81)*$P$7)/A3taxstdlife))</f>
        <v>0</v>
      </c>
      <c r="AR367" s="172">
        <f>IF(A3taxstdlife="n/a","n/a",IF(AR$3&gt;(A3taxstdlife+$E367),((Input!$P$105+Input!$P$81)*$P$7)-SUM($P367:AQ367),((Input!$P$105+Input!$P$81)*$P$7)/A3taxstdlife))</f>
        <v>0</v>
      </c>
      <c r="AS367" s="172">
        <f>IF(A3taxstdlife="n/a","n/a",IF(AS$3&gt;(A3taxstdlife+$E367),((Input!$P$105+Input!$P$81)*$P$7)-SUM($P367:AR367),((Input!$P$105+Input!$P$81)*$P$7)/A3taxstdlife))</f>
        <v>0</v>
      </c>
      <c r="AT367" s="172">
        <f>IF(A3taxstdlife="n/a","n/a",IF(AT$3&gt;(A3taxstdlife+$E367),((Input!$P$105+Input!$P$81)*$P$7)-SUM($P367:AS367),((Input!$P$105+Input!$P$81)*$P$7)/A3taxstdlife))</f>
        <v>0</v>
      </c>
      <c r="AU367" s="172">
        <f>IF(A3taxstdlife="n/a","n/a",IF(AU$3&gt;(A3taxstdlife+$E367),((Input!$P$105+Input!$P$81)*$P$7)-SUM($P367:AT367),((Input!$P$105+Input!$P$81)*$P$7)/A3taxstdlife))</f>
        <v>0</v>
      </c>
      <c r="AV367" s="172">
        <f>IF(A3taxstdlife="n/a","n/a",IF(AV$3&gt;(A3taxstdlife+$E367),((Input!$P$105+Input!$P$81)*$P$7)-SUM($P367:AU367),((Input!$P$105+Input!$P$81)*$P$7)/A3taxstdlife))</f>
        <v>0</v>
      </c>
      <c r="AW367" s="172">
        <f>IF(A3taxstdlife="n/a","n/a",IF(AW$3&gt;(A3taxstdlife+$E367),((Input!$P$105+Input!$P$81)*$P$7)-SUM($P367:AV367),((Input!$P$105+Input!$P$81)*$P$7)/A3taxstdlife))</f>
        <v>0</v>
      </c>
      <c r="AX367" s="172">
        <f>IF(A3taxstdlife="n/a","n/a",IF(AX$3&gt;(A3taxstdlife+$E367),((Input!$P$105+Input!$P$81)*$P$7)-SUM($P367:AW367),((Input!$P$105+Input!$P$81)*$P$7)/A3taxstdlife))</f>
        <v>0</v>
      </c>
      <c r="AY367" s="172">
        <f>IF(A3taxstdlife="n/a","n/a",IF(AY$3&gt;(A3taxstdlife+$E367),((Input!$P$105+Input!$P$81)*$P$7)-SUM($P367:AX367),((Input!$P$105+Input!$P$81)*$P$7)/A3taxstdlife))</f>
        <v>0</v>
      </c>
      <c r="AZ367" s="172">
        <f>IF(A3taxstdlife="n/a","n/a",IF(AZ$3&gt;(A3taxstdlife+$E367),((Input!$P$105+Input!$P$81)*$P$7)-SUM($P367:AY367),((Input!$P$105+Input!$P$81)*$P$7)/A3taxstdlife))</f>
        <v>0</v>
      </c>
      <c r="BA367" s="172">
        <f>IF(A3taxstdlife="n/a","n/a",IF(BA$3&gt;(A3taxstdlife+$E367),((Input!$P$105+Input!$P$81)*$P$7)-SUM($P367:AZ367),((Input!$P$105+Input!$P$81)*$P$7)/A3taxstdlife))</f>
        <v>0</v>
      </c>
      <c r="BB367" s="172">
        <f>IF(A3taxstdlife="n/a","n/a",IF(BB$3&gt;(A3taxstdlife+$E367),((Input!$P$105+Input!$P$81)*$P$7)-SUM($P367:BA367),((Input!$P$105+Input!$P$81)*$P$7)/A3taxstdlife))</f>
        <v>0</v>
      </c>
      <c r="BC367" s="172">
        <f>IF(A3taxstdlife="n/a","n/a",IF(BC$3&gt;(A3taxstdlife+$E367),((Input!$P$105+Input!$P$81)*$P$7)-SUM($P367:BB367),((Input!$P$105+Input!$P$81)*$P$7)/A3taxstdlife))</f>
        <v>0</v>
      </c>
      <c r="BD367" s="172">
        <f>IF(A3taxstdlife="n/a","n/a",IF(BD$3&gt;(A3taxstdlife+$E367),((Input!$P$105+Input!$P$81)*$P$7)-SUM($P367:BC367),((Input!$P$105+Input!$P$81)*$P$7)/A3taxstdlife))</f>
        <v>0</v>
      </c>
      <c r="BE367" s="172">
        <f>IF(A3taxstdlife="n/a","n/a",IF(BE$3&gt;(A3taxstdlife+$E367),((Input!$P$105+Input!$P$81)*$P$7)-SUM($P367:BD367),((Input!$P$105+Input!$P$81)*$P$7)/A3taxstdlife))</f>
        <v>0</v>
      </c>
      <c r="BF367" s="172">
        <f>IF(A3taxstdlife="n/a","n/a",IF(BF$3&gt;(A3taxstdlife+$E367),((Input!$P$105+Input!$P$81)*$P$7)-SUM($P367:BE367),((Input!$P$105+Input!$P$81)*$P$7)/A3taxstdlife))</f>
        <v>0</v>
      </c>
      <c r="BG367" s="172">
        <f>IF(A3taxstdlife="n/a","n/a",IF(BG$3&gt;(A3taxstdlife+$E367),((Input!$P$105+Input!$P$81)*$P$7)-SUM($P367:BF367),((Input!$P$105+Input!$P$81)*$P$7)/A3taxstdlife))</f>
        <v>0</v>
      </c>
      <c r="BH367" s="172">
        <f>IF(A3taxstdlife="n/a","n/a",IF(BH$3&gt;(A3taxstdlife+$E367),((Input!$P$105+Input!$P$81)*$P$7)-SUM($P367:BG367),((Input!$P$105+Input!$P$81)*$P$7)/A3taxstdlife))</f>
        <v>0</v>
      </c>
      <c r="BI367" s="172">
        <f>IF(A3taxstdlife="n/a","n/a",IF(BI$3&gt;(A3taxstdlife+$E367),((Input!$P$105+Input!$P$81)*$P$7)-SUM($P367:BH367),((Input!$P$105+Input!$P$81)*$P$7)/A3taxstdlife))</f>
        <v>0</v>
      </c>
      <c r="BJ367" s="16"/>
      <c r="BK367" s="16"/>
    </row>
    <row r="368" spans="1:63" s="3" customFormat="1" hidden="1" outlineLevel="1">
      <c r="A368" s="16"/>
      <c r="B368" s="16"/>
      <c r="C368" s="35" t="str">
        <f>Asset3</f>
        <v>Sub-transmission Underground</v>
      </c>
      <c r="D368" s="16"/>
      <c r="E368" s="16"/>
      <c r="F368" s="32"/>
      <c r="G368" s="167">
        <f>SUM(G356:G367)</f>
        <v>0</v>
      </c>
      <c r="H368" s="167">
        <f t="shared" ref="H368:BH368" si="63">SUM(H356:H367)</f>
        <v>0</v>
      </c>
      <c r="I368" s="167">
        <f t="shared" si="63"/>
        <v>0</v>
      </c>
      <c r="J368" s="167">
        <f t="shared" si="63"/>
        <v>0</v>
      </c>
      <c r="K368" s="167">
        <f t="shared" si="63"/>
        <v>0</v>
      </c>
      <c r="L368" s="167">
        <f t="shared" si="63"/>
        <v>0</v>
      </c>
      <c r="M368" s="167">
        <f t="shared" si="63"/>
        <v>0</v>
      </c>
      <c r="N368" s="167">
        <f t="shared" si="63"/>
        <v>0</v>
      </c>
      <c r="O368" s="167">
        <f t="shared" si="63"/>
        <v>0</v>
      </c>
      <c r="P368" s="167">
        <f t="shared" si="63"/>
        <v>0</v>
      </c>
      <c r="Q368" s="167">
        <f t="shared" si="63"/>
        <v>0</v>
      </c>
      <c r="R368" s="167">
        <f t="shared" si="63"/>
        <v>0</v>
      </c>
      <c r="S368" s="167">
        <f t="shared" si="63"/>
        <v>0</v>
      </c>
      <c r="T368" s="167">
        <f t="shared" si="63"/>
        <v>0</v>
      </c>
      <c r="U368" s="167">
        <f t="shared" si="63"/>
        <v>0</v>
      </c>
      <c r="V368" s="167">
        <f t="shared" si="63"/>
        <v>0</v>
      </c>
      <c r="W368" s="167">
        <f t="shared" si="63"/>
        <v>0</v>
      </c>
      <c r="X368" s="167">
        <f t="shared" si="63"/>
        <v>0</v>
      </c>
      <c r="Y368" s="167">
        <f t="shared" si="63"/>
        <v>0</v>
      </c>
      <c r="Z368" s="167">
        <f t="shared" si="63"/>
        <v>0</v>
      </c>
      <c r="AA368" s="167">
        <f t="shared" si="63"/>
        <v>0</v>
      </c>
      <c r="AB368" s="167">
        <f t="shared" si="63"/>
        <v>0</v>
      </c>
      <c r="AC368" s="167">
        <f t="shared" si="63"/>
        <v>0</v>
      </c>
      <c r="AD368" s="167">
        <f t="shared" si="63"/>
        <v>0</v>
      </c>
      <c r="AE368" s="167">
        <f t="shared" si="63"/>
        <v>0</v>
      </c>
      <c r="AF368" s="167">
        <f t="shared" si="63"/>
        <v>0</v>
      </c>
      <c r="AG368" s="167">
        <f t="shared" si="63"/>
        <v>0</v>
      </c>
      <c r="AH368" s="167">
        <f t="shared" si="63"/>
        <v>0</v>
      </c>
      <c r="AI368" s="167">
        <f t="shared" si="63"/>
        <v>0</v>
      </c>
      <c r="AJ368" s="167">
        <f t="shared" si="63"/>
        <v>0</v>
      </c>
      <c r="AK368" s="167">
        <f t="shared" si="63"/>
        <v>0</v>
      </c>
      <c r="AL368" s="167">
        <f t="shared" si="63"/>
        <v>0</v>
      </c>
      <c r="AM368" s="167">
        <f t="shared" si="63"/>
        <v>0</v>
      </c>
      <c r="AN368" s="167">
        <f t="shared" si="63"/>
        <v>0</v>
      </c>
      <c r="AO368" s="167">
        <f t="shared" si="63"/>
        <v>0</v>
      </c>
      <c r="AP368" s="167">
        <f t="shared" si="63"/>
        <v>0</v>
      </c>
      <c r="AQ368" s="167">
        <f t="shared" si="63"/>
        <v>0</v>
      </c>
      <c r="AR368" s="167">
        <f t="shared" si="63"/>
        <v>0</v>
      </c>
      <c r="AS368" s="167">
        <f t="shared" si="63"/>
        <v>0</v>
      </c>
      <c r="AT368" s="167">
        <f t="shared" si="63"/>
        <v>0</v>
      </c>
      <c r="AU368" s="167">
        <f t="shared" si="63"/>
        <v>0</v>
      </c>
      <c r="AV368" s="167">
        <f t="shared" si="63"/>
        <v>0</v>
      </c>
      <c r="AW368" s="167">
        <f t="shared" si="63"/>
        <v>0</v>
      </c>
      <c r="AX368" s="167">
        <f t="shared" si="63"/>
        <v>0</v>
      </c>
      <c r="AY368" s="167">
        <f t="shared" si="63"/>
        <v>0</v>
      </c>
      <c r="AZ368" s="167">
        <f t="shared" si="63"/>
        <v>0</v>
      </c>
      <c r="BA368" s="167">
        <f t="shared" si="63"/>
        <v>0</v>
      </c>
      <c r="BB368" s="167">
        <f t="shared" si="63"/>
        <v>0</v>
      </c>
      <c r="BC368" s="167">
        <f t="shared" si="63"/>
        <v>0</v>
      </c>
      <c r="BD368" s="167">
        <f t="shared" si="63"/>
        <v>0</v>
      </c>
      <c r="BE368" s="167">
        <f t="shared" si="63"/>
        <v>0</v>
      </c>
      <c r="BF368" s="167">
        <f t="shared" si="63"/>
        <v>0</v>
      </c>
      <c r="BG368" s="167">
        <f t="shared" si="63"/>
        <v>0</v>
      </c>
      <c r="BH368" s="167">
        <f t="shared" si="63"/>
        <v>0</v>
      </c>
      <c r="BI368" s="167">
        <f>SUM(BI356:BI367)</f>
        <v>0</v>
      </c>
      <c r="BJ368" s="16"/>
      <c r="BK368" s="16"/>
    </row>
    <row r="369" spans="1:63" s="3" customFormat="1" hidden="1" outlineLevel="2">
      <c r="A369" s="16"/>
      <c r="B369" s="42" t="str">
        <f>C381</f>
        <v>Zone Substation</v>
      </c>
      <c r="C369" s="43"/>
      <c r="D369" s="44" t="s">
        <v>72</v>
      </c>
      <c r="E369" s="43"/>
      <c r="F369" s="45"/>
      <c r="G369" s="171" t="str">
        <f>IF(G$3&gt;A4taxremlife,A4taxvalue-SUM($F369:F369),IF(A4taxremlife="N/A","n/a",A4taxvalue/A4taxremlife))</f>
        <v>n/a</v>
      </c>
      <c r="H369" s="171" t="str">
        <f>IF(H$3&gt;A4taxremlife,A4taxvalue-SUM($F369:G369),IF(A4taxremlife="N/A","n/a",A4taxvalue/A4taxremlife))</f>
        <v>n/a</v>
      </c>
      <c r="I369" s="171" t="str">
        <f>IF(I$3&gt;A4taxremlife,A4taxvalue-SUM($F369:H369),IF(A4taxremlife="N/A","n/a",A4taxvalue/A4taxremlife))</f>
        <v>n/a</v>
      </c>
      <c r="J369" s="171" t="str">
        <f>IF(J$3&gt;A4taxremlife,A4taxvalue-SUM($F369:I369),IF(A4taxremlife="N/A","n/a",A4taxvalue/A4taxremlife))</f>
        <v>n/a</v>
      </c>
      <c r="K369" s="171" t="str">
        <f>IF(K$3&gt;A4taxremlife,A4taxvalue-SUM($F369:J369),IF(A4taxremlife="N/A","n/a",A4taxvalue/A4taxremlife))</f>
        <v>n/a</v>
      </c>
      <c r="L369" s="171" t="str">
        <f>IF(L$3&gt;A4taxremlife,A4taxvalue-SUM($F369:K369),IF(A4taxremlife="N/A","n/a",A4taxvalue/A4taxremlife))</f>
        <v>n/a</v>
      </c>
      <c r="M369" s="171" t="str">
        <f>IF(M$3&gt;A4taxremlife,A4taxvalue-SUM($F369:L369),IF(A4taxremlife="N/A","n/a",A4taxvalue/A4taxremlife))</f>
        <v>n/a</v>
      </c>
      <c r="N369" s="171" t="str">
        <f>IF(N$3&gt;A4taxremlife,A4taxvalue-SUM($F369:M369),IF(A4taxremlife="N/A","n/a",A4taxvalue/A4taxremlife))</f>
        <v>n/a</v>
      </c>
      <c r="O369" s="171" t="str">
        <f>IF(O$3&gt;A4taxremlife,A4taxvalue-SUM($F369:N369),IF(A4taxremlife="N/A","n/a",A4taxvalue/A4taxremlife))</f>
        <v>n/a</v>
      </c>
      <c r="P369" s="171" t="str">
        <f>IF(P$3&gt;A4taxremlife,A4taxvalue-SUM($F369:O369),IF(A4taxremlife="N/A","n/a",A4taxvalue/A4taxremlife))</f>
        <v>n/a</v>
      </c>
      <c r="Q369" s="171" t="str">
        <f>IF(Q$3&gt;A4taxremlife,A4taxvalue-SUM($F369:P369),IF(A4taxremlife="N/A","n/a",A4taxvalue/A4taxremlife))</f>
        <v>n/a</v>
      </c>
      <c r="R369" s="171" t="str">
        <f>IF(R$3&gt;A4taxremlife,A4taxvalue-SUM($F369:Q369),IF(A4taxremlife="N/A","n/a",A4taxvalue/A4taxremlife))</f>
        <v>n/a</v>
      </c>
      <c r="S369" s="171" t="str">
        <f>IF(S$3&gt;A4taxremlife,A4taxvalue-SUM($F369:R369),IF(A4taxremlife="N/A","n/a",A4taxvalue/A4taxremlife))</f>
        <v>n/a</v>
      </c>
      <c r="T369" s="171" t="str">
        <f>IF(T$3&gt;A4taxremlife,A4taxvalue-SUM($F369:S369),IF(A4taxremlife="N/A","n/a",A4taxvalue/A4taxremlife))</f>
        <v>n/a</v>
      </c>
      <c r="U369" s="171" t="str">
        <f>IF(U$3&gt;A4taxremlife,A4taxvalue-SUM($F369:T369),IF(A4taxremlife="N/A","n/a",A4taxvalue/A4taxremlife))</f>
        <v>n/a</v>
      </c>
      <c r="V369" s="171" t="str">
        <f>IF(V$3&gt;A4taxremlife,A4taxvalue-SUM($F369:U369),IF(A4taxremlife="N/A","n/a",A4taxvalue/A4taxremlife))</f>
        <v>n/a</v>
      </c>
      <c r="W369" s="171" t="str">
        <f>IF(W$3&gt;A4taxremlife,A4taxvalue-SUM($F369:V369),IF(A4taxremlife="N/A","n/a",A4taxvalue/A4taxremlife))</f>
        <v>n/a</v>
      </c>
      <c r="X369" s="171" t="str">
        <f>IF(X$3&gt;A4taxremlife,A4taxvalue-SUM($F369:W369),IF(A4taxremlife="N/A","n/a",A4taxvalue/A4taxremlife))</f>
        <v>n/a</v>
      </c>
      <c r="Y369" s="171" t="str">
        <f>IF(Y$3&gt;A4taxremlife,A4taxvalue-SUM($F369:X369),IF(A4taxremlife="N/A","n/a",A4taxvalue/A4taxremlife))</f>
        <v>n/a</v>
      </c>
      <c r="Z369" s="171" t="str">
        <f>IF(Z$3&gt;A4taxremlife,A4taxvalue-SUM($F369:Y369),IF(A4taxremlife="N/A","n/a",A4taxvalue/A4taxremlife))</f>
        <v>n/a</v>
      </c>
      <c r="AA369" s="171" t="str">
        <f>IF(AA$3&gt;A4taxremlife,A4taxvalue-SUM($F369:Z369),IF(A4taxremlife="N/A","n/a",A4taxvalue/A4taxremlife))</f>
        <v>n/a</v>
      </c>
      <c r="AB369" s="171" t="str">
        <f>IF(AB$3&gt;A4taxremlife,A4taxvalue-SUM($F369:AA369),IF(A4taxremlife="N/A","n/a",A4taxvalue/A4taxremlife))</f>
        <v>n/a</v>
      </c>
      <c r="AC369" s="171" t="str">
        <f>IF(AC$3&gt;A4taxremlife,A4taxvalue-SUM($F369:AB369),IF(A4taxremlife="N/A","n/a",A4taxvalue/A4taxremlife))</f>
        <v>n/a</v>
      </c>
      <c r="AD369" s="171" t="str">
        <f>IF(AD$3&gt;A4taxremlife,A4taxvalue-SUM($F369:AC369),IF(A4taxremlife="N/A","n/a",A4taxvalue/A4taxremlife))</f>
        <v>n/a</v>
      </c>
      <c r="AE369" s="171" t="str">
        <f>IF(AE$3&gt;A4taxremlife,A4taxvalue-SUM($F369:AD369),IF(A4taxremlife="N/A","n/a",A4taxvalue/A4taxremlife))</f>
        <v>n/a</v>
      </c>
      <c r="AF369" s="171" t="str">
        <f>IF(AF$3&gt;A4taxremlife,A4taxvalue-SUM($F369:AE369),IF(A4taxremlife="N/A","n/a",A4taxvalue/A4taxremlife))</f>
        <v>n/a</v>
      </c>
      <c r="AG369" s="171" t="str">
        <f>IF(AG$3&gt;A4taxremlife,A4taxvalue-SUM($F369:AF369),IF(A4taxremlife="N/A","n/a",A4taxvalue/A4taxremlife))</f>
        <v>n/a</v>
      </c>
      <c r="AH369" s="171" t="str">
        <f>IF(AH$3&gt;A4taxremlife,A4taxvalue-SUM($F369:AG369),IF(A4taxremlife="N/A","n/a",A4taxvalue/A4taxremlife))</f>
        <v>n/a</v>
      </c>
      <c r="AI369" s="171" t="str">
        <f>IF(AI$3&gt;A4taxremlife,A4taxvalue-SUM($F369:AH369),IF(A4taxremlife="N/A","n/a",A4taxvalue/A4taxremlife))</f>
        <v>n/a</v>
      </c>
      <c r="AJ369" s="171" t="str">
        <f>IF(AJ$3&gt;A4taxremlife,A4taxvalue-SUM($F369:AI369),IF(A4taxremlife="N/A","n/a",A4taxvalue/A4taxremlife))</f>
        <v>n/a</v>
      </c>
      <c r="AK369" s="171" t="str">
        <f>IF(AK$3&gt;A4taxremlife,A4taxvalue-SUM($F369:AJ369),IF(A4taxremlife="N/A","n/a",A4taxvalue/A4taxremlife))</f>
        <v>n/a</v>
      </c>
      <c r="AL369" s="171" t="str">
        <f>IF(AL$3&gt;A4taxremlife,A4taxvalue-SUM($F369:AK369),IF(A4taxremlife="N/A","n/a",A4taxvalue/A4taxremlife))</f>
        <v>n/a</v>
      </c>
      <c r="AM369" s="171" t="str">
        <f>IF(AM$3&gt;A4taxremlife,A4taxvalue-SUM($F369:AL369),IF(A4taxremlife="N/A","n/a",A4taxvalue/A4taxremlife))</f>
        <v>n/a</v>
      </c>
      <c r="AN369" s="171" t="str">
        <f>IF(AN$3&gt;A4taxremlife,A4taxvalue-SUM($F369:AM369),IF(A4taxremlife="N/A","n/a",A4taxvalue/A4taxremlife))</f>
        <v>n/a</v>
      </c>
      <c r="AO369" s="171" t="str">
        <f>IF(AO$3&gt;A4taxremlife,A4taxvalue-SUM($F369:AN369),IF(A4taxremlife="N/A","n/a",A4taxvalue/A4taxremlife))</f>
        <v>n/a</v>
      </c>
      <c r="AP369" s="171" t="str">
        <f>IF(AP$3&gt;A4taxremlife,A4taxvalue-SUM($F369:AO369),IF(A4taxremlife="N/A","n/a",A4taxvalue/A4taxremlife))</f>
        <v>n/a</v>
      </c>
      <c r="AQ369" s="171" t="str">
        <f>IF(AQ$3&gt;A4taxremlife,A4taxvalue-SUM($F369:AP369),IF(A4taxremlife="N/A","n/a",A4taxvalue/A4taxremlife))</f>
        <v>n/a</v>
      </c>
      <c r="AR369" s="171" t="str">
        <f>IF(AR$3&gt;A4taxremlife,A4taxvalue-SUM($F369:AQ369),IF(A4taxremlife="N/A","n/a",A4taxvalue/A4taxremlife))</f>
        <v>n/a</v>
      </c>
      <c r="AS369" s="171" t="str">
        <f>IF(AS$3&gt;A4taxremlife,A4taxvalue-SUM($F369:AR369),IF(A4taxremlife="N/A","n/a",A4taxvalue/A4taxremlife))</f>
        <v>n/a</v>
      </c>
      <c r="AT369" s="171" t="str">
        <f>IF(AT$3&gt;A4taxremlife,A4taxvalue-SUM($F369:AS369),IF(A4taxremlife="N/A","n/a",A4taxvalue/A4taxremlife))</f>
        <v>n/a</v>
      </c>
      <c r="AU369" s="171" t="str">
        <f>IF(AU$3&gt;A4taxremlife,A4taxvalue-SUM($F369:AT369),IF(A4taxremlife="N/A","n/a",A4taxvalue/A4taxremlife))</f>
        <v>n/a</v>
      </c>
      <c r="AV369" s="171" t="str">
        <f>IF(AV$3&gt;A4taxremlife,A4taxvalue-SUM($F369:AU369),IF(A4taxremlife="N/A","n/a",A4taxvalue/A4taxremlife))</f>
        <v>n/a</v>
      </c>
      <c r="AW369" s="171" t="str">
        <f>IF(AW$3&gt;A4taxremlife,A4taxvalue-SUM($F369:AV369),IF(A4taxremlife="N/A","n/a",A4taxvalue/A4taxremlife))</f>
        <v>n/a</v>
      </c>
      <c r="AX369" s="171" t="str">
        <f>IF(AX$3&gt;A4taxremlife,A4taxvalue-SUM($F369:AW369),IF(A4taxremlife="N/A","n/a",A4taxvalue/A4taxremlife))</f>
        <v>n/a</v>
      </c>
      <c r="AY369" s="171" t="str">
        <f>IF(AY$3&gt;A4taxremlife,A4taxvalue-SUM($F369:AX369),IF(A4taxremlife="N/A","n/a",A4taxvalue/A4taxremlife))</f>
        <v>n/a</v>
      </c>
      <c r="AZ369" s="171" t="str">
        <f>IF(AZ$3&gt;A4taxremlife,A4taxvalue-SUM($F369:AY369),IF(A4taxremlife="N/A","n/a",A4taxvalue/A4taxremlife))</f>
        <v>n/a</v>
      </c>
      <c r="BA369" s="171" t="str">
        <f>IF(BA$3&gt;A4taxremlife,A4taxvalue-SUM($F369:AZ369),IF(A4taxremlife="N/A","n/a",A4taxvalue/A4taxremlife))</f>
        <v>n/a</v>
      </c>
      <c r="BB369" s="171" t="str">
        <f>IF(BB$3&gt;A4taxremlife,A4taxvalue-SUM($F369:BA369),IF(A4taxremlife="N/A","n/a",A4taxvalue/A4taxremlife))</f>
        <v>n/a</v>
      </c>
      <c r="BC369" s="171" t="str">
        <f>IF(BC$3&gt;A4taxremlife,A4taxvalue-SUM($F369:BB369),IF(A4taxremlife="N/A","n/a",A4taxvalue/A4taxremlife))</f>
        <v>n/a</v>
      </c>
      <c r="BD369" s="171" t="str">
        <f>IF(BD$3&gt;A4taxremlife,A4taxvalue-SUM($F369:BC369),IF(A4taxremlife="N/A","n/a",A4taxvalue/A4taxremlife))</f>
        <v>n/a</v>
      </c>
      <c r="BE369" s="171" t="str">
        <f>IF(BE$3&gt;A4taxremlife,A4taxvalue-SUM($F369:BD369),IF(A4taxremlife="N/A","n/a",A4taxvalue/A4taxremlife))</f>
        <v>n/a</v>
      </c>
      <c r="BF369" s="171" t="str">
        <f>IF(BF$3&gt;A4taxremlife,A4taxvalue-SUM($F369:BE369),IF(A4taxremlife="N/A","n/a",A4taxvalue/A4taxremlife))</f>
        <v>n/a</v>
      </c>
      <c r="BG369" s="171" t="str">
        <f>IF(BG$3&gt;A4taxremlife,A4taxvalue-SUM($F369:BF369),IF(A4taxremlife="N/A","n/a",A4taxvalue/A4taxremlife))</f>
        <v>n/a</v>
      </c>
      <c r="BH369" s="171" t="str">
        <f>IF(BH$3&gt;A4taxremlife,A4taxvalue-SUM($F369:BG369),IF(A4taxremlife="N/A","n/a",A4taxvalue/A4taxremlife))</f>
        <v>n/a</v>
      </c>
      <c r="BI369" s="171" t="str">
        <f>IF(BI$3&gt;A4taxremlife,A4taxvalue-SUM($F369:BH369),IF(A4taxremlife="N/A","n/a",A4taxvalue/A4taxremlife))</f>
        <v>n/a</v>
      </c>
      <c r="BJ369" s="16"/>
      <c r="BK369" s="16"/>
    </row>
    <row r="370" spans="1:63" s="3" customFormat="1" hidden="1" outlineLevel="2">
      <c r="A370" s="16"/>
      <c r="B370" s="16"/>
      <c r="C370" s="35"/>
      <c r="D370" s="546" t="s">
        <v>71</v>
      </c>
      <c r="E370" s="293">
        <v>0</v>
      </c>
      <c r="F370" s="37"/>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c r="BE370" s="172"/>
      <c r="BF370" s="172"/>
      <c r="BG370" s="172"/>
      <c r="BH370" s="172"/>
      <c r="BI370" s="172"/>
      <c r="BJ370" s="16"/>
      <c r="BK370" s="16"/>
    </row>
    <row r="371" spans="1:63" s="3" customFormat="1" hidden="1" outlineLevel="2">
      <c r="A371" s="16"/>
      <c r="B371" s="16"/>
      <c r="C371" s="35"/>
      <c r="D371" s="546"/>
      <c r="E371" s="293">
        <v>1</v>
      </c>
      <c r="F371" s="37"/>
      <c r="G371" s="317"/>
      <c r="H371" s="172">
        <f>IF(A4taxstdlife="n/a","n/a",IF(H$3&gt;(A4taxstdlife+$E371),((Input!$G$106+Input!$G$82)*$G$7)-SUM($G371:G371),((Input!$G$106+Input!$G$82)*$G$7)/A4taxstdlife))</f>
        <v>7.9772931415805784E-2</v>
      </c>
      <c r="I371" s="172">
        <f>IF(A4taxstdlife="n/a","n/a",IF(I$3&gt;(A4taxstdlife+$E371),((Input!$G$106+Input!$G$82)*$G$7)-SUM($G371:H371),((Input!$G$106+Input!$G$82)*$G$7)/A4taxstdlife))</f>
        <v>7.9772931415805784E-2</v>
      </c>
      <c r="J371" s="172">
        <f>IF(A4taxstdlife="n/a","n/a",IF(J$3&gt;(A4taxstdlife+$E371),((Input!$G$106+Input!$G$82)*$G$7)-SUM($G371:I371),((Input!$G$106+Input!$G$82)*$G$7)/A4taxstdlife))</f>
        <v>7.9772931415805784E-2</v>
      </c>
      <c r="K371" s="172">
        <f>IF(A4taxstdlife="n/a","n/a",IF(K$3&gt;(A4taxstdlife+$E371),((Input!$G$106+Input!$G$82)*$G$7)-SUM($G371:J371),((Input!$G$106+Input!$G$82)*$G$7)/A4taxstdlife))</f>
        <v>7.9772931415805784E-2</v>
      </c>
      <c r="L371" s="172">
        <f>IF(A4taxstdlife="n/a","n/a",IF(L$3&gt;(A4taxstdlife+$E371),((Input!$G$106+Input!$G$82)*$G$7)-SUM($G371:K371),((Input!$G$106+Input!$G$82)*$G$7)/A4taxstdlife))</f>
        <v>7.9772931415805784E-2</v>
      </c>
      <c r="M371" s="172">
        <f>IF(A4taxstdlife="n/a","n/a",IF(M$3&gt;(A4taxstdlife+$E371),((Input!$G$106+Input!$G$82)*$G$7)-SUM($G371:L371),((Input!$G$106+Input!$G$82)*$G$7)/A4taxstdlife))</f>
        <v>7.9772931415805784E-2</v>
      </c>
      <c r="N371" s="172">
        <f>IF(A4taxstdlife="n/a","n/a",IF(N$3&gt;(A4taxstdlife+$E371),((Input!$G$106+Input!$G$82)*$G$7)-SUM($G371:M371),((Input!$G$106+Input!$G$82)*$G$7)/A4taxstdlife))</f>
        <v>7.9772931415805784E-2</v>
      </c>
      <c r="O371" s="172">
        <f>IF(A4taxstdlife="n/a","n/a",IF(O$3&gt;(A4taxstdlife+$E371),((Input!$G$106+Input!$G$82)*$G$7)-SUM($G371:N371),((Input!$G$106+Input!$G$82)*$G$7)/A4taxstdlife))</f>
        <v>7.9772931415805784E-2</v>
      </c>
      <c r="P371" s="172">
        <f>IF(A4taxstdlife="n/a","n/a",IF(P$3&gt;(A4taxstdlife+$E371),((Input!$G$106+Input!$G$82)*$G$7)-SUM($G371:O371),((Input!$G$106+Input!$G$82)*$G$7)/A4taxstdlife))</f>
        <v>7.9772931415805784E-2</v>
      </c>
      <c r="Q371" s="172">
        <f>IF(A4taxstdlife="n/a","n/a",IF(Q$3&gt;(A4taxstdlife+$E371),((Input!$G$106+Input!$G$82)*$G$7)-SUM($G371:P371),((Input!$G$106+Input!$G$82)*$G$7)/A4taxstdlife))</f>
        <v>7.9772931415805784E-2</v>
      </c>
      <c r="R371" s="172">
        <f>IF(A4taxstdlife="n/a","n/a",IF(R$3&gt;(A4taxstdlife+$E371),((Input!$G$106+Input!$G$82)*$G$7)-SUM($G371:Q371),((Input!$G$106+Input!$G$82)*$G$7)/A4taxstdlife))</f>
        <v>7.9772931415805784E-2</v>
      </c>
      <c r="S371" s="172">
        <f>IF(A4taxstdlife="n/a","n/a",IF(S$3&gt;(A4taxstdlife+$E371),((Input!$G$106+Input!$G$82)*$G$7)-SUM($G371:R371),((Input!$G$106+Input!$G$82)*$G$7)/A4taxstdlife))</f>
        <v>7.9772931415805784E-2</v>
      </c>
      <c r="T371" s="172">
        <f>IF(A4taxstdlife="n/a","n/a",IF(T$3&gt;(A4taxstdlife+$E371),((Input!$G$106+Input!$G$82)*$G$7)-SUM($G371:S371),((Input!$G$106+Input!$G$82)*$G$7)/A4taxstdlife))</f>
        <v>7.9772931415805784E-2</v>
      </c>
      <c r="U371" s="172">
        <f>IF(A4taxstdlife="n/a","n/a",IF(U$3&gt;(A4taxstdlife+$E371),((Input!$G$106+Input!$G$82)*$G$7)-SUM($G371:T371),((Input!$G$106+Input!$G$82)*$G$7)/A4taxstdlife))</f>
        <v>7.9772931415805784E-2</v>
      </c>
      <c r="V371" s="172">
        <f>IF(A4taxstdlife="n/a","n/a",IF(V$3&gt;(A4taxstdlife+$E371),((Input!$G$106+Input!$G$82)*$G$7)-SUM($G371:U371),((Input!$G$106+Input!$G$82)*$G$7)/A4taxstdlife))</f>
        <v>7.9772931415805784E-2</v>
      </c>
      <c r="W371" s="172">
        <f>IF(A4taxstdlife="n/a","n/a",IF(W$3&gt;(A4taxstdlife+$E371),((Input!$G$106+Input!$G$82)*$G$7)-SUM($G371:V371),((Input!$G$106+Input!$G$82)*$G$7)/A4taxstdlife))</f>
        <v>7.9772931415805784E-2</v>
      </c>
      <c r="X371" s="172">
        <f>IF(A4taxstdlife="n/a","n/a",IF(X$3&gt;(A4taxstdlife+$E371),((Input!$G$106+Input!$G$82)*$G$7)-SUM($G371:W371),((Input!$G$106+Input!$G$82)*$G$7)/A4taxstdlife))</f>
        <v>7.9772931415805784E-2</v>
      </c>
      <c r="Y371" s="172">
        <f>IF(A4taxstdlife="n/a","n/a",IF(Y$3&gt;(A4taxstdlife+$E371),((Input!$G$106+Input!$G$82)*$G$7)-SUM($G371:X371),((Input!$G$106+Input!$G$82)*$G$7)/A4taxstdlife))</f>
        <v>7.9772931415805784E-2</v>
      </c>
      <c r="Z371" s="172">
        <f>IF(A4taxstdlife="n/a","n/a",IF(Z$3&gt;(A4taxstdlife+$E371),((Input!$G$106+Input!$G$82)*$G$7)-SUM($G371:Y371),((Input!$G$106+Input!$G$82)*$G$7)/A4taxstdlife))</f>
        <v>7.9772931415805784E-2</v>
      </c>
      <c r="AA371" s="172">
        <f>IF(A4taxstdlife="n/a","n/a",IF(AA$3&gt;(A4taxstdlife+$E371),((Input!$G$106+Input!$G$82)*$G$7)-SUM($G371:Z371),((Input!$G$106+Input!$G$82)*$G$7)/A4taxstdlife))</f>
        <v>7.9772931415805784E-2</v>
      </c>
      <c r="AB371" s="172">
        <f>IF(A4taxstdlife="n/a","n/a",IF(AB$3&gt;(A4taxstdlife+$E371),((Input!$G$106+Input!$G$82)*$G$7)-SUM($G371:AA371),((Input!$G$106+Input!$G$82)*$G$7)/A4taxstdlife))</f>
        <v>7.9772931415805784E-2</v>
      </c>
      <c r="AC371" s="172">
        <f>IF(A4taxstdlife="n/a","n/a",IF(AC$3&gt;(A4taxstdlife+$E371),((Input!$G$106+Input!$G$82)*$G$7)-SUM($G371:AB371),((Input!$G$106+Input!$G$82)*$G$7)/A4taxstdlife))</f>
        <v>7.9772931415805784E-2</v>
      </c>
      <c r="AD371" s="172">
        <f>IF(A4taxstdlife="n/a","n/a",IF(AD$3&gt;(A4taxstdlife+$E371),((Input!$G$106+Input!$G$82)*$G$7)-SUM($G371:AC371),((Input!$G$106+Input!$G$82)*$G$7)/A4taxstdlife))</f>
        <v>7.9772931415805784E-2</v>
      </c>
      <c r="AE371" s="172">
        <f>IF(A4taxstdlife="n/a","n/a",IF(AE$3&gt;(A4taxstdlife+$E371),((Input!$G$106+Input!$G$82)*$G$7)-SUM($G371:AD371),((Input!$G$106+Input!$G$82)*$G$7)/A4taxstdlife))</f>
        <v>7.9772931415805784E-2</v>
      </c>
      <c r="AF371" s="172">
        <f>IF(A4taxstdlife="n/a","n/a",IF(AF$3&gt;(A4taxstdlife+$E371),((Input!$G$106+Input!$G$82)*$G$7)-SUM($G371:AE371),((Input!$G$106+Input!$G$82)*$G$7)/A4taxstdlife))</f>
        <v>7.9772931415805784E-2</v>
      </c>
      <c r="AG371" s="172">
        <f>IF(A4taxstdlife="n/a","n/a",IF(AG$3&gt;(A4taxstdlife+$E371),((Input!$G$106+Input!$G$82)*$G$7)-SUM($G371:AF371),((Input!$G$106+Input!$G$82)*$G$7)/A4taxstdlife))</f>
        <v>7.9772931415805784E-2</v>
      </c>
      <c r="AH371" s="172">
        <f>IF(A4taxstdlife="n/a","n/a",IF(AH$3&gt;(A4taxstdlife+$E371),((Input!$G$106+Input!$G$82)*$G$7)-SUM($G371:AG371),((Input!$G$106+Input!$G$82)*$G$7)/A4taxstdlife))</f>
        <v>7.9772931415805784E-2</v>
      </c>
      <c r="AI371" s="172">
        <f>IF(A4taxstdlife="n/a","n/a",IF(AI$3&gt;(A4taxstdlife+$E371),((Input!$G$106+Input!$G$82)*$G$7)-SUM($G371:AH371),((Input!$G$106+Input!$G$82)*$G$7)/A4taxstdlife))</f>
        <v>7.9772931415805784E-2</v>
      </c>
      <c r="AJ371" s="172">
        <f>IF(A4taxstdlife="n/a","n/a",IF(AJ$3&gt;(A4taxstdlife+$E371),((Input!$G$106+Input!$G$82)*$G$7)-SUM($G371:AI371),((Input!$G$106+Input!$G$82)*$G$7)/A4taxstdlife))</f>
        <v>7.9772931415805784E-2</v>
      </c>
      <c r="AK371" s="172">
        <f>IF(A4taxstdlife="n/a","n/a",IF(AK$3&gt;(A4taxstdlife+$E371),((Input!$G$106+Input!$G$82)*$G$7)-SUM($G371:AJ371),((Input!$G$106+Input!$G$82)*$G$7)/A4taxstdlife))</f>
        <v>7.9772931415805784E-2</v>
      </c>
      <c r="AL371" s="172">
        <f>IF(A4taxstdlife="n/a","n/a",IF(AL$3&gt;(A4taxstdlife+$E371),((Input!$G$106+Input!$G$82)*$G$7)-SUM($G371:AK371),((Input!$G$106+Input!$G$82)*$G$7)/A4taxstdlife))</f>
        <v>7.9772931415805784E-2</v>
      </c>
      <c r="AM371" s="172">
        <f>IF(A4taxstdlife="n/a","n/a",IF(AM$3&gt;(A4taxstdlife+$E371),((Input!$G$106+Input!$G$82)*$G$7)-SUM($G371:AL371),((Input!$G$106+Input!$G$82)*$G$7)/A4taxstdlife))</f>
        <v>7.9772931415805784E-2</v>
      </c>
      <c r="AN371" s="172">
        <f>IF(A4taxstdlife="n/a","n/a",IF(AN$3&gt;(A4taxstdlife+$E371),((Input!$G$106+Input!$G$82)*$G$7)-SUM($G371:AM371),((Input!$G$106+Input!$G$82)*$G$7)/A4taxstdlife))</f>
        <v>7.9772931415805784E-2</v>
      </c>
      <c r="AO371" s="172">
        <f>IF(A4taxstdlife="n/a","n/a",IF(AO$3&gt;(A4taxstdlife+$E371),((Input!$G$106+Input!$G$82)*$G$7)-SUM($G371:AN371),((Input!$G$106+Input!$G$82)*$G$7)/A4taxstdlife))</f>
        <v>7.9772931415805784E-2</v>
      </c>
      <c r="AP371" s="172">
        <f>IF(A4taxstdlife="n/a","n/a",IF(AP$3&gt;(A4taxstdlife+$E371),((Input!$G$106+Input!$G$82)*$G$7)-SUM($G371:AO371),((Input!$G$106+Input!$G$82)*$G$7)/A4taxstdlife))</f>
        <v>7.9772931415805784E-2</v>
      </c>
      <c r="AQ371" s="172">
        <f>IF(A4taxstdlife="n/a","n/a",IF(AQ$3&gt;(A4taxstdlife+$E371),((Input!$G$106+Input!$G$82)*$G$7)-SUM($G371:AP371),((Input!$G$106+Input!$G$82)*$G$7)/A4taxstdlife))</f>
        <v>7.9772931415805784E-2</v>
      </c>
      <c r="AR371" s="172">
        <f>IF(A4taxstdlife="n/a","n/a",IF(AR$3&gt;(A4taxstdlife+$E371),((Input!$G$106+Input!$G$82)*$G$7)-SUM($G371:AQ371),((Input!$G$106+Input!$G$82)*$G$7)/A4taxstdlife))</f>
        <v>7.9772931415805784E-2</v>
      </c>
      <c r="AS371" s="172">
        <f>IF(A4taxstdlife="n/a","n/a",IF(AS$3&gt;(A4taxstdlife+$E371),((Input!$G$106+Input!$G$82)*$G$7)-SUM($G371:AR371),((Input!$G$106+Input!$G$82)*$G$7)/A4taxstdlife))</f>
        <v>7.9772931415805784E-2</v>
      </c>
      <c r="AT371" s="172">
        <f>IF(A4taxstdlife="n/a","n/a",IF(AT$3&gt;(A4taxstdlife+$E371),((Input!$G$106+Input!$G$82)*$G$7)-SUM($G371:AS371),((Input!$G$106+Input!$G$82)*$G$7)/A4taxstdlife))</f>
        <v>7.9772931415805784E-2</v>
      </c>
      <c r="AU371" s="172">
        <f>IF(A4taxstdlife="n/a","n/a",IF(AU$3&gt;(A4taxstdlife+$E371),((Input!$G$106+Input!$G$82)*$G$7)-SUM($G371:AT371),((Input!$G$106+Input!$G$82)*$G$7)/A4taxstdlife))</f>
        <v>7.9772931415805784E-2</v>
      </c>
      <c r="AV371" s="172">
        <f>IF(A4taxstdlife="n/a","n/a",IF(AV$3&gt;(A4taxstdlife+$E371),((Input!$G$106+Input!$G$82)*$G$7)-SUM($G371:AU371),((Input!$G$106+Input!$G$82)*$G$7)/A4taxstdlife))</f>
        <v>-3.1086244689504383E-15</v>
      </c>
      <c r="AW371" s="172">
        <f>IF(A4taxstdlife="n/a","n/a",IF(AW$3&gt;(A4taxstdlife+$E371),((Input!$G$106+Input!$G$82)*$G$7)-SUM($G371:AV371),((Input!$G$106+Input!$G$82)*$G$7)/A4taxstdlife))</f>
        <v>0</v>
      </c>
      <c r="AX371" s="172">
        <f>IF(A4taxstdlife="n/a","n/a",IF(AX$3&gt;(A4taxstdlife+$E371),((Input!$G$106+Input!$G$82)*$G$7)-SUM($G371:AW371),((Input!$G$106+Input!$G$82)*$G$7)/A4taxstdlife))</f>
        <v>0</v>
      </c>
      <c r="AY371" s="172">
        <f>IF(A4taxstdlife="n/a","n/a",IF(AY$3&gt;(A4taxstdlife+$E371),((Input!$G$106+Input!$G$82)*$G$7)-SUM($G371:AX371),((Input!$G$106+Input!$G$82)*$G$7)/A4taxstdlife))</f>
        <v>0</v>
      </c>
      <c r="AZ371" s="172">
        <f>IF(A4taxstdlife="n/a","n/a",IF(AZ$3&gt;(A4taxstdlife+$E371),((Input!$G$106+Input!$G$82)*$G$7)-SUM($G371:AY371),((Input!$G$106+Input!$G$82)*$G$7)/A4taxstdlife))</f>
        <v>0</v>
      </c>
      <c r="BA371" s="172">
        <f>IF(A4taxstdlife="n/a","n/a",IF(BA$3&gt;(A4taxstdlife+$E371),((Input!$G$106+Input!$G$82)*$G$7)-SUM($G371:AZ371),((Input!$G$106+Input!$G$82)*$G$7)/A4taxstdlife))</f>
        <v>0</v>
      </c>
      <c r="BB371" s="172">
        <f>IF(A4taxstdlife="n/a","n/a",IF(BB$3&gt;(A4taxstdlife+$E371),((Input!$G$106+Input!$G$82)*$G$7)-SUM($G371:BA371),((Input!$G$106+Input!$G$82)*$G$7)/A4taxstdlife))</f>
        <v>0</v>
      </c>
      <c r="BC371" s="172">
        <f>IF(A4taxstdlife="n/a","n/a",IF(BC$3&gt;(A4taxstdlife+$E371),((Input!$G$106+Input!$G$82)*$G$7)-SUM($G371:BB371),((Input!$G$106+Input!$G$82)*$G$7)/A4taxstdlife))</f>
        <v>0</v>
      </c>
      <c r="BD371" s="172">
        <f>IF(A4taxstdlife="n/a","n/a",IF(BD$3&gt;(A4taxstdlife+$E371),((Input!$G$106+Input!$G$82)*$G$7)-SUM($G371:BC371),((Input!$G$106+Input!$G$82)*$G$7)/A4taxstdlife))</f>
        <v>0</v>
      </c>
      <c r="BE371" s="172">
        <f>IF(A4taxstdlife="n/a","n/a",IF(BE$3&gt;(A4taxstdlife+$E371),((Input!$G$106+Input!$G$82)*$G$7)-SUM($G371:BD371),((Input!$G$106+Input!$G$82)*$G$7)/A4taxstdlife))</f>
        <v>0</v>
      </c>
      <c r="BF371" s="172">
        <f>IF(A4taxstdlife="n/a","n/a",IF(BF$3&gt;(A4taxstdlife+$E371),((Input!$G$106+Input!$G$82)*$G$7)-SUM($G371:BE371),((Input!$G$106+Input!$G$82)*$G$7)/A4taxstdlife))</f>
        <v>0</v>
      </c>
      <c r="BG371" s="172">
        <f>IF(A4taxstdlife="n/a","n/a",IF(BG$3&gt;(A4taxstdlife+$E371),((Input!$G$106+Input!$G$82)*$G$7)-SUM($G371:BF371),((Input!$G$106+Input!$G$82)*$G$7)/A4taxstdlife))</f>
        <v>0</v>
      </c>
      <c r="BH371" s="172">
        <f>IF(A4taxstdlife="n/a","n/a",IF(BH$3&gt;(A4taxstdlife+$E371),((Input!$G$106+Input!$G$82)*$G$7)-SUM($G371:BG371),((Input!$G$106+Input!$G$82)*$G$7)/A4taxstdlife))</f>
        <v>0</v>
      </c>
      <c r="BI371" s="172">
        <f>IF(A4taxstdlife="n/a","n/a",IF(BI$3&gt;(A4taxstdlife+$E371),((Input!$G$106+Input!$G$82)*$G$7)-SUM($G371:BH371),((Input!$G$106+Input!$G$82)*$G$7)/A4taxstdlife))</f>
        <v>0</v>
      </c>
      <c r="BJ371" s="16"/>
      <c r="BK371" s="16"/>
    </row>
    <row r="372" spans="1:63" s="3" customFormat="1" hidden="1" outlineLevel="2">
      <c r="A372" s="16"/>
      <c r="B372" s="16"/>
      <c r="C372" s="35"/>
      <c r="D372" s="546"/>
      <c r="E372" s="293">
        <v>2</v>
      </c>
      <c r="F372" s="37"/>
      <c r="G372" s="318"/>
      <c r="H372" s="319"/>
      <c r="I372" s="172">
        <f>IF(A4taxstdlife="n/a","n/a",IF(I$3&gt;(A4taxstdlife+$E372),((Input!$H$106+Input!$H$82)*$H$7)-SUM($H372:H372),((Input!$H$106+Input!$H$82)*$H$7)/A4taxstdlife))</f>
        <v>0.38519178481005401</v>
      </c>
      <c r="J372" s="172">
        <f>IF(A4taxstdlife="n/a","n/a",IF(J$3&gt;(A4taxstdlife+$E372),((Input!$H$106+Input!$H$82)*$H$7)-SUM($H372:I372),((Input!$H$106+Input!$H$82)*$H$7)/A4taxstdlife))</f>
        <v>0.38519178481005401</v>
      </c>
      <c r="K372" s="172">
        <f>IF(A4taxstdlife="n/a","n/a",IF(K$3&gt;(A4taxstdlife+$E372),((Input!$H$106+Input!$H$82)*$H$7)-SUM($H372:J372),((Input!$H$106+Input!$H$82)*$H$7)/A4taxstdlife))</f>
        <v>0.38519178481005401</v>
      </c>
      <c r="L372" s="172">
        <f>IF(A4taxstdlife="n/a","n/a",IF(L$3&gt;(A4taxstdlife+$E372),((Input!$H$106+Input!$H$82)*$H$7)-SUM($H372:K372),((Input!$H$106+Input!$H$82)*$H$7)/A4taxstdlife))</f>
        <v>0.38519178481005401</v>
      </c>
      <c r="M372" s="172">
        <f>IF(A4taxstdlife="n/a","n/a",IF(M$3&gt;(A4taxstdlife+$E372),((Input!$H$106+Input!$H$82)*$H$7)-SUM($H372:L372),((Input!$H$106+Input!$H$82)*$H$7)/A4taxstdlife))</f>
        <v>0.38519178481005401</v>
      </c>
      <c r="N372" s="172">
        <f>IF(A4taxstdlife="n/a","n/a",IF(N$3&gt;(A4taxstdlife+$E372),((Input!$H$106+Input!$H$82)*$H$7)-SUM($H372:M372),((Input!$H$106+Input!$H$82)*$H$7)/A4taxstdlife))</f>
        <v>0.38519178481005401</v>
      </c>
      <c r="O372" s="172">
        <f>IF(A4taxstdlife="n/a","n/a",IF(O$3&gt;(A4taxstdlife+$E372),((Input!$H$106+Input!$H$82)*$H$7)-SUM($H372:N372),((Input!$H$106+Input!$H$82)*$H$7)/A4taxstdlife))</f>
        <v>0.38519178481005401</v>
      </c>
      <c r="P372" s="172">
        <f>IF(A4taxstdlife="n/a","n/a",IF(P$3&gt;(A4taxstdlife+$E372),((Input!$H$106+Input!$H$82)*$H$7)-SUM($H372:O372),((Input!$H$106+Input!$H$82)*$H$7)/A4taxstdlife))</f>
        <v>0.38519178481005401</v>
      </c>
      <c r="Q372" s="172">
        <f>IF(A4taxstdlife="n/a","n/a",IF(Q$3&gt;(A4taxstdlife+$E372),((Input!$H$106+Input!$H$82)*$H$7)-SUM($H372:P372),((Input!$H$106+Input!$H$82)*$H$7)/A4taxstdlife))</f>
        <v>0.38519178481005401</v>
      </c>
      <c r="R372" s="172">
        <f>IF(A4taxstdlife="n/a","n/a",IF(R$3&gt;(A4taxstdlife+$E372),((Input!$H$106+Input!$H$82)*$H$7)-SUM($H372:Q372),((Input!$H$106+Input!$H$82)*$H$7)/A4taxstdlife))</f>
        <v>0.38519178481005401</v>
      </c>
      <c r="S372" s="172">
        <f>IF(A4taxstdlife="n/a","n/a",IF(S$3&gt;(A4taxstdlife+$E372),((Input!$H$106+Input!$H$82)*$H$7)-SUM($H372:R372),((Input!$H$106+Input!$H$82)*$H$7)/A4taxstdlife))</f>
        <v>0.38519178481005401</v>
      </c>
      <c r="T372" s="172">
        <f>IF(A4taxstdlife="n/a","n/a",IF(T$3&gt;(A4taxstdlife+$E372),((Input!$H$106+Input!$H$82)*$H$7)-SUM($H372:S372),((Input!$H$106+Input!$H$82)*$H$7)/A4taxstdlife))</f>
        <v>0.38519178481005401</v>
      </c>
      <c r="U372" s="172">
        <f>IF(A4taxstdlife="n/a","n/a",IF(U$3&gt;(A4taxstdlife+$E372),((Input!$H$106+Input!$H$82)*$H$7)-SUM($H372:T372),((Input!$H$106+Input!$H$82)*$H$7)/A4taxstdlife))</f>
        <v>0.38519178481005401</v>
      </c>
      <c r="V372" s="172">
        <f>IF(A4taxstdlife="n/a","n/a",IF(V$3&gt;(A4taxstdlife+$E372),((Input!$H$106+Input!$H$82)*$H$7)-SUM($H372:U372),((Input!$H$106+Input!$H$82)*$H$7)/A4taxstdlife))</f>
        <v>0.38519178481005401</v>
      </c>
      <c r="W372" s="172">
        <f>IF(A4taxstdlife="n/a","n/a",IF(W$3&gt;(A4taxstdlife+$E372),((Input!$H$106+Input!$H$82)*$H$7)-SUM($H372:V372),((Input!$H$106+Input!$H$82)*$H$7)/A4taxstdlife))</f>
        <v>0.38519178481005401</v>
      </c>
      <c r="X372" s="172">
        <f>IF(A4taxstdlife="n/a","n/a",IF(X$3&gt;(A4taxstdlife+$E372),((Input!$H$106+Input!$H$82)*$H$7)-SUM($H372:W372),((Input!$H$106+Input!$H$82)*$H$7)/A4taxstdlife))</f>
        <v>0.38519178481005401</v>
      </c>
      <c r="Y372" s="172">
        <f>IF(A4taxstdlife="n/a","n/a",IF(Y$3&gt;(A4taxstdlife+$E372),((Input!$H$106+Input!$H$82)*$H$7)-SUM($H372:X372),((Input!$H$106+Input!$H$82)*$H$7)/A4taxstdlife))</f>
        <v>0.38519178481005401</v>
      </c>
      <c r="Z372" s="172">
        <f>IF(A4taxstdlife="n/a","n/a",IF(Z$3&gt;(A4taxstdlife+$E372),((Input!$H$106+Input!$H$82)*$H$7)-SUM($H372:Y372),((Input!$H$106+Input!$H$82)*$H$7)/A4taxstdlife))</f>
        <v>0.38519178481005401</v>
      </c>
      <c r="AA372" s="172">
        <f>IF(A4taxstdlife="n/a","n/a",IF(AA$3&gt;(A4taxstdlife+$E372),((Input!$H$106+Input!$H$82)*$H$7)-SUM($H372:Z372),((Input!$H$106+Input!$H$82)*$H$7)/A4taxstdlife))</f>
        <v>0.38519178481005401</v>
      </c>
      <c r="AB372" s="172">
        <f>IF(A4taxstdlife="n/a","n/a",IF(AB$3&gt;(A4taxstdlife+$E372),((Input!$H$106+Input!$H$82)*$H$7)-SUM($H372:AA372),((Input!$H$106+Input!$H$82)*$H$7)/A4taxstdlife))</f>
        <v>0.38519178481005401</v>
      </c>
      <c r="AC372" s="172">
        <f>IF(A4taxstdlife="n/a","n/a",IF(AC$3&gt;(A4taxstdlife+$E372),((Input!$H$106+Input!$H$82)*$H$7)-SUM($H372:AB372),((Input!$H$106+Input!$H$82)*$H$7)/A4taxstdlife))</f>
        <v>0.38519178481005401</v>
      </c>
      <c r="AD372" s="172">
        <f>IF(A4taxstdlife="n/a","n/a",IF(AD$3&gt;(A4taxstdlife+$E372),((Input!$H$106+Input!$H$82)*$H$7)-SUM($H372:AC372),((Input!$H$106+Input!$H$82)*$H$7)/A4taxstdlife))</f>
        <v>0.38519178481005401</v>
      </c>
      <c r="AE372" s="172">
        <f>IF(A4taxstdlife="n/a","n/a",IF(AE$3&gt;(A4taxstdlife+$E372),((Input!$H$106+Input!$H$82)*$H$7)-SUM($H372:AD372),((Input!$H$106+Input!$H$82)*$H$7)/A4taxstdlife))</f>
        <v>0.38519178481005401</v>
      </c>
      <c r="AF372" s="172">
        <f>IF(A4taxstdlife="n/a","n/a",IF(AF$3&gt;(A4taxstdlife+$E372),((Input!$H$106+Input!$H$82)*$H$7)-SUM($H372:AE372),((Input!$H$106+Input!$H$82)*$H$7)/A4taxstdlife))</f>
        <v>0.38519178481005401</v>
      </c>
      <c r="AG372" s="172">
        <f>IF(A4taxstdlife="n/a","n/a",IF(AG$3&gt;(A4taxstdlife+$E372),((Input!$H$106+Input!$H$82)*$H$7)-SUM($H372:AF372),((Input!$H$106+Input!$H$82)*$H$7)/A4taxstdlife))</f>
        <v>0.38519178481005401</v>
      </c>
      <c r="AH372" s="172">
        <f>IF(A4taxstdlife="n/a","n/a",IF(AH$3&gt;(A4taxstdlife+$E372),((Input!$H$106+Input!$H$82)*$H$7)-SUM($H372:AG372),((Input!$H$106+Input!$H$82)*$H$7)/A4taxstdlife))</f>
        <v>0.38519178481005401</v>
      </c>
      <c r="AI372" s="172">
        <f>IF(A4taxstdlife="n/a","n/a",IF(AI$3&gt;(A4taxstdlife+$E372),((Input!$H$106+Input!$H$82)*$H$7)-SUM($H372:AH372),((Input!$H$106+Input!$H$82)*$H$7)/A4taxstdlife))</f>
        <v>0.38519178481005401</v>
      </c>
      <c r="AJ372" s="172">
        <f>IF(A4taxstdlife="n/a","n/a",IF(AJ$3&gt;(A4taxstdlife+$E372),((Input!$H$106+Input!$H$82)*$H$7)-SUM($H372:AI372),((Input!$H$106+Input!$H$82)*$H$7)/A4taxstdlife))</f>
        <v>0.38519178481005401</v>
      </c>
      <c r="AK372" s="172">
        <f>IF(A4taxstdlife="n/a","n/a",IF(AK$3&gt;(A4taxstdlife+$E372),((Input!$H$106+Input!$H$82)*$H$7)-SUM($H372:AJ372),((Input!$H$106+Input!$H$82)*$H$7)/A4taxstdlife))</f>
        <v>0.38519178481005401</v>
      </c>
      <c r="AL372" s="172">
        <f>IF(A4taxstdlife="n/a","n/a",IF(AL$3&gt;(A4taxstdlife+$E372),((Input!$H$106+Input!$H$82)*$H$7)-SUM($H372:AK372),((Input!$H$106+Input!$H$82)*$H$7)/A4taxstdlife))</f>
        <v>0.38519178481005401</v>
      </c>
      <c r="AM372" s="172">
        <f>IF(A4taxstdlife="n/a","n/a",IF(AM$3&gt;(A4taxstdlife+$E372),((Input!$H$106+Input!$H$82)*$H$7)-SUM($H372:AL372),((Input!$H$106+Input!$H$82)*$H$7)/A4taxstdlife))</f>
        <v>0.38519178481005401</v>
      </c>
      <c r="AN372" s="172">
        <f>IF(A4taxstdlife="n/a","n/a",IF(AN$3&gt;(A4taxstdlife+$E372),((Input!$H$106+Input!$H$82)*$H$7)-SUM($H372:AM372),((Input!$H$106+Input!$H$82)*$H$7)/A4taxstdlife))</f>
        <v>0.38519178481005401</v>
      </c>
      <c r="AO372" s="172">
        <f>IF(A4taxstdlife="n/a","n/a",IF(AO$3&gt;(A4taxstdlife+$E372),((Input!$H$106+Input!$H$82)*$H$7)-SUM($H372:AN372),((Input!$H$106+Input!$H$82)*$H$7)/A4taxstdlife))</f>
        <v>0.38519178481005401</v>
      </c>
      <c r="AP372" s="172">
        <f>IF(A4taxstdlife="n/a","n/a",IF(AP$3&gt;(A4taxstdlife+$E372),((Input!$H$106+Input!$H$82)*$H$7)-SUM($H372:AO372),((Input!$H$106+Input!$H$82)*$H$7)/A4taxstdlife))</f>
        <v>0.38519178481005401</v>
      </c>
      <c r="AQ372" s="172">
        <f>IF(A4taxstdlife="n/a","n/a",IF(AQ$3&gt;(A4taxstdlife+$E372),((Input!$H$106+Input!$H$82)*$H$7)-SUM($H372:AP372),((Input!$H$106+Input!$H$82)*$H$7)/A4taxstdlife))</f>
        <v>0.38519178481005401</v>
      </c>
      <c r="AR372" s="172">
        <f>IF(A4taxstdlife="n/a","n/a",IF(AR$3&gt;(A4taxstdlife+$E372),((Input!$H$106+Input!$H$82)*$H$7)-SUM($H372:AQ372),((Input!$H$106+Input!$H$82)*$H$7)/A4taxstdlife))</f>
        <v>0.38519178481005401</v>
      </c>
      <c r="AS372" s="172">
        <f>IF(A4taxstdlife="n/a","n/a",IF(AS$3&gt;(A4taxstdlife+$E372),((Input!$H$106+Input!$H$82)*$H$7)-SUM($H372:AR372),((Input!$H$106+Input!$H$82)*$H$7)/A4taxstdlife))</f>
        <v>0.38519178481005401</v>
      </c>
      <c r="AT372" s="172">
        <f>IF(A4taxstdlife="n/a","n/a",IF(AT$3&gt;(A4taxstdlife+$E372),((Input!$H$106+Input!$H$82)*$H$7)-SUM($H372:AS372),((Input!$H$106+Input!$H$82)*$H$7)/A4taxstdlife))</f>
        <v>0.38519178481005401</v>
      </c>
      <c r="AU372" s="172">
        <f>IF(A4taxstdlife="n/a","n/a",IF(AU$3&gt;(A4taxstdlife+$E372),((Input!$H$106+Input!$H$82)*$H$7)-SUM($H372:AT372),((Input!$H$106+Input!$H$82)*$H$7)/A4taxstdlife))</f>
        <v>0.38519178481005401</v>
      </c>
      <c r="AV372" s="172">
        <f>IF(A4taxstdlife="n/a","n/a",IF(AV$3&gt;(A4taxstdlife+$E372),((Input!$H$106+Input!$H$82)*$H$7)-SUM($H372:AU372),((Input!$H$106+Input!$H$82)*$H$7)/A4taxstdlife))</f>
        <v>0.38519178481005401</v>
      </c>
      <c r="AW372" s="172">
        <f>IF(A4taxstdlife="n/a","n/a",IF(AW$3&gt;(A4taxstdlife+$E372),((Input!$H$106+Input!$H$82)*$H$7)-SUM($H372:AV372),((Input!$H$106+Input!$H$82)*$H$7)/A4taxstdlife))</f>
        <v>-3.5527136788005009E-15</v>
      </c>
      <c r="AX372" s="172">
        <f>IF(A4taxstdlife="n/a","n/a",IF(AX$3&gt;(A4taxstdlife+$E372),((Input!$H$106+Input!$H$82)*$H$7)-SUM($H372:AW372),((Input!$H$106+Input!$H$82)*$H$7)/A4taxstdlife))</f>
        <v>0</v>
      </c>
      <c r="AY372" s="172">
        <f>IF(A4taxstdlife="n/a","n/a",IF(AY$3&gt;(A4taxstdlife+$E372),((Input!$H$106+Input!$H$82)*$H$7)-SUM($H372:AX372),((Input!$H$106+Input!$H$82)*$H$7)/A4taxstdlife))</f>
        <v>0</v>
      </c>
      <c r="AZ372" s="172">
        <f>IF(A4taxstdlife="n/a","n/a",IF(AZ$3&gt;(A4taxstdlife+$E372),((Input!$H$106+Input!$H$82)*$H$7)-SUM($H372:AY372),((Input!$H$106+Input!$H$82)*$H$7)/A4taxstdlife))</f>
        <v>0</v>
      </c>
      <c r="BA372" s="172">
        <f>IF(A4taxstdlife="n/a","n/a",IF(BA$3&gt;(A4taxstdlife+$E372),((Input!$H$106+Input!$H$82)*$H$7)-SUM($H372:AZ372),((Input!$H$106+Input!$H$82)*$H$7)/A4taxstdlife))</f>
        <v>0</v>
      </c>
      <c r="BB372" s="172">
        <f>IF(A4taxstdlife="n/a","n/a",IF(BB$3&gt;(A4taxstdlife+$E372),((Input!$H$106+Input!$H$82)*$H$7)-SUM($H372:BA372),((Input!$H$106+Input!$H$82)*$H$7)/A4taxstdlife))</f>
        <v>0</v>
      </c>
      <c r="BC372" s="172">
        <f>IF(A4taxstdlife="n/a","n/a",IF(BC$3&gt;(A4taxstdlife+$E372),((Input!$H$106+Input!$H$82)*$H$7)-SUM($H372:BB372),((Input!$H$106+Input!$H$82)*$H$7)/A4taxstdlife))</f>
        <v>0</v>
      </c>
      <c r="BD372" s="172">
        <f>IF(A4taxstdlife="n/a","n/a",IF(BD$3&gt;(A4taxstdlife+$E372),((Input!$H$106+Input!$H$82)*$H$7)-SUM($H372:BC372),((Input!$H$106+Input!$H$82)*$H$7)/A4taxstdlife))</f>
        <v>0</v>
      </c>
      <c r="BE372" s="172">
        <f>IF(A4taxstdlife="n/a","n/a",IF(BE$3&gt;(A4taxstdlife+$E372),((Input!$H$106+Input!$H$82)*$H$7)-SUM($H372:BD372),((Input!$H$106+Input!$H$82)*$H$7)/A4taxstdlife))</f>
        <v>0</v>
      </c>
      <c r="BF372" s="172">
        <f>IF(A4taxstdlife="n/a","n/a",IF(BF$3&gt;(A4taxstdlife+$E372),((Input!$H$106+Input!$H$82)*$H$7)-SUM($H372:BE372),((Input!$H$106+Input!$H$82)*$H$7)/A4taxstdlife))</f>
        <v>0</v>
      </c>
      <c r="BG372" s="172">
        <f>IF(A4taxstdlife="n/a","n/a",IF(BG$3&gt;(A4taxstdlife+$E372),((Input!$H$106+Input!$H$82)*$H$7)-SUM($H372:BF372),((Input!$H$106+Input!$H$82)*$H$7)/A4taxstdlife))</f>
        <v>0</v>
      </c>
      <c r="BH372" s="172">
        <f>IF(A4taxstdlife="n/a","n/a",IF(BH$3&gt;(A4taxstdlife+$E372),((Input!$H$106+Input!$H$82)*$H$7)-SUM($H372:BG372),((Input!$H$106+Input!$H$82)*$H$7)/A4taxstdlife))</f>
        <v>0</v>
      </c>
      <c r="BI372" s="172">
        <f>IF(A4taxstdlife="n/a","n/a",IF(BI$3&gt;(A4taxstdlife+$E372),((Input!$H$106+Input!$H$82)*$H$7)-SUM($H372:BH372),((Input!$H$106+Input!$H$82)*$H$7)/A4taxstdlife))</f>
        <v>0</v>
      </c>
      <c r="BJ372" s="16"/>
      <c r="BK372" s="16"/>
    </row>
    <row r="373" spans="1:63" s="3" customFormat="1" hidden="1" outlineLevel="2">
      <c r="A373" s="16"/>
      <c r="B373" s="16"/>
      <c r="C373" s="35"/>
      <c r="D373" s="546"/>
      <c r="E373" s="293">
        <v>3</v>
      </c>
      <c r="F373" s="37"/>
      <c r="G373" s="318"/>
      <c r="H373" s="320"/>
      <c r="I373" s="319"/>
      <c r="J373" s="172">
        <f>IF(A4taxstdlife="n/a","n/a",IF(J$3&gt;(A4taxstdlife+$E373),((Input!$I$106+Input!$I$82)*$I$7)-SUM($I373:I373),((Input!$I$106+Input!$I$82)*$I$7)/A4taxstdlife))</f>
        <v>0.30272611227212215</v>
      </c>
      <c r="K373" s="172">
        <f>IF(A4taxstdlife="n/a","n/a",IF(K$3&gt;(A4taxstdlife+$E373),((Input!$I$106+Input!$I$82)*$I$7)-SUM($I373:J373),((Input!$I$106+Input!$I$82)*$I$7)/A4taxstdlife))</f>
        <v>0.30272611227212215</v>
      </c>
      <c r="L373" s="172">
        <f>IF(A4taxstdlife="n/a","n/a",IF(L$3&gt;(A4taxstdlife+$E373),((Input!$I$106+Input!$I$82)*$I$7)-SUM($I373:K373),((Input!$I$106+Input!$I$82)*$I$7)/A4taxstdlife))</f>
        <v>0.30272611227212215</v>
      </c>
      <c r="M373" s="172">
        <f>IF(A4taxstdlife="n/a","n/a",IF(M$3&gt;(A4taxstdlife+$E373),((Input!$I$106+Input!$I$82)*$I$7)-SUM($I373:L373),((Input!$I$106+Input!$I$82)*$I$7)/A4taxstdlife))</f>
        <v>0.30272611227212215</v>
      </c>
      <c r="N373" s="172">
        <f>IF(A4taxstdlife="n/a","n/a",IF(N$3&gt;(A4taxstdlife+$E373),((Input!$I$106+Input!$I$82)*$I$7)-SUM($I373:M373),((Input!$I$106+Input!$I$82)*$I$7)/A4taxstdlife))</f>
        <v>0.30272611227212215</v>
      </c>
      <c r="O373" s="172">
        <f>IF(A4taxstdlife="n/a","n/a",IF(O$3&gt;(A4taxstdlife+$E373),((Input!$I$106+Input!$I$82)*$I$7)-SUM($I373:N373),((Input!$I$106+Input!$I$82)*$I$7)/A4taxstdlife))</f>
        <v>0.30272611227212215</v>
      </c>
      <c r="P373" s="172">
        <f>IF(A4taxstdlife="n/a","n/a",IF(P$3&gt;(A4taxstdlife+$E373),((Input!$I$106+Input!$I$82)*$I$7)-SUM($I373:O373),((Input!$I$106+Input!$I$82)*$I$7)/A4taxstdlife))</f>
        <v>0.30272611227212215</v>
      </c>
      <c r="Q373" s="172">
        <f>IF(A4taxstdlife="n/a","n/a",IF(Q$3&gt;(A4taxstdlife+$E373),((Input!$I$106+Input!$I$82)*$I$7)-SUM($I373:P373),((Input!$I$106+Input!$I$82)*$I$7)/A4taxstdlife))</f>
        <v>0.30272611227212215</v>
      </c>
      <c r="R373" s="172">
        <f>IF(A4taxstdlife="n/a","n/a",IF(R$3&gt;(A4taxstdlife+$E373),((Input!$I$106+Input!$I$82)*$I$7)-SUM($I373:Q373),((Input!$I$106+Input!$I$82)*$I$7)/A4taxstdlife))</f>
        <v>0.30272611227212215</v>
      </c>
      <c r="S373" s="172">
        <f>IF(A4taxstdlife="n/a","n/a",IF(S$3&gt;(A4taxstdlife+$E373),((Input!$I$106+Input!$I$82)*$I$7)-SUM($I373:R373),((Input!$I$106+Input!$I$82)*$I$7)/A4taxstdlife))</f>
        <v>0.30272611227212215</v>
      </c>
      <c r="T373" s="172">
        <f>IF(A4taxstdlife="n/a","n/a",IF(T$3&gt;(A4taxstdlife+$E373),((Input!$I$106+Input!$I$82)*$I$7)-SUM($I373:S373),((Input!$I$106+Input!$I$82)*$I$7)/A4taxstdlife))</f>
        <v>0.30272611227212215</v>
      </c>
      <c r="U373" s="172">
        <f>IF(A4taxstdlife="n/a","n/a",IF(U$3&gt;(A4taxstdlife+$E373),((Input!$I$106+Input!$I$82)*$I$7)-SUM($I373:T373),((Input!$I$106+Input!$I$82)*$I$7)/A4taxstdlife))</f>
        <v>0.30272611227212215</v>
      </c>
      <c r="V373" s="172">
        <f>IF(A4taxstdlife="n/a","n/a",IF(V$3&gt;(A4taxstdlife+$E373),((Input!$I$106+Input!$I$82)*$I$7)-SUM($I373:U373),((Input!$I$106+Input!$I$82)*$I$7)/A4taxstdlife))</f>
        <v>0.30272611227212215</v>
      </c>
      <c r="W373" s="172">
        <f>IF(A4taxstdlife="n/a","n/a",IF(W$3&gt;(A4taxstdlife+$E373),((Input!$I$106+Input!$I$82)*$I$7)-SUM($I373:V373),((Input!$I$106+Input!$I$82)*$I$7)/A4taxstdlife))</f>
        <v>0.30272611227212215</v>
      </c>
      <c r="X373" s="172">
        <f>IF(A4taxstdlife="n/a","n/a",IF(X$3&gt;(A4taxstdlife+$E373),((Input!$I$106+Input!$I$82)*$I$7)-SUM($I373:W373),((Input!$I$106+Input!$I$82)*$I$7)/A4taxstdlife))</f>
        <v>0.30272611227212215</v>
      </c>
      <c r="Y373" s="172">
        <f>IF(A4taxstdlife="n/a","n/a",IF(Y$3&gt;(A4taxstdlife+$E373),((Input!$I$106+Input!$I$82)*$I$7)-SUM($I373:X373),((Input!$I$106+Input!$I$82)*$I$7)/A4taxstdlife))</f>
        <v>0.30272611227212215</v>
      </c>
      <c r="Z373" s="172">
        <f>IF(A4taxstdlife="n/a","n/a",IF(Z$3&gt;(A4taxstdlife+$E373),((Input!$I$106+Input!$I$82)*$I$7)-SUM($I373:Y373),((Input!$I$106+Input!$I$82)*$I$7)/A4taxstdlife))</f>
        <v>0.30272611227212215</v>
      </c>
      <c r="AA373" s="172">
        <f>IF(A4taxstdlife="n/a","n/a",IF(AA$3&gt;(A4taxstdlife+$E373),((Input!$I$106+Input!$I$82)*$I$7)-SUM($I373:Z373),((Input!$I$106+Input!$I$82)*$I$7)/A4taxstdlife))</f>
        <v>0.30272611227212215</v>
      </c>
      <c r="AB373" s="172">
        <f>IF(A4taxstdlife="n/a","n/a",IF(AB$3&gt;(A4taxstdlife+$E373),((Input!$I$106+Input!$I$82)*$I$7)-SUM($I373:AA373),((Input!$I$106+Input!$I$82)*$I$7)/A4taxstdlife))</f>
        <v>0.30272611227212215</v>
      </c>
      <c r="AC373" s="172">
        <f>IF(A4taxstdlife="n/a","n/a",IF(AC$3&gt;(A4taxstdlife+$E373),((Input!$I$106+Input!$I$82)*$I$7)-SUM($I373:AB373),((Input!$I$106+Input!$I$82)*$I$7)/A4taxstdlife))</f>
        <v>0.30272611227212215</v>
      </c>
      <c r="AD373" s="172">
        <f>IF(A4taxstdlife="n/a","n/a",IF(AD$3&gt;(A4taxstdlife+$E373),((Input!$I$106+Input!$I$82)*$I$7)-SUM($I373:AC373),((Input!$I$106+Input!$I$82)*$I$7)/A4taxstdlife))</f>
        <v>0.30272611227212215</v>
      </c>
      <c r="AE373" s="172">
        <f>IF(A4taxstdlife="n/a","n/a",IF(AE$3&gt;(A4taxstdlife+$E373),((Input!$I$106+Input!$I$82)*$I$7)-SUM($I373:AD373),((Input!$I$106+Input!$I$82)*$I$7)/A4taxstdlife))</f>
        <v>0.30272611227212215</v>
      </c>
      <c r="AF373" s="172">
        <f>IF(A4taxstdlife="n/a","n/a",IF(AF$3&gt;(A4taxstdlife+$E373),((Input!$I$106+Input!$I$82)*$I$7)-SUM($I373:AE373),((Input!$I$106+Input!$I$82)*$I$7)/A4taxstdlife))</f>
        <v>0.30272611227212215</v>
      </c>
      <c r="AG373" s="172">
        <f>IF(A4taxstdlife="n/a","n/a",IF(AG$3&gt;(A4taxstdlife+$E373),((Input!$I$106+Input!$I$82)*$I$7)-SUM($I373:AF373),((Input!$I$106+Input!$I$82)*$I$7)/A4taxstdlife))</f>
        <v>0.30272611227212215</v>
      </c>
      <c r="AH373" s="172">
        <f>IF(A4taxstdlife="n/a","n/a",IF(AH$3&gt;(A4taxstdlife+$E373),((Input!$I$106+Input!$I$82)*$I$7)-SUM($I373:AG373),((Input!$I$106+Input!$I$82)*$I$7)/A4taxstdlife))</f>
        <v>0.30272611227212215</v>
      </c>
      <c r="AI373" s="172">
        <f>IF(A4taxstdlife="n/a","n/a",IF(AI$3&gt;(A4taxstdlife+$E373),((Input!$I$106+Input!$I$82)*$I$7)-SUM($I373:AH373),((Input!$I$106+Input!$I$82)*$I$7)/A4taxstdlife))</f>
        <v>0.30272611227212215</v>
      </c>
      <c r="AJ373" s="172">
        <f>IF(A4taxstdlife="n/a","n/a",IF(AJ$3&gt;(A4taxstdlife+$E373),((Input!$I$106+Input!$I$82)*$I$7)-SUM($I373:AI373),((Input!$I$106+Input!$I$82)*$I$7)/A4taxstdlife))</f>
        <v>0.30272611227212215</v>
      </c>
      <c r="AK373" s="172">
        <f>IF(A4taxstdlife="n/a","n/a",IF(AK$3&gt;(A4taxstdlife+$E373),((Input!$I$106+Input!$I$82)*$I$7)-SUM($I373:AJ373),((Input!$I$106+Input!$I$82)*$I$7)/A4taxstdlife))</f>
        <v>0.30272611227212215</v>
      </c>
      <c r="AL373" s="172">
        <f>IF(A4taxstdlife="n/a","n/a",IF(AL$3&gt;(A4taxstdlife+$E373),((Input!$I$106+Input!$I$82)*$I$7)-SUM($I373:AK373),((Input!$I$106+Input!$I$82)*$I$7)/A4taxstdlife))</f>
        <v>0.30272611227212215</v>
      </c>
      <c r="AM373" s="172">
        <f>IF(A4taxstdlife="n/a","n/a",IF(AM$3&gt;(A4taxstdlife+$E373),((Input!$I$106+Input!$I$82)*$I$7)-SUM($I373:AL373),((Input!$I$106+Input!$I$82)*$I$7)/A4taxstdlife))</f>
        <v>0.30272611227212215</v>
      </c>
      <c r="AN373" s="172">
        <f>IF(A4taxstdlife="n/a","n/a",IF(AN$3&gt;(A4taxstdlife+$E373),((Input!$I$106+Input!$I$82)*$I$7)-SUM($I373:AM373),((Input!$I$106+Input!$I$82)*$I$7)/A4taxstdlife))</f>
        <v>0.30272611227212215</v>
      </c>
      <c r="AO373" s="172">
        <f>IF(A4taxstdlife="n/a","n/a",IF(AO$3&gt;(A4taxstdlife+$E373),((Input!$I$106+Input!$I$82)*$I$7)-SUM($I373:AN373),((Input!$I$106+Input!$I$82)*$I$7)/A4taxstdlife))</f>
        <v>0.30272611227212215</v>
      </c>
      <c r="AP373" s="172">
        <f>IF(A4taxstdlife="n/a","n/a",IF(AP$3&gt;(A4taxstdlife+$E373),((Input!$I$106+Input!$I$82)*$I$7)-SUM($I373:AO373),((Input!$I$106+Input!$I$82)*$I$7)/A4taxstdlife))</f>
        <v>0.30272611227212215</v>
      </c>
      <c r="AQ373" s="172">
        <f>IF(A4taxstdlife="n/a","n/a",IF(AQ$3&gt;(A4taxstdlife+$E373),((Input!$I$106+Input!$I$82)*$I$7)-SUM($I373:AP373),((Input!$I$106+Input!$I$82)*$I$7)/A4taxstdlife))</f>
        <v>0.30272611227212215</v>
      </c>
      <c r="AR373" s="172">
        <f>IF(A4taxstdlife="n/a","n/a",IF(AR$3&gt;(A4taxstdlife+$E373),((Input!$I$106+Input!$I$82)*$I$7)-SUM($I373:AQ373),((Input!$I$106+Input!$I$82)*$I$7)/A4taxstdlife))</f>
        <v>0.30272611227212215</v>
      </c>
      <c r="AS373" s="172">
        <f>IF(A4taxstdlife="n/a","n/a",IF(AS$3&gt;(A4taxstdlife+$E373),((Input!$I$106+Input!$I$82)*$I$7)-SUM($I373:AR373),((Input!$I$106+Input!$I$82)*$I$7)/A4taxstdlife))</f>
        <v>0.30272611227212215</v>
      </c>
      <c r="AT373" s="172">
        <f>IF(A4taxstdlife="n/a","n/a",IF(AT$3&gt;(A4taxstdlife+$E373),((Input!$I$106+Input!$I$82)*$I$7)-SUM($I373:AS373),((Input!$I$106+Input!$I$82)*$I$7)/A4taxstdlife))</f>
        <v>0.30272611227212215</v>
      </c>
      <c r="AU373" s="172">
        <f>IF(A4taxstdlife="n/a","n/a",IF(AU$3&gt;(A4taxstdlife+$E373),((Input!$I$106+Input!$I$82)*$I$7)-SUM($I373:AT373),((Input!$I$106+Input!$I$82)*$I$7)/A4taxstdlife))</f>
        <v>0.30272611227212215</v>
      </c>
      <c r="AV373" s="172">
        <f>IF(A4taxstdlife="n/a","n/a",IF(AV$3&gt;(A4taxstdlife+$E373),((Input!$I$106+Input!$I$82)*$I$7)-SUM($I373:AU373),((Input!$I$106+Input!$I$82)*$I$7)/A4taxstdlife))</f>
        <v>0.30272611227212215</v>
      </c>
      <c r="AW373" s="172">
        <f>IF(A4taxstdlife="n/a","n/a",IF(AW$3&gt;(A4taxstdlife+$E373),((Input!$I$106+Input!$I$82)*$I$7)-SUM($I373:AV373),((Input!$I$106+Input!$I$82)*$I$7)/A4taxstdlife))</f>
        <v>0.30272611227212215</v>
      </c>
      <c r="AX373" s="172">
        <f>IF(A4taxstdlife="n/a","n/a",IF(AX$3&gt;(A4taxstdlife+$E373),((Input!$I$106+Input!$I$82)*$I$7)-SUM($I373:AW373),((Input!$I$106+Input!$I$82)*$I$7)/A4taxstdlife))</f>
        <v>0</v>
      </c>
      <c r="AY373" s="172">
        <f>IF(A4taxstdlife="n/a","n/a",IF(AY$3&gt;(A4taxstdlife+$E373),((Input!$I$106+Input!$I$82)*$I$7)-SUM($I373:AX373),((Input!$I$106+Input!$I$82)*$I$7)/A4taxstdlife))</f>
        <v>0</v>
      </c>
      <c r="AZ373" s="172">
        <f>IF(A4taxstdlife="n/a","n/a",IF(AZ$3&gt;(A4taxstdlife+$E373),((Input!$I$106+Input!$I$82)*$I$7)-SUM($I373:AY373),((Input!$I$106+Input!$I$82)*$I$7)/A4taxstdlife))</f>
        <v>0</v>
      </c>
      <c r="BA373" s="172">
        <f>IF(A4taxstdlife="n/a","n/a",IF(BA$3&gt;(A4taxstdlife+$E373),((Input!$I$106+Input!$I$82)*$I$7)-SUM($I373:AZ373),((Input!$I$106+Input!$I$82)*$I$7)/A4taxstdlife))</f>
        <v>0</v>
      </c>
      <c r="BB373" s="172">
        <f>IF(A4taxstdlife="n/a","n/a",IF(BB$3&gt;(A4taxstdlife+$E373),((Input!$I$106+Input!$I$82)*$I$7)-SUM($I373:BA373),((Input!$I$106+Input!$I$82)*$I$7)/A4taxstdlife))</f>
        <v>0</v>
      </c>
      <c r="BC373" s="172">
        <f>IF(A4taxstdlife="n/a","n/a",IF(BC$3&gt;(A4taxstdlife+$E373),((Input!$I$106+Input!$I$82)*$I$7)-SUM($I373:BB373),((Input!$I$106+Input!$I$82)*$I$7)/A4taxstdlife))</f>
        <v>0</v>
      </c>
      <c r="BD373" s="172">
        <f>IF(A4taxstdlife="n/a","n/a",IF(BD$3&gt;(A4taxstdlife+$E373),((Input!$I$106+Input!$I$82)*$I$7)-SUM($I373:BC373),((Input!$I$106+Input!$I$82)*$I$7)/A4taxstdlife))</f>
        <v>0</v>
      </c>
      <c r="BE373" s="172">
        <f>IF(A4taxstdlife="n/a","n/a",IF(BE$3&gt;(A4taxstdlife+$E373),((Input!$I$106+Input!$I$82)*$I$7)-SUM($I373:BD373),((Input!$I$106+Input!$I$82)*$I$7)/A4taxstdlife))</f>
        <v>0</v>
      </c>
      <c r="BF373" s="172">
        <f>IF(A4taxstdlife="n/a","n/a",IF(BF$3&gt;(A4taxstdlife+$E373),((Input!$I$106+Input!$I$82)*$I$7)-SUM($I373:BE373),((Input!$I$106+Input!$I$82)*$I$7)/A4taxstdlife))</f>
        <v>0</v>
      </c>
      <c r="BG373" s="172">
        <f>IF(A4taxstdlife="n/a","n/a",IF(BG$3&gt;(A4taxstdlife+$E373),((Input!$I$106+Input!$I$82)*$I$7)-SUM($I373:BF373),((Input!$I$106+Input!$I$82)*$I$7)/A4taxstdlife))</f>
        <v>0</v>
      </c>
      <c r="BH373" s="172">
        <f>IF(A4taxstdlife="n/a","n/a",IF(BH$3&gt;(A4taxstdlife+$E373),((Input!$I$106+Input!$I$82)*$I$7)-SUM($I373:BG373),((Input!$I$106+Input!$I$82)*$I$7)/A4taxstdlife))</f>
        <v>0</v>
      </c>
      <c r="BI373" s="172">
        <f>IF(A4taxstdlife="n/a","n/a",IF(BI$3&gt;(A4taxstdlife+$E373),((Input!$I$106+Input!$I$82)*$I$7)-SUM($I373:BH373),((Input!$I$106+Input!$I$82)*$I$7)/A4taxstdlife))</f>
        <v>0</v>
      </c>
      <c r="BJ373" s="16"/>
      <c r="BK373" s="16"/>
    </row>
    <row r="374" spans="1:63" s="3" customFormat="1" hidden="1" outlineLevel="2">
      <c r="A374" s="16"/>
      <c r="B374" s="16"/>
      <c r="C374" s="35"/>
      <c r="D374" s="546"/>
      <c r="E374" s="293">
        <v>4</v>
      </c>
      <c r="F374" s="37"/>
      <c r="G374" s="318"/>
      <c r="H374" s="320"/>
      <c r="I374" s="320"/>
      <c r="J374" s="319"/>
      <c r="K374" s="172">
        <f>IF(A4taxstdlife="n/a","n/a",IF(K$3&gt;(A4taxstdlife+$E374),((Input!$J$106+Input!$I$82)*$J$7)-SUM($J374:J374),((Input!$J$106+Input!$I$82)*$J$7)/A4taxstdlife))</f>
        <v>0.21013879100349961</v>
      </c>
      <c r="L374" s="172">
        <f>IF(A4taxstdlife="n/a","n/a",IF(L$3&gt;(A4taxstdlife+$E374),((Input!$J$106+Input!$I$82)*$J$7)-SUM($J374:K374),((Input!$J$106+Input!$I$82)*$J$7)/A4taxstdlife))</f>
        <v>0.21013879100349961</v>
      </c>
      <c r="M374" s="172">
        <f>IF(A4taxstdlife="n/a","n/a",IF(M$3&gt;(A4taxstdlife+$E374),((Input!$J$106+Input!$I$82)*$J$7)-SUM($J374:L374),((Input!$J$106+Input!$I$82)*$J$7)/A4taxstdlife))</f>
        <v>0.21013879100349961</v>
      </c>
      <c r="N374" s="172">
        <f>IF(A4taxstdlife="n/a","n/a",IF(N$3&gt;(A4taxstdlife+$E374),((Input!$J$106+Input!$I$82)*$J$7)-SUM($J374:M374),((Input!$J$106+Input!$I$82)*$J$7)/A4taxstdlife))</f>
        <v>0.21013879100349961</v>
      </c>
      <c r="O374" s="172">
        <f>IF(A4taxstdlife="n/a","n/a",IF(O$3&gt;(A4taxstdlife+$E374),((Input!$J$106+Input!$I$82)*$J$7)-SUM($J374:N374),((Input!$J$106+Input!$I$82)*$J$7)/A4taxstdlife))</f>
        <v>0.21013879100349961</v>
      </c>
      <c r="P374" s="172">
        <f>IF(A4taxstdlife="n/a","n/a",IF(P$3&gt;(A4taxstdlife+$E374),((Input!$J$106+Input!$I$82)*$J$7)-SUM($J374:O374),((Input!$J$106+Input!$I$82)*$J$7)/A4taxstdlife))</f>
        <v>0.21013879100349961</v>
      </c>
      <c r="Q374" s="172">
        <f>IF(A4taxstdlife="n/a","n/a",IF(Q$3&gt;(A4taxstdlife+$E374),((Input!$J$106+Input!$I$82)*$J$7)-SUM($J374:P374),((Input!$J$106+Input!$I$82)*$J$7)/A4taxstdlife))</f>
        <v>0.21013879100349961</v>
      </c>
      <c r="R374" s="172">
        <f>IF(A4taxstdlife="n/a","n/a",IF(R$3&gt;(A4taxstdlife+$E374),((Input!$J$106+Input!$I$82)*$J$7)-SUM($J374:Q374),((Input!$J$106+Input!$I$82)*$J$7)/A4taxstdlife))</f>
        <v>0.21013879100349961</v>
      </c>
      <c r="S374" s="172">
        <f>IF(A4taxstdlife="n/a","n/a",IF(S$3&gt;(A4taxstdlife+$E374),((Input!$J$106+Input!$I$82)*$J$7)-SUM($J374:R374),((Input!$J$106+Input!$I$82)*$J$7)/A4taxstdlife))</f>
        <v>0.21013879100349961</v>
      </c>
      <c r="T374" s="172">
        <f>IF(A4taxstdlife="n/a","n/a",IF(T$3&gt;(A4taxstdlife+$E374),((Input!$J$106+Input!$I$82)*$J$7)-SUM($J374:S374),((Input!$J$106+Input!$I$82)*$J$7)/A4taxstdlife))</f>
        <v>0.21013879100349961</v>
      </c>
      <c r="U374" s="172">
        <f>IF(A4taxstdlife="n/a","n/a",IF(U$3&gt;(A4taxstdlife+$E374),((Input!$J$106+Input!$I$82)*$J$7)-SUM($J374:T374),((Input!$J$106+Input!$I$82)*$J$7)/A4taxstdlife))</f>
        <v>0.21013879100349961</v>
      </c>
      <c r="V374" s="172">
        <f>IF(A4taxstdlife="n/a","n/a",IF(V$3&gt;(A4taxstdlife+$E374),((Input!$J$106+Input!$I$82)*$J$7)-SUM($J374:U374),((Input!$J$106+Input!$I$82)*$J$7)/A4taxstdlife))</f>
        <v>0.21013879100349961</v>
      </c>
      <c r="W374" s="172">
        <f>IF(A4taxstdlife="n/a","n/a",IF(W$3&gt;(A4taxstdlife+$E374),((Input!$J$106+Input!$I$82)*$J$7)-SUM($J374:V374),((Input!$J$106+Input!$I$82)*$J$7)/A4taxstdlife))</f>
        <v>0.21013879100349961</v>
      </c>
      <c r="X374" s="172">
        <f>IF(A4taxstdlife="n/a","n/a",IF(X$3&gt;(A4taxstdlife+$E374),((Input!$J$106+Input!$I$82)*$J$7)-SUM($J374:W374),((Input!$J$106+Input!$I$82)*$J$7)/A4taxstdlife))</f>
        <v>0.21013879100349961</v>
      </c>
      <c r="Y374" s="172">
        <f>IF(A4taxstdlife="n/a","n/a",IF(Y$3&gt;(A4taxstdlife+$E374),((Input!$J$106+Input!$I$82)*$J$7)-SUM($J374:X374),((Input!$J$106+Input!$I$82)*$J$7)/A4taxstdlife))</f>
        <v>0.21013879100349961</v>
      </c>
      <c r="Z374" s="172">
        <f>IF(A4taxstdlife="n/a","n/a",IF(Z$3&gt;(A4taxstdlife+$E374),((Input!$J$106+Input!$I$82)*$J$7)-SUM($J374:Y374),((Input!$J$106+Input!$I$82)*$J$7)/A4taxstdlife))</f>
        <v>0.21013879100349961</v>
      </c>
      <c r="AA374" s="172">
        <f>IF(A4taxstdlife="n/a","n/a",IF(AA$3&gt;(A4taxstdlife+$E374),((Input!$J$106+Input!$I$82)*$J$7)-SUM($J374:Z374),((Input!$J$106+Input!$I$82)*$J$7)/A4taxstdlife))</f>
        <v>0.21013879100349961</v>
      </c>
      <c r="AB374" s="172">
        <f>IF(A4taxstdlife="n/a","n/a",IF(AB$3&gt;(A4taxstdlife+$E374),((Input!$J$106+Input!$I$82)*$J$7)-SUM($J374:AA374),((Input!$J$106+Input!$I$82)*$J$7)/A4taxstdlife))</f>
        <v>0.21013879100349961</v>
      </c>
      <c r="AC374" s="172">
        <f>IF(A4taxstdlife="n/a","n/a",IF(AC$3&gt;(A4taxstdlife+$E374),((Input!$J$106+Input!$I$82)*$J$7)-SUM($J374:AB374),((Input!$J$106+Input!$I$82)*$J$7)/A4taxstdlife))</f>
        <v>0.21013879100349961</v>
      </c>
      <c r="AD374" s="172">
        <f>IF(A4taxstdlife="n/a","n/a",IF(AD$3&gt;(A4taxstdlife+$E374),((Input!$J$106+Input!$I$82)*$J$7)-SUM($J374:AC374),((Input!$J$106+Input!$I$82)*$J$7)/A4taxstdlife))</f>
        <v>0.21013879100349961</v>
      </c>
      <c r="AE374" s="172">
        <f>IF(A4taxstdlife="n/a","n/a",IF(AE$3&gt;(A4taxstdlife+$E374),((Input!$J$106+Input!$I$82)*$J$7)-SUM($J374:AD374),((Input!$J$106+Input!$I$82)*$J$7)/A4taxstdlife))</f>
        <v>0.21013879100349961</v>
      </c>
      <c r="AF374" s="172">
        <f>IF(A4taxstdlife="n/a","n/a",IF(AF$3&gt;(A4taxstdlife+$E374),((Input!$J$106+Input!$I$82)*$J$7)-SUM($J374:AE374),((Input!$J$106+Input!$I$82)*$J$7)/A4taxstdlife))</f>
        <v>0.21013879100349961</v>
      </c>
      <c r="AG374" s="172">
        <f>IF(A4taxstdlife="n/a","n/a",IF(AG$3&gt;(A4taxstdlife+$E374),((Input!$J$106+Input!$I$82)*$J$7)-SUM($J374:AF374),((Input!$J$106+Input!$I$82)*$J$7)/A4taxstdlife))</f>
        <v>0.21013879100349961</v>
      </c>
      <c r="AH374" s="172">
        <f>IF(A4taxstdlife="n/a","n/a",IF(AH$3&gt;(A4taxstdlife+$E374),((Input!$J$106+Input!$I$82)*$J$7)-SUM($J374:AG374),((Input!$J$106+Input!$I$82)*$J$7)/A4taxstdlife))</f>
        <v>0.21013879100349961</v>
      </c>
      <c r="AI374" s="172">
        <f>IF(A4taxstdlife="n/a","n/a",IF(AI$3&gt;(A4taxstdlife+$E374),((Input!$J$106+Input!$I$82)*$J$7)-SUM($J374:AH374),((Input!$J$106+Input!$I$82)*$J$7)/A4taxstdlife))</f>
        <v>0.21013879100349961</v>
      </c>
      <c r="AJ374" s="172">
        <f>IF(A4taxstdlife="n/a","n/a",IF(AJ$3&gt;(A4taxstdlife+$E374),((Input!$J$106+Input!$I$82)*$J$7)-SUM($J374:AI374),((Input!$J$106+Input!$I$82)*$J$7)/A4taxstdlife))</f>
        <v>0.21013879100349961</v>
      </c>
      <c r="AK374" s="172">
        <f>IF(A4taxstdlife="n/a","n/a",IF(AK$3&gt;(A4taxstdlife+$E374),((Input!$J$106+Input!$I$82)*$J$7)-SUM($J374:AJ374),((Input!$J$106+Input!$I$82)*$J$7)/A4taxstdlife))</f>
        <v>0.21013879100349961</v>
      </c>
      <c r="AL374" s="172">
        <f>IF(A4taxstdlife="n/a","n/a",IF(AL$3&gt;(A4taxstdlife+$E374),((Input!$J$106+Input!$I$82)*$J$7)-SUM($J374:AK374),((Input!$J$106+Input!$I$82)*$J$7)/A4taxstdlife))</f>
        <v>0.21013879100349961</v>
      </c>
      <c r="AM374" s="172">
        <f>IF(A4taxstdlife="n/a","n/a",IF(AM$3&gt;(A4taxstdlife+$E374),((Input!$J$106+Input!$I$82)*$J$7)-SUM($J374:AL374),((Input!$J$106+Input!$I$82)*$J$7)/A4taxstdlife))</f>
        <v>0.21013879100349961</v>
      </c>
      <c r="AN374" s="172">
        <f>IF(A4taxstdlife="n/a","n/a",IF(AN$3&gt;(A4taxstdlife+$E374),((Input!$J$106+Input!$I$82)*$J$7)-SUM($J374:AM374),((Input!$J$106+Input!$I$82)*$J$7)/A4taxstdlife))</f>
        <v>0.21013879100349961</v>
      </c>
      <c r="AO374" s="172">
        <f>IF(A4taxstdlife="n/a","n/a",IF(AO$3&gt;(A4taxstdlife+$E374),((Input!$J$106+Input!$I$82)*$J$7)-SUM($J374:AN374),((Input!$J$106+Input!$I$82)*$J$7)/A4taxstdlife))</f>
        <v>0.21013879100349961</v>
      </c>
      <c r="AP374" s="172">
        <f>IF(A4taxstdlife="n/a","n/a",IF(AP$3&gt;(A4taxstdlife+$E374),((Input!$J$106+Input!$I$82)*$J$7)-SUM($J374:AO374),((Input!$J$106+Input!$I$82)*$J$7)/A4taxstdlife))</f>
        <v>0.21013879100349961</v>
      </c>
      <c r="AQ374" s="172">
        <f>IF(A4taxstdlife="n/a","n/a",IF(AQ$3&gt;(A4taxstdlife+$E374),((Input!$J$106+Input!$I$82)*$J$7)-SUM($J374:AP374),((Input!$J$106+Input!$I$82)*$J$7)/A4taxstdlife))</f>
        <v>0.21013879100349961</v>
      </c>
      <c r="AR374" s="172">
        <f>IF(A4taxstdlife="n/a","n/a",IF(AR$3&gt;(A4taxstdlife+$E374),((Input!$J$106+Input!$I$82)*$J$7)-SUM($J374:AQ374),((Input!$J$106+Input!$I$82)*$J$7)/A4taxstdlife))</f>
        <v>0.21013879100349961</v>
      </c>
      <c r="AS374" s="172">
        <f>IF(A4taxstdlife="n/a","n/a",IF(AS$3&gt;(A4taxstdlife+$E374),((Input!$J$106+Input!$I$82)*$J$7)-SUM($J374:AR374),((Input!$J$106+Input!$I$82)*$J$7)/A4taxstdlife))</f>
        <v>0.21013879100349961</v>
      </c>
      <c r="AT374" s="172">
        <f>IF(A4taxstdlife="n/a","n/a",IF(AT$3&gt;(A4taxstdlife+$E374),((Input!$J$106+Input!$I$82)*$J$7)-SUM($J374:AS374),((Input!$J$106+Input!$I$82)*$J$7)/A4taxstdlife))</f>
        <v>0.21013879100349961</v>
      </c>
      <c r="AU374" s="172">
        <f>IF(A4taxstdlife="n/a","n/a",IF(AU$3&gt;(A4taxstdlife+$E374),((Input!$J$106+Input!$I$82)*$J$7)-SUM($J374:AT374),((Input!$J$106+Input!$I$82)*$J$7)/A4taxstdlife))</f>
        <v>0.21013879100349961</v>
      </c>
      <c r="AV374" s="172">
        <f>IF(A4taxstdlife="n/a","n/a",IF(AV$3&gt;(A4taxstdlife+$E374),((Input!$J$106+Input!$I$82)*$J$7)-SUM($J374:AU374),((Input!$J$106+Input!$I$82)*$J$7)/A4taxstdlife))</f>
        <v>0.21013879100349961</v>
      </c>
      <c r="AW374" s="172">
        <f>IF(A4taxstdlife="n/a","n/a",IF(AW$3&gt;(A4taxstdlife+$E374),((Input!$J$106+Input!$I$82)*$J$7)-SUM($J374:AV374),((Input!$J$106+Input!$I$82)*$J$7)/A4taxstdlife))</f>
        <v>0.21013879100349961</v>
      </c>
      <c r="AX374" s="172">
        <f>IF(A4taxstdlife="n/a","n/a",IF(AX$3&gt;(A4taxstdlife+$E374),((Input!$J$106+Input!$I$82)*$J$7)-SUM($J374:AW374),((Input!$J$106+Input!$I$82)*$J$7)/A4taxstdlife))</f>
        <v>0.21013879100349961</v>
      </c>
      <c r="AY374" s="172">
        <f>IF(A4taxstdlife="n/a","n/a",IF(AY$3&gt;(A4taxstdlife+$E374),((Input!$J$106+Input!$I$82)*$J$7)-SUM($J374:AX374),((Input!$J$106+Input!$I$82)*$J$7)/A4taxstdlife))</f>
        <v>-3.5527136788005009E-15</v>
      </c>
      <c r="AZ374" s="172">
        <f>IF(A4taxstdlife="n/a","n/a",IF(AZ$3&gt;(A4taxstdlife+$E374),((Input!$J$106+Input!$I$82)*$J$7)-SUM($J374:AY374),((Input!$J$106+Input!$I$82)*$J$7)/A4taxstdlife))</f>
        <v>0</v>
      </c>
      <c r="BA374" s="172">
        <f>IF(A4taxstdlife="n/a","n/a",IF(BA$3&gt;(A4taxstdlife+$E374),((Input!$J$106+Input!$I$82)*$J$7)-SUM($J374:AZ374),((Input!$J$106+Input!$I$82)*$J$7)/A4taxstdlife))</f>
        <v>0</v>
      </c>
      <c r="BB374" s="172">
        <f>IF(A4taxstdlife="n/a","n/a",IF(BB$3&gt;(A4taxstdlife+$E374),((Input!$J$106+Input!$I$82)*$J$7)-SUM($J374:BA374),((Input!$J$106+Input!$I$82)*$J$7)/A4taxstdlife))</f>
        <v>0</v>
      </c>
      <c r="BC374" s="172">
        <f>IF(A4taxstdlife="n/a","n/a",IF(BC$3&gt;(A4taxstdlife+$E374),((Input!$J$106+Input!$I$82)*$J$7)-SUM($J374:BB374),((Input!$J$106+Input!$I$82)*$J$7)/A4taxstdlife))</f>
        <v>0</v>
      </c>
      <c r="BD374" s="172">
        <f>IF(A4taxstdlife="n/a","n/a",IF(BD$3&gt;(A4taxstdlife+$E374),((Input!$J$106+Input!$I$82)*$J$7)-SUM($J374:BC374),((Input!$J$106+Input!$I$82)*$J$7)/A4taxstdlife))</f>
        <v>0</v>
      </c>
      <c r="BE374" s="172">
        <f>IF(A4taxstdlife="n/a","n/a",IF(BE$3&gt;(A4taxstdlife+$E374),((Input!$J$106+Input!$I$82)*$J$7)-SUM($J374:BD374),((Input!$J$106+Input!$I$82)*$J$7)/A4taxstdlife))</f>
        <v>0</v>
      </c>
      <c r="BF374" s="172">
        <f>IF(A4taxstdlife="n/a","n/a",IF(BF$3&gt;(A4taxstdlife+$E374),((Input!$J$106+Input!$I$82)*$J$7)-SUM($J374:BE374),((Input!$J$106+Input!$I$82)*$J$7)/A4taxstdlife))</f>
        <v>0</v>
      </c>
      <c r="BG374" s="172">
        <f>IF(A4taxstdlife="n/a","n/a",IF(BG$3&gt;(A4taxstdlife+$E374),((Input!$J$106+Input!$I$82)*$J$7)-SUM($J374:BF374),((Input!$J$106+Input!$I$82)*$J$7)/A4taxstdlife))</f>
        <v>0</v>
      </c>
      <c r="BH374" s="172">
        <f>IF(A4taxstdlife="n/a","n/a",IF(BH$3&gt;(A4taxstdlife+$E374),((Input!$J$106+Input!$I$82)*$J$7)-SUM($J374:BG374),((Input!$J$106+Input!$I$82)*$J$7)/A4taxstdlife))</f>
        <v>0</v>
      </c>
      <c r="BI374" s="172">
        <f>IF(A4taxstdlife="n/a","n/a",IF(BI$3&gt;(A4taxstdlife+$E374),((Input!$J$106+Input!$I$82)*$J$7)-SUM($J374:BH374),((Input!$J$106+Input!$I$82)*$J$7)/A4taxstdlife))</f>
        <v>0</v>
      </c>
      <c r="BJ374" s="16"/>
      <c r="BK374" s="16"/>
    </row>
    <row r="375" spans="1:63" s="3" customFormat="1" hidden="1" outlineLevel="2">
      <c r="A375" s="16"/>
      <c r="B375" s="16"/>
      <c r="C375" s="35"/>
      <c r="D375" s="546"/>
      <c r="E375" s="293">
        <v>5</v>
      </c>
      <c r="F375" s="37"/>
      <c r="G375" s="318"/>
      <c r="H375" s="320"/>
      <c r="I375" s="320"/>
      <c r="J375" s="320"/>
      <c r="K375" s="319"/>
      <c r="L375" s="172">
        <f>IF(A4taxstdlife="n/a","n/a",IF(L$3&gt;(A4taxstdlife+$E375),((Input!$K$106+Input!$K$82)*$K$7)-SUM($K375:K375),((Input!$K$106+Input!$K$82)*$K$7)/A4taxstdlife))</f>
        <v>0.21500732808580039</v>
      </c>
      <c r="M375" s="172">
        <f>IF(A4taxstdlife="n/a","n/a",IF(M$3&gt;(A4taxstdlife+$E375),((Input!$K$106+Input!$K$82)*$K$7)-SUM($K375:L375),((Input!$K$106+Input!$K$82)*$K$7)/A4taxstdlife))</f>
        <v>0.21500732808580039</v>
      </c>
      <c r="N375" s="172">
        <f>IF(A4taxstdlife="n/a","n/a",IF(N$3&gt;(A4taxstdlife+$E375),((Input!$K$106+Input!$K$82)*$K$7)-SUM($K375:M375),((Input!$K$106+Input!$K$82)*$K$7)/A4taxstdlife))</f>
        <v>0.21500732808580039</v>
      </c>
      <c r="O375" s="172">
        <f>IF(A4taxstdlife="n/a","n/a",IF(O$3&gt;(A4taxstdlife+$E375),((Input!$K$106+Input!$K$82)*$K$7)-SUM($K375:N375),((Input!$K$106+Input!$K$82)*$K$7)/A4taxstdlife))</f>
        <v>0.21500732808580039</v>
      </c>
      <c r="P375" s="172">
        <f>IF(A4taxstdlife="n/a","n/a",IF(P$3&gt;(A4taxstdlife+$E375),((Input!$K$106+Input!$K$82)*$K$7)-SUM($K375:O375),((Input!$K$106+Input!$K$82)*$K$7)/A4taxstdlife))</f>
        <v>0.21500732808580039</v>
      </c>
      <c r="Q375" s="172">
        <f>IF(A4taxstdlife="n/a","n/a",IF(Q$3&gt;(A4taxstdlife+$E375),((Input!$K$106+Input!$K$82)*$K$7)-SUM($K375:P375),((Input!$K$106+Input!$K$82)*$K$7)/A4taxstdlife))</f>
        <v>0.21500732808580039</v>
      </c>
      <c r="R375" s="172">
        <f>IF(A4taxstdlife="n/a","n/a",IF(R$3&gt;(A4taxstdlife+$E375),((Input!$K$106+Input!$K$82)*$K$7)-SUM($K375:Q375),((Input!$K$106+Input!$K$82)*$K$7)/A4taxstdlife))</f>
        <v>0.21500732808580039</v>
      </c>
      <c r="S375" s="172">
        <f>IF(A4taxstdlife="n/a","n/a",IF(S$3&gt;(A4taxstdlife+$E375),((Input!$K$106+Input!$K$82)*$K$7)-SUM($K375:R375),((Input!$K$106+Input!$K$82)*$K$7)/A4taxstdlife))</f>
        <v>0.21500732808580039</v>
      </c>
      <c r="T375" s="172">
        <f>IF(A4taxstdlife="n/a","n/a",IF(T$3&gt;(A4taxstdlife+$E375),((Input!$K$106+Input!$K$82)*$K$7)-SUM($K375:S375),((Input!$K$106+Input!$K$82)*$K$7)/A4taxstdlife))</f>
        <v>0.21500732808580039</v>
      </c>
      <c r="U375" s="172">
        <f>IF(A4taxstdlife="n/a","n/a",IF(U$3&gt;(A4taxstdlife+$E375),((Input!$K$106+Input!$K$82)*$K$7)-SUM($K375:T375),((Input!$K$106+Input!$K$82)*$K$7)/A4taxstdlife))</f>
        <v>0.21500732808580039</v>
      </c>
      <c r="V375" s="172">
        <f>IF(A4taxstdlife="n/a","n/a",IF(V$3&gt;(A4taxstdlife+$E375),((Input!$K$106+Input!$K$82)*$K$7)-SUM($K375:U375),((Input!$K$106+Input!$K$82)*$K$7)/A4taxstdlife))</f>
        <v>0.21500732808580039</v>
      </c>
      <c r="W375" s="172">
        <f>IF(A4taxstdlife="n/a","n/a",IF(W$3&gt;(A4taxstdlife+$E375),((Input!$K$106+Input!$K$82)*$K$7)-SUM($K375:V375),((Input!$K$106+Input!$K$82)*$K$7)/A4taxstdlife))</f>
        <v>0.21500732808580039</v>
      </c>
      <c r="X375" s="172">
        <f>IF(A4taxstdlife="n/a","n/a",IF(X$3&gt;(A4taxstdlife+$E375),((Input!$K$106+Input!$K$82)*$K$7)-SUM($K375:W375),((Input!$K$106+Input!$K$82)*$K$7)/A4taxstdlife))</f>
        <v>0.21500732808580039</v>
      </c>
      <c r="Y375" s="172">
        <f>IF(A4taxstdlife="n/a","n/a",IF(Y$3&gt;(A4taxstdlife+$E375),((Input!$K$106+Input!$K$82)*$K$7)-SUM($K375:X375),((Input!$K$106+Input!$K$82)*$K$7)/A4taxstdlife))</f>
        <v>0.21500732808580039</v>
      </c>
      <c r="Z375" s="172">
        <f>IF(A4taxstdlife="n/a","n/a",IF(Z$3&gt;(A4taxstdlife+$E375),((Input!$K$106+Input!$K$82)*$K$7)-SUM($K375:Y375),((Input!$K$106+Input!$K$82)*$K$7)/A4taxstdlife))</f>
        <v>0.21500732808580039</v>
      </c>
      <c r="AA375" s="172">
        <f>IF(A4taxstdlife="n/a","n/a",IF(AA$3&gt;(A4taxstdlife+$E375),((Input!$K$106+Input!$K$82)*$K$7)-SUM($K375:Z375),((Input!$K$106+Input!$K$82)*$K$7)/A4taxstdlife))</f>
        <v>0.21500732808580039</v>
      </c>
      <c r="AB375" s="172">
        <f>IF(A4taxstdlife="n/a","n/a",IF(AB$3&gt;(A4taxstdlife+$E375),((Input!$K$106+Input!$K$82)*$K$7)-SUM($K375:AA375),((Input!$K$106+Input!$K$82)*$K$7)/A4taxstdlife))</f>
        <v>0.21500732808580039</v>
      </c>
      <c r="AC375" s="172">
        <f>IF(A4taxstdlife="n/a","n/a",IF(AC$3&gt;(A4taxstdlife+$E375),((Input!$K$106+Input!$K$82)*$K$7)-SUM($K375:AB375),((Input!$K$106+Input!$K$82)*$K$7)/A4taxstdlife))</f>
        <v>0.21500732808580039</v>
      </c>
      <c r="AD375" s="172">
        <f>IF(A4taxstdlife="n/a","n/a",IF(AD$3&gt;(A4taxstdlife+$E375),((Input!$K$106+Input!$K$82)*$K$7)-SUM($K375:AC375),((Input!$K$106+Input!$K$82)*$K$7)/A4taxstdlife))</f>
        <v>0.21500732808580039</v>
      </c>
      <c r="AE375" s="172">
        <f>IF(A4taxstdlife="n/a","n/a",IF(AE$3&gt;(A4taxstdlife+$E375),((Input!$K$106+Input!$K$82)*$K$7)-SUM($K375:AD375),((Input!$K$106+Input!$K$82)*$K$7)/A4taxstdlife))</f>
        <v>0.21500732808580039</v>
      </c>
      <c r="AF375" s="172">
        <f>IF(A4taxstdlife="n/a","n/a",IF(AF$3&gt;(A4taxstdlife+$E375),((Input!$K$106+Input!$K$82)*$K$7)-SUM($K375:AE375),((Input!$K$106+Input!$K$82)*$K$7)/A4taxstdlife))</f>
        <v>0.21500732808580039</v>
      </c>
      <c r="AG375" s="172">
        <f>IF(A4taxstdlife="n/a","n/a",IF(AG$3&gt;(A4taxstdlife+$E375),((Input!$K$106+Input!$K$82)*$K$7)-SUM($K375:AF375),((Input!$K$106+Input!$K$82)*$K$7)/A4taxstdlife))</f>
        <v>0.21500732808580039</v>
      </c>
      <c r="AH375" s="172">
        <f>IF(A4taxstdlife="n/a","n/a",IF(AH$3&gt;(A4taxstdlife+$E375),((Input!$K$106+Input!$K$82)*$K$7)-SUM($K375:AG375),((Input!$K$106+Input!$K$82)*$K$7)/A4taxstdlife))</f>
        <v>0.21500732808580039</v>
      </c>
      <c r="AI375" s="172">
        <f>IF(A4taxstdlife="n/a","n/a",IF(AI$3&gt;(A4taxstdlife+$E375),((Input!$K$106+Input!$K$82)*$K$7)-SUM($K375:AH375),((Input!$K$106+Input!$K$82)*$K$7)/A4taxstdlife))</f>
        <v>0.21500732808580039</v>
      </c>
      <c r="AJ375" s="172">
        <f>IF(A4taxstdlife="n/a","n/a",IF(AJ$3&gt;(A4taxstdlife+$E375),((Input!$K$106+Input!$K$82)*$K$7)-SUM($K375:AI375),((Input!$K$106+Input!$K$82)*$K$7)/A4taxstdlife))</f>
        <v>0.21500732808580039</v>
      </c>
      <c r="AK375" s="172">
        <f>IF(A4taxstdlife="n/a","n/a",IF(AK$3&gt;(A4taxstdlife+$E375),((Input!$K$106+Input!$K$82)*$K$7)-SUM($K375:AJ375),((Input!$K$106+Input!$K$82)*$K$7)/A4taxstdlife))</f>
        <v>0.21500732808580039</v>
      </c>
      <c r="AL375" s="172">
        <f>IF(A4taxstdlife="n/a","n/a",IF(AL$3&gt;(A4taxstdlife+$E375),((Input!$K$106+Input!$K$82)*$K$7)-SUM($K375:AK375),((Input!$K$106+Input!$K$82)*$K$7)/A4taxstdlife))</f>
        <v>0.21500732808580039</v>
      </c>
      <c r="AM375" s="172">
        <f>IF(A4taxstdlife="n/a","n/a",IF(AM$3&gt;(A4taxstdlife+$E375),((Input!$K$106+Input!$K$82)*$K$7)-SUM($K375:AL375),((Input!$K$106+Input!$K$82)*$K$7)/A4taxstdlife))</f>
        <v>0.21500732808580039</v>
      </c>
      <c r="AN375" s="172">
        <f>IF(A4taxstdlife="n/a","n/a",IF(AN$3&gt;(A4taxstdlife+$E375),((Input!$K$106+Input!$K$82)*$K$7)-SUM($K375:AM375),((Input!$K$106+Input!$K$82)*$K$7)/A4taxstdlife))</f>
        <v>0.21500732808580039</v>
      </c>
      <c r="AO375" s="172">
        <f>IF(A4taxstdlife="n/a","n/a",IF(AO$3&gt;(A4taxstdlife+$E375),((Input!$K$106+Input!$K$82)*$K$7)-SUM($K375:AN375),((Input!$K$106+Input!$K$82)*$K$7)/A4taxstdlife))</f>
        <v>0.21500732808580039</v>
      </c>
      <c r="AP375" s="172">
        <f>IF(A4taxstdlife="n/a","n/a",IF(AP$3&gt;(A4taxstdlife+$E375),((Input!$K$106+Input!$K$82)*$K$7)-SUM($K375:AO375),((Input!$K$106+Input!$K$82)*$K$7)/A4taxstdlife))</f>
        <v>0.21500732808580039</v>
      </c>
      <c r="AQ375" s="172">
        <f>IF(A4taxstdlife="n/a","n/a",IF(AQ$3&gt;(A4taxstdlife+$E375),((Input!$K$106+Input!$K$82)*$K$7)-SUM($K375:AP375),((Input!$K$106+Input!$K$82)*$K$7)/A4taxstdlife))</f>
        <v>0.21500732808580039</v>
      </c>
      <c r="AR375" s="172">
        <f>IF(A4taxstdlife="n/a","n/a",IF(AR$3&gt;(A4taxstdlife+$E375),((Input!$K$106+Input!$K$82)*$K$7)-SUM($K375:AQ375),((Input!$K$106+Input!$K$82)*$K$7)/A4taxstdlife))</f>
        <v>0.21500732808580039</v>
      </c>
      <c r="AS375" s="172">
        <f>IF(A4taxstdlife="n/a","n/a",IF(AS$3&gt;(A4taxstdlife+$E375),((Input!$K$106+Input!$K$82)*$K$7)-SUM($K375:AR375),((Input!$K$106+Input!$K$82)*$K$7)/A4taxstdlife))</f>
        <v>0.21500732808580039</v>
      </c>
      <c r="AT375" s="172">
        <f>IF(A4taxstdlife="n/a","n/a",IF(AT$3&gt;(A4taxstdlife+$E375),((Input!$K$106+Input!$K$82)*$K$7)-SUM($K375:AS375),((Input!$K$106+Input!$K$82)*$K$7)/A4taxstdlife))</f>
        <v>0.21500732808580039</v>
      </c>
      <c r="AU375" s="172">
        <f>IF(A4taxstdlife="n/a","n/a",IF(AU$3&gt;(A4taxstdlife+$E375),((Input!$K$106+Input!$K$82)*$K$7)-SUM($K375:AT375),((Input!$K$106+Input!$K$82)*$K$7)/A4taxstdlife))</f>
        <v>0.21500732808580039</v>
      </c>
      <c r="AV375" s="172">
        <f>IF(A4taxstdlife="n/a","n/a",IF(AV$3&gt;(A4taxstdlife+$E375),((Input!$K$106+Input!$K$82)*$K$7)-SUM($K375:AU375),((Input!$K$106+Input!$K$82)*$K$7)/A4taxstdlife))</f>
        <v>0.21500732808580039</v>
      </c>
      <c r="AW375" s="172">
        <f>IF(A4taxstdlife="n/a","n/a",IF(AW$3&gt;(A4taxstdlife+$E375),((Input!$K$106+Input!$K$82)*$K$7)-SUM($K375:AV375),((Input!$K$106+Input!$K$82)*$K$7)/A4taxstdlife))</f>
        <v>0.21500732808580039</v>
      </c>
      <c r="AX375" s="172">
        <f>IF(A4taxstdlife="n/a","n/a",IF(AX$3&gt;(A4taxstdlife+$E375),((Input!$K$106+Input!$K$82)*$K$7)-SUM($K375:AW375),((Input!$K$106+Input!$K$82)*$K$7)/A4taxstdlife))</f>
        <v>0.21500732808580039</v>
      </c>
      <c r="AY375" s="172">
        <f>IF(A4taxstdlife="n/a","n/a",IF(AY$3&gt;(A4taxstdlife+$E375),((Input!$K$106+Input!$K$82)*$K$7)-SUM($K375:AX375),((Input!$K$106+Input!$K$82)*$K$7)/A4taxstdlife))</f>
        <v>0.21500732808580039</v>
      </c>
      <c r="AZ375" s="172">
        <f>IF(A4taxstdlife="n/a","n/a",IF(AZ$3&gt;(A4taxstdlife+$E375),((Input!$K$106+Input!$K$82)*$K$7)-SUM($K375:AY375),((Input!$K$106+Input!$K$82)*$K$7)/A4taxstdlife))</f>
        <v>3.5527136788005009E-15</v>
      </c>
      <c r="BA375" s="172">
        <f>IF(A4taxstdlife="n/a","n/a",IF(BA$3&gt;(A4taxstdlife+$E375),((Input!$K$106+Input!$K$82)*$K$7)-SUM($K375:AZ375),((Input!$K$106+Input!$K$82)*$K$7)/A4taxstdlife))</f>
        <v>0</v>
      </c>
      <c r="BB375" s="172">
        <f>IF(A4taxstdlife="n/a","n/a",IF(BB$3&gt;(A4taxstdlife+$E375),((Input!$K$106+Input!$K$82)*$K$7)-SUM($K375:BA375),((Input!$K$106+Input!$K$82)*$K$7)/A4taxstdlife))</f>
        <v>0</v>
      </c>
      <c r="BC375" s="172">
        <f>IF(A4taxstdlife="n/a","n/a",IF(BC$3&gt;(A4taxstdlife+$E375),((Input!$K$106+Input!$K$82)*$K$7)-SUM($K375:BB375),((Input!$K$106+Input!$K$82)*$K$7)/A4taxstdlife))</f>
        <v>0</v>
      </c>
      <c r="BD375" s="172">
        <f>IF(A4taxstdlife="n/a","n/a",IF(BD$3&gt;(A4taxstdlife+$E375),((Input!$K$106+Input!$K$82)*$K$7)-SUM($K375:BC375),((Input!$K$106+Input!$K$82)*$K$7)/A4taxstdlife))</f>
        <v>0</v>
      </c>
      <c r="BE375" s="172">
        <f>IF(A4taxstdlife="n/a","n/a",IF(BE$3&gt;(A4taxstdlife+$E375),((Input!$K$106+Input!$K$82)*$K$7)-SUM($K375:BD375),((Input!$K$106+Input!$K$82)*$K$7)/A4taxstdlife))</f>
        <v>0</v>
      </c>
      <c r="BF375" s="172">
        <f>IF(A4taxstdlife="n/a","n/a",IF(BF$3&gt;(A4taxstdlife+$E375),((Input!$K$106+Input!$K$82)*$K$7)-SUM($K375:BE375),((Input!$K$106+Input!$K$82)*$K$7)/A4taxstdlife))</f>
        <v>0</v>
      </c>
      <c r="BG375" s="172">
        <f>IF(A4taxstdlife="n/a","n/a",IF(BG$3&gt;(A4taxstdlife+$E375),((Input!$K$106+Input!$K$82)*$K$7)-SUM($K375:BF375),((Input!$K$106+Input!$K$82)*$K$7)/A4taxstdlife))</f>
        <v>0</v>
      </c>
      <c r="BH375" s="172">
        <f>IF(A4taxstdlife="n/a","n/a",IF(BH$3&gt;(A4taxstdlife+$E375),((Input!$K$106+Input!$K$82)*$K$7)-SUM($K375:BG375),((Input!$K$106+Input!$K$82)*$K$7)/A4taxstdlife))</f>
        <v>0</v>
      </c>
      <c r="BI375" s="172">
        <f>IF(A4taxstdlife="n/a","n/a",IF(BI$3&gt;(A4taxstdlife+$E375),((Input!$K$106+Input!$K$82)*$K$7)-SUM($K375:BH375),((Input!$K$106+Input!$K$82)*$K$7)/A4taxstdlife))</f>
        <v>0</v>
      </c>
      <c r="BJ375" s="16"/>
      <c r="BK375" s="16"/>
    </row>
    <row r="376" spans="1:63" s="3" customFormat="1" hidden="1" outlineLevel="2">
      <c r="A376" s="16"/>
      <c r="B376" s="16"/>
      <c r="C376" s="35"/>
      <c r="D376" s="546"/>
      <c r="E376" s="293">
        <v>6</v>
      </c>
      <c r="F376" s="37"/>
      <c r="G376" s="318"/>
      <c r="H376" s="320"/>
      <c r="I376" s="320"/>
      <c r="J376" s="320"/>
      <c r="K376" s="320"/>
      <c r="L376" s="319"/>
      <c r="M376" s="172">
        <f>IF(A4taxstdlife="n/a","n/a",IF(M$3&gt;(A4taxstdlife+$E376),((Input!$K$106+Input!$K$82)*$L$7)-SUM($L376:L376),((Input!$K$106+Input!$K$82)*$L$7)/A4taxstdlife))</f>
        <v>0.22032843758634174</v>
      </c>
      <c r="N376" s="172">
        <f>IF(A4taxstdlife="n/a","n/a",IF(N$3&gt;(A4taxstdlife+$E376),((Input!$K$106+Input!$K$82)*$L$7)-SUM($L376:M376),((Input!$K$106+Input!$K$82)*$L$7)/A4taxstdlife))</f>
        <v>0.22032843758634174</v>
      </c>
      <c r="O376" s="172">
        <f>IF(A4taxstdlife="n/a","n/a",IF(O$3&gt;(A4taxstdlife+$E376),((Input!$K$106+Input!$K$82)*$L$7)-SUM($L376:N376),((Input!$K$106+Input!$K$82)*$L$7)/A4taxstdlife))</f>
        <v>0.22032843758634174</v>
      </c>
      <c r="P376" s="172">
        <f>IF(A4taxstdlife="n/a","n/a",IF(P$3&gt;(A4taxstdlife+$E376),((Input!$K$106+Input!$K$82)*$L$7)-SUM($L376:O376),((Input!$K$106+Input!$K$82)*$L$7)/A4taxstdlife))</f>
        <v>0.22032843758634174</v>
      </c>
      <c r="Q376" s="172">
        <f>IF(A4taxstdlife="n/a","n/a",IF(Q$3&gt;(A4taxstdlife+$E376),((Input!$K$106+Input!$K$82)*$L$7)-SUM($L376:P376),((Input!$K$106+Input!$K$82)*$L$7)/A4taxstdlife))</f>
        <v>0.22032843758634174</v>
      </c>
      <c r="R376" s="172">
        <f>IF(A4taxstdlife="n/a","n/a",IF(R$3&gt;(A4taxstdlife+$E376),((Input!$K$106+Input!$K$82)*$L$7)-SUM($L376:Q376),((Input!$K$106+Input!$K$82)*$L$7)/A4taxstdlife))</f>
        <v>0.22032843758634174</v>
      </c>
      <c r="S376" s="172">
        <f>IF(A4taxstdlife="n/a","n/a",IF(S$3&gt;(A4taxstdlife+$E376),((Input!$K$106+Input!$K$82)*$L$7)-SUM($L376:R376),((Input!$K$106+Input!$K$82)*$L$7)/A4taxstdlife))</f>
        <v>0.22032843758634174</v>
      </c>
      <c r="T376" s="172">
        <f>IF(A4taxstdlife="n/a","n/a",IF(T$3&gt;(A4taxstdlife+$E376),((Input!$K$106+Input!$K$82)*$L$7)-SUM($L376:S376),((Input!$K$106+Input!$K$82)*$L$7)/A4taxstdlife))</f>
        <v>0.22032843758634174</v>
      </c>
      <c r="U376" s="172">
        <f>IF(A4taxstdlife="n/a","n/a",IF(U$3&gt;(A4taxstdlife+$E376),((Input!$K$106+Input!$K$82)*$L$7)-SUM($L376:T376),((Input!$K$106+Input!$K$82)*$L$7)/A4taxstdlife))</f>
        <v>0.22032843758634174</v>
      </c>
      <c r="V376" s="172">
        <f>IF(A4taxstdlife="n/a","n/a",IF(V$3&gt;(A4taxstdlife+$E376),((Input!$K$106+Input!$K$82)*$L$7)-SUM($L376:U376),((Input!$K$106+Input!$K$82)*$L$7)/A4taxstdlife))</f>
        <v>0.22032843758634174</v>
      </c>
      <c r="W376" s="172">
        <f>IF(A4taxstdlife="n/a","n/a",IF(W$3&gt;(A4taxstdlife+$E376),((Input!$K$106+Input!$K$82)*$L$7)-SUM($L376:V376),((Input!$K$106+Input!$K$82)*$L$7)/A4taxstdlife))</f>
        <v>0.22032843758634174</v>
      </c>
      <c r="X376" s="172">
        <f>IF(A4taxstdlife="n/a","n/a",IF(X$3&gt;(A4taxstdlife+$E376),((Input!$K$106+Input!$K$82)*$L$7)-SUM($L376:W376),((Input!$K$106+Input!$K$82)*$L$7)/A4taxstdlife))</f>
        <v>0.22032843758634174</v>
      </c>
      <c r="Y376" s="172">
        <f>IF(A4taxstdlife="n/a","n/a",IF(Y$3&gt;(A4taxstdlife+$E376),((Input!$K$106+Input!$K$82)*$L$7)-SUM($L376:X376),((Input!$K$106+Input!$K$82)*$L$7)/A4taxstdlife))</f>
        <v>0.22032843758634174</v>
      </c>
      <c r="Z376" s="172">
        <f>IF(A4taxstdlife="n/a","n/a",IF(Z$3&gt;(A4taxstdlife+$E376),((Input!$K$106+Input!$K$82)*$L$7)-SUM($L376:Y376),((Input!$K$106+Input!$K$82)*$L$7)/A4taxstdlife))</f>
        <v>0.22032843758634174</v>
      </c>
      <c r="AA376" s="172">
        <f>IF(A4taxstdlife="n/a","n/a",IF(AA$3&gt;(A4taxstdlife+$E376),((Input!$K$106+Input!$K$82)*$L$7)-SUM($L376:Z376),((Input!$K$106+Input!$K$82)*$L$7)/A4taxstdlife))</f>
        <v>0.22032843758634174</v>
      </c>
      <c r="AB376" s="172">
        <f>IF(A4taxstdlife="n/a","n/a",IF(AB$3&gt;(A4taxstdlife+$E376),((Input!$K$106+Input!$K$82)*$L$7)-SUM($L376:AA376),((Input!$K$106+Input!$K$82)*$L$7)/A4taxstdlife))</f>
        <v>0.22032843758634174</v>
      </c>
      <c r="AC376" s="172">
        <f>IF(A4taxstdlife="n/a","n/a",IF(AC$3&gt;(A4taxstdlife+$E376),((Input!$K$106+Input!$K$82)*$L$7)-SUM($L376:AB376),((Input!$K$106+Input!$K$82)*$L$7)/A4taxstdlife))</f>
        <v>0.22032843758634174</v>
      </c>
      <c r="AD376" s="172">
        <f>IF(A4taxstdlife="n/a","n/a",IF(AD$3&gt;(A4taxstdlife+$E376),((Input!$K$106+Input!$K$82)*$L$7)-SUM($L376:AC376),((Input!$K$106+Input!$K$82)*$L$7)/A4taxstdlife))</f>
        <v>0.22032843758634174</v>
      </c>
      <c r="AE376" s="172">
        <f>IF(A4taxstdlife="n/a","n/a",IF(AE$3&gt;(A4taxstdlife+$E376),((Input!$K$106+Input!$K$82)*$L$7)-SUM($L376:AD376),((Input!$K$106+Input!$K$82)*$L$7)/A4taxstdlife))</f>
        <v>0.22032843758634174</v>
      </c>
      <c r="AF376" s="172">
        <f>IF(A4taxstdlife="n/a","n/a",IF(AF$3&gt;(A4taxstdlife+$E376),((Input!$K$106+Input!$K$82)*$L$7)-SUM($L376:AE376),((Input!$K$106+Input!$K$82)*$L$7)/A4taxstdlife))</f>
        <v>0.22032843758634174</v>
      </c>
      <c r="AG376" s="172">
        <f>IF(A4taxstdlife="n/a","n/a",IF(AG$3&gt;(A4taxstdlife+$E376),((Input!$K$106+Input!$K$82)*$L$7)-SUM($L376:AF376),((Input!$K$106+Input!$K$82)*$L$7)/A4taxstdlife))</f>
        <v>0.22032843758634174</v>
      </c>
      <c r="AH376" s="172">
        <f>IF(A4taxstdlife="n/a","n/a",IF(AH$3&gt;(A4taxstdlife+$E376),((Input!$K$106+Input!$K$82)*$L$7)-SUM($L376:AG376),((Input!$K$106+Input!$K$82)*$L$7)/A4taxstdlife))</f>
        <v>0.22032843758634174</v>
      </c>
      <c r="AI376" s="172">
        <f>IF(A4taxstdlife="n/a","n/a",IF(AI$3&gt;(A4taxstdlife+$E376),((Input!$K$106+Input!$K$82)*$L$7)-SUM($L376:AH376),((Input!$K$106+Input!$K$82)*$L$7)/A4taxstdlife))</f>
        <v>0.22032843758634174</v>
      </c>
      <c r="AJ376" s="172">
        <f>IF(A4taxstdlife="n/a","n/a",IF(AJ$3&gt;(A4taxstdlife+$E376),((Input!$K$106+Input!$K$82)*$L$7)-SUM($L376:AI376),((Input!$K$106+Input!$K$82)*$L$7)/A4taxstdlife))</f>
        <v>0.22032843758634174</v>
      </c>
      <c r="AK376" s="172">
        <f>IF(A4taxstdlife="n/a","n/a",IF(AK$3&gt;(A4taxstdlife+$E376),((Input!$K$106+Input!$K$82)*$L$7)-SUM($L376:AJ376),((Input!$K$106+Input!$K$82)*$L$7)/A4taxstdlife))</f>
        <v>0.22032843758634174</v>
      </c>
      <c r="AL376" s="172">
        <f>IF(A4taxstdlife="n/a","n/a",IF(AL$3&gt;(A4taxstdlife+$E376),((Input!$K$106+Input!$K$82)*$L$7)-SUM($L376:AK376),((Input!$K$106+Input!$K$82)*$L$7)/A4taxstdlife))</f>
        <v>0.22032843758634174</v>
      </c>
      <c r="AM376" s="172">
        <f>IF(A4taxstdlife="n/a","n/a",IF(AM$3&gt;(A4taxstdlife+$E376),((Input!$K$106+Input!$K$82)*$L$7)-SUM($L376:AL376),((Input!$K$106+Input!$K$82)*$L$7)/A4taxstdlife))</f>
        <v>0.22032843758634174</v>
      </c>
      <c r="AN376" s="172">
        <f>IF(A4taxstdlife="n/a","n/a",IF(AN$3&gt;(A4taxstdlife+$E376),((Input!$K$106+Input!$K$82)*$L$7)-SUM($L376:AM376),((Input!$K$106+Input!$K$82)*$L$7)/A4taxstdlife))</f>
        <v>0.22032843758634174</v>
      </c>
      <c r="AO376" s="172">
        <f>IF(A4taxstdlife="n/a","n/a",IF(AO$3&gt;(A4taxstdlife+$E376),((Input!$K$106+Input!$K$82)*$L$7)-SUM($L376:AN376),((Input!$K$106+Input!$K$82)*$L$7)/A4taxstdlife))</f>
        <v>0.22032843758634174</v>
      </c>
      <c r="AP376" s="172">
        <f>IF(A4taxstdlife="n/a","n/a",IF(AP$3&gt;(A4taxstdlife+$E376),((Input!$K$106+Input!$K$82)*$L$7)-SUM($L376:AO376),((Input!$K$106+Input!$K$82)*$L$7)/A4taxstdlife))</f>
        <v>0.22032843758634174</v>
      </c>
      <c r="AQ376" s="172">
        <f>IF(A4taxstdlife="n/a","n/a",IF(AQ$3&gt;(A4taxstdlife+$E376),((Input!$K$106+Input!$K$82)*$L$7)-SUM($L376:AP376),((Input!$K$106+Input!$K$82)*$L$7)/A4taxstdlife))</f>
        <v>0.22032843758634174</v>
      </c>
      <c r="AR376" s="172">
        <f>IF(A4taxstdlife="n/a","n/a",IF(AR$3&gt;(A4taxstdlife+$E376),((Input!$K$106+Input!$K$82)*$L$7)-SUM($L376:AQ376),((Input!$K$106+Input!$K$82)*$L$7)/A4taxstdlife))</f>
        <v>0.22032843758634174</v>
      </c>
      <c r="AS376" s="172">
        <f>IF(A4taxstdlife="n/a","n/a",IF(AS$3&gt;(A4taxstdlife+$E376),((Input!$K$106+Input!$K$82)*$L$7)-SUM($L376:AR376),((Input!$K$106+Input!$K$82)*$L$7)/A4taxstdlife))</f>
        <v>0.22032843758634174</v>
      </c>
      <c r="AT376" s="172">
        <f>IF(A4taxstdlife="n/a","n/a",IF(AT$3&gt;(A4taxstdlife+$E376),((Input!$K$106+Input!$K$82)*$L$7)-SUM($L376:AS376),((Input!$K$106+Input!$K$82)*$L$7)/A4taxstdlife))</f>
        <v>0.22032843758634174</v>
      </c>
      <c r="AU376" s="172">
        <f>IF(A4taxstdlife="n/a","n/a",IF(AU$3&gt;(A4taxstdlife+$E376),((Input!$K$106+Input!$K$82)*$L$7)-SUM($L376:AT376),((Input!$K$106+Input!$K$82)*$L$7)/A4taxstdlife))</f>
        <v>0.22032843758634174</v>
      </c>
      <c r="AV376" s="172">
        <f>IF(A4taxstdlife="n/a","n/a",IF(AV$3&gt;(A4taxstdlife+$E376),((Input!$K$106+Input!$K$82)*$L$7)-SUM($L376:AU376),((Input!$K$106+Input!$K$82)*$L$7)/A4taxstdlife))</f>
        <v>0.22032843758634174</v>
      </c>
      <c r="AW376" s="172">
        <f>IF(A4taxstdlife="n/a","n/a",IF(AW$3&gt;(A4taxstdlife+$E376),((Input!$K$106+Input!$K$82)*$L$7)-SUM($L376:AV376),((Input!$K$106+Input!$K$82)*$L$7)/A4taxstdlife))</f>
        <v>0.22032843758634174</v>
      </c>
      <c r="AX376" s="172">
        <f>IF(A4taxstdlife="n/a","n/a",IF(AX$3&gt;(A4taxstdlife+$E376),((Input!$K$106+Input!$K$82)*$L$7)-SUM($L376:AW376),((Input!$K$106+Input!$K$82)*$L$7)/A4taxstdlife))</f>
        <v>0.22032843758634174</v>
      </c>
      <c r="AY376" s="172">
        <f>IF(A4taxstdlife="n/a","n/a",IF(AY$3&gt;(A4taxstdlife+$E376),((Input!$K$106+Input!$K$82)*$L$7)-SUM($L376:AX376),((Input!$K$106+Input!$K$82)*$L$7)/A4taxstdlife))</f>
        <v>0.22032843758634174</v>
      </c>
      <c r="AZ376" s="172">
        <f>IF(A4taxstdlife="n/a","n/a",IF(AZ$3&gt;(A4taxstdlife+$E376),((Input!$K$106+Input!$K$82)*$L$7)-SUM($L376:AY376),((Input!$K$106+Input!$K$82)*$L$7)/A4taxstdlife))</f>
        <v>0.22032843758634174</v>
      </c>
      <c r="BA376" s="172">
        <f>IF(A4taxstdlife="n/a","n/a",IF(BA$3&gt;(A4taxstdlife+$E376),((Input!$K$106+Input!$K$82)*$L$7)-SUM($L376:AZ376),((Input!$K$106+Input!$K$82)*$L$7)/A4taxstdlife))</f>
        <v>-1.7763568394002505E-15</v>
      </c>
      <c r="BB376" s="172">
        <f>IF(A4taxstdlife="n/a","n/a",IF(BB$3&gt;(A4taxstdlife+$E376),((Input!$K$106+Input!$K$82)*$L$7)-SUM($L376:BA376),((Input!$K$106+Input!$K$82)*$L$7)/A4taxstdlife))</f>
        <v>0</v>
      </c>
      <c r="BC376" s="172">
        <f>IF(A4taxstdlife="n/a","n/a",IF(BC$3&gt;(A4taxstdlife+$E376),((Input!$K$106+Input!$K$82)*$L$7)-SUM($L376:BB376),((Input!$K$106+Input!$K$82)*$L$7)/A4taxstdlife))</f>
        <v>0</v>
      </c>
      <c r="BD376" s="172">
        <f>IF(A4taxstdlife="n/a","n/a",IF(BD$3&gt;(A4taxstdlife+$E376),((Input!$K$106+Input!$K$82)*$L$7)-SUM($L376:BC376),((Input!$K$106+Input!$K$82)*$L$7)/A4taxstdlife))</f>
        <v>0</v>
      </c>
      <c r="BE376" s="172">
        <f>IF(A4taxstdlife="n/a","n/a",IF(BE$3&gt;(A4taxstdlife+$E376),((Input!$K$106+Input!$K$82)*$L$7)-SUM($L376:BD376),((Input!$K$106+Input!$K$82)*$L$7)/A4taxstdlife))</f>
        <v>0</v>
      </c>
      <c r="BF376" s="172">
        <f>IF(A4taxstdlife="n/a","n/a",IF(BF$3&gt;(A4taxstdlife+$E376),((Input!$K$106+Input!$K$82)*$L$7)-SUM($L376:BE376),((Input!$K$106+Input!$K$82)*$L$7)/A4taxstdlife))</f>
        <v>0</v>
      </c>
      <c r="BG376" s="172">
        <f>IF(A4taxstdlife="n/a","n/a",IF(BG$3&gt;(A4taxstdlife+$E376),((Input!$K$106+Input!$K$82)*$L$7)-SUM($L376:BF376),((Input!$K$106+Input!$K$82)*$L$7)/A4taxstdlife))</f>
        <v>0</v>
      </c>
      <c r="BH376" s="172">
        <f>IF(A4taxstdlife="n/a","n/a",IF(BH$3&gt;(A4taxstdlife+$E376),((Input!$K$106+Input!$K$82)*$L$7)-SUM($L376:BG376),((Input!$K$106+Input!$K$82)*$L$7)/A4taxstdlife))</f>
        <v>0</v>
      </c>
      <c r="BI376" s="172">
        <f>IF(A4taxstdlife="n/a","n/a",IF(BI$3&gt;(A4taxstdlife+$E376),((Input!$K$106+Input!$K$82)*$L$7)-SUM($L376:BH376),((Input!$K$106+Input!$K$82)*$L$7)/A4taxstdlife))</f>
        <v>0</v>
      </c>
      <c r="BJ376" s="16"/>
      <c r="BK376" s="16"/>
    </row>
    <row r="377" spans="1:63" s="3" customFormat="1" hidden="1" outlineLevel="2">
      <c r="A377" s="16"/>
      <c r="B377" s="16"/>
      <c r="C377" s="35"/>
      <c r="D377" s="546"/>
      <c r="E377" s="293">
        <v>7</v>
      </c>
      <c r="F377" s="37"/>
      <c r="G377" s="318"/>
      <c r="H377" s="320"/>
      <c r="I377" s="320"/>
      <c r="J377" s="320"/>
      <c r="K377" s="320"/>
      <c r="L377" s="320"/>
      <c r="M377" s="319"/>
      <c r="N377" s="172">
        <f>IF(A4taxstdlife="n/a","n/a",IF(N$3&gt;(A4taxstdlife+$E377),((Input!$M$106+Input!$M$82)*$M$7)-SUM($M377:M377),((Input!$M$106+Input!$M$82)*$M$7)/A4taxstdlife))</f>
        <v>0</v>
      </c>
      <c r="O377" s="172">
        <f>IF(A4taxstdlife="n/a","n/a",IF(O$3&gt;(A4taxstdlife+$E377),((Input!$M$106+Input!$M$82)*$M$7)-SUM($M377:N377),((Input!$M$106+Input!$M$82)*$M$7)/A4taxstdlife))</f>
        <v>0</v>
      </c>
      <c r="P377" s="172">
        <f>IF(A4taxstdlife="n/a","n/a",IF(P$3&gt;(A4taxstdlife+$E377),((Input!$M$106+Input!$M$82)*$M$7)-SUM($M377:O377),((Input!$M$106+Input!$M$82)*$M$7)/A4taxstdlife))</f>
        <v>0</v>
      </c>
      <c r="Q377" s="172">
        <f>IF(A4taxstdlife="n/a","n/a",IF(Q$3&gt;(A4taxstdlife+$E377),((Input!$M$106+Input!$M$82)*$M$7)-SUM($M377:P377),((Input!$M$106+Input!$M$82)*$M$7)/A4taxstdlife))</f>
        <v>0</v>
      </c>
      <c r="R377" s="172">
        <f>IF(A4taxstdlife="n/a","n/a",IF(R$3&gt;(A4taxstdlife+$E377),((Input!$M$106+Input!$M$82)*$M$7)-SUM($M377:Q377),((Input!$M$106+Input!$M$82)*$M$7)/A4taxstdlife))</f>
        <v>0</v>
      </c>
      <c r="S377" s="172">
        <f>IF(A4taxstdlife="n/a","n/a",IF(S$3&gt;(A4taxstdlife+$E377),((Input!$M$106+Input!$M$82)*$M$7)-SUM($M377:R377),((Input!$M$106+Input!$M$82)*$M$7)/A4taxstdlife))</f>
        <v>0</v>
      </c>
      <c r="T377" s="172">
        <f>IF(A4taxstdlife="n/a","n/a",IF(T$3&gt;(A4taxstdlife+$E377),((Input!$M$106+Input!$M$82)*$M$7)-SUM($M377:S377),((Input!$M$106+Input!$M$82)*$M$7)/A4taxstdlife))</f>
        <v>0</v>
      </c>
      <c r="U377" s="172">
        <f>IF(A4taxstdlife="n/a","n/a",IF(U$3&gt;(A4taxstdlife+$E377),((Input!$M$106+Input!$M$82)*$M$7)-SUM($M377:T377),((Input!$M$106+Input!$M$82)*$M$7)/A4taxstdlife))</f>
        <v>0</v>
      </c>
      <c r="V377" s="172">
        <f>IF(A4taxstdlife="n/a","n/a",IF(V$3&gt;(A4taxstdlife+$E377),((Input!$M$106+Input!$M$82)*$M$7)-SUM($M377:U377),((Input!$M$106+Input!$M$82)*$M$7)/A4taxstdlife))</f>
        <v>0</v>
      </c>
      <c r="W377" s="172">
        <f>IF(A4taxstdlife="n/a","n/a",IF(W$3&gt;(A4taxstdlife+$E377),((Input!$M$106+Input!$M$82)*$M$7)-SUM($M377:V377),((Input!$M$106+Input!$M$82)*$M$7)/A4taxstdlife))</f>
        <v>0</v>
      </c>
      <c r="X377" s="172">
        <f>IF(A4taxstdlife="n/a","n/a",IF(X$3&gt;(A4taxstdlife+$E377),((Input!$M$106+Input!$M$82)*$M$7)-SUM($M377:W377),((Input!$M$106+Input!$M$82)*$M$7)/A4taxstdlife))</f>
        <v>0</v>
      </c>
      <c r="Y377" s="172">
        <f>IF(A4taxstdlife="n/a","n/a",IF(Y$3&gt;(A4taxstdlife+$E377),((Input!$M$106+Input!$M$82)*$M$7)-SUM($M377:X377),((Input!$M$106+Input!$M$82)*$M$7)/A4taxstdlife))</f>
        <v>0</v>
      </c>
      <c r="Z377" s="172">
        <f>IF(A4taxstdlife="n/a","n/a",IF(Z$3&gt;(A4taxstdlife+$E377),((Input!$M$106+Input!$M$82)*$M$7)-SUM($M377:Y377),((Input!$M$106+Input!$M$82)*$M$7)/A4taxstdlife))</f>
        <v>0</v>
      </c>
      <c r="AA377" s="172">
        <f>IF(A4taxstdlife="n/a","n/a",IF(AA$3&gt;(A4taxstdlife+$E377),((Input!$M$106+Input!$M$82)*$M$7)-SUM($M377:Z377),((Input!$M$106+Input!$M$82)*$M$7)/A4taxstdlife))</f>
        <v>0</v>
      </c>
      <c r="AB377" s="172">
        <f>IF(A4taxstdlife="n/a","n/a",IF(AB$3&gt;(A4taxstdlife+$E377),((Input!$M$106+Input!$M$82)*$M$7)-SUM($M377:AA377),((Input!$M$106+Input!$M$82)*$M$7)/A4taxstdlife))</f>
        <v>0</v>
      </c>
      <c r="AC377" s="172">
        <f>IF(A4taxstdlife="n/a","n/a",IF(AC$3&gt;(A4taxstdlife+$E377),((Input!$M$106+Input!$M$82)*$M$7)-SUM($M377:AB377),((Input!$M$106+Input!$M$82)*$M$7)/A4taxstdlife))</f>
        <v>0</v>
      </c>
      <c r="AD377" s="172">
        <f>IF(A4taxstdlife="n/a","n/a",IF(AD$3&gt;(A4taxstdlife+$E377),((Input!$M$106+Input!$M$82)*$M$7)-SUM($M377:AC377),((Input!$M$106+Input!$M$82)*$M$7)/A4taxstdlife))</f>
        <v>0</v>
      </c>
      <c r="AE377" s="172">
        <f>IF(A4taxstdlife="n/a","n/a",IF(AE$3&gt;(A4taxstdlife+$E377),((Input!$M$106+Input!$M$82)*$M$7)-SUM($M377:AD377),((Input!$M$106+Input!$M$82)*$M$7)/A4taxstdlife))</f>
        <v>0</v>
      </c>
      <c r="AF377" s="172">
        <f>IF(A4taxstdlife="n/a","n/a",IF(AF$3&gt;(A4taxstdlife+$E377),((Input!$M$106+Input!$M$82)*$M$7)-SUM($M377:AE377),((Input!$M$106+Input!$M$82)*$M$7)/A4taxstdlife))</f>
        <v>0</v>
      </c>
      <c r="AG377" s="172">
        <f>IF(A4taxstdlife="n/a","n/a",IF(AG$3&gt;(A4taxstdlife+$E377),((Input!$M$106+Input!$M$82)*$M$7)-SUM($M377:AF377),((Input!$M$106+Input!$M$82)*$M$7)/A4taxstdlife))</f>
        <v>0</v>
      </c>
      <c r="AH377" s="172">
        <f>IF(A4taxstdlife="n/a","n/a",IF(AH$3&gt;(A4taxstdlife+$E377),((Input!$M$106+Input!$M$82)*$M$7)-SUM($M377:AG377),((Input!$M$106+Input!$M$82)*$M$7)/A4taxstdlife))</f>
        <v>0</v>
      </c>
      <c r="AI377" s="172">
        <f>IF(A4taxstdlife="n/a","n/a",IF(AI$3&gt;(A4taxstdlife+$E377),((Input!$M$106+Input!$M$82)*$M$7)-SUM($M377:AH377),((Input!$M$106+Input!$M$82)*$M$7)/A4taxstdlife))</f>
        <v>0</v>
      </c>
      <c r="AJ377" s="172">
        <f>IF(A4taxstdlife="n/a","n/a",IF(AJ$3&gt;(A4taxstdlife+$E377),((Input!$M$106+Input!$M$82)*$M$7)-SUM($M377:AI377),((Input!$M$106+Input!$M$82)*$M$7)/A4taxstdlife))</f>
        <v>0</v>
      </c>
      <c r="AK377" s="172">
        <f>IF(A4taxstdlife="n/a","n/a",IF(AK$3&gt;(A4taxstdlife+$E377),((Input!$M$106+Input!$M$82)*$M$7)-SUM($M377:AJ377),((Input!$M$106+Input!$M$82)*$M$7)/A4taxstdlife))</f>
        <v>0</v>
      </c>
      <c r="AL377" s="172">
        <f>IF(A4taxstdlife="n/a","n/a",IF(AL$3&gt;(A4taxstdlife+$E377),((Input!$M$106+Input!$M$82)*$M$7)-SUM($M377:AK377),((Input!$M$106+Input!$M$82)*$M$7)/A4taxstdlife))</f>
        <v>0</v>
      </c>
      <c r="AM377" s="172">
        <f>IF(A4taxstdlife="n/a","n/a",IF(AM$3&gt;(A4taxstdlife+$E377),((Input!$M$106+Input!$M$82)*$M$7)-SUM($M377:AL377),((Input!$M$106+Input!$M$82)*$M$7)/A4taxstdlife))</f>
        <v>0</v>
      </c>
      <c r="AN377" s="172">
        <f>IF(A4taxstdlife="n/a","n/a",IF(AN$3&gt;(A4taxstdlife+$E377),((Input!$M$106+Input!$M$82)*$M$7)-SUM($M377:AM377),((Input!$M$106+Input!$M$82)*$M$7)/A4taxstdlife))</f>
        <v>0</v>
      </c>
      <c r="AO377" s="172">
        <f>IF(A4taxstdlife="n/a","n/a",IF(AO$3&gt;(A4taxstdlife+$E377),((Input!$M$106+Input!$M$82)*$M$7)-SUM($M377:AN377),((Input!$M$106+Input!$M$82)*$M$7)/A4taxstdlife))</f>
        <v>0</v>
      </c>
      <c r="AP377" s="172">
        <f>IF(A4taxstdlife="n/a","n/a",IF(AP$3&gt;(A4taxstdlife+$E377),((Input!$M$106+Input!$M$82)*$M$7)-SUM($M377:AO377),((Input!$M$106+Input!$M$82)*$M$7)/A4taxstdlife))</f>
        <v>0</v>
      </c>
      <c r="AQ377" s="172">
        <f>IF(A4taxstdlife="n/a","n/a",IF(AQ$3&gt;(A4taxstdlife+$E377),((Input!$M$106+Input!$M$82)*$M$7)-SUM($M377:AP377),((Input!$M$106+Input!$M$82)*$M$7)/A4taxstdlife))</f>
        <v>0</v>
      </c>
      <c r="AR377" s="172">
        <f>IF(A4taxstdlife="n/a","n/a",IF(AR$3&gt;(A4taxstdlife+$E377),((Input!$M$106+Input!$M$82)*$M$7)-SUM($M377:AQ377),((Input!$M$106+Input!$M$82)*$M$7)/A4taxstdlife))</f>
        <v>0</v>
      </c>
      <c r="AS377" s="172">
        <f>IF(A4taxstdlife="n/a","n/a",IF(AS$3&gt;(A4taxstdlife+$E377),((Input!$M$106+Input!$M$82)*$M$7)-SUM($M377:AR377),((Input!$M$106+Input!$M$82)*$M$7)/A4taxstdlife))</f>
        <v>0</v>
      </c>
      <c r="AT377" s="172">
        <f>IF(A4taxstdlife="n/a","n/a",IF(AT$3&gt;(A4taxstdlife+$E377),((Input!$M$106+Input!$M$82)*$M$7)-SUM($M377:AS377),((Input!$M$106+Input!$M$82)*$M$7)/A4taxstdlife))</f>
        <v>0</v>
      </c>
      <c r="AU377" s="172">
        <f>IF(A4taxstdlife="n/a","n/a",IF(AU$3&gt;(A4taxstdlife+$E377),((Input!$M$106+Input!$M$82)*$M$7)-SUM($M377:AT377),((Input!$M$106+Input!$M$82)*$M$7)/A4taxstdlife))</f>
        <v>0</v>
      </c>
      <c r="AV377" s="172">
        <f>IF(A4taxstdlife="n/a","n/a",IF(AV$3&gt;(A4taxstdlife+$E377),((Input!$M$106+Input!$M$82)*$M$7)-SUM($M377:AU377),((Input!$M$106+Input!$M$82)*$M$7)/A4taxstdlife))</f>
        <v>0</v>
      </c>
      <c r="AW377" s="172">
        <f>IF(A4taxstdlife="n/a","n/a",IF(AW$3&gt;(A4taxstdlife+$E377),((Input!$M$106+Input!$M$82)*$M$7)-SUM($M377:AV377),((Input!$M$106+Input!$M$82)*$M$7)/A4taxstdlife))</f>
        <v>0</v>
      </c>
      <c r="AX377" s="172">
        <f>IF(A4taxstdlife="n/a","n/a",IF(AX$3&gt;(A4taxstdlife+$E377),((Input!$M$106+Input!$M$82)*$M$7)-SUM($M377:AW377),((Input!$M$106+Input!$M$82)*$M$7)/A4taxstdlife))</f>
        <v>0</v>
      </c>
      <c r="AY377" s="172">
        <f>IF(A4taxstdlife="n/a","n/a",IF(AY$3&gt;(A4taxstdlife+$E377),((Input!$M$106+Input!$M$82)*$M$7)-SUM($M377:AX377),((Input!$M$106+Input!$M$82)*$M$7)/A4taxstdlife))</f>
        <v>0</v>
      </c>
      <c r="AZ377" s="172">
        <f>IF(A4taxstdlife="n/a","n/a",IF(AZ$3&gt;(A4taxstdlife+$E377),((Input!$M$106+Input!$M$82)*$M$7)-SUM($M377:AY377),((Input!$M$106+Input!$M$82)*$M$7)/A4taxstdlife))</f>
        <v>0</v>
      </c>
      <c r="BA377" s="172">
        <f>IF(A4taxstdlife="n/a","n/a",IF(BA$3&gt;(A4taxstdlife+$E377),((Input!$M$106+Input!$M$82)*$M$7)-SUM($M377:AZ377),((Input!$M$106+Input!$M$82)*$M$7)/A4taxstdlife))</f>
        <v>0</v>
      </c>
      <c r="BB377" s="172">
        <f>IF(A4taxstdlife="n/a","n/a",IF(BB$3&gt;(A4taxstdlife+$E377),((Input!$M$106+Input!$M$82)*$M$7)-SUM($M377:BA377),((Input!$M$106+Input!$M$82)*$M$7)/A4taxstdlife))</f>
        <v>0</v>
      </c>
      <c r="BC377" s="172">
        <f>IF(A4taxstdlife="n/a","n/a",IF(BC$3&gt;(A4taxstdlife+$E377),((Input!$M$106+Input!$M$82)*$M$7)-SUM($M377:BB377),((Input!$M$106+Input!$M$82)*$M$7)/A4taxstdlife))</f>
        <v>0</v>
      </c>
      <c r="BD377" s="172">
        <f>IF(A4taxstdlife="n/a","n/a",IF(BD$3&gt;(A4taxstdlife+$E377),((Input!$M$106+Input!$M$82)*$M$7)-SUM($M377:BC377),((Input!$M$106+Input!$M$82)*$M$7)/A4taxstdlife))</f>
        <v>0</v>
      </c>
      <c r="BE377" s="172">
        <f>IF(A4taxstdlife="n/a","n/a",IF(BE$3&gt;(A4taxstdlife+$E377),((Input!$M$106+Input!$M$82)*$M$7)-SUM($M377:BD377),((Input!$M$106+Input!$M$82)*$M$7)/A4taxstdlife))</f>
        <v>0</v>
      </c>
      <c r="BF377" s="172">
        <f>IF(A4taxstdlife="n/a","n/a",IF(BF$3&gt;(A4taxstdlife+$E377),((Input!$M$106+Input!$M$82)*$M$7)-SUM($M377:BE377),((Input!$M$106+Input!$M$82)*$M$7)/A4taxstdlife))</f>
        <v>0</v>
      </c>
      <c r="BG377" s="172">
        <f>IF(A4taxstdlife="n/a","n/a",IF(BG$3&gt;(A4taxstdlife+$E377),((Input!$M$106+Input!$M$82)*$M$7)-SUM($M377:BF377),((Input!$M$106+Input!$M$82)*$M$7)/A4taxstdlife))</f>
        <v>0</v>
      </c>
      <c r="BH377" s="172">
        <f>IF(A4taxstdlife="n/a","n/a",IF(BH$3&gt;(A4taxstdlife+$E377),((Input!$M$106+Input!$M$82)*$M$7)-SUM($M377:BG377),((Input!$M$106+Input!$M$82)*$M$7)/A4taxstdlife))</f>
        <v>0</v>
      </c>
      <c r="BI377" s="172">
        <f>IF(A4taxstdlife="n/a","n/a",IF(BI$3&gt;(A4taxstdlife+$E377),((Input!$M$106+Input!$M$82)*$M$7)-SUM($M377:BH377),((Input!$M$106+Input!$M$82)*$M$7)/A4taxstdlife))</f>
        <v>0</v>
      </c>
      <c r="BJ377" s="16"/>
      <c r="BK377" s="16"/>
    </row>
    <row r="378" spans="1:63" s="3" customFormat="1" hidden="1" outlineLevel="2">
      <c r="A378" s="16"/>
      <c r="B378" s="16"/>
      <c r="C378" s="35"/>
      <c r="D378" s="546"/>
      <c r="E378" s="293">
        <v>8</v>
      </c>
      <c r="F378" s="37"/>
      <c r="G378" s="318"/>
      <c r="H378" s="320"/>
      <c r="I378" s="320"/>
      <c r="J378" s="320"/>
      <c r="K378" s="320"/>
      <c r="L378" s="320"/>
      <c r="M378" s="320"/>
      <c r="N378" s="319"/>
      <c r="O378" s="172">
        <f>IF(A4taxstdlife="n/a","n/a",IF(O$3&gt;(A4taxstdlife+$E378),((Input!$N$106+Input!$N$82)*$N$7)-SUM($N378:N378),((Input!$N$106+Input!$N$82)*$N$7)/A4taxstdlife))</f>
        <v>0</v>
      </c>
      <c r="P378" s="172">
        <f>IF(A4taxstdlife="n/a","n/a",IF(P$3&gt;(A4taxstdlife+$E378),((Input!$N$106+Input!$N$82)*$N$7)-SUM($N378:O378),((Input!$N$106+Input!$N$82)*$N$7)/A4taxstdlife))</f>
        <v>0</v>
      </c>
      <c r="Q378" s="172">
        <f>IF(A4taxstdlife="n/a","n/a",IF(Q$3&gt;(A4taxstdlife+$E378),((Input!$N$106+Input!$N$82)*$N$7)-SUM($N378:P378),((Input!$N$106+Input!$N$82)*$N$7)/A4taxstdlife))</f>
        <v>0</v>
      </c>
      <c r="R378" s="172">
        <f>IF(A4taxstdlife="n/a","n/a",IF(R$3&gt;(A4taxstdlife+$E378),((Input!$N$106+Input!$N$82)*$N$7)-SUM($N378:Q378),((Input!$N$106+Input!$N$82)*$N$7)/A4taxstdlife))</f>
        <v>0</v>
      </c>
      <c r="S378" s="172">
        <f>IF(A4taxstdlife="n/a","n/a",IF(S$3&gt;(A4taxstdlife+$E378),((Input!$N$106+Input!$N$82)*$N$7)-SUM($N378:R378),((Input!$N$106+Input!$N$82)*$N$7)/A4taxstdlife))</f>
        <v>0</v>
      </c>
      <c r="T378" s="172">
        <f>IF(A4taxstdlife="n/a","n/a",IF(T$3&gt;(A4taxstdlife+$E378),((Input!$N$106+Input!$N$82)*$N$7)-SUM($N378:S378),((Input!$N$106+Input!$N$82)*$N$7)/A4taxstdlife))</f>
        <v>0</v>
      </c>
      <c r="U378" s="172">
        <f>IF(A4taxstdlife="n/a","n/a",IF(U$3&gt;(A4taxstdlife+$E378),((Input!$N$106+Input!$N$82)*$N$7)-SUM($N378:T378),((Input!$N$106+Input!$N$82)*$N$7)/A4taxstdlife))</f>
        <v>0</v>
      </c>
      <c r="V378" s="172">
        <f>IF(A4taxstdlife="n/a","n/a",IF(V$3&gt;(A4taxstdlife+$E378),((Input!$N$106+Input!$N$82)*$N$7)-SUM($N378:U378),((Input!$N$106+Input!$N$82)*$N$7)/A4taxstdlife))</f>
        <v>0</v>
      </c>
      <c r="W378" s="172">
        <f>IF(A4taxstdlife="n/a","n/a",IF(W$3&gt;(A4taxstdlife+$E378),((Input!$N$106+Input!$N$82)*$N$7)-SUM($N378:V378),((Input!$N$106+Input!$N$82)*$N$7)/A4taxstdlife))</f>
        <v>0</v>
      </c>
      <c r="X378" s="172">
        <f>IF(A4taxstdlife="n/a","n/a",IF(X$3&gt;(A4taxstdlife+$E378),((Input!$N$106+Input!$N$82)*$N$7)-SUM($N378:W378),((Input!$N$106+Input!$N$82)*$N$7)/A4taxstdlife))</f>
        <v>0</v>
      </c>
      <c r="Y378" s="172">
        <f>IF(A4taxstdlife="n/a","n/a",IF(Y$3&gt;(A4taxstdlife+$E378),((Input!$N$106+Input!$N$82)*$N$7)-SUM($N378:X378),((Input!$N$106+Input!$N$82)*$N$7)/A4taxstdlife))</f>
        <v>0</v>
      </c>
      <c r="Z378" s="172">
        <f>IF(A4taxstdlife="n/a","n/a",IF(Z$3&gt;(A4taxstdlife+$E378),((Input!$N$106+Input!$N$82)*$N$7)-SUM($N378:Y378),((Input!$N$106+Input!$N$82)*$N$7)/A4taxstdlife))</f>
        <v>0</v>
      </c>
      <c r="AA378" s="172">
        <f>IF(A4taxstdlife="n/a","n/a",IF(AA$3&gt;(A4taxstdlife+$E378),((Input!$N$106+Input!$N$82)*$N$7)-SUM($N378:Z378),((Input!$N$106+Input!$N$82)*$N$7)/A4taxstdlife))</f>
        <v>0</v>
      </c>
      <c r="AB378" s="172">
        <f>IF(A4taxstdlife="n/a","n/a",IF(AB$3&gt;(A4taxstdlife+$E378),((Input!$N$106+Input!$N$82)*$N$7)-SUM($N378:AA378),((Input!$N$106+Input!$N$82)*$N$7)/A4taxstdlife))</f>
        <v>0</v>
      </c>
      <c r="AC378" s="172">
        <f>IF(A4taxstdlife="n/a","n/a",IF(AC$3&gt;(A4taxstdlife+$E378),((Input!$N$106+Input!$N$82)*$N$7)-SUM($N378:AB378),((Input!$N$106+Input!$N$82)*$N$7)/A4taxstdlife))</f>
        <v>0</v>
      </c>
      <c r="AD378" s="172">
        <f>IF(A4taxstdlife="n/a","n/a",IF(AD$3&gt;(A4taxstdlife+$E378),((Input!$N$106+Input!$N$82)*$N$7)-SUM($N378:AC378),((Input!$N$106+Input!$N$82)*$N$7)/A4taxstdlife))</f>
        <v>0</v>
      </c>
      <c r="AE378" s="172">
        <f>IF(A4taxstdlife="n/a","n/a",IF(AE$3&gt;(A4taxstdlife+$E378),((Input!$N$106+Input!$N$82)*$N$7)-SUM($N378:AD378),((Input!$N$106+Input!$N$82)*$N$7)/A4taxstdlife))</f>
        <v>0</v>
      </c>
      <c r="AF378" s="172">
        <f>IF(A4taxstdlife="n/a","n/a",IF(AF$3&gt;(A4taxstdlife+$E378),((Input!$N$106+Input!$N$82)*$N$7)-SUM($N378:AE378),((Input!$N$106+Input!$N$82)*$N$7)/A4taxstdlife))</f>
        <v>0</v>
      </c>
      <c r="AG378" s="172">
        <f>IF(A4taxstdlife="n/a","n/a",IF(AG$3&gt;(A4taxstdlife+$E378),((Input!$N$106+Input!$N$82)*$N$7)-SUM($N378:AF378),((Input!$N$106+Input!$N$82)*$N$7)/A4taxstdlife))</f>
        <v>0</v>
      </c>
      <c r="AH378" s="172">
        <f>IF(A4taxstdlife="n/a","n/a",IF(AH$3&gt;(A4taxstdlife+$E378),((Input!$N$106+Input!$N$82)*$N$7)-SUM($N378:AG378),((Input!$N$106+Input!$N$82)*$N$7)/A4taxstdlife))</f>
        <v>0</v>
      </c>
      <c r="AI378" s="172">
        <f>IF(A4taxstdlife="n/a","n/a",IF(AI$3&gt;(A4taxstdlife+$E378),((Input!$N$106+Input!$N$82)*$N$7)-SUM($N378:AH378),((Input!$N$106+Input!$N$82)*$N$7)/A4taxstdlife))</f>
        <v>0</v>
      </c>
      <c r="AJ378" s="172">
        <f>IF(A4taxstdlife="n/a","n/a",IF(AJ$3&gt;(A4taxstdlife+$E378),((Input!$N$106+Input!$N$82)*$N$7)-SUM($N378:AI378),((Input!$N$106+Input!$N$82)*$N$7)/A4taxstdlife))</f>
        <v>0</v>
      </c>
      <c r="AK378" s="172">
        <f>IF(A4taxstdlife="n/a","n/a",IF(AK$3&gt;(A4taxstdlife+$E378),((Input!$N$106+Input!$N$82)*$N$7)-SUM($N378:AJ378),((Input!$N$106+Input!$N$82)*$N$7)/A4taxstdlife))</f>
        <v>0</v>
      </c>
      <c r="AL378" s="172">
        <f>IF(A4taxstdlife="n/a","n/a",IF(AL$3&gt;(A4taxstdlife+$E378),((Input!$N$106+Input!$N$82)*$N$7)-SUM($N378:AK378),((Input!$N$106+Input!$N$82)*$N$7)/A4taxstdlife))</f>
        <v>0</v>
      </c>
      <c r="AM378" s="172">
        <f>IF(A4taxstdlife="n/a","n/a",IF(AM$3&gt;(A4taxstdlife+$E378),((Input!$N$106+Input!$N$82)*$N$7)-SUM($N378:AL378),((Input!$N$106+Input!$N$82)*$N$7)/A4taxstdlife))</f>
        <v>0</v>
      </c>
      <c r="AN378" s="172">
        <f>IF(A4taxstdlife="n/a","n/a",IF(AN$3&gt;(A4taxstdlife+$E378),((Input!$N$106+Input!$N$82)*$N$7)-SUM($N378:AM378),((Input!$N$106+Input!$N$82)*$N$7)/A4taxstdlife))</f>
        <v>0</v>
      </c>
      <c r="AO378" s="172">
        <f>IF(A4taxstdlife="n/a","n/a",IF(AO$3&gt;(A4taxstdlife+$E378),((Input!$N$106+Input!$N$82)*$N$7)-SUM($N378:AN378),((Input!$N$106+Input!$N$82)*$N$7)/A4taxstdlife))</f>
        <v>0</v>
      </c>
      <c r="AP378" s="172">
        <f>IF(A4taxstdlife="n/a","n/a",IF(AP$3&gt;(A4taxstdlife+$E378),((Input!$N$106+Input!$N$82)*$N$7)-SUM($N378:AO378),((Input!$N$106+Input!$N$82)*$N$7)/A4taxstdlife))</f>
        <v>0</v>
      </c>
      <c r="AQ378" s="172">
        <f>IF(A4taxstdlife="n/a","n/a",IF(AQ$3&gt;(A4taxstdlife+$E378),((Input!$N$106+Input!$N$82)*$N$7)-SUM($N378:AP378),((Input!$N$106+Input!$N$82)*$N$7)/A4taxstdlife))</f>
        <v>0</v>
      </c>
      <c r="AR378" s="172">
        <f>IF(A4taxstdlife="n/a","n/a",IF(AR$3&gt;(A4taxstdlife+$E378),((Input!$N$106+Input!$N$82)*$N$7)-SUM($N378:AQ378),((Input!$N$106+Input!$N$82)*$N$7)/A4taxstdlife))</f>
        <v>0</v>
      </c>
      <c r="AS378" s="172">
        <f>IF(A4taxstdlife="n/a","n/a",IF(AS$3&gt;(A4taxstdlife+$E378),((Input!$N$106+Input!$N$82)*$N$7)-SUM($N378:AR378),((Input!$N$106+Input!$N$82)*$N$7)/A4taxstdlife))</f>
        <v>0</v>
      </c>
      <c r="AT378" s="172">
        <f>IF(A4taxstdlife="n/a","n/a",IF(AT$3&gt;(A4taxstdlife+$E378),((Input!$N$106+Input!$N$82)*$N$7)-SUM($N378:AS378),((Input!$N$106+Input!$N$82)*$N$7)/A4taxstdlife))</f>
        <v>0</v>
      </c>
      <c r="AU378" s="172">
        <f>IF(A4taxstdlife="n/a","n/a",IF(AU$3&gt;(A4taxstdlife+$E378),((Input!$N$106+Input!$N$82)*$N$7)-SUM($N378:AT378),((Input!$N$106+Input!$N$82)*$N$7)/A4taxstdlife))</f>
        <v>0</v>
      </c>
      <c r="AV378" s="172">
        <f>IF(A4taxstdlife="n/a","n/a",IF(AV$3&gt;(A4taxstdlife+$E378),((Input!$N$106+Input!$N$82)*$N$7)-SUM($N378:AU378),((Input!$N$106+Input!$N$82)*$N$7)/A4taxstdlife))</f>
        <v>0</v>
      </c>
      <c r="AW378" s="172">
        <f>IF(A4taxstdlife="n/a","n/a",IF(AW$3&gt;(A4taxstdlife+$E378),((Input!$N$106+Input!$N$82)*$N$7)-SUM($N378:AV378),((Input!$N$106+Input!$N$82)*$N$7)/A4taxstdlife))</f>
        <v>0</v>
      </c>
      <c r="AX378" s="172">
        <f>IF(A4taxstdlife="n/a","n/a",IF(AX$3&gt;(A4taxstdlife+$E378),((Input!$N$106+Input!$N$82)*$N$7)-SUM($N378:AW378),((Input!$N$106+Input!$N$82)*$N$7)/A4taxstdlife))</f>
        <v>0</v>
      </c>
      <c r="AY378" s="172">
        <f>IF(A4taxstdlife="n/a","n/a",IF(AY$3&gt;(A4taxstdlife+$E378),((Input!$N$106+Input!$N$82)*$N$7)-SUM($N378:AX378),((Input!$N$106+Input!$N$82)*$N$7)/A4taxstdlife))</f>
        <v>0</v>
      </c>
      <c r="AZ378" s="172">
        <f>IF(A4taxstdlife="n/a","n/a",IF(AZ$3&gt;(A4taxstdlife+$E378),((Input!$N$106+Input!$N$82)*$N$7)-SUM($N378:AY378),((Input!$N$106+Input!$N$82)*$N$7)/A4taxstdlife))</f>
        <v>0</v>
      </c>
      <c r="BA378" s="172">
        <f>IF(A4taxstdlife="n/a","n/a",IF(BA$3&gt;(A4taxstdlife+$E378),((Input!$N$106+Input!$N$82)*$N$7)-SUM($N378:AZ378),((Input!$N$106+Input!$N$82)*$N$7)/A4taxstdlife))</f>
        <v>0</v>
      </c>
      <c r="BB378" s="172">
        <f>IF(A4taxstdlife="n/a","n/a",IF(BB$3&gt;(A4taxstdlife+$E378),((Input!$N$106+Input!$N$82)*$N$7)-SUM($N378:BA378),((Input!$N$106+Input!$N$82)*$N$7)/A4taxstdlife))</f>
        <v>0</v>
      </c>
      <c r="BC378" s="172">
        <f>IF(A4taxstdlife="n/a","n/a",IF(BC$3&gt;(A4taxstdlife+$E378),((Input!$N$106+Input!$N$82)*$N$7)-SUM($N378:BB378),((Input!$N$106+Input!$N$82)*$N$7)/A4taxstdlife))</f>
        <v>0</v>
      </c>
      <c r="BD378" s="172">
        <f>IF(A4taxstdlife="n/a","n/a",IF(BD$3&gt;(A4taxstdlife+$E378),((Input!$N$106+Input!$N$82)*$N$7)-SUM($N378:BC378),((Input!$N$106+Input!$N$82)*$N$7)/A4taxstdlife))</f>
        <v>0</v>
      </c>
      <c r="BE378" s="172">
        <f>IF(A4taxstdlife="n/a","n/a",IF(BE$3&gt;(A4taxstdlife+$E378),((Input!$N$106+Input!$N$82)*$N$7)-SUM($N378:BD378),((Input!$N$106+Input!$N$82)*$N$7)/A4taxstdlife))</f>
        <v>0</v>
      </c>
      <c r="BF378" s="172">
        <f>IF(A4taxstdlife="n/a","n/a",IF(BF$3&gt;(A4taxstdlife+$E378),((Input!$N$106+Input!$N$82)*$N$7)-SUM($N378:BE378),((Input!$N$106+Input!$N$82)*$N$7)/A4taxstdlife))</f>
        <v>0</v>
      </c>
      <c r="BG378" s="172">
        <f>IF(A4taxstdlife="n/a","n/a",IF(BG$3&gt;(A4taxstdlife+$E378),((Input!$N$106+Input!$N$82)*$N$7)-SUM($N378:BF378),((Input!$N$106+Input!$N$82)*$N$7)/A4taxstdlife))</f>
        <v>0</v>
      </c>
      <c r="BH378" s="172">
        <f>IF(A4taxstdlife="n/a","n/a",IF(BH$3&gt;(A4taxstdlife+$E378),((Input!$N$106+Input!$N$82)*$N$7)-SUM($N378:BG378),((Input!$N$106+Input!$N$82)*$N$7)/A4taxstdlife))</f>
        <v>0</v>
      </c>
      <c r="BI378" s="172">
        <f>IF(A4taxstdlife="n/a","n/a",IF(BI$3&gt;(A4taxstdlife+$E378),((Input!$N$106+Input!$N$82)*$N$7)-SUM($N378:BH378),((Input!$N$106+Input!$N$82)*$N$7)/A4taxstdlife))</f>
        <v>0</v>
      </c>
      <c r="BJ378" s="16"/>
      <c r="BK378" s="16"/>
    </row>
    <row r="379" spans="1:63" s="3" customFormat="1" hidden="1" outlineLevel="2">
      <c r="A379" s="16"/>
      <c r="B379" s="16"/>
      <c r="C379" s="35"/>
      <c r="D379" s="546"/>
      <c r="E379" s="293">
        <v>9</v>
      </c>
      <c r="F379" s="37"/>
      <c r="G379" s="318"/>
      <c r="H379" s="320"/>
      <c r="I379" s="320"/>
      <c r="J379" s="320"/>
      <c r="K379" s="320"/>
      <c r="L379" s="320"/>
      <c r="M379" s="320"/>
      <c r="N379" s="320"/>
      <c r="O379" s="319"/>
      <c r="P379" s="172">
        <f>IF(A4taxstdlife="n/a","n/a",IF(P$3&gt;(A4taxstdlife+$E379),((Input!$O$106+Input!$O$82)*$O$7)-SUM($O379:O379),((Input!$O$106+Input!$O$82)*$O$7)/A4taxstdlife))</f>
        <v>0</v>
      </c>
      <c r="Q379" s="172">
        <f>IF(A4taxstdlife="n/a","n/a",IF(Q$3&gt;(A4taxstdlife+$E379),((Input!$O$106+Input!$O$82)*$O$7)-SUM($O379:P379),((Input!$O$106+Input!$O$82)*$O$7)/A4taxstdlife))</f>
        <v>0</v>
      </c>
      <c r="R379" s="172">
        <f>IF(A4taxstdlife="n/a","n/a",IF(R$3&gt;(A4taxstdlife+$E379),((Input!$O$106+Input!$O$82)*$O$7)-SUM($O379:Q379),((Input!$O$106+Input!$O$82)*$O$7)/A4taxstdlife))</f>
        <v>0</v>
      </c>
      <c r="S379" s="172">
        <f>IF(A4taxstdlife="n/a","n/a",IF(S$3&gt;(A4taxstdlife+$E379),((Input!$O$106+Input!$O$82)*$O$7)-SUM($O379:R379),((Input!$O$106+Input!$O$82)*$O$7)/A4taxstdlife))</f>
        <v>0</v>
      </c>
      <c r="T379" s="172">
        <f>IF(A4taxstdlife="n/a","n/a",IF(T$3&gt;(A4taxstdlife+$E379),((Input!$O$106+Input!$O$82)*$O$7)-SUM($O379:S379),((Input!$O$106+Input!$O$82)*$O$7)/A4taxstdlife))</f>
        <v>0</v>
      </c>
      <c r="U379" s="172">
        <f>IF(A4taxstdlife="n/a","n/a",IF(U$3&gt;(A4taxstdlife+$E379),((Input!$O$106+Input!$O$82)*$O$7)-SUM($O379:T379),((Input!$O$106+Input!$O$82)*$O$7)/A4taxstdlife))</f>
        <v>0</v>
      </c>
      <c r="V379" s="172">
        <f>IF(A4taxstdlife="n/a","n/a",IF(V$3&gt;(A4taxstdlife+$E379),((Input!$O$106+Input!$O$82)*$O$7)-SUM($O379:U379),((Input!$O$106+Input!$O$82)*$O$7)/A4taxstdlife))</f>
        <v>0</v>
      </c>
      <c r="W379" s="172">
        <f>IF(A4taxstdlife="n/a","n/a",IF(W$3&gt;(A4taxstdlife+$E379),((Input!$O$106+Input!$O$82)*$O$7)-SUM($O379:V379),((Input!$O$106+Input!$O$82)*$O$7)/A4taxstdlife))</f>
        <v>0</v>
      </c>
      <c r="X379" s="172">
        <f>IF(A4taxstdlife="n/a","n/a",IF(X$3&gt;(A4taxstdlife+$E379),((Input!$O$106+Input!$O$82)*$O$7)-SUM($O379:W379),((Input!$O$106+Input!$O$82)*$O$7)/A4taxstdlife))</f>
        <v>0</v>
      </c>
      <c r="Y379" s="172">
        <f>IF(A4taxstdlife="n/a","n/a",IF(Y$3&gt;(A4taxstdlife+$E379),((Input!$O$106+Input!$O$82)*$O$7)-SUM($O379:X379),((Input!$O$106+Input!$O$82)*$O$7)/A4taxstdlife))</f>
        <v>0</v>
      </c>
      <c r="Z379" s="172">
        <f>IF(A4taxstdlife="n/a","n/a",IF(Z$3&gt;(A4taxstdlife+$E379),((Input!$O$106+Input!$O$82)*$O$7)-SUM($O379:Y379),((Input!$O$106+Input!$O$82)*$O$7)/A4taxstdlife))</f>
        <v>0</v>
      </c>
      <c r="AA379" s="172">
        <f>IF(A4taxstdlife="n/a","n/a",IF(AA$3&gt;(A4taxstdlife+$E379),((Input!$O$106+Input!$O$82)*$O$7)-SUM($O379:Z379),((Input!$O$106+Input!$O$82)*$O$7)/A4taxstdlife))</f>
        <v>0</v>
      </c>
      <c r="AB379" s="172">
        <f>IF(A4taxstdlife="n/a","n/a",IF(AB$3&gt;(A4taxstdlife+$E379),((Input!$O$106+Input!$O$82)*$O$7)-SUM($O379:AA379),((Input!$O$106+Input!$O$82)*$O$7)/A4taxstdlife))</f>
        <v>0</v>
      </c>
      <c r="AC379" s="172">
        <f>IF(A4taxstdlife="n/a","n/a",IF(AC$3&gt;(A4taxstdlife+$E379),((Input!$O$106+Input!$O$82)*$O$7)-SUM($O379:AB379),((Input!$O$106+Input!$O$82)*$O$7)/A4taxstdlife))</f>
        <v>0</v>
      </c>
      <c r="AD379" s="172">
        <f>IF(A4taxstdlife="n/a","n/a",IF(AD$3&gt;(A4taxstdlife+$E379),((Input!$O$106+Input!$O$82)*$O$7)-SUM($O379:AC379),((Input!$O$106+Input!$O$82)*$O$7)/A4taxstdlife))</f>
        <v>0</v>
      </c>
      <c r="AE379" s="172">
        <f>IF(A4taxstdlife="n/a","n/a",IF(AE$3&gt;(A4taxstdlife+$E379),((Input!$O$106+Input!$O$82)*$O$7)-SUM($O379:AD379),((Input!$O$106+Input!$O$82)*$O$7)/A4taxstdlife))</f>
        <v>0</v>
      </c>
      <c r="AF379" s="172">
        <f>IF(A4taxstdlife="n/a","n/a",IF(AF$3&gt;(A4taxstdlife+$E379),((Input!$O$106+Input!$O$82)*$O$7)-SUM($O379:AE379),((Input!$O$106+Input!$O$82)*$O$7)/A4taxstdlife))</f>
        <v>0</v>
      </c>
      <c r="AG379" s="172">
        <f>IF(A4taxstdlife="n/a","n/a",IF(AG$3&gt;(A4taxstdlife+$E379),((Input!$O$106+Input!$O$82)*$O$7)-SUM($O379:AF379),((Input!$O$106+Input!$O$82)*$O$7)/A4taxstdlife))</f>
        <v>0</v>
      </c>
      <c r="AH379" s="172">
        <f>IF(A4taxstdlife="n/a","n/a",IF(AH$3&gt;(A4taxstdlife+$E379),((Input!$O$106+Input!$O$82)*$O$7)-SUM($O379:AG379),((Input!$O$106+Input!$O$82)*$O$7)/A4taxstdlife))</f>
        <v>0</v>
      </c>
      <c r="AI379" s="172">
        <f>IF(A4taxstdlife="n/a","n/a",IF(AI$3&gt;(A4taxstdlife+$E379),((Input!$O$106+Input!$O$82)*$O$7)-SUM($O379:AH379),((Input!$O$106+Input!$O$82)*$O$7)/A4taxstdlife))</f>
        <v>0</v>
      </c>
      <c r="AJ379" s="172">
        <f>IF(A4taxstdlife="n/a","n/a",IF(AJ$3&gt;(A4taxstdlife+$E379),((Input!$O$106+Input!$O$82)*$O$7)-SUM($O379:AI379),((Input!$O$106+Input!$O$82)*$O$7)/A4taxstdlife))</f>
        <v>0</v>
      </c>
      <c r="AK379" s="172">
        <f>IF(A4taxstdlife="n/a","n/a",IF(AK$3&gt;(A4taxstdlife+$E379),((Input!$O$106+Input!$O$82)*$O$7)-SUM($O379:AJ379),((Input!$O$106+Input!$O$82)*$O$7)/A4taxstdlife))</f>
        <v>0</v>
      </c>
      <c r="AL379" s="172">
        <f>IF(A4taxstdlife="n/a","n/a",IF(AL$3&gt;(A4taxstdlife+$E379),((Input!$O$106+Input!$O$82)*$O$7)-SUM($O379:AK379),((Input!$O$106+Input!$O$82)*$O$7)/A4taxstdlife))</f>
        <v>0</v>
      </c>
      <c r="AM379" s="172">
        <f>IF(A4taxstdlife="n/a","n/a",IF(AM$3&gt;(A4taxstdlife+$E379),((Input!$O$106+Input!$O$82)*$O$7)-SUM($O379:AL379),((Input!$O$106+Input!$O$82)*$O$7)/A4taxstdlife))</f>
        <v>0</v>
      </c>
      <c r="AN379" s="172">
        <f>IF(A4taxstdlife="n/a","n/a",IF(AN$3&gt;(A4taxstdlife+$E379),((Input!$O$106+Input!$O$82)*$O$7)-SUM($O379:AM379),((Input!$O$106+Input!$O$82)*$O$7)/A4taxstdlife))</f>
        <v>0</v>
      </c>
      <c r="AO379" s="172">
        <f>IF(A4taxstdlife="n/a","n/a",IF(AO$3&gt;(A4taxstdlife+$E379),((Input!$O$106+Input!$O$82)*$O$7)-SUM($O379:AN379),((Input!$O$106+Input!$O$82)*$O$7)/A4taxstdlife))</f>
        <v>0</v>
      </c>
      <c r="AP379" s="172">
        <f>IF(A4taxstdlife="n/a","n/a",IF(AP$3&gt;(A4taxstdlife+$E379),((Input!$O$106+Input!$O$82)*$O$7)-SUM($O379:AO379),((Input!$O$106+Input!$O$82)*$O$7)/A4taxstdlife))</f>
        <v>0</v>
      </c>
      <c r="AQ379" s="172">
        <f>IF(A4taxstdlife="n/a","n/a",IF(AQ$3&gt;(A4taxstdlife+$E379),((Input!$O$106+Input!$O$82)*$O$7)-SUM($O379:AP379),((Input!$O$106+Input!$O$82)*$O$7)/A4taxstdlife))</f>
        <v>0</v>
      </c>
      <c r="AR379" s="172">
        <f>IF(A4taxstdlife="n/a","n/a",IF(AR$3&gt;(A4taxstdlife+$E379),((Input!$O$106+Input!$O$82)*$O$7)-SUM($O379:AQ379),((Input!$O$106+Input!$O$82)*$O$7)/A4taxstdlife))</f>
        <v>0</v>
      </c>
      <c r="AS379" s="172">
        <f>IF(A4taxstdlife="n/a","n/a",IF(AS$3&gt;(A4taxstdlife+$E379),((Input!$O$106+Input!$O$82)*$O$7)-SUM($O379:AR379),((Input!$O$106+Input!$O$82)*$O$7)/A4taxstdlife))</f>
        <v>0</v>
      </c>
      <c r="AT379" s="172">
        <f>IF(A4taxstdlife="n/a","n/a",IF(AT$3&gt;(A4taxstdlife+$E379),((Input!$O$106+Input!$O$82)*$O$7)-SUM($O379:AS379),((Input!$O$106+Input!$O$82)*$O$7)/A4taxstdlife))</f>
        <v>0</v>
      </c>
      <c r="AU379" s="172">
        <f>IF(A4taxstdlife="n/a","n/a",IF(AU$3&gt;(A4taxstdlife+$E379),((Input!$O$106+Input!$O$82)*$O$7)-SUM($O379:AT379),((Input!$O$106+Input!$O$82)*$O$7)/A4taxstdlife))</f>
        <v>0</v>
      </c>
      <c r="AV379" s="172">
        <f>IF(A4taxstdlife="n/a","n/a",IF(AV$3&gt;(A4taxstdlife+$E379),((Input!$O$106+Input!$O$82)*$O$7)-SUM($O379:AU379),((Input!$O$106+Input!$O$82)*$O$7)/A4taxstdlife))</f>
        <v>0</v>
      </c>
      <c r="AW379" s="172">
        <f>IF(A4taxstdlife="n/a","n/a",IF(AW$3&gt;(A4taxstdlife+$E379),((Input!$O$106+Input!$O$82)*$O$7)-SUM($O379:AV379),((Input!$O$106+Input!$O$82)*$O$7)/A4taxstdlife))</f>
        <v>0</v>
      </c>
      <c r="AX379" s="172">
        <f>IF(A4taxstdlife="n/a","n/a",IF(AX$3&gt;(A4taxstdlife+$E379),((Input!$O$106+Input!$O$82)*$O$7)-SUM($O379:AW379),((Input!$O$106+Input!$O$82)*$O$7)/A4taxstdlife))</f>
        <v>0</v>
      </c>
      <c r="AY379" s="172">
        <f>IF(A4taxstdlife="n/a","n/a",IF(AY$3&gt;(A4taxstdlife+$E379),((Input!$O$106+Input!$O$82)*$O$7)-SUM($O379:AX379),((Input!$O$106+Input!$O$82)*$O$7)/A4taxstdlife))</f>
        <v>0</v>
      </c>
      <c r="AZ379" s="172">
        <f>IF(A4taxstdlife="n/a","n/a",IF(AZ$3&gt;(A4taxstdlife+$E379),((Input!$O$106+Input!$O$82)*$O$7)-SUM($O379:AY379),((Input!$O$106+Input!$O$82)*$O$7)/A4taxstdlife))</f>
        <v>0</v>
      </c>
      <c r="BA379" s="172">
        <f>IF(A4taxstdlife="n/a","n/a",IF(BA$3&gt;(A4taxstdlife+$E379),((Input!$O$106+Input!$O$82)*$O$7)-SUM($O379:AZ379),((Input!$O$106+Input!$O$82)*$O$7)/A4taxstdlife))</f>
        <v>0</v>
      </c>
      <c r="BB379" s="172">
        <f>IF(A4taxstdlife="n/a","n/a",IF(BB$3&gt;(A4taxstdlife+$E379),((Input!$O$106+Input!$O$82)*$O$7)-SUM($O379:BA379),((Input!$O$106+Input!$O$82)*$O$7)/A4taxstdlife))</f>
        <v>0</v>
      </c>
      <c r="BC379" s="172">
        <f>IF(A4taxstdlife="n/a","n/a",IF(BC$3&gt;(A4taxstdlife+$E379),((Input!$O$106+Input!$O$82)*$O$7)-SUM($O379:BB379),((Input!$O$106+Input!$O$82)*$O$7)/A4taxstdlife))</f>
        <v>0</v>
      </c>
      <c r="BD379" s="172">
        <f>IF(A4taxstdlife="n/a","n/a",IF(BD$3&gt;(A4taxstdlife+$E379),((Input!$O$106+Input!$O$82)*$O$7)-SUM($O379:BC379),((Input!$O$106+Input!$O$82)*$O$7)/A4taxstdlife))</f>
        <v>0</v>
      </c>
      <c r="BE379" s="172">
        <f>IF(A4taxstdlife="n/a","n/a",IF(BE$3&gt;(A4taxstdlife+$E379),((Input!$O$106+Input!$O$82)*$O$7)-SUM($O379:BD379),((Input!$O$106+Input!$O$82)*$O$7)/A4taxstdlife))</f>
        <v>0</v>
      </c>
      <c r="BF379" s="172">
        <f>IF(A4taxstdlife="n/a","n/a",IF(BF$3&gt;(A4taxstdlife+$E379),((Input!$O$106+Input!$O$82)*$O$7)-SUM($O379:BE379),((Input!$O$106+Input!$O$82)*$O$7)/A4taxstdlife))</f>
        <v>0</v>
      </c>
      <c r="BG379" s="172">
        <f>IF(A4taxstdlife="n/a","n/a",IF(BG$3&gt;(A4taxstdlife+$E379),((Input!$O$106+Input!$O$82)*$O$7)-SUM($O379:BF379),((Input!$O$106+Input!$O$82)*$O$7)/A4taxstdlife))</f>
        <v>0</v>
      </c>
      <c r="BH379" s="172">
        <f>IF(A4taxstdlife="n/a","n/a",IF(BH$3&gt;(A4taxstdlife+$E379),((Input!$O$106+Input!$O$82)*$O$7)-SUM($O379:BG379),((Input!$O$106+Input!$O$82)*$O$7)/A4taxstdlife))</f>
        <v>0</v>
      </c>
      <c r="BI379" s="172">
        <f>IF(A4taxstdlife="n/a","n/a",IF(BI$3&gt;(A4taxstdlife+$E379),((Input!$O$106+Input!$O$82)*$O$7)-SUM($O379:BH379),((Input!$O$106+Input!$O$82)*$O$7)/A4taxstdlife))</f>
        <v>0</v>
      </c>
      <c r="BJ379" s="16"/>
      <c r="BK379" s="16"/>
    </row>
    <row r="380" spans="1:63" s="3" customFormat="1" hidden="1" outlineLevel="2">
      <c r="A380" s="16"/>
      <c r="B380" s="16"/>
      <c r="C380" s="35"/>
      <c r="D380" s="546"/>
      <c r="E380" s="294">
        <v>10</v>
      </c>
      <c r="F380" s="37"/>
      <c r="G380" s="318"/>
      <c r="H380" s="320"/>
      <c r="I380" s="320"/>
      <c r="J380" s="320"/>
      <c r="K380" s="320"/>
      <c r="L380" s="320"/>
      <c r="M380" s="320"/>
      <c r="N380" s="320"/>
      <c r="O380" s="320"/>
      <c r="P380" s="319"/>
      <c r="Q380" s="172">
        <f>IF(A4taxstdlife="n/a","n/a",IF(Q$3&gt;(A4taxstdlife+$E380),((Input!$P$106+Input!$P$82)*$P$7)-SUM($P380:P380),((Input!$P$106+Input!$P$82)*$P$7)/A4taxstdlife))</f>
        <v>0</v>
      </c>
      <c r="R380" s="172">
        <f>IF(A4taxstdlife="n/a","n/a",IF(R$3&gt;(A4taxstdlife+$E380),((Input!$P$106+Input!$P$82)*$P$7)-SUM($P380:Q380),((Input!$P$106+Input!$P$82)*$P$7)/A4taxstdlife))</f>
        <v>0</v>
      </c>
      <c r="S380" s="172">
        <f>IF(A4taxstdlife="n/a","n/a",IF(S$3&gt;(A4taxstdlife+$E380),((Input!$P$106+Input!$P$82)*$P$7)-SUM($P380:R380),((Input!$P$106+Input!$P$82)*$P$7)/A4taxstdlife))</f>
        <v>0</v>
      </c>
      <c r="T380" s="172">
        <f>IF(A4taxstdlife="n/a","n/a",IF(T$3&gt;(A4taxstdlife+$E380),((Input!$P$106+Input!$P$82)*$P$7)-SUM($P380:S380),((Input!$P$106+Input!$P$82)*$P$7)/A4taxstdlife))</f>
        <v>0</v>
      </c>
      <c r="U380" s="172">
        <f>IF(A4taxstdlife="n/a","n/a",IF(U$3&gt;(A4taxstdlife+$E380),((Input!$P$106+Input!$P$82)*$P$7)-SUM($P380:T380),((Input!$P$106+Input!$P$82)*$P$7)/A4taxstdlife))</f>
        <v>0</v>
      </c>
      <c r="V380" s="172">
        <f>IF(A4taxstdlife="n/a","n/a",IF(V$3&gt;(A4taxstdlife+$E380),((Input!$P$106+Input!$P$82)*$P$7)-SUM($P380:U380),((Input!$P$106+Input!$P$82)*$P$7)/A4taxstdlife))</f>
        <v>0</v>
      </c>
      <c r="W380" s="172">
        <f>IF(A4taxstdlife="n/a","n/a",IF(W$3&gt;(A4taxstdlife+$E380),((Input!$P$106+Input!$P$82)*$P$7)-SUM($P380:V380),((Input!$P$106+Input!$P$82)*$P$7)/A4taxstdlife))</f>
        <v>0</v>
      </c>
      <c r="X380" s="172">
        <f>IF(A4taxstdlife="n/a","n/a",IF(X$3&gt;(A4taxstdlife+$E380),((Input!$P$106+Input!$P$82)*$P$7)-SUM($P380:W380),((Input!$P$106+Input!$P$82)*$P$7)/A4taxstdlife))</f>
        <v>0</v>
      </c>
      <c r="Y380" s="172">
        <f>IF(A4taxstdlife="n/a","n/a",IF(Y$3&gt;(A4taxstdlife+$E380),((Input!$P$106+Input!$P$82)*$P$7)-SUM($P380:X380),((Input!$P$106+Input!$P$82)*$P$7)/A4taxstdlife))</f>
        <v>0</v>
      </c>
      <c r="Z380" s="172">
        <f>IF(A4taxstdlife="n/a","n/a",IF(Z$3&gt;(A4taxstdlife+$E380),((Input!$P$106+Input!$P$82)*$P$7)-SUM($P380:Y380),((Input!$P$106+Input!$P$82)*$P$7)/A4taxstdlife))</f>
        <v>0</v>
      </c>
      <c r="AA380" s="172">
        <f>IF(A4taxstdlife="n/a","n/a",IF(AA$3&gt;(A4taxstdlife+$E380),((Input!$P$106+Input!$P$82)*$P$7)-SUM($P380:Z380),((Input!$P$106+Input!$P$82)*$P$7)/A4taxstdlife))</f>
        <v>0</v>
      </c>
      <c r="AB380" s="172">
        <f>IF(A4taxstdlife="n/a","n/a",IF(AB$3&gt;(A4taxstdlife+$E380),((Input!$P$106+Input!$P$82)*$P$7)-SUM($P380:AA380),((Input!$P$106+Input!$P$82)*$P$7)/A4taxstdlife))</f>
        <v>0</v>
      </c>
      <c r="AC380" s="172">
        <f>IF(A4taxstdlife="n/a","n/a",IF(AC$3&gt;(A4taxstdlife+$E380),((Input!$P$106+Input!$P$82)*$P$7)-SUM($P380:AB380),((Input!$P$106+Input!$P$82)*$P$7)/A4taxstdlife))</f>
        <v>0</v>
      </c>
      <c r="AD380" s="172">
        <f>IF(A4taxstdlife="n/a","n/a",IF(AD$3&gt;(A4taxstdlife+$E380),((Input!$P$106+Input!$P$82)*$P$7)-SUM($P380:AC380),((Input!$P$106+Input!$P$82)*$P$7)/A4taxstdlife))</f>
        <v>0</v>
      </c>
      <c r="AE380" s="172">
        <f>IF(A4taxstdlife="n/a","n/a",IF(AE$3&gt;(A4taxstdlife+$E380),((Input!$P$106+Input!$P$82)*$P$7)-SUM($P380:AD380),((Input!$P$106+Input!$P$82)*$P$7)/A4taxstdlife))</f>
        <v>0</v>
      </c>
      <c r="AF380" s="172">
        <f>IF(A4taxstdlife="n/a","n/a",IF(AF$3&gt;(A4taxstdlife+$E380),((Input!$P$106+Input!$P$82)*$P$7)-SUM($P380:AE380),((Input!$P$106+Input!$P$82)*$P$7)/A4taxstdlife))</f>
        <v>0</v>
      </c>
      <c r="AG380" s="172">
        <f>IF(A4taxstdlife="n/a","n/a",IF(AG$3&gt;(A4taxstdlife+$E380),((Input!$P$106+Input!$P$82)*$P$7)-SUM($P380:AF380),((Input!$P$106+Input!$P$82)*$P$7)/A4taxstdlife))</f>
        <v>0</v>
      </c>
      <c r="AH380" s="172">
        <f>IF(A4taxstdlife="n/a","n/a",IF(AH$3&gt;(A4taxstdlife+$E380),((Input!$P$106+Input!$P$82)*$P$7)-SUM($P380:AG380),((Input!$P$106+Input!$P$82)*$P$7)/A4taxstdlife))</f>
        <v>0</v>
      </c>
      <c r="AI380" s="172">
        <f>IF(A4taxstdlife="n/a","n/a",IF(AI$3&gt;(A4taxstdlife+$E380),((Input!$P$106+Input!$P$82)*$P$7)-SUM($P380:AH380),((Input!$P$106+Input!$P$82)*$P$7)/A4taxstdlife))</f>
        <v>0</v>
      </c>
      <c r="AJ380" s="172">
        <f>IF(A4taxstdlife="n/a","n/a",IF(AJ$3&gt;(A4taxstdlife+$E380),((Input!$P$106+Input!$P$82)*$P$7)-SUM($P380:AI380),((Input!$P$106+Input!$P$82)*$P$7)/A4taxstdlife))</f>
        <v>0</v>
      </c>
      <c r="AK380" s="172">
        <f>IF(A4taxstdlife="n/a","n/a",IF(AK$3&gt;(A4taxstdlife+$E380),((Input!$P$106+Input!$P$82)*$P$7)-SUM($P380:AJ380),((Input!$P$106+Input!$P$82)*$P$7)/A4taxstdlife))</f>
        <v>0</v>
      </c>
      <c r="AL380" s="172">
        <f>IF(A4taxstdlife="n/a","n/a",IF(AL$3&gt;(A4taxstdlife+$E380),((Input!$P$106+Input!$P$82)*$P$7)-SUM($P380:AK380),((Input!$P$106+Input!$P$82)*$P$7)/A4taxstdlife))</f>
        <v>0</v>
      </c>
      <c r="AM380" s="172">
        <f>IF(A4taxstdlife="n/a","n/a",IF(AM$3&gt;(A4taxstdlife+$E380),((Input!$P$106+Input!$P$82)*$P$7)-SUM($P380:AL380),((Input!$P$106+Input!$P$82)*$P$7)/A4taxstdlife))</f>
        <v>0</v>
      </c>
      <c r="AN380" s="172">
        <f>IF(A4taxstdlife="n/a","n/a",IF(AN$3&gt;(A4taxstdlife+$E380),((Input!$P$106+Input!$P$82)*$P$7)-SUM($P380:AM380),((Input!$P$106+Input!$P$82)*$P$7)/A4taxstdlife))</f>
        <v>0</v>
      </c>
      <c r="AO380" s="172">
        <f>IF(A4taxstdlife="n/a","n/a",IF(AO$3&gt;(A4taxstdlife+$E380),((Input!$P$106+Input!$P$82)*$P$7)-SUM($P380:AN380),((Input!$P$106+Input!$P$82)*$P$7)/A4taxstdlife))</f>
        <v>0</v>
      </c>
      <c r="AP380" s="172">
        <f>IF(A4taxstdlife="n/a","n/a",IF(AP$3&gt;(A4taxstdlife+$E380),((Input!$P$106+Input!$P$82)*$P$7)-SUM($P380:AO380),((Input!$P$106+Input!$P$82)*$P$7)/A4taxstdlife))</f>
        <v>0</v>
      </c>
      <c r="AQ380" s="172">
        <f>IF(A4taxstdlife="n/a","n/a",IF(AQ$3&gt;(A4taxstdlife+$E380),((Input!$P$106+Input!$P$82)*$P$7)-SUM($P380:AP380),((Input!$P$106+Input!$P$82)*$P$7)/A4taxstdlife))</f>
        <v>0</v>
      </c>
      <c r="AR380" s="172">
        <f>IF(A4taxstdlife="n/a","n/a",IF(AR$3&gt;(A4taxstdlife+$E380),((Input!$P$106+Input!$P$82)*$P$7)-SUM($P380:AQ380),((Input!$P$106+Input!$P$82)*$P$7)/A4taxstdlife))</f>
        <v>0</v>
      </c>
      <c r="AS380" s="172">
        <f>IF(A4taxstdlife="n/a","n/a",IF(AS$3&gt;(A4taxstdlife+$E380),((Input!$P$106+Input!$P$82)*$P$7)-SUM($P380:AR380),((Input!$P$106+Input!$P$82)*$P$7)/A4taxstdlife))</f>
        <v>0</v>
      </c>
      <c r="AT380" s="172">
        <f>IF(A4taxstdlife="n/a","n/a",IF(AT$3&gt;(A4taxstdlife+$E380),((Input!$P$106+Input!$P$82)*$P$7)-SUM($P380:AS380),((Input!$P$106+Input!$P$82)*$P$7)/A4taxstdlife))</f>
        <v>0</v>
      </c>
      <c r="AU380" s="172">
        <f>IF(A4taxstdlife="n/a","n/a",IF(AU$3&gt;(A4taxstdlife+$E380),((Input!$P$106+Input!$P$82)*$P$7)-SUM($P380:AT380),((Input!$P$106+Input!$P$82)*$P$7)/A4taxstdlife))</f>
        <v>0</v>
      </c>
      <c r="AV380" s="172">
        <f>IF(A4taxstdlife="n/a","n/a",IF(AV$3&gt;(A4taxstdlife+$E380),((Input!$P$106+Input!$P$82)*$P$7)-SUM($P380:AU380),((Input!$P$106+Input!$P$82)*$P$7)/A4taxstdlife))</f>
        <v>0</v>
      </c>
      <c r="AW380" s="172">
        <f>IF(A4taxstdlife="n/a","n/a",IF(AW$3&gt;(A4taxstdlife+$E380),((Input!$P$106+Input!$P$82)*$P$7)-SUM($P380:AV380),((Input!$P$106+Input!$P$82)*$P$7)/A4taxstdlife))</f>
        <v>0</v>
      </c>
      <c r="AX380" s="172">
        <f>IF(A4taxstdlife="n/a","n/a",IF(AX$3&gt;(A4taxstdlife+$E380),((Input!$P$106+Input!$P$82)*$P$7)-SUM($P380:AW380),((Input!$P$106+Input!$P$82)*$P$7)/A4taxstdlife))</f>
        <v>0</v>
      </c>
      <c r="AY380" s="172">
        <f>IF(A4taxstdlife="n/a","n/a",IF(AY$3&gt;(A4taxstdlife+$E380),((Input!$P$106+Input!$P$82)*$P$7)-SUM($P380:AX380),((Input!$P$106+Input!$P$82)*$P$7)/A4taxstdlife))</f>
        <v>0</v>
      </c>
      <c r="AZ380" s="172">
        <f>IF(A4taxstdlife="n/a","n/a",IF(AZ$3&gt;(A4taxstdlife+$E380),((Input!$P$106+Input!$P$82)*$P$7)-SUM($P380:AY380),((Input!$P$106+Input!$P$82)*$P$7)/A4taxstdlife))</f>
        <v>0</v>
      </c>
      <c r="BA380" s="172">
        <f>IF(A4taxstdlife="n/a","n/a",IF(BA$3&gt;(A4taxstdlife+$E380),((Input!$P$106+Input!$P$82)*$P$7)-SUM($P380:AZ380),((Input!$P$106+Input!$P$82)*$P$7)/A4taxstdlife))</f>
        <v>0</v>
      </c>
      <c r="BB380" s="172">
        <f>IF(A4taxstdlife="n/a","n/a",IF(BB$3&gt;(A4taxstdlife+$E380),((Input!$P$106+Input!$P$82)*$P$7)-SUM($P380:BA380),((Input!$P$106+Input!$P$82)*$P$7)/A4taxstdlife))</f>
        <v>0</v>
      </c>
      <c r="BC380" s="172">
        <f>IF(A4taxstdlife="n/a","n/a",IF(BC$3&gt;(A4taxstdlife+$E380),((Input!$P$106+Input!$P$82)*$P$7)-SUM($P380:BB380),((Input!$P$106+Input!$P$82)*$P$7)/A4taxstdlife))</f>
        <v>0</v>
      </c>
      <c r="BD380" s="172">
        <f>IF(A4taxstdlife="n/a","n/a",IF(BD$3&gt;(A4taxstdlife+$E380),((Input!$P$106+Input!$P$82)*$P$7)-SUM($P380:BC380),((Input!$P$106+Input!$P$82)*$P$7)/A4taxstdlife))</f>
        <v>0</v>
      </c>
      <c r="BE380" s="172">
        <f>IF(A4taxstdlife="n/a","n/a",IF(BE$3&gt;(A4taxstdlife+$E380),((Input!$P$106+Input!$P$82)*$P$7)-SUM($P380:BD380),((Input!$P$106+Input!$P$82)*$P$7)/A4taxstdlife))</f>
        <v>0</v>
      </c>
      <c r="BF380" s="172">
        <f>IF(A4taxstdlife="n/a","n/a",IF(BF$3&gt;(A4taxstdlife+$E380),((Input!$P$106+Input!$P$82)*$P$7)-SUM($P380:BE380),((Input!$P$106+Input!$P$82)*$P$7)/A4taxstdlife))</f>
        <v>0</v>
      </c>
      <c r="BG380" s="172">
        <f>IF(A4taxstdlife="n/a","n/a",IF(BG$3&gt;(A4taxstdlife+$E380),((Input!$P$106+Input!$P$82)*$P$7)-SUM($P380:BF380),((Input!$P$106+Input!$P$82)*$P$7)/A4taxstdlife))</f>
        <v>0</v>
      </c>
      <c r="BH380" s="172">
        <f>IF(A4taxstdlife="n/a","n/a",IF(BH$3&gt;(A4taxstdlife+$E380),((Input!$P$106+Input!$P$82)*$P$7)-SUM($P380:BG380),((Input!$P$106+Input!$P$82)*$P$7)/A4taxstdlife))</f>
        <v>0</v>
      </c>
      <c r="BI380" s="172">
        <f>IF(A4taxstdlife="n/a","n/a",IF(BI$3&gt;(A4taxstdlife+$E380),((Input!$P$106+Input!$P$82)*$P$7)-SUM($P380:BH380),((Input!$P$106+Input!$P$82)*$P$7)/A4taxstdlife))</f>
        <v>0</v>
      </c>
      <c r="BJ380" s="16"/>
      <c r="BK380" s="16"/>
    </row>
    <row r="381" spans="1:63" s="3" customFormat="1" hidden="1" outlineLevel="1">
      <c r="A381" s="16"/>
      <c r="B381" s="16"/>
      <c r="C381" s="35" t="str">
        <f>Asset4</f>
        <v>Zone Substation</v>
      </c>
      <c r="D381" s="16"/>
      <c r="E381" s="16"/>
      <c r="F381" s="32"/>
      <c r="G381" s="167">
        <f t="shared" ref="G381:AL381" si="64">SUM(G369:G380)</f>
        <v>0</v>
      </c>
      <c r="H381" s="167">
        <f t="shared" si="64"/>
        <v>7.9772931415805784E-2</v>
      </c>
      <c r="I381" s="167">
        <f t="shared" si="64"/>
        <v>0.46496471622585978</v>
      </c>
      <c r="J381" s="167">
        <f t="shared" si="64"/>
        <v>0.76769082849798198</v>
      </c>
      <c r="K381" s="167">
        <f t="shared" si="64"/>
        <v>0.97782961950148162</v>
      </c>
      <c r="L381" s="167">
        <f t="shared" si="64"/>
        <v>1.192836947587282</v>
      </c>
      <c r="M381" s="167">
        <f t="shared" si="64"/>
        <v>1.4131653851736237</v>
      </c>
      <c r="N381" s="167">
        <f t="shared" si="64"/>
        <v>1.4131653851736237</v>
      </c>
      <c r="O381" s="167">
        <f t="shared" si="64"/>
        <v>1.4131653851736237</v>
      </c>
      <c r="P381" s="167">
        <f t="shared" si="64"/>
        <v>1.4131653851736237</v>
      </c>
      <c r="Q381" s="167">
        <f t="shared" si="64"/>
        <v>1.4131653851736237</v>
      </c>
      <c r="R381" s="167">
        <f t="shared" si="64"/>
        <v>1.4131653851736237</v>
      </c>
      <c r="S381" s="167">
        <f t="shared" si="64"/>
        <v>1.4131653851736237</v>
      </c>
      <c r="T381" s="167">
        <f t="shared" si="64"/>
        <v>1.4131653851736237</v>
      </c>
      <c r="U381" s="167">
        <f t="shared" si="64"/>
        <v>1.4131653851736237</v>
      </c>
      <c r="V381" s="167">
        <f t="shared" si="64"/>
        <v>1.4131653851736237</v>
      </c>
      <c r="W381" s="167">
        <f t="shared" si="64"/>
        <v>1.4131653851736237</v>
      </c>
      <c r="X381" s="167">
        <f t="shared" si="64"/>
        <v>1.4131653851736237</v>
      </c>
      <c r="Y381" s="167">
        <f t="shared" si="64"/>
        <v>1.4131653851736237</v>
      </c>
      <c r="Z381" s="167">
        <f t="shared" si="64"/>
        <v>1.4131653851736237</v>
      </c>
      <c r="AA381" s="167">
        <f t="shared" si="64"/>
        <v>1.4131653851736237</v>
      </c>
      <c r="AB381" s="167">
        <f t="shared" si="64"/>
        <v>1.4131653851736237</v>
      </c>
      <c r="AC381" s="167">
        <f t="shared" si="64"/>
        <v>1.4131653851736237</v>
      </c>
      <c r="AD381" s="167">
        <f t="shared" si="64"/>
        <v>1.4131653851736237</v>
      </c>
      <c r="AE381" s="167">
        <f t="shared" si="64"/>
        <v>1.4131653851736237</v>
      </c>
      <c r="AF381" s="167">
        <f t="shared" si="64"/>
        <v>1.4131653851736237</v>
      </c>
      <c r="AG381" s="167">
        <f t="shared" si="64"/>
        <v>1.4131653851736237</v>
      </c>
      <c r="AH381" s="167">
        <f t="shared" si="64"/>
        <v>1.4131653851736237</v>
      </c>
      <c r="AI381" s="167">
        <f t="shared" si="64"/>
        <v>1.4131653851736237</v>
      </c>
      <c r="AJ381" s="167">
        <f t="shared" si="64"/>
        <v>1.4131653851736237</v>
      </c>
      <c r="AK381" s="167">
        <f t="shared" si="64"/>
        <v>1.4131653851736237</v>
      </c>
      <c r="AL381" s="167">
        <f t="shared" si="64"/>
        <v>1.4131653851736237</v>
      </c>
      <c r="AM381" s="167">
        <f t="shared" ref="AM381:BI381" si="65">SUM(AM369:AM380)</f>
        <v>1.4131653851736237</v>
      </c>
      <c r="AN381" s="167">
        <f t="shared" si="65"/>
        <v>1.4131653851736237</v>
      </c>
      <c r="AO381" s="167">
        <f t="shared" si="65"/>
        <v>1.4131653851736237</v>
      </c>
      <c r="AP381" s="167">
        <f t="shared" si="65"/>
        <v>1.4131653851736237</v>
      </c>
      <c r="AQ381" s="167">
        <f t="shared" si="65"/>
        <v>1.4131653851736237</v>
      </c>
      <c r="AR381" s="167">
        <f t="shared" si="65"/>
        <v>1.4131653851736237</v>
      </c>
      <c r="AS381" s="167">
        <f t="shared" si="65"/>
        <v>1.4131653851736237</v>
      </c>
      <c r="AT381" s="167">
        <f t="shared" si="65"/>
        <v>1.4131653851736237</v>
      </c>
      <c r="AU381" s="167">
        <f t="shared" si="65"/>
        <v>1.4131653851736237</v>
      </c>
      <c r="AV381" s="167">
        <f t="shared" si="65"/>
        <v>1.3333924537578148</v>
      </c>
      <c r="AW381" s="167">
        <f t="shared" si="65"/>
        <v>0.94820066894776023</v>
      </c>
      <c r="AX381" s="167">
        <f t="shared" si="65"/>
        <v>0.64547455667564169</v>
      </c>
      <c r="AY381" s="167">
        <f t="shared" si="65"/>
        <v>0.43533576567213861</v>
      </c>
      <c r="AZ381" s="167">
        <f t="shared" si="65"/>
        <v>0.22032843758634529</v>
      </c>
      <c r="BA381" s="167">
        <f t="shared" si="65"/>
        <v>-1.7763568394002505E-15</v>
      </c>
      <c r="BB381" s="167">
        <f t="shared" si="65"/>
        <v>0</v>
      </c>
      <c r="BC381" s="167">
        <f t="shared" si="65"/>
        <v>0</v>
      </c>
      <c r="BD381" s="167">
        <f t="shared" si="65"/>
        <v>0</v>
      </c>
      <c r="BE381" s="167">
        <f t="shared" si="65"/>
        <v>0</v>
      </c>
      <c r="BF381" s="167">
        <f t="shared" si="65"/>
        <v>0</v>
      </c>
      <c r="BG381" s="167">
        <f t="shared" si="65"/>
        <v>0</v>
      </c>
      <c r="BH381" s="167">
        <f t="shared" si="65"/>
        <v>0</v>
      </c>
      <c r="BI381" s="167">
        <f t="shared" si="65"/>
        <v>0</v>
      </c>
      <c r="BJ381" s="16"/>
      <c r="BK381" s="16"/>
    </row>
    <row r="382" spans="1:63" s="3" customFormat="1" hidden="1" outlineLevel="2">
      <c r="B382" s="129" t="str">
        <f>C394</f>
        <v>Distribution Substations</v>
      </c>
      <c r="C382" s="43"/>
      <c r="D382" s="44" t="s">
        <v>72</v>
      </c>
      <c r="E382" s="43"/>
      <c r="F382" s="45"/>
      <c r="G382" s="171" t="str">
        <f>IF(G$3&gt;A5taxremlife,A5taxvalue-SUM($F382:F382),IF(A5taxremlife="N/A","n/a",A5taxvalue/A5taxremlife))</f>
        <v>n/a</v>
      </c>
      <c r="H382" s="171" t="str">
        <f>IF(H$3&gt;A5taxremlife,A5taxvalue-SUM($F382:G382),IF(A5taxremlife="N/A","n/a",A5taxvalue/A5taxremlife))</f>
        <v>n/a</v>
      </c>
      <c r="I382" s="171" t="str">
        <f>IF(I$3&gt;A5taxremlife,A5taxvalue-SUM($F382:H382),IF(A5taxremlife="N/A","n/a",A5taxvalue/A5taxremlife))</f>
        <v>n/a</v>
      </c>
      <c r="J382" s="171" t="str">
        <f>IF(J$3&gt;A5taxremlife,A5taxvalue-SUM($F382:I382),IF(A5taxremlife="N/A","n/a",A5taxvalue/A5taxremlife))</f>
        <v>n/a</v>
      </c>
      <c r="K382" s="171" t="str">
        <f>IF(K$3&gt;A5taxremlife,A5taxvalue-SUM($F382:J382),IF(A5taxremlife="N/A","n/a",A5taxvalue/A5taxremlife))</f>
        <v>n/a</v>
      </c>
      <c r="L382" s="171" t="str">
        <f>IF(L$3&gt;A5taxremlife,A5taxvalue-SUM($F382:K382),IF(A5taxremlife="N/A","n/a",A5taxvalue/A5taxremlife))</f>
        <v>n/a</v>
      </c>
      <c r="M382" s="171" t="str">
        <f>IF(M$3&gt;A5taxremlife,A5taxvalue-SUM($F382:L382),IF(A5taxremlife="N/A","n/a",A5taxvalue/A5taxremlife))</f>
        <v>n/a</v>
      </c>
      <c r="N382" s="171" t="str">
        <f>IF(N$3&gt;A5taxremlife,A5taxvalue-SUM($F382:M382),IF(A5taxremlife="N/A","n/a",A5taxvalue/A5taxremlife))</f>
        <v>n/a</v>
      </c>
      <c r="O382" s="171" t="str">
        <f>IF(O$3&gt;A5taxremlife,A5taxvalue-SUM($F382:N382),IF(A5taxremlife="N/A","n/a",A5taxvalue/A5taxremlife))</f>
        <v>n/a</v>
      </c>
      <c r="P382" s="171" t="str">
        <f>IF(P$3&gt;A5taxremlife,A5taxvalue-SUM($F382:O382),IF(A5taxremlife="N/A","n/a",A5taxvalue/A5taxremlife))</f>
        <v>n/a</v>
      </c>
      <c r="Q382" s="171" t="str">
        <f>IF(Q$3&gt;A5taxremlife,A5taxvalue-SUM($F382:P382),IF(A5taxremlife="N/A","n/a",A5taxvalue/A5taxremlife))</f>
        <v>n/a</v>
      </c>
      <c r="R382" s="171" t="str">
        <f>IF(R$3&gt;A5taxremlife,A5taxvalue-SUM($F382:Q382),IF(A5taxremlife="N/A","n/a",A5taxvalue/A5taxremlife))</f>
        <v>n/a</v>
      </c>
      <c r="S382" s="171" t="str">
        <f>IF(S$3&gt;A5taxremlife,A5taxvalue-SUM($F382:R382),IF(A5taxremlife="N/A","n/a",A5taxvalue/A5taxremlife))</f>
        <v>n/a</v>
      </c>
      <c r="T382" s="171" t="str">
        <f>IF(T$3&gt;A5taxremlife,A5taxvalue-SUM($F382:S382),IF(A5taxremlife="N/A","n/a",A5taxvalue/A5taxremlife))</f>
        <v>n/a</v>
      </c>
      <c r="U382" s="171" t="str">
        <f>IF(U$3&gt;A5taxremlife,A5taxvalue-SUM($F382:T382),IF(A5taxremlife="N/A","n/a",A5taxvalue/A5taxremlife))</f>
        <v>n/a</v>
      </c>
      <c r="V382" s="171" t="str">
        <f>IF(V$3&gt;A5taxremlife,A5taxvalue-SUM($F382:U382),IF(A5taxremlife="N/A","n/a",A5taxvalue/A5taxremlife))</f>
        <v>n/a</v>
      </c>
      <c r="W382" s="171" t="str">
        <f>IF(W$3&gt;A5taxremlife,A5taxvalue-SUM($F382:V382),IF(A5taxremlife="N/A","n/a",A5taxvalue/A5taxremlife))</f>
        <v>n/a</v>
      </c>
      <c r="X382" s="171" t="str">
        <f>IF(X$3&gt;A5taxremlife,A5taxvalue-SUM($F382:W382),IF(A5taxremlife="N/A","n/a",A5taxvalue/A5taxremlife))</f>
        <v>n/a</v>
      </c>
      <c r="Y382" s="171" t="str">
        <f>IF(Y$3&gt;A5taxremlife,A5taxvalue-SUM($F382:X382),IF(A5taxremlife="N/A","n/a",A5taxvalue/A5taxremlife))</f>
        <v>n/a</v>
      </c>
      <c r="Z382" s="171" t="str">
        <f>IF(Z$3&gt;A5taxremlife,A5taxvalue-SUM($F382:Y382),IF(A5taxremlife="N/A","n/a",A5taxvalue/A5taxremlife))</f>
        <v>n/a</v>
      </c>
      <c r="AA382" s="171" t="str">
        <f>IF(AA$3&gt;A5taxremlife,A5taxvalue-SUM($F382:Z382),IF(A5taxremlife="N/A","n/a",A5taxvalue/A5taxremlife))</f>
        <v>n/a</v>
      </c>
      <c r="AB382" s="171" t="str">
        <f>IF(AB$3&gt;A5taxremlife,A5taxvalue-SUM($F382:AA382),IF(A5taxremlife="N/A","n/a",A5taxvalue/A5taxremlife))</f>
        <v>n/a</v>
      </c>
      <c r="AC382" s="171" t="str">
        <f>IF(AC$3&gt;A5taxremlife,A5taxvalue-SUM($F382:AB382),IF(A5taxremlife="N/A","n/a",A5taxvalue/A5taxremlife))</f>
        <v>n/a</v>
      </c>
      <c r="AD382" s="171" t="str">
        <f>IF(AD$3&gt;A5taxremlife,A5taxvalue-SUM($F382:AC382),IF(A5taxremlife="N/A","n/a",A5taxvalue/A5taxremlife))</f>
        <v>n/a</v>
      </c>
      <c r="AE382" s="171" t="str">
        <f>IF(AE$3&gt;A5taxremlife,A5taxvalue-SUM($F382:AD382),IF(A5taxremlife="N/A","n/a",A5taxvalue/A5taxremlife))</f>
        <v>n/a</v>
      </c>
      <c r="AF382" s="171" t="str">
        <f>IF(AF$3&gt;A5taxremlife,A5taxvalue-SUM($F382:AE382),IF(A5taxremlife="N/A","n/a",A5taxvalue/A5taxremlife))</f>
        <v>n/a</v>
      </c>
      <c r="AG382" s="171" t="str">
        <f>IF(AG$3&gt;A5taxremlife,A5taxvalue-SUM($F382:AF382),IF(A5taxremlife="N/A","n/a",A5taxvalue/A5taxremlife))</f>
        <v>n/a</v>
      </c>
      <c r="AH382" s="171" t="str">
        <f>IF(AH$3&gt;A5taxremlife,A5taxvalue-SUM($F382:AG382),IF(A5taxremlife="N/A","n/a",A5taxvalue/A5taxremlife))</f>
        <v>n/a</v>
      </c>
      <c r="AI382" s="171" t="str">
        <f>IF(AI$3&gt;A5taxremlife,A5taxvalue-SUM($F382:AH382),IF(A5taxremlife="N/A","n/a",A5taxvalue/A5taxremlife))</f>
        <v>n/a</v>
      </c>
      <c r="AJ382" s="171" t="str">
        <f>IF(AJ$3&gt;A5taxremlife,A5taxvalue-SUM($F382:AI382),IF(A5taxremlife="N/A","n/a",A5taxvalue/A5taxremlife))</f>
        <v>n/a</v>
      </c>
      <c r="AK382" s="171" t="str">
        <f>IF(AK$3&gt;A5taxremlife,A5taxvalue-SUM($F382:AJ382),IF(A5taxremlife="N/A","n/a",A5taxvalue/A5taxremlife))</f>
        <v>n/a</v>
      </c>
      <c r="AL382" s="171" t="str">
        <f>IF(AL$3&gt;A5taxremlife,A5taxvalue-SUM($F382:AK382),IF(A5taxremlife="N/A","n/a",A5taxvalue/A5taxremlife))</f>
        <v>n/a</v>
      </c>
      <c r="AM382" s="171" t="str">
        <f>IF(AM$3&gt;A5taxremlife,A5taxvalue-SUM($F382:AL382),IF(A5taxremlife="N/A","n/a",A5taxvalue/A5taxremlife))</f>
        <v>n/a</v>
      </c>
      <c r="AN382" s="171" t="str">
        <f>IF(AN$3&gt;A5taxremlife,A5taxvalue-SUM($F382:AM382),IF(A5taxremlife="N/A","n/a",A5taxvalue/A5taxremlife))</f>
        <v>n/a</v>
      </c>
      <c r="AO382" s="171" t="str">
        <f>IF(AO$3&gt;A5taxremlife,A5taxvalue-SUM($F382:AN382),IF(A5taxremlife="N/A","n/a",A5taxvalue/A5taxremlife))</f>
        <v>n/a</v>
      </c>
      <c r="AP382" s="171" t="str">
        <f>IF(AP$3&gt;A5taxremlife,A5taxvalue-SUM($F382:AO382),IF(A5taxremlife="N/A","n/a",A5taxvalue/A5taxremlife))</f>
        <v>n/a</v>
      </c>
      <c r="AQ382" s="171" t="str">
        <f>IF(AQ$3&gt;A5taxremlife,A5taxvalue-SUM($F382:AP382),IF(A5taxremlife="N/A","n/a",A5taxvalue/A5taxremlife))</f>
        <v>n/a</v>
      </c>
      <c r="AR382" s="171" t="str">
        <f>IF(AR$3&gt;A5taxremlife,A5taxvalue-SUM($F382:AQ382),IF(A5taxremlife="N/A","n/a",A5taxvalue/A5taxremlife))</f>
        <v>n/a</v>
      </c>
      <c r="AS382" s="171" t="str">
        <f>IF(AS$3&gt;A5taxremlife,A5taxvalue-SUM($F382:AR382),IF(A5taxremlife="N/A","n/a",A5taxvalue/A5taxremlife))</f>
        <v>n/a</v>
      </c>
      <c r="AT382" s="171" t="str">
        <f>IF(AT$3&gt;A5taxremlife,A5taxvalue-SUM($F382:AS382),IF(A5taxremlife="N/A","n/a",A5taxvalue/A5taxremlife))</f>
        <v>n/a</v>
      </c>
      <c r="AU382" s="171" t="str">
        <f>IF(AU$3&gt;A5taxremlife,A5taxvalue-SUM($F382:AT382),IF(A5taxremlife="N/A","n/a",A5taxvalue/A5taxremlife))</f>
        <v>n/a</v>
      </c>
      <c r="AV382" s="171" t="str">
        <f>IF(AV$3&gt;A5taxremlife,A5taxvalue-SUM($F382:AU382),IF(A5taxremlife="N/A","n/a",A5taxvalue/A5taxremlife))</f>
        <v>n/a</v>
      </c>
      <c r="AW382" s="171" t="str">
        <f>IF(AW$3&gt;A5taxremlife,A5taxvalue-SUM($F382:AV382),IF(A5taxremlife="N/A","n/a",A5taxvalue/A5taxremlife))</f>
        <v>n/a</v>
      </c>
      <c r="AX382" s="171" t="str">
        <f>IF(AX$3&gt;A5taxremlife,A5taxvalue-SUM($F382:AW382),IF(A5taxremlife="N/A","n/a",A5taxvalue/A5taxremlife))</f>
        <v>n/a</v>
      </c>
      <c r="AY382" s="171" t="str">
        <f>IF(AY$3&gt;A5taxremlife,A5taxvalue-SUM($F382:AX382),IF(A5taxremlife="N/A","n/a",A5taxvalue/A5taxremlife))</f>
        <v>n/a</v>
      </c>
      <c r="AZ382" s="171" t="str">
        <f>IF(AZ$3&gt;A5taxremlife,A5taxvalue-SUM($F382:AY382),IF(A5taxremlife="N/A","n/a",A5taxvalue/A5taxremlife))</f>
        <v>n/a</v>
      </c>
      <c r="BA382" s="171" t="str">
        <f>IF(BA$3&gt;A5taxremlife,A5taxvalue-SUM($F382:AZ382),IF(A5taxremlife="N/A","n/a",A5taxvalue/A5taxremlife))</f>
        <v>n/a</v>
      </c>
      <c r="BB382" s="171" t="str">
        <f>IF(BB$3&gt;A5taxremlife,A5taxvalue-SUM($F382:BA382),IF(A5taxremlife="N/A","n/a",A5taxvalue/A5taxremlife))</f>
        <v>n/a</v>
      </c>
      <c r="BC382" s="171" t="str">
        <f>IF(BC$3&gt;A5taxremlife,A5taxvalue-SUM($F382:BB382),IF(A5taxremlife="N/A","n/a",A5taxvalue/A5taxremlife))</f>
        <v>n/a</v>
      </c>
      <c r="BD382" s="171" t="str">
        <f>IF(BD$3&gt;A5taxremlife,A5taxvalue-SUM($F382:BC382),IF(A5taxremlife="N/A","n/a",A5taxvalue/A5taxremlife))</f>
        <v>n/a</v>
      </c>
      <c r="BE382" s="171" t="str">
        <f>IF(BE$3&gt;A5taxremlife,A5taxvalue-SUM($F382:BD382),IF(A5taxremlife="N/A","n/a",A5taxvalue/A5taxremlife))</f>
        <v>n/a</v>
      </c>
      <c r="BF382" s="171" t="str">
        <f>IF(BF$3&gt;A5taxremlife,A5taxvalue-SUM($F382:BE382),IF(A5taxremlife="N/A","n/a",A5taxvalue/A5taxremlife))</f>
        <v>n/a</v>
      </c>
      <c r="BG382" s="171" t="str">
        <f>IF(BG$3&gt;A5taxremlife,A5taxvalue-SUM($F382:BF382),IF(A5taxremlife="N/A","n/a",A5taxvalue/A5taxremlife))</f>
        <v>n/a</v>
      </c>
      <c r="BH382" s="171" t="str">
        <f>IF(BH$3&gt;A5taxremlife,A5taxvalue-SUM($F382:BG382),IF(A5taxremlife="N/A","n/a",A5taxvalue/A5taxremlife))</f>
        <v>n/a</v>
      </c>
      <c r="BI382" s="171" t="str">
        <f>IF(BI$3&gt;A5taxremlife,A5taxvalue-SUM($F382:BH382),IF(A5taxremlife="N/A","n/a",A5taxvalue/A5taxremlife))</f>
        <v>n/a</v>
      </c>
      <c r="BJ382" s="16"/>
      <c r="BK382" s="16"/>
    </row>
    <row r="383" spans="1:63" s="3" customFormat="1" hidden="1" outlineLevel="2">
      <c r="A383" s="16"/>
      <c r="B383" s="16"/>
      <c r="C383" s="35"/>
      <c r="D383" s="546" t="s">
        <v>71</v>
      </c>
      <c r="E383" s="293">
        <v>0</v>
      </c>
      <c r="F383" s="37"/>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172"/>
      <c r="BG383" s="172"/>
      <c r="BH383" s="172"/>
      <c r="BI383" s="172"/>
      <c r="BJ383" s="16"/>
      <c r="BK383" s="16"/>
    </row>
    <row r="384" spans="1:63" s="3" customFormat="1" hidden="1" outlineLevel="2">
      <c r="A384" s="16"/>
      <c r="B384" s="16"/>
      <c r="C384" s="35"/>
      <c r="D384" s="546"/>
      <c r="E384" s="293">
        <v>1</v>
      </c>
      <c r="F384" s="37"/>
      <c r="G384" s="317"/>
      <c r="H384" s="172">
        <f>IF(A5taxstdlife="n/a","n/a",IF(H$3&gt;(A5taxstdlife+$E384),((Input!$G$107+Input!$G$83)*$G$7)-SUM($G384:G384),((Input!$G$107+Input!$G$83)*$G$7)/A5taxstdlife))</f>
        <v>0.34419075281451988</v>
      </c>
      <c r="I384" s="172">
        <f>IF(A5taxstdlife="n/a","n/a",IF(I$3&gt;(A5taxstdlife+$E384),((Input!$G$107+Input!$G$83)*$G$7)-SUM($G384:H384),((Input!$G$107+Input!$G$83)*$G$7)/A5taxstdlife))</f>
        <v>0.34419075281451988</v>
      </c>
      <c r="J384" s="172">
        <f>IF(A5taxstdlife="n/a","n/a",IF(J$3&gt;(A5taxstdlife+$E384),((Input!$G$107+Input!$G$83)*$G$7)-SUM($G384:I384),((Input!$G$107+Input!$G$83)*$G$7)/A5taxstdlife))</f>
        <v>0.34419075281451988</v>
      </c>
      <c r="K384" s="172">
        <f>IF(A5taxstdlife="n/a","n/a",IF(K$3&gt;(A5taxstdlife+$E384),((Input!$G$107+Input!$G$83)*$G$7)-SUM($G384:J384),((Input!$G$107+Input!$G$83)*$G$7)/A5taxstdlife))</f>
        <v>0.34419075281451988</v>
      </c>
      <c r="L384" s="172">
        <f>IF(A5taxstdlife="n/a","n/a",IF(L$3&gt;(A5taxstdlife+$E384),((Input!$G$107+Input!$G$83)*$G$7)-SUM($G384:K384),((Input!$G$107+Input!$G$83)*$G$7)/A5taxstdlife))</f>
        <v>0.34419075281451988</v>
      </c>
      <c r="M384" s="172">
        <f>IF(A5taxstdlife="n/a","n/a",IF(M$3&gt;(A5taxstdlife+$E384),((Input!$G$107+Input!$G$83)*$G$7)-SUM($G384:L384),((Input!$G$107+Input!$G$83)*$G$7)/A5taxstdlife))</f>
        <v>0.34419075281451988</v>
      </c>
      <c r="N384" s="172">
        <f>IF(A5taxstdlife="n/a","n/a",IF(N$3&gt;(A5taxstdlife+$E384),((Input!$G$107+Input!$G$83)*$G$7)-SUM($G384:M384),((Input!$G$107+Input!$G$83)*$G$7)/A5taxstdlife))</f>
        <v>0.34419075281451988</v>
      </c>
      <c r="O384" s="172">
        <f>IF(A5taxstdlife="n/a","n/a",IF(O$3&gt;(A5taxstdlife+$E384),((Input!$G$107+Input!$G$83)*$G$7)-SUM($G384:N384),((Input!$G$107+Input!$G$83)*$G$7)/A5taxstdlife))</f>
        <v>0.34419075281451988</v>
      </c>
      <c r="P384" s="172">
        <f>IF(A5taxstdlife="n/a","n/a",IF(P$3&gt;(A5taxstdlife+$E384),((Input!$G$107+Input!$G$83)*$G$7)-SUM($G384:O384),((Input!$G$107+Input!$G$83)*$G$7)/A5taxstdlife))</f>
        <v>0.34419075281451988</v>
      </c>
      <c r="Q384" s="172">
        <f>IF(A5taxstdlife="n/a","n/a",IF(Q$3&gt;(A5taxstdlife+$E384),((Input!$G$107+Input!$G$83)*$G$7)-SUM($G384:P384),((Input!$G$107+Input!$G$83)*$G$7)/A5taxstdlife))</f>
        <v>0.34419075281451988</v>
      </c>
      <c r="R384" s="172">
        <f>IF(A5taxstdlife="n/a","n/a",IF(R$3&gt;(A5taxstdlife+$E384),((Input!$G$107+Input!$G$83)*$G$7)-SUM($G384:Q384),((Input!$G$107+Input!$G$83)*$G$7)/A5taxstdlife))</f>
        <v>0.34419075281451988</v>
      </c>
      <c r="S384" s="172">
        <f>IF(A5taxstdlife="n/a","n/a",IF(S$3&gt;(A5taxstdlife+$E384),((Input!$G$107+Input!$G$83)*$G$7)-SUM($G384:R384),((Input!$G$107+Input!$G$83)*$G$7)/A5taxstdlife))</f>
        <v>0.34419075281451988</v>
      </c>
      <c r="T384" s="172">
        <f>IF(A5taxstdlife="n/a","n/a",IF(T$3&gt;(A5taxstdlife+$E384),((Input!$G$107+Input!$G$83)*$G$7)-SUM($G384:S384),((Input!$G$107+Input!$G$83)*$G$7)/A5taxstdlife))</f>
        <v>0.34419075281451988</v>
      </c>
      <c r="U384" s="172">
        <f>IF(A5taxstdlife="n/a","n/a",IF(U$3&gt;(A5taxstdlife+$E384),((Input!$G$107+Input!$G$83)*$G$7)-SUM($G384:T384),((Input!$G$107+Input!$G$83)*$G$7)/A5taxstdlife))</f>
        <v>0.34419075281451988</v>
      </c>
      <c r="V384" s="172">
        <f>IF(A5taxstdlife="n/a","n/a",IF(V$3&gt;(A5taxstdlife+$E384),((Input!$G$107+Input!$G$83)*$G$7)-SUM($G384:U384),((Input!$G$107+Input!$G$83)*$G$7)/A5taxstdlife))</f>
        <v>0.34419075281451988</v>
      </c>
      <c r="W384" s="172">
        <f>IF(A5taxstdlife="n/a","n/a",IF(W$3&gt;(A5taxstdlife+$E384),((Input!$G$107+Input!$G$83)*$G$7)-SUM($G384:V384),((Input!$G$107+Input!$G$83)*$G$7)/A5taxstdlife))</f>
        <v>0.34419075281451988</v>
      </c>
      <c r="X384" s="172">
        <f>IF(A5taxstdlife="n/a","n/a",IF(X$3&gt;(A5taxstdlife+$E384),((Input!$G$107+Input!$G$83)*$G$7)-SUM($G384:W384),((Input!$G$107+Input!$G$83)*$G$7)/A5taxstdlife))</f>
        <v>0.34419075281451988</v>
      </c>
      <c r="Y384" s="172">
        <f>IF(A5taxstdlife="n/a","n/a",IF(Y$3&gt;(A5taxstdlife+$E384),((Input!$G$107+Input!$G$83)*$G$7)-SUM($G384:X384),((Input!$G$107+Input!$G$83)*$G$7)/A5taxstdlife))</f>
        <v>0.34419075281451988</v>
      </c>
      <c r="Z384" s="172">
        <f>IF(A5taxstdlife="n/a","n/a",IF(Z$3&gt;(A5taxstdlife+$E384),((Input!$G$107+Input!$G$83)*$G$7)-SUM($G384:Y384),((Input!$G$107+Input!$G$83)*$G$7)/A5taxstdlife))</f>
        <v>0.34419075281451988</v>
      </c>
      <c r="AA384" s="172">
        <f>IF(A5taxstdlife="n/a","n/a",IF(AA$3&gt;(A5taxstdlife+$E384),((Input!$G$107+Input!$G$83)*$G$7)-SUM($G384:Z384),((Input!$G$107+Input!$G$83)*$G$7)/A5taxstdlife))</f>
        <v>0.34419075281451988</v>
      </c>
      <c r="AB384" s="172">
        <f>IF(A5taxstdlife="n/a","n/a",IF(AB$3&gt;(A5taxstdlife+$E384),((Input!$G$107+Input!$G$83)*$G$7)-SUM($G384:AA384),((Input!$G$107+Input!$G$83)*$G$7)/A5taxstdlife))</f>
        <v>0.34419075281451988</v>
      </c>
      <c r="AC384" s="172">
        <f>IF(A5taxstdlife="n/a","n/a",IF(AC$3&gt;(A5taxstdlife+$E384),((Input!$G$107+Input!$G$83)*$G$7)-SUM($G384:AB384),((Input!$G$107+Input!$G$83)*$G$7)/A5taxstdlife))</f>
        <v>0.34419075281451988</v>
      </c>
      <c r="AD384" s="172">
        <f>IF(A5taxstdlife="n/a","n/a",IF(AD$3&gt;(A5taxstdlife+$E384),((Input!$G$107+Input!$G$83)*$G$7)-SUM($G384:AC384),((Input!$G$107+Input!$G$83)*$G$7)/A5taxstdlife))</f>
        <v>0.34419075281451988</v>
      </c>
      <c r="AE384" s="172">
        <f>IF(A5taxstdlife="n/a","n/a",IF(AE$3&gt;(A5taxstdlife+$E384),((Input!$G$107+Input!$G$83)*$G$7)-SUM($G384:AD384),((Input!$G$107+Input!$G$83)*$G$7)/A5taxstdlife))</f>
        <v>0.34419075281451988</v>
      </c>
      <c r="AF384" s="172">
        <f>IF(A5taxstdlife="n/a","n/a",IF(AF$3&gt;(A5taxstdlife+$E384),((Input!$G$107+Input!$G$83)*$G$7)-SUM($G384:AE384),((Input!$G$107+Input!$G$83)*$G$7)/A5taxstdlife))</f>
        <v>0.34419075281451988</v>
      </c>
      <c r="AG384" s="172">
        <f>IF(A5taxstdlife="n/a","n/a",IF(AG$3&gt;(A5taxstdlife+$E384),((Input!$G$107+Input!$G$83)*$G$7)-SUM($G384:AF384),((Input!$G$107+Input!$G$83)*$G$7)/A5taxstdlife))</f>
        <v>0.34419075281451988</v>
      </c>
      <c r="AH384" s="172">
        <f>IF(A5taxstdlife="n/a","n/a",IF(AH$3&gt;(A5taxstdlife+$E384),((Input!$G$107+Input!$G$83)*$G$7)-SUM($G384:AG384),((Input!$G$107+Input!$G$83)*$G$7)/A5taxstdlife))</f>
        <v>0.34419075281451988</v>
      </c>
      <c r="AI384" s="172">
        <f>IF(A5taxstdlife="n/a","n/a",IF(AI$3&gt;(A5taxstdlife+$E384),((Input!$G$107+Input!$G$83)*$G$7)-SUM($G384:AH384),((Input!$G$107+Input!$G$83)*$G$7)/A5taxstdlife))</f>
        <v>0.34419075281451988</v>
      </c>
      <c r="AJ384" s="172">
        <f>IF(A5taxstdlife="n/a","n/a",IF(AJ$3&gt;(A5taxstdlife+$E384),((Input!$G$107+Input!$G$83)*$G$7)-SUM($G384:AI384),((Input!$G$107+Input!$G$83)*$G$7)/A5taxstdlife))</f>
        <v>0.34419075281451988</v>
      </c>
      <c r="AK384" s="172">
        <f>IF(A5taxstdlife="n/a","n/a",IF(AK$3&gt;(A5taxstdlife+$E384),((Input!$G$107+Input!$G$83)*$G$7)-SUM($G384:AJ384),((Input!$G$107+Input!$G$83)*$G$7)/A5taxstdlife))</f>
        <v>0.34419075281451988</v>
      </c>
      <c r="AL384" s="172">
        <f>IF(A5taxstdlife="n/a","n/a",IF(AL$3&gt;(A5taxstdlife+$E384),((Input!$G$107+Input!$G$83)*$G$7)-SUM($G384:AK384),((Input!$G$107+Input!$G$83)*$G$7)/A5taxstdlife))</f>
        <v>0.34419075281451988</v>
      </c>
      <c r="AM384" s="172">
        <f>IF(A5taxstdlife="n/a","n/a",IF(AM$3&gt;(A5taxstdlife+$E384),((Input!$G$107+Input!$G$83)*$G$7)-SUM($G384:AL384),((Input!$G$107+Input!$G$83)*$G$7)/A5taxstdlife))</f>
        <v>0.34419075281451988</v>
      </c>
      <c r="AN384" s="172">
        <f>IF(A5taxstdlife="n/a","n/a",IF(AN$3&gt;(A5taxstdlife+$E384),((Input!$G$107+Input!$G$83)*$G$7)-SUM($G384:AM384),((Input!$G$107+Input!$G$83)*$G$7)/A5taxstdlife))</f>
        <v>0.34419075281451988</v>
      </c>
      <c r="AO384" s="172">
        <f>IF(A5taxstdlife="n/a","n/a",IF(AO$3&gt;(A5taxstdlife+$E384),((Input!$G$107+Input!$G$83)*$G$7)-SUM($G384:AN384),((Input!$G$107+Input!$G$83)*$G$7)/A5taxstdlife))</f>
        <v>0.34419075281451988</v>
      </c>
      <c r="AP384" s="172">
        <f>IF(A5taxstdlife="n/a","n/a",IF(AP$3&gt;(A5taxstdlife+$E384),((Input!$G$107+Input!$G$83)*$G$7)-SUM($G384:AO384),((Input!$G$107+Input!$G$83)*$G$7)/A5taxstdlife))</f>
        <v>0.34419075281451988</v>
      </c>
      <c r="AQ384" s="172">
        <f>IF(A5taxstdlife="n/a","n/a",IF(AQ$3&gt;(A5taxstdlife+$E384),((Input!$G$107+Input!$G$83)*$G$7)-SUM($G384:AP384),((Input!$G$107+Input!$G$83)*$G$7)/A5taxstdlife))</f>
        <v>0.34419075281451988</v>
      </c>
      <c r="AR384" s="172">
        <f>IF(A5taxstdlife="n/a","n/a",IF(AR$3&gt;(A5taxstdlife+$E384),((Input!$G$107+Input!$G$83)*$G$7)-SUM($G384:AQ384),((Input!$G$107+Input!$G$83)*$G$7)/A5taxstdlife))</f>
        <v>0.34419075281451988</v>
      </c>
      <c r="AS384" s="172">
        <f>IF(A5taxstdlife="n/a","n/a",IF(AS$3&gt;(A5taxstdlife+$E384),((Input!$G$107+Input!$G$83)*$G$7)-SUM($G384:AR384),((Input!$G$107+Input!$G$83)*$G$7)/A5taxstdlife))</f>
        <v>0.34419075281451988</v>
      </c>
      <c r="AT384" s="172">
        <f>IF(A5taxstdlife="n/a","n/a",IF(AT$3&gt;(A5taxstdlife+$E384),((Input!$G$107+Input!$G$83)*$G$7)-SUM($G384:AS384),((Input!$G$107+Input!$G$83)*$G$7)/A5taxstdlife))</f>
        <v>0.34419075281451988</v>
      </c>
      <c r="AU384" s="172">
        <f>IF(A5taxstdlife="n/a","n/a",IF(AU$3&gt;(A5taxstdlife+$E384),((Input!$G$107+Input!$G$83)*$G$7)-SUM($G384:AT384),((Input!$G$107+Input!$G$83)*$G$7)/A5taxstdlife))</f>
        <v>0.34419075281451988</v>
      </c>
      <c r="AV384" s="172">
        <f>IF(A5taxstdlife="n/a","n/a",IF(AV$3&gt;(A5taxstdlife+$E384),((Input!$G$107+Input!$G$83)*$G$7)-SUM($G384:AU384),((Input!$G$107+Input!$G$83)*$G$7)/A5taxstdlife))</f>
        <v>3.5527136788005009E-15</v>
      </c>
      <c r="AW384" s="172">
        <f>IF(A5taxstdlife="n/a","n/a",IF(AW$3&gt;(A5taxstdlife+$E384),((Input!$G$107+Input!$G$83)*$G$7)-SUM($G384:AV384),((Input!$G$107+Input!$G$83)*$G$7)/A5taxstdlife))</f>
        <v>0</v>
      </c>
      <c r="AX384" s="172">
        <f>IF(A5taxstdlife="n/a","n/a",IF(AX$3&gt;(A5taxstdlife+$E384),((Input!$G$107+Input!$G$83)*$G$7)-SUM($G384:AW384),((Input!$G$107+Input!$G$83)*$G$7)/A5taxstdlife))</f>
        <v>0</v>
      </c>
      <c r="AY384" s="172">
        <f>IF(A5taxstdlife="n/a","n/a",IF(AY$3&gt;(A5taxstdlife+$E384),((Input!$G$107+Input!$G$83)*$G$7)-SUM($G384:AX384),((Input!$G$107+Input!$G$83)*$G$7)/A5taxstdlife))</f>
        <v>0</v>
      </c>
      <c r="AZ384" s="172">
        <f>IF(A5taxstdlife="n/a","n/a",IF(AZ$3&gt;(A5taxstdlife+$E384),((Input!$G$107+Input!$G$83)*$G$7)-SUM($G384:AY384),((Input!$G$107+Input!$G$83)*$G$7)/A5taxstdlife))</f>
        <v>0</v>
      </c>
      <c r="BA384" s="172">
        <f>IF(A5taxstdlife="n/a","n/a",IF(BA$3&gt;(A5taxstdlife+$E384),((Input!$G$107+Input!$G$83)*$G$7)-SUM($G384:AZ384),((Input!$G$107+Input!$G$83)*$G$7)/A5taxstdlife))</f>
        <v>0</v>
      </c>
      <c r="BB384" s="172">
        <f>IF(A5taxstdlife="n/a","n/a",IF(BB$3&gt;(A5taxstdlife+$E384),((Input!$G$107+Input!$G$83)*$G$7)-SUM($G384:BA384),((Input!$G$107+Input!$G$83)*$G$7)/A5taxstdlife))</f>
        <v>0</v>
      </c>
      <c r="BC384" s="172">
        <f>IF(A5taxstdlife="n/a","n/a",IF(BC$3&gt;(A5taxstdlife+$E384),((Input!$G$107+Input!$G$83)*$G$7)-SUM($G384:BB384),((Input!$G$107+Input!$G$83)*$G$7)/A5taxstdlife))</f>
        <v>0</v>
      </c>
      <c r="BD384" s="172">
        <f>IF(A5taxstdlife="n/a","n/a",IF(BD$3&gt;(A5taxstdlife+$E384),((Input!$G$107+Input!$G$83)*$G$7)-SUM($G384:BC384),((Input!$G$107+Input!$G$83)*$G$7)/A5taxstdlife))</f>
        <v>0</v>
      </c>
      <c r="BE384" s="172">
        <f>IF(A5taxstdlife="n/a","n/a",IF(BE$3&gt;(A5taxstdlife+$E384),((Input!$G$107+Input!$G$83)*$G$7)-SUM($G384:BD384),((Input!$G$107+Input!$G$83)*$G$7)/A5taxstdlife))</f>
        <v>0</v>
      </c>
      <c r="BF384" s="172">
        <f>IF(A5taxstdlife="n/a","n/a",IF(BF$3&gt;(A5taxstdlife+$E384),((Input!$G$107+Input!$G$83)*$G$7)-SUM($G384:BE384),((Input!$G$107+Input!$G$83)*$G$7)/A5taxstdlife))</f>
        <v>0</v>
      </c>
      <c r="BG384" s="172">
        <f>IF(A5taxstdlife="n/a","n/a",IF(BG$3&gt;(A5taxstdlife+$E384),((Input!$G$107+Input!$G$83)*$G$7)-SUM($G384:BF384),((Input!$G$107+Input!$G$83)*$G$7)/A5taxstdlife))</f>
        <v>0</v>
      </c>
      <c r="BH384" s="172">
        <f>IF(A5taxstdlife="n/a","n/a",IF(BH$3&gt;(A5taxstdlife+$E384),((Input!$G$107+Input!$G$83)*$G$7)-SUM($G384:BG384),((Input!$G$107+Input!$G$83)*$G$7)/A5taxstdlife))</f>
        <v>0</v>
      </c>
      <c r="BI384" s="172">
        <f>IF(A5taxstdlife="n/a","n/a",IF(BI$3&gt;(A5taxstdlife+$E384),((Input!$G$107+Input!$G$83)*$G$7)-SUM($G384:BH384),((Input!$G$107+Input!$G$83)*$G$7)/A5taxstdlife))</f>
        <v>0</v>
      </c>
      <c r="BJ384" s="16"/>
      <c r="BK384" s="16"/>
    </row>
    <row r="385" spans="1:256" s="3" customFormat="1" hidden="1" outlineLevel="2">
      <c r="A385" s="16"/>
      <c r="B385" s="16"/>
      <c r="C385" s="35"/>
      <c r="D385" s="546"/>
      <c r="E385" s="293">
        <v>2</v>
      </c>
      <c r="F385" s="37"/>
      <c r="G385" s="318"/>
      <c r="H385" s="319"/>
      <c r="I385" s="172">
        <f>IF(A5taxstdlife="n/a","n/a",IF(I$3&gt;(A5taxstdlife+$E385),((Input!$H$107+Input!$H$83)*$H$7)-SUM($H385:H385),((Input!$H$107+Input!$H$83)*$H$7)/A5taxstdlife))</f>
        <v>0.3710665866945051</v>
      </c>
      <c r="J385" s="172">
        <f>IF(A5taxstdlife="n/a","n/a",IF(J$3&gt;(A5taxstdlife+$E385),((Input!$H$107+Input!$H$83)*$H$7)-SUM($H385:I385),((Input!$H$107+Input!$H$83)*$H$7)/A5taxstdlife))</f>
        <v>0.3710665866945051</v>
      </c>
      <c r="K385" s="172">
        <f>IF(A5taxstdlife="n/a","n/a",IF(K$3&gt;(A5taxstdlife+$E385),((Input!$H$107+Input!$H$83)*$H$7)-SUM($H385:J385),((Input!$H$107+Input!$H$83)*$H$7)/A5taxstdlife))</f>
        <v>0.3710665866945051</v>
      </c>
      <c r="L385" s="172">
        <f>IF(A5taxstdlife="n/a","n/a",IF(L$3&gt;(A5taxstdlife+$E385),((Input!$H$107+Input!$H$83)*$H$7)-SUM($H385:K385),((Input!$H$107+Input!$H$83)*$H$7)/A5taxstdlife))</f>
        <v>0.3710665866945051</v>
      </c>
      <c r="M385" s="172">
        <f>IF(A5taxstdlife="n/a","n/a",IF(M$3&gt;(A5taxstdlife+$E385),((Input!$H$107+Input!$H$83)*$H$7)-SUM($H385:L385),((Input!$H$107+Input!$H$83)*$H$7)/A5taxstdlife))</f>
        <v>0.3710665866945051</v>
      </c>
      <c r="N385" s="172">
        <f>IF(A5taxstdlife="n/a","n/a",IF(N$3&gt;(A5taxstdlife+$E385),((Input!$H$107+Input!$H$83)*$H$7)-SUM($H385:M385),((Input!$H$107+Input!$H$83)*$H$7)/A5taxstdlife))</f>
        <v>0.3710665866945051</v>
      </c>
      <c r="O385" s="172">
        <f>IF(A5taxstdlife="n/a","n/a",IF(O$3&gt;(A5taxstdlife+$E385),((Input!$H$107+Input!$H$83)*$H$7)-SUM($H385:N385),((Input!$H$107+Input!$H$83)*$H$7)/A5taxstdlife))</f>
        <v>0.3710665866945051</v>
      </c>
      <c r="P385" s="172">
        <f>IF(A5taxstdlife="n/a","n/a",IF(P$3&gt;(A5taxstdlife+$E385),((Input!$H$107+Input!$H$83)*$H$7)-SUM($H385:O385),((Input!$H$107+Input!$H$83)*$H$7)/A5taxstdlife))</f>
        <v>0.3710665866945051</v>
      </c>
      <c r="Q385" s="172">
        <f>IF(A5taxstdlife="n/a","n/a",IF(Q$3&gt;(A5taxstdlife+$E385),((Input!$H$107+Input!$H$83)*$H$7)-SUM($H385:P385),((Input!$H$107+Input!$H$83)*$H$7)/A5taxstdlife))</f>
        <v>0.3710665866945051</v>
      </c>
      <c r="R385" s="172">
        <f>IF(A5taxstdlife="n/a","n/a",IF(R$3&gt;(A5taxstdlife+$E385),((Input!$H$107+Input!$H$83)*$H$7)-SUM($H385:Q385),((Input!$H$107+Input!$H$83)*$H$7)/A5taxstdlife))</f>
        <v>0.3710665866945051</v>
      </c>
      <c r="S385" s="172">
        <f>IF(A5taxstdlife="n/a","n/a",IF(S$3&gt;(A5taxstdlife+$E385),((Input!$H$107+Input!$H$83)*$H$7)-SUM($H385:R385),((Input!$H$107+Input!$H$83)*$H$7)/A5taxstdlife))</f>
        <v>0.3710665866945051</v>
      </c>
      <c r="T385" s="172">
        <f>IF(A5taxstdlife="n/a","n/a",IF(T$3&gt;(A5taxstdlife+$E385),((Input!$H$107+Input!$H$83)*$H$7)-SUM($H385:S385),((Input!$H$107+Input!$H$83)*$H$7)/A5taxstdlife))</f>
        <v>0.3710665866945051</v>
      </c>
      <c r="U385" s="172">
        <f>IF(A5taxstdlife="n/a","n/a",IF(U$3&gt;(A5taxstdlife+$E385),((Input!$H$107+Input!$H$83)*$H$7)-SUM($H385:T385),((Input!$H$107+Input!$H$83)*$H$7)/A5taxstdlife))</f>
        <v>0.3710665866945051</v>
      </c>
      <c r="V385" s="172">
        <f>IF(A5taxstdlife="n/a","n/a",IF(V$3&gt;(A5taxstdlife+$E385),((Input!$H$107+Input!$H$83)*$H$7)-SUM($H385:U385),((Input!$H$107+Input!$H$83)*$H$7)/A5taxstdlife))</f>
        <v>0.3710665866945051</v>
      </c>
      <c r="W385" s="172">
        <f>IF(A5taxstdlife="n/a","n/a",IF(W$3&gt;(A5taxstdlife+$E385),((Input!$H$107+Input!$H$83)*$H$7)-SUM($H385:V385),((Input!$H$107+Input!$H$83)*$H$7)/A5taxstdlife))</f>
        <v>0.3710665866945051</v>
      </c>
      <c r="X385" s="172">
        <f>IF(A5taxstdlife="n/a","n/a",IF(X$3&gt;(A5taxstdlife+$E385),((Input!$H$107+Input!$H$83)*$H$7)-SUM($H385:W385),((Input!$H$107+Input!$H$83)*$H$7)/A5taxstdlife))</f>
        <v>0.3710665866945051</v>
      </c>
      <c r="Y385" s="172">
        <f>IF(A5taxstdlife="n/a","n/a",IF(Y$3&gt;(A5taxstdlife+$E385),((Input!$H$107+Input!$H$83)*$H$7)-SUM($H385:X385),((Input!$H$107+Input!$H$83)*$H$7)/A5taxstdlife))</f>
        <v>0.3710665866945051</v>
      </c>
      <c r="Z385" s="172">
        <f>IF(A5taxstdlife="n/a","n/a",IF(Z$3&gt;(A5taxstdlife+$E385),((Input!$H$107+Input!$H$83)*$H$7)-SUM($H385:Y385),((Input!$H$107+Input!$H$83)*$H$7)/A5taxstdlife))</f>
        <v>0.3710665866945051</v>
      </c>
      <c r="AA385" s="172">
        <f>IF(A5taxstdlife="n/a","n/a",IF(AA$3&gt;(A5taxstdlife+$E385),((Input!$H$107+Input!$H$83)*$H$7)-SUM($H385:Z385),((Input!$H$107+Input!$H$83)*$H$7)/A5taxstdlife))</f>
        <v>0.3710665866945051</v>
      </c>
      <c r="AB385" s="172">
        <f>IF(A5taxstdlife="n/a","n/a",IF(AB$3&gt;(A5taxstdlife+$E385),((Input!$H$107+Input!$H$83)*$H$7)-SUM($H385:AA385),((Input!$H$107+Input!$H$83)*$H$7)/A5taxstdlife))</f>
        <v>0.3710665866945051</v>
      </c>
      <c r="AC385" s="172">
        <f>IF(A5taxstdlife="n/a","n/a",IF(AC$3&gt;(A5taxstdlife+$E385),((Input!$H$107+Input!$H$83)*$H$7)-SUM($H385:AB385),((Input!$H$107+Input!$H$83)*$H$7)/A5taxstdlife))</f>
        <v>0.3710665866945051</v>
      </c>
      <c r="AD385" s="172">
        <f>IF(A5taxstdlife="n/a","n/a",IF(AD$3&gt;(A5taxstdlife+$E385),((Input!$H$107+Input!$H$83)*$H$7)-SUM($H385:AC385),((Input!$H$107+Input!$H$83)*$H$7)/A5taxstdlife))</f>
        <v>0.3710665866945051</v>
      </c>
      <c r="AE385" s="172">
        <f>IF(A5taxstdlife="n/a","n/a",IF(AE$3&gt;(A5taxstdlife+$E385),((Input!$H$107+Input!$H$83)*$H$7)-SUM($H385:AD385),((Input!$H$107+Input!$H$83)*$H$7)/A5taxstdlife))</f>
        <v>0.3710665866945051</v>
      </c>
      <c r="AF385" s="172">
        <f>IF(A5taxstdlife="n/a","n/a",IF(AF$3&gt;(A5taxstdlife+$E385),((Input!$H$107+Input!$H$83)*$H$7)-SUM($H385:AE385),((Input!$H$107+Input!$H$83)*$H$7)/A5taxstdlife))</f>
        <v>0.3710665866945051</v>
      </c>
      <c r="AG385" s="172">
        <f>IF(A5taxstdlife="n/a","n/a",IF(AG$3&gt;(A5taxstdlife+$E385),((Input!$H$107+Input!$H$83)*$H$7)-SUM($H385:AF385),((Input!$H$107+Input!$H$83)*$H$7)/A5taxstdlife))</f>
        <v>0.3710665866945051</v>
      </c>
      <c r="AH385" s="172">
        <f>IF(A5taxstdlife="n/a","n/a",IF(AH$3&gt;(A5taxstdlife+$E385),((Input!$H$107+Input!$H$83)*$H$7)-SUM($H385:AG385),((Input!$H$107+Input!$H$83)*$H$7)/A5taxstdlife))</f>
        <v>0.3710665866945051</v>
      </c>
      <c r="AI385" s="172">
        <f>IF(A5taxstdlife="n/a","n/a",IF(AI$3&gt;(A5taxstdlife+$E385),((Input!$H$107+Input!$H$83)*$H$7)-SUM($H385:AH385),((Input!$H$107+Input!$H$83)*$H$7)/A5taxstdlife))</f>
        <v>0.3710665866945051</v>
      </c>
      <c r="AJ385" s="172">
        <f>IF(A5taxstdlife="n/a","n/a",IF(AJ$3&gt;(A5taxstdlife+$E385),((Input!$H$107+Input!$H$83)*$H$7)-SUM($H385:AI385),((Input!$H$107+Input!$H$83)*$H$7)/A5taxstdlife))</f>
        <v>0.3710665866945051</v>
      </c>
      <c r="AK385" s="172">
        <f>IF(A5taxstdlife="n/a","n/a",IF(AK$3&gt;(A5taxstdlife+$E385),((Input!$H$107+Input!$H$83)*$H$7)-SUM($H385:AJ385),((Input!$H$107+Input!$H$83)*$H$7)/A5taxstdlife))</f>
        <v>0.3710665866945051</v>
      </c>
      <c r="AL385" s="172">
        <f>IF(A5taxstdlife="n/a","n/a",IF(AL$3&gt;(A5taxstdlife+$E385),((Input!$H$107+Input!$H$83)*$H$7)-SUM($H385:AK385),((Input!$H$107+Input!$H$83)*$H$7)/A5taxstdlife))</f>
        <v>0.3710665866945051</v>
      </c>
      <c r="AM385" s="172">
        <f>IF(A5taxstdlife="n/a","n/a",IF(AM$3&gt;(A5taxstdlife+$E385),((Input!$H$107+Input!$H$83)*$H$7)-SUM($H385:AL385),((Input!$H$107+Input!$H$83)*$H$7)/A5taxstdlife))</f>
        <v>0.3710665866945051</v>
      </c>
      <c r="AN385" s="172">
        <f>IF(A5taxstdlife="n/a","n/a",IF(AN$3&gt;(A5taxstdlife+$E385),((Input!$H$107+Input!$H$83)*$H$7)-SUM($H385:AM385),((Input!$H$107+Input!$H$83)*$H$7)/A5taxstdlife))</f>
        <v>0.3710665866945051</v>
      </c>
      <c r="AO385" s="172">
        <f>IF(A5taxstdlife="n/a","n/a",IF(AO$3&gt;(A5taxstdlife+$E385),((Input!$H$107+Input!$H$83)*$H$7)-SUM($H385:AN385),((Input!$H$107+Input!$H$83)*$H$7)/A5taxstdlife))</f>
        <v>0.3710665866945051</v>
      </c>
      <c r="AP385" s="172">
        <f>IF(A5taxstdlife="n/a","n/a",IF(AP$3&gt;(A5taxstdlife+$E385),((Input!$H$107+Input!$H$83)*$H$7)-SUM($H385:AO385),((Input!$H$107+Input!$H$83)*$H$7)/A5taxstdlife))</f>
        <v>0.3710665866945051</v>
      </c>
      <c r="AQ385" s="172">
        <f>IF(A5taxstdlife="n/a","n/a",IF(AQ$3&gt;(A5taxstdlife+$E385),((Input!$H$107+Input!$H$83)*$H$7)-SUM($H385:AP385),((Input!$H$107+Input!$H$83)*$H$7)/A5taxstdlife))</f>
        <v>0.3710665866945051</v>
      </c>
      <c r="AR385" s="172">
        <f>IF(A5taxstdlife="n/a","n/a",IF(AR$3&gt;(A5taxstdlife+$E385),((Input!$H$107+Input!$H$83)*$H$7)-SUM($H385:AQ385),((Input!$H$107+Input!$H$83)*$H$7)/A5taxstdlife))</f>
        <v>0.3710665866945051</v>
      </c>
      <c r="AS385" s="172">
        <f>IF(A5taxstdlife="n/a","n/a",IF(AS$3&gt;(A5taxstdlife+$E385),((Input!$H$107+Input!$H$83)*$H$7)-SUM($H385:AR385),((Input!$H$107+Input!$H$83)*$H$7)/A5taxstdlife))</f>
        <v>0.3710665866945051</v>
      </c>
      <c r="AT385" s="172">
        <f>IF(A5taxstdlife="n/a","n/a",IF(AT$3&gt;(A5taxstdlife+$E385),((Input!$H$107+Input!$H$83)*$H$7)-SUM($H385:AS385),((Input!$H$107+Input!$H$83)*$H$7)/A5taxstdlife))</f>
        <v>0.3710665866945051</v>
      </c>
      <c r="AU385" s="172">
        <f>IF(A5taxstdlife="n/a","n/a",IF(AU$3&gt;(A5taxstdlife+$E385),((Input!$H$107+Input!$H$83)*$H$7)-SUM($H385:AT385),((Input!$H$107+Input!$H$83)*$H$7)/A5taxstdlife))</f>
        <v>0.3710665866945051</v>
      </c>
      <c r="AV385" s="172">
        <f>IF(A5taxstdlife="n/a","n/a",IF(AV$3&gt;(A5taxstdlife+$E385),((Input!$H$107+Input!$H$83)*$H$7)-SUM($H385:AU385),((Input!$H$107+Input!$H$83)*$H$7)/A5taxstdlife))</f>
        <v>0.3710665866945051</v>
      </c>
      <c r="AW385" s="172">
        <f>IF(A5taxstdlife="n/a","n/a",IF(AW$3&gt;(A5taxstdlife+$E385),((Input!$H$107+Input!$H$83)*$H$7)-SUM($H385:AV385),((Input!$H$107+Input!$H$83)*$H$7)/A5taxstdlife))</f>
        <v>-7.1054273576010019E-15</v>
      </c>
      <c r="AX385" s="172">
        <f>IF(A5taxstdlife="n/a","n/a",IF(AX$3&gt;(A5taxstdlife+$E385),((Input!$H$107+Input!$H$83)*$H$7)-SUM($H385:AW385),((Input!$H$107+Input!$H$83)*$H$7)/A5taxstdlife))</f>
        <v>0</v>
      </c>
      <c r="AY385" s="172">
        <f>IF(A5taxstdlife="n/a","n/a",IF(AY$3&gt;(A5taxstdlife+$E385),((Input!$H$107+Input!$H$83)*$H$7)-SUM($H385:AX385),((Input!$H$107+Input!$H$83)*$H$7)/A5taxstdlife))</f>
        <v>0</v>
      </c>
      <c r="AZ385" s="172">
        <f>IF(A5taxstdlife="n/a","n/a",IF(AZ$3&gt;(A5taxstdlife+$E385),((Input!$H$107+Input!$H$83)*$H$7)-SUM($H385:AY385),((Input!$H$107+Input!$H$83)*$H$7)/A5taxstdlife))</f>
        <v>0</v>
      </c>
      <c r="BA385" s="172">
        <f>IF(A5taxstdlife="n/a","n/a",IF(BA$3&gt;(A5taxstdlife+$E385),((Input!$H$107+Input!$H$83)*$H$7)-SUM($H385:AZ385),((Input!$H$107+Input!$H$83)*$H$7)/A5taxstdlife))</f>
        <v>0</v>
      </c>
      <c r="BB385" s="172">
        <f>IF(A5taxstdlife="n/a","n/a",IF(BB$3&gt;(A5taxstdlife+$E385),((Input!$H$107+Input!$H$83)*$H$7)-SUM($H385:BA385),((Input!$H$107+Input!$H$83)*$H$7)/A5taxstdlife))</f>
        <v>0</v>
      </c>
      <c r="BC385" s="172">
        <f>IF(A5taxstdlife="n/a","n/a",IF(BC$3&gt;(A5taxstdlife+$E385),((Input!$H$107+Input!$H$83)*$H$7)-SUM($H385:BB385),((Input!$H$107+Input!$H$83)*$H$7)/A5taxstdlife))</f>
        <v>0</v>
      </c>
      <c r="BD385" s="172">
        <f>IF(A5taxstdlife="n/a","n/a",IF(BD$3&gt;(A5taxstdlife+$E385),((Input!$H$107+Input!$H$83)*$H$7)-SUM($H385:BC385),((Input!$H$107+Input!$H$83)*$H$7)/A5taxstdlife))</f>
        <v>0</v>
      </c>
      <c r="BE385" s="172">
        <f>IF(A5taxstdlife="n/a","n/a",IF(BE$3&gt;(A5taxstdlife+$E385),((Input!$H$107+Input!$H$83)*$H$7)-SUM($H385:BD385),((Input!$H$107+Input!$H$83)*$H$7)/A5taxstdlife))</f>
        <v>0</v>
      </c>
      <c r="BF385" s="172">
        <f>IF(A5taxstdlife="n/a","n/a",IF(BF$3&gt;(A5taxstdlife+$E385),((Input!$H$107+Input!$H$83)*$H$7)-SUM($H385:BE385),((Input!$H$107+Input!$H$83)*$H$7)/A5taxstdlife))</f>
        <v>0</v>
      </c>
      <c r="BG385" s="172">
        <f>IF(A5taxstdlife="n/a","n/a",IF(BG$3&gt;(A5taxstdlife+$E385),((Input!$H$107+Input!$H$83)*$H$7)-SUM($H385:BF385),((Input!$H$107+Input!$H$83)*$H$7)/A5taxstdlife))</f>
        <v>0</v>
      </c>
      <c r="BH385" s="172">
        <f>IF(A5taxstdlife="n/a","n/a",IF(BH$3&gt;(A5taxstdlife+$E385),((Input!$H$107+Input!$H$83)*$H$7)-SUM($H385:BG385),((Input!$H$107+Input!$H$83)*$H$7)/A5taxstdlife))</f>
        <v>0</v>
      </c>
      <c r="BI385" s="172">
        <f>IF(A5taxstdlife="n/a","n/a",IF(BI$3&gt;(A5taxstdlife+$E385),((Input!$H$107+Input!$H$83)*$H$7)-SUM($H385:BH385),((Input!$H$107+Input!$H$83)*$H$7)/A5taxstdlife))</f>
        <v>0</v>
      </c>
      <c r="BJ385" s="16"/>
      <c r="BK385" s="16"/>
    </row>
    <row r="386" spans="1:256" s="3" customFormat="1" hidden="1" outlineLevel="2">
      <c r="A386" s="16"/>
      <c r="B386" s="16"/>
      <c r="C386" s="35"/>
      <c r="D386" s="546"/>
      <c r="E386" s="293">
        <v>3</v>
      </c>
      <c r="F386" s="37"/>
      <c r="G386" s="318"/>
      <c r="H386" s="320"/>
      <c r="I386" s="319"/>
      <c r="J386" s="172">
        <f>IF(A5taxstdlife="n/a","n/a",IF(J$3&gt;(A5taxstdlife+$E386),((Input!$I$107+Input!$I$83)*$I$7)-SUM($I386:I386),((Input!$I$107+Input!$I$83)*$I$7)/A5taxstdlife))</f>
        <v>0.32505665204441481</v>
      </c>
      <c r="K386" s="172">
        <f>IF(A5taxstdlife="n/a","n/a",IF(K$3&gt;(A5taxstdlife+$E386),((Input!$I$107+Input!$I$83)*$I$7)-SUM($I386:J386),((Input!$I$107+Input!$I$83)*$I$7)/A5taxstdlife))</f>
        <v>0.32505665204441481</v>
      </c>
      <c r="L386" s="172">
        <f>IF(A5taxstdlife="n/a","n/a",IF(L$3&gt;(A5taxstdlife+$E386),((Input!$I$107+Input!$I$83)*$I$7)-SUM($I386:K386),((Input!$I$107+Input!$I$83)*$I$7)/A5taxstdlife))</f>
        <v>0.32505665204441481</v>
      </c>
      <c r="M386" s="172">
        <f>IF(A5taxstdlife="n/a","n/a",IF(M$3&gt;(A5taxstdlife+$E386),((Input!$I$107+Input!$I$83)*$I$7)-SUM($I386:L386),((Input!$I$107+Input!$I$83)*$I$7)/A5taxstdlife))</f>
        <v>0.32505665204441481</v>
      </c>
      <c r="N386" s="172">
        <f>IF(A5taxstdlife="n/a","n/a",IF(N$3&gt;(A5taxstdlife+$E386),((Input!$I$107+Input!$I$83)*$I$7)-SUM($I386:M386),((Input!$I$107+Input!$I$83)*$I$7)/A5taxstdlife))</f>
        <v>0.32505665204441481</v>
      </c>
      <c r="O386" s="172">
        <f>IF(A5taxstdlife="n/a","n/a",IF(O$3&gt;(A5taxstdlife+$E386),((Input!$I$107+Input!$I$83)*$I$7)-SUM($I386:N386),((Input!$I$107+Input!$I$83)*$I$7)/A5taxstdlife))</f>
        <v>0.32505665204441481</v>
      </c>
      <c r="P386" s="172">
        <f>IF(A5taxstdlife="n/a","n/a",IF(P$3&gt;(A5taxstdlife+$E386),((Input!$I$107+Input!$I$83)*$I$7)-SUM($I386:O386),((Input!$I$107+Input!$I$83)*$I$7)/A5taxstdlife))</f>
        <v>0.32505665204441481</v>
      </c>
      <c r="Q386" s="172">
        <f>IF(A5taxstdlife="n/a","n/a",IF(Q$3&gt;(A5taxstdlife+$E386),((Input!$I$107+Input!$I$83)*$I$7)-SUM($I386:P386),((Input!$I$107+Input!$I$83)*$I$7)/A5taxstdlife))</f>
        <v>0.32505665204441481</v>
      </c>
      <c r="R386" s="172">
        <f>IF(A5taxstdlife="n/a","n/a",IF(R$3&gt;(A5taxstdlife+$E386),((Input!$I$107+Input!$I$83)*$I$7)-SUM($I386:Q386),((Input!$I$107+Input!$I$83)*$I$7)/A5taxstdlife))</f>
        <v>0.32505665204441481</v>
      </c>
      <c r="S386" s="172">
        <f>IF(A5taxstdlife="n/a","n/a",IF(S$3&gt;(A5taxstdlife+$E386),((Input!$I$107+Input!$I$83)*$I$7)-SUM($I386:R386),((Input!$I$107+Input!$I$83)*$I$7)/A5taxstdlife))</f>
        <v>0.32505665204441481</v>
      </c>
      <c r="T386" s="172">
        <f>IF(A5taxstdlife="n/a","n/a",IF(T$3&gt;(A5taxstdlife+$E386),((Input!$I$107+Input!$I$83)*$I$7)-SUM($I386:S386),((Input!$I$107+Input!$I$83)*$I$7)/A5taxstdlife))</f>
        <v>0.32505665204441481</v>
      </c>
      <c r="U386" s="172">
        <f>IF(A5taxstdlife="n/a","n/a",IF(U$3&gt;(A5taxstdlife+$E386),((Input!$I$107+Input!$I$83)*$I$7)-SUM($I386:T386),((Input!$I$107+Input!$I$83)*$I$7)/A5taxstdlife))</f>
        <v>0.32505665204441481</v>
      </c>
      <c r="V386" s="172">
        <f>IF(A5taxstdlife="n/a","n/a",IF(V$3&gt;(A5taxstdlife+$E386),((Input!$I$107+Input!$I$83)*$I$7)-SUM($I386:U386),((Input!$I$107+Input!$I$83)*$I$7)/A5taxstdlife))</f>
        <v>0.32505665204441481</v>
      </c>
      <c r="W386" s="172">
        <f>IF(A5taxstdlife="n/a","n/a",IF(W$3&gt;(A5taxstdlife+$E386),((Input!$I$107+Input!$I$83)*$I$7)-SUM($I386:V386),((Input!$I$107+Input!$I$83)*$I$7)/A5taxstdlife))</f>
        <v>0.32505665204441481</v>
      </c>
      <c r="X386" s="172">
        <f>IF(A5taxstdlife="n/a","n/a",IF(X$3&gt;(A5taxstdlife+$E386),((Input!$I$107+Input!$I$83)*$I$7)-SUM($I386:W386),((Input!$I$107+Input!$I$83)*$I$7)/A5taxstdlife))</f>
        <v>0.32505665204441481</v>
      </c>
      <c r="Y386" s="172">
        <f>IF(A5taxstdlife="n/a","n/a",IF(Y$3&gt;(A5taxstdlife+$E386),((Input!$I$107+Input!$I$83)*$I$7)-SUM($I386:X386),((Input!$I$107+Input!$I$83)*$I$7)/A5taxstdlife))</f>
        <v>0.32505665204441481</v>
      </c>
      <c r="Z386" s="172">
        <f>IF(A5taxstdlife="n/a","n/a",IF(Z$3&gt;(A5taxstdlife+$E386),((Input!$I$107+Input!$I$83)*$I$7)-SUM($I386:Y386),((Input!$I$107+Input!$I$83)*$I$7)/A5taxstdlife))</f>
        <v>0.32505665204441481</v>
      </c>
      <c r="AA386" s="172">
        <f>IF(A5taxstdlife="n/a","n/a",IF(AA$3&gt;(A5taxstdlife+$E386),((Input!$I$107+Input!$I$83)*$I$7)-SUM($I386:Z386),((Input!$I$107+Input!$I$83)*$I$7)/A5taxstdlife))</f>
        <v>0.32505665204441481</v>
      </c>
      <c r="AB386" s="172">
        <f>IF(A5taxstdlife="n/a","n/a",IF(AB$3&gt;(A5taxstdlife+$E386),((Input!$I$107+Input!$I$83)*$I$7)-SUM($I386:AA386),((Input!$I$107+Input!$I$83)*$I$7)/A5taxstdlife))</f>
        <v>0.32505665204441481</v>
      </c>
      <c r="AC386" s="172">
        <f>IF(A5taxstdlife="n/a","n/a",IF(AC$3&gt;(A5taxstdlife+$E386),((Input!$I$107+Input!$I$83)*$I$7)-SUM($I386:AB386),((Input!$I$107+Input!$I$83)*$I$7)/A5taxstdlife))</f>
        <v>0.32505665204441481</v>
      </c>
      <c r="AD386" s="172">
        <f>IF(A5taxstdlife="n/a","n/a",IF(AD$3&gt;(A5taxstdlife+$E386),((Input!$I$107+Input!$I$83)*$I$7)-SUM($I386:AC386),((Input!$I$107+Input!$I$83)*$I$7)/A5taxstdlife))</f>
        <v>0.32505665204441481</v>
      </c>
      <c r="AE386" s="172">
        <f>IF(A5taxstdlife="n/a","n/a",IF(AE$3&gt;(A5taxstdlife+$E386),((Input!$I$107+Input!$I$83)*$I$7)-SUM($I386:AD386),((Input!$I$107+Input!$I$83)*$I$7)/A5taxstdlife))</f>
        <v>0.32505665204441481</v>
      </c>
      <c r="AF386" s="172">
        <f>IF(A5taxstdlife="n/a","n/a",IF(AF$3&gt;(A5taxstdlife+$E386),((Input!$I$107+Input!$I$83)*$I$7)-SUM($I386:AE386),((Input!$I$107+Input!$I$83)*$I$7)/A5taxstdlife))</f>
        <v>0.32505665204441481</v>
      </c>
      <c r="AG386" s="172">
        <f>IF(A5taxstdlife="n/a","n/a",IF(AG$3&gt;(A5taxstdlife+$E386),((Input!$I$107+Input!$I$83)*$I$7)-SUM($I386:AF386),((Input!$I$107+Input!$I$83)*$I$7)/A5taxstdlife))</f>
        <v>0.32505665204441481</v>
      </c>
      <c r="AH386" s="172">
        <f>IF(A5taxstdlife="n/a","n/a",IF(AH$3&gt;(A5taxstdlife+$E386),((Input!$I$107+Input!$I$83)*$I$7)-SUM($I386:AG386),((Input!$I$107+Input!$I$83)*$I$7)/A5taxstdlife))</f>
        <v>0.32505665204441481</v>
      </c>
      <c r="AI386" s="172">
        <f>IF(A5taxstdlife="n/a","n/a",IF(AI$3&gt;(A5taxstdlife+$E386),((Input!$I$107+Input!$I$83)*$I$7)-SUM($I386:AH386),((Input!$I$107+Input!$I$83)*$I$7)/A5taxstdlife))</f>
        <v>0.32505665204441481</v>
      </c>
      <c r="AJ386" s="172">
        <f>IF(A5taxstdlife="n/a","n/a",IF(AJ$3&gt;(A5taxstdlife+$E386),((Input!$I$107+Input!$I$83)*$I$7)-SUM($I386:AI386),((Input!$I$107+Input!$I$83)*$I$7)/A5taxstdlife))</f>
        <v>0.32505665204441481</v>
      </c>
      <c r="AK386" s="172">
        <f>IF(A5taxstdlife="n/a","n/a",IF(AK$3&gt;(A5taxstdlife+$E386),((Input!$I$107+Input!$I$83)*$I$7)-SUM($I386:AJ386),((Input!$I$107+Input!$I$83)*$I$7)/A5taxstdlife))</f>
        <v>0.32505665204441481</v>
      </c>
      <c r="AL386" s="172">
        <f>IF(A5taxstdlife="n/a","n/a",IF(AL$3&gt;(A5taxstdlife+$E386),((Input!$I$107+Input!$I$83)*$I$7)-SUM($I386:AK386),((Input!$I$107+Input!$I$83)*$I$7)/A5taxstdlife))</f>
        <v>0.32505665204441481</v>
      </c>
      <c r="AM386" s="172">
        <f>IF(A5taxstdlife="n/a","n/a",IF(AM$3&gt;(A5taxstdlife+$E386),((Input!$I$107+Input!$I$83)*$I$7)-SUM($I386:AL386),((Input!$I$107+Input!$I$83)*$I$7)/A5taxstdlife))</f>
        <v>0.32505665204441481</v>
      </c>
      <c r="AN386" s="172">
        <f>IF(A5taxstdlife="n/a","n/a",IF(AN$3&gt;(A5taxstdlife+$E386),((Input!$I$107+Input!$I$83)*$I$7)-SUM($I386:AM386),((Input!$I$107+Input!$I$83)*$I$7)/A5taxstdlife))</f>
        <v>0.32505665204441481</v>
      </c>
      <c r="AO386" s="172">
        <f>IF(A5taxstdlife="n/a","n/a",IF(AO$3&gt;(A5taxstdlife+$E386),((Input!$I$107+Input!$I$83)*$I$7)-SUM($I386:AN386),((Input!$I$107+Input!$I$83)*$I$7)/A5taxstdlife))</f>
        <v>0.32505665204441481</v>
      </c>
      <c r="AP386" s="172">
        <f>IF(A5taxstdlife="n/a","n/a",IF(AP$3&gt;(A5taxstdlife+$E386),((Input!$I$107+Input!$I$83)*$I$7)-SUM($I386:AO386),((Input!$I$107+Input!$I$83)*$I$7)/A5taxstdlife))</f>
        <v>0.32505665204441481</v>
      </c>
      <c r="AQ386" s="172">
        <f>IF(A5taxstdlife="n/a","n/a",IF(AQ$3&gt;(A5taxstdlife+$E386),((Input!$I$107+Input!$I$83)*$I$7)-SUM($I386:AP386),((Input!$I$107+Input!$I$83)*$I$7)/A5taxstdlife))</f>
        <v>0.32505665204441481</v>
      </c>
      <c r="AR386" s="172">
        <f>IF(A5taxstdlife="n/a","n/a",IF(AR$3&gt;(A5taxstdlife+$E386),((Input!$I$107+Input!$I$83)*$I$7)-SUM($I386:AQ386),((Input!$I$107+Input!$I$83)*$I$7)/A5taxstdlife))</f>
        <v>0.32505665204441481</v>
      </c>
      <c r="AS386" s="172">
        <f>IF(A5taxstdlife="n/a","n/a",IF(AS$3&gt;(A5taxstdlife+$E386),((Input!$I$107+Input!$I$83)*$I$7)-SUM($I386:AR386),((Input!$I$107+Input!$I$83)*$I$7)/A5taxstdlife))</f>
        <v>0.32505665204441481</v>
      </c>
      <c r="AT386" s="172">
        <f>IF(A5taxstdlife="n/a","n/a",IF(AT$3&gt;(A5taxstdlife+$E386),((Input!$I$107+Input!$I$83)*$I$7)-SUM($I386:AS386),((Input!$I$107+Input!$I$83)*$I$7)/A5taxstdlife))</f>
        <v>0.32505665204441481</v>
      </c>
      <c r="AU386" s="172">
        <f>IF(A5taxstdlife="n/a","n/a",IF(AU$3&gt;(A5taxstdlife+$E386),((Input!$I$107+Input!$I$83)*$I$7)-SUM($I386:AT386),((Input!$I$107+Input!$I$83)*$I$7)/A5taxstdlife))</f>
        <v>0.32505665204441481</v>
      </c>
      <c r="AV386" s="172">
        <f>IF(A5taxstdlife="n/a","n/a",IF(AV$3&gt;(A5taxstdlife+$E386),((Input!$I$107+Input!$I$83)*$I$7)-SUM($I386:AU386),((Input!$I$107+Input!$I$83)*$I$7)/A5taxstdlife))</f>
        <v>0.32505665204441481</v>
      </c>
      <c r="AW386" s="172">
        <f>IF(A5taxstdlife="n/a","n/a",IF(AW$3&gt;(A5taxstdlife+$E386),((Input!$I$107+Input!$I$83)*$I$7)-SUM($I386:AV386),((Input!$I$107+Input!$I$83)*$I$7)/A5taxstdlife))</f>
        <v>0.32505665204441481</v>
      </c>
      <c r="AX386" s="172">
        <f>IF(A5taxstdlife="n/a","n/a",IF(AX$3&gt;(A5taxstdlife+$E386),((Input!$I$107+Input!$I$83)*$I$7)-SUM($I386:AW386),((Input!$I$107+Input!$I$83)*$I$7)/A5taxstdlife))</f>
        <v>-3.5527136788005009E-15</v>
      </c>
      <c r="AY386" s="172">
        <f>IF(A5taxstdlife="n/a","n/a",IF(AY$3&gt;(A5taxstdlife+$E386),((Input!$I$107+Input!$I$83)*$I$7)-SUM($I386:AX386),((Input!$I$107+Input!$I$83)*$I$7)/A5taxstdlife))</f>
        <v>0</v>
      </c>
      <c r="AZ386" s="172">
        <f>IF(A5taxstdlife="n/a","n/a",IF(AZ$3&gt;(A5taxstdlife+$E386),((Input!$I$107+Input!$I$83)*$I$7)-SUM($I386:AY386),((Input!$I$107+Input!$I$83)*$I$7)/A5taxstdlife))</f>
        <v>0</v>
      </c>
      <c r="BA386" s="172">
        <f>IF(A5taxstdlife="n/a","n/a",IF(BA$3&gt;(A5taxstdlife+$E386),((Input!$I$107+Input!$I$83)*$I$7)-SUM($I386:AZ386),((Input!$I$107+Input!$I$83)*$I$7)/A5taxstdlife))</f>
        <v>0</v>
      </c>
      <c r="BB386" s="172">
        <f>IF(A5taxstdlife="n/a","n/a",IF(BB$3&gt;(A5taxstdlife+$E386),((Input!$I$107+Input!$I$83)*$I$7)-SUM($I386:BA386),((Input!$I$107+Input!$I$83)*$I$7)/A5taxstdlife))</f>
        <v>0</v>
      </c>
      <c r="BC386" s="172">
        <f>IF(A5taxstdlife="n/a","n/a",IF(BC$3&gt;(A5taxstdlife+$E386),((Input!$I$107+Input!$I$83)*$I$7)-SUM($I386:BB386),((Input!$I$107+Input!$I$83)*$I$7)/A5taxstdlife))</f>
        <v>0</v>
      </c>
      <c r="BD386" s="172">
        <f>IF(A5taxstdlife="n/a","n/a",IF(BD$3&gt;(A5taxstdlife+$E386),((Input!$I$107+Input!$I$83)*$I$7)-SUM($I386:BC386),((Input!$I$107+Input!$I$83)*$I$7)/A5taxstdlife))</f>
        <v>0</v>
      </c>
      <c r="BE386" s="172">
        <f>IF(A5taxstdlife="n/a","n/a",IF(BE$3&gt;(A5taxstdlife+$E386),((Input!$I$107+Input!$I$83)*$I$7)-SUM($I386:BD386),((Input!$I$107+Input!$I$83)*$I$7)/A5taxstdlife))</f>
        <v>0</v>
      </c>
      <c r="BF386" s="172">
        <f>IF(A5taxstdlife="n/a","n/a",IF(BF$3&gt;(A5taxstdlife+$E386),((Input!$I$107+Input!$I$83)*$I$7)-SUM($I386:BE386),((Input!$I$107+Input!$I$83)*$I$7)/A5taxstdlife))</f>
        <v>0</v>
      </c>
      <c r="BG386" s="172">
        <f>IF(A5taxstdlife="n/a","n/a",IF(BG$3&gt;(A5taxstdlife+$E386),((Input!$I$107+Input!$I$83)*$I$7)-SUM($I386:BF386),((Input!$I$107+Input!$I$83)*$I$7)/A5taxstdlife))</f>
        <v>0</v>
      </c>
      <c r="BH386" s="172">
        <f>IF(A5taxstdlife="n/a","n/a",IF(BH$3&gt;(A5taxstdlife+$E386),((Input!$I$107+Input!$I$83)*$I$7)-SUM($I386:BG386),((Input!$I$107+Input!$I$83)*$I$7)/A5taxstdlife))</f>
        <v>0</v>
      </c>
      <c r="BI386" s="172">
        <f>IF(A5taxstdlife="n/a","n/a",IF(BI$3&gt;(A5taxstdlife+$E386),((Input!$I$107+Input!$I$83)*$I$7)-SUM($I386:BH386),((Input!$I$107+Input!$I$83)*$I$7)/A5taxstdlife))</f>
        <v>0</v>
      </c>
      <c r="BJ386" s="16"/>
      <c r="BK386" s="16"/>
    </row>
    <row r="387" spans="1:256" s="3" customFormat="1" hidden="1" outlineLevel="2">
      <c r="A387" s="16"/>
      <c r="B387" s="16"/>
      <c r="C387" s="35"/>
      <c r="D387" s="546"/>
      <c r="E387" s="293">
        <v>4</v>
      </c>
      <c r="F387" s="37"/>
      <c r="G387" s="318"/>
      <c r="H387" s="320"/>
      <c r="I387" s="320"/>
      <c r="J387" s="319"/>
      <c r="K387" s="172">
        <f>IF(A5taxstdlife="n/a","n/a",IF(K$3&gt;(A5taxstdlife+$E387),((Input!$J$107+Input!$I$83)*$J$7)-SUM($J387:J387),((Input!$J$107+Input!$I$83)*$J$7)/A5taxstdlife))</f>
        <v>0.32161298088071832</v>
      </c>
      <c r="L387" s="172">
        <f>IF(A5taxstdlife="n/a","n/a",IF(L$3&gt;(A5taxstdlife+$E387),((Input!$J$107+Input!$I$83)*$J$7)-SUM($J387:K387),((Input!$J$107+Input!$I$83)*$J$7)/A5taxstdlife))</f>
        <v>0.32161298088071832</v>
      </c>
      <c r="M387" s="172">
        <f>IF(A5taxstdlife="n/a","n/a",IF(M$3&gt;(A5taxstdlife+$E387),((Input!$J$107+Input!$I$83)*$J$7)-SUM($J387:L387),((Input!$J$107+Input!$I$83)*$J$7)/A5taxstdlife))</f>
        <v>0.32161298088071832</v>
      </c>
      <c r="N387" s="172">
        <f>IF(A5taxstdlife="n/a","n/a",IF(N$3&gt;(A5taxstdlife+$E387),((Input!$J$107+Input!$I$83)*$J$7)-SUM($J387:M387),((Input!$J$107+Input!$I$83)*$J$7)/A5taxstdlife))</f>
        <v>0.32161298088071832</v>
      </c>
      <c r="O387" s="172">
        <f>IF(A5taxstdlife="n/a","n/a",IF(O$3&gt;(A5taxstdlife+$E387),((Input!$J$107+Input!$I$83)*$J$7)-SUM($J387:N387),((Input!$J$107+Input!$I$83)*$J$7)/A5taxstdlife))</f>
        <v>0.32161298088071832</v>
      </c>
      <c r="P387" s="172">
        <f>IF(A5taxstdlife="n/a","n/a",IF(P$3&gt;(A5taxstdlife+$E387),((Input!$J$107+Input!$I$83)*$J$7)-SUM($J387:O387),((Input!$J$107+Input!$I$83)*$J$7)/A5taxstdlife))</f>
        <v>0.32161298088071832</v>
      </c>
      <c r="Q387" s="172">
        <f>IF(A5taxstdlife="n/a","n/a",IF(Q$3&gt;(A5taxstdlife+$E387),((Input!$J$107+Input!$I$83)*$J$7)-SUM($J387:P387),((Input!$J$107+Input!$I$83)*$J$7)/A5taxstdlife))</f>
        <v>0.32161298088071832</v>
      </c>
      <c r="R387" s="172">
        <f>IF(A5taxstdlife="n/a","n/a",IF(R$3&gt;(A5taxstdlife+$E387),((Input!$J$107+Input!$I$83)*$J$7)-SUM($J387:Q387),((Input!$J$107+Input!$I$83)*$J$7)/A5taxstdlife))</f>
        <v>0.32161298088071832</v>
      </c>
      <c r="S387" s="172">
        <f>IF(A5taxstdlife="n/a","n/a",IF(S$3&gt;(A5taxstdlife+$E387),((Input!$J$107+Input!$I$83)*$J$7)-SUM($J387:R387),((Input!$J$107+Input!$I$83)*$J$7)/A5taxstdlife))</f>
        <v>0.32161298088071832</v>
      </c>
      <c r="T387" s="172">
        <f>IF(A5taxstdlife="n/a","n/a",IF(T$3&gt;(A5taxstdlife+$E387),((Input!$J$107+Input!$I$83)*$J$7)-SUM($J387:S387),((Input!$J$107+Input!$I$83)*$J$7)/A5taxstdlife))</f>
        <v>0.32161298088071832</v>
      </c>
      <c r="U387" s="172">
        <f>IF(A5taxstdlife="n/a","n/a",IF(U$3&gt;(A5taxstdlife+$E387),((Input!$J$107+Input!$I$83)*$J$7)-SUM($J387:T387),((Input!$J$107+Input!$I$83)*$J$7)/A5taxstdlife))</f>
        <v>0.32161298088071832</v>
      </c>
      <c r="V387" s="172">
        <f>IF(A5taxstdlife="n/a","n/a",IF(V$3&gt;(A5taxstdlife+$E387),((Input!$J$107+Input!$I$83)*$J$7)-SUM($J387:U387),((Input!$J$107+Input!$I$83)*$J$7)/A5taxstdlife))</f>
        <v>0.32161298088071832</v>
      </c>
      <c r="W387" s="172">
        <f>IF(A5taxstdlife="n/a","n/a",IF(W$3&gt;(A5taxstdlife+$E387),((Input!$J$107+Input!$I$83)*$J$7)-SUM($J387:V387),((Input!$J$107+Input!$I$83)*$J$7)/A5taxstdlife))</f>
        <v>0.32161298088071832</v>
      </c>
      <c r="X387" s="172">
        <f>IF(A5taxstdlife="n/a","n/a",IF(X$3&gt;(A5taxstdlife+$E387),((Input!$J$107+Input!$I$83)*$J$7)-SUM($J387:W387),((Input!$J$107+Input!$I$83)*$J$7)/A5taxstdlife))</f>
        <v>0.32161298088071832</v>
      </c>
      <c r="Y387" s="172">
        <f>IF(A5taxstdlife="n/a","n/a",IF(Y$3&gt;(A5taxstdlife+$E387),((Input!$J$107+Input!$I$83)*$J$7)-SUM($J387:X387),((Input!$J$107+Input!$I$83)*$J$7)/A5taxstdlife))</f>
        <v>0.32161298088071832</v>
      </c>
      <c r="Z387" s="172">
        <f>IF(A5taxstdlife="n/a","n/a",IF(Z$3&gt;(A5taxstdlife+$E387),((Input!$J$107+Input!$I$83)*$J$7)-SUM($J387:Y387),((Input!$J$107+Input!$I$83)*$J$7)/A5taxstdlife))</f>
        <v>0.32161298088071832</v>
      </c>
      <c r="AA387" s="172">
        <f>IF(A5taxstdlife="n/a","n/a",IF(AA$3&gt;(A5taxstdlife+$E387),((Input!$J$107+Input!$I$83)*$J$7)-SUM($J387:Z387),((Input!$J$107+Input!$I$83)*$J$7)/A5taxstdlife))</f>
        <v>0.32161298088071832</v>
      </c>
      <c r="AB387" s="172">
        <f>IF(A5taxstdlife="n/a","n/a",IF(AB$3&gt;(A5taxstdlife+$E387),((Input!$J$107+Input!$I$83)*$J$7)-SUM($J387:AA387),((Input!$J$107+Input!$I$83)*$J$7)/A5taxstdlife))</f>
        <v>0.32161298088071832</v>
      </c>
      <c r="AC387" s="172">
        <f>IF(A5taxstdlife="n/a","n/a",IF(AC$3&gt;(A5taxstdlife+$E387),((Input!$J$107+Input!$I$83)*$J$7)-SUM($J387:AB387),((Input!$J$107+Input!$I$83)*$J$7)/A5taxstdlife))</f>
        <v>0.32161298088071832</v>
      </c>
      <c r="AD387" s="172">
        <f>IF(A5taxstdlife="n/a","n/a",IF(AD$3&gt;(A5taxstdlife+$E387),((Input!$J$107+Input!$I$83)*$J$7)-SUM($J387:AC387),((Input!$J$107+Input!$I$83)*$J$7)/A5taxstdlife))</f>
        <v>0.32161298088071832</v>
      </c>
      <c r="AE387" s="172">
        <f>IF(A5taxstdlife="n/a","n/a",IF(AE$3&gt;(A5taxstdlife+$E387),((Input!$J$107+Input!$I$83)*$J$7)-SUM($J387:AD387),((Input!$J$107+Input!$I$83)*$J$7)/A5taxstdlife))</f>
        <v>0.32161298088071832</v>
      </c>
      <c r="AF387" s="172">
        <f>IF(A5taxstdlife="n/a","n/a",IF(AF$3&gt;(A5taxstdlife+$E387),((Input!$J$107+Input!$I$83)*$J$7)-SUM($J387:AE387),((Input!$J$107+Input!$I$83)*$J$7)/A5taxstdlife))</f>
        <v>0.32161298088071832</v>
      </c>
      <c r="AG387" s="172">
        <f>IF(A5taxstdlife="n/a","n/a",IF(AG$3&gt;(A5taxstdlife+$E387),((Input!$J$107+Input!$I$83)*$J$7)-SUM($J387:AF387),((Input!$J$107+Input!$I$83)*$J$7)/A5taxstdlife))</f>
        <v>0.32161298088071832</v>
      </c>
      <c r="AH387" s="172">
        <f>IF(A5taxstdlife="n/a","n/a",IF(AH$3&gt;(A5taxstdlife+$E387),((Input!$J$107+Input!$I$83)*$J$7)-SUM($J387:AG387),((Input!$J$107+Input!$I$83)*$J$7)/A5taxstdlife))</f>
        <v>0.32161298088071832</v>
      </c>
      <c r="AI387" s="172">
        <f>IF(A5taxstdlife="n/a","n/a",IF(AI$3&gt;(A5taxstdlife+$E387),((Input!$J$107+Input!$I$83)*$J$7)-SUM($J387:AH387),((Input!$J$107+Input!$I$83)*$J$7)/A5taxstdlife))</f>
        <v>0.32161298088071832</v>
      </c>
      <c r="AJ387" s="172">
        <f>IF(A5taxstdlife="n/a","n/a",IF(AJ$3&gt;(A5taxstdlife+$E387),((Input!$J$107+Input!$I$83)*$J$7)-SUM($J387:AI387),((Input!$J$107+Input!$I$83)*$J$7)/A5taxstdlife))</f>
        <v>0.32161298088071832</v>
      </c>
      <c r="AK387" s="172">
        <f>IF(A5taxstdlife="n/a","n/a",IF(AK$3&gt;(A5taxstdlife+$E387),((Input!$J$107+Input!$I$83)*$J$7)-SUM($J387:AJ387),((Input!$J$107+Input!$I$83)*$J$7)/A5taxstdlife))</f>
        <v>0.32161298088071832</v>
      </c>
      <c r="AL387" s="172">
        <f>IF(A5taxstdlife="n/a","n/a",IF(AL$3&gt;(A5taxstdlife+$E387),((Input!$J$107+Input!$I$83)*$J$7)-SUM($J387:AK387),((Input!$J$107+Input!$I$83)*$J$7)/A5taxstdlife))</f>
        <v>0.32161298088071832</v>
      </c>
      <c r="AM387" s="172">
        <f>IF(A5taxstdlife="n/a","n/a",IF(AM$3&gt;(A5taxstdlife+$E387),((Input!$J$107+Input!$I$83)*$J$7)-SUM($J387:AL387),((Input!$J$107+Input!$I$83)*$J$7)/A5taxstdlife))</f>
        <v>0.32161298088071832</v>
      </c>
      <c r="AN387" s="172">
        <f>IF(A5taxstdlife="n/a","n/a",IF(AN$3&gt;(A5taxstdlife+$E387),((Input!$J$107+Input!$I$83)*$J$7)-SUM($J387:AM387),((Input!$J$107+Input!$I$83)*$J$7)/A5taxstdlife))</f>
        <v>0.32161298088071832</v>
      </c>
      <c r="AO387" s="172">
        <f>IF(A5taxstdlife="n/a","n/a",IF(AO$3&gt;(A5taxstdlife+$E387),((Input!$J$107+Input!$I$83)*$J$7)-SUM($J387:AN387),((Input!$J$107+Input!$I$83)*$J$7)/A5taxstdlife))</f>
        <v>0.32161298088071832</v>
      </c>
      <c r="AP387" s="172">
        <f>IF(A5taxstdlife="n/a","n/a",IF(AP$3&gt;(A5taxstdlife+$E387),((Input!$J$107+Input!$I$83)*$J$7)-SUM($J387:AO387),((Input!$J$107+Input!$I$83)*$J$7)/A5taxstdlife))</f>
        <v>0.32161298088071832</v>
      </c>
      <c r="AQ387" s="172">
        <f>IF(A5taxstdlife="n/a","n/a",IF(AQ$3&gt;(A5taxstdlife+$E387),((Input!$J$107+Input!$I$83)*$J$7)-SUM($J387:AP387),((Input!$J$107+Input!$I$83)*$J$7)/A5taxstdlife))</f>
        <v>0.32161298088071832</v>
      </c>
      <c r="AR387" s="172">
        <f>IF(A5taxstdlife="n/a","n/a",IF(AR$3&gt;(A5taxstdlife+$E387),((Input!$J$107+Input!$I$83)*$J$7)-SUM($J387:AQ387),((Input!$J$107+Input!$I$83)*$J$7)/A5taxstdlife))</f>
        <v>0.32161298088071832</v>
      </c>
      <c r="AS387" s="172">
        <f>IF(A5taxstdlife="n/a","n/a",IF(AS$3&gt;(A5taxstdlife+$E387),((Input!$J$107+Input!$I$83)*$J$7)-SUM($J387:AR387),((Input!$J$107+Input!$I$83)*$J$7)/A5taxstdlife))</f>
        <v>0.32161298088071832</v>
      </c>
      <c r="AT387" s="172">
        <f>IF(A5taxstdlife="n/a","n/a",IF(AT$3&gt;(A5taxstdlife+$E387),((Input!$J$107+Input!$I$83)*$J$7)-SUM($J387:AS387),((Input!$J$107+Input!$I$83)*$J$7)/A5taxstdlife))</f>
        <v>0.32161298088071832</v>
      </c>
      <c r="AU387" s="172">
        <f>IF(A5taxstdlife="n/a","n/a",IF(AU$3&gt;(A5taxstdlife+$E387),((Input!$J$107+Input!$I$83)*$J$7)-SUM($J387:AT387),((Input!$J$107+Input!$I$83)*$J$7)/A5taxstdlife))</f>
        <v>0.32161298088071832</v>
      </c>
      <c r="AV387" s="172">
        <f>IF(A5taxstdlife="n/a","n/a",IF(AV$3&gt;(A5taxstdlife+$E387),((Input!$J$107+Input!$I$83)*$J$7)-SUM($J387:AU387),((Input!$J$107+Input!$I$83)*$J$7)/A5taxstdlife))</f>
        <v>0.32161298088071832</v>
      </c>
      <c r="AW387" s="172">
        <f>IF(A5taxstdlife="n/a","n/a",IF(AW$3&gt;(A5taxstdlife+$E387),((Input!$J$107+Input!$I$83)*$J$7)-SUM($J387:AV387),((Input!$J$107+Input!$I$83)*$J$7)/A5taxstdlife))</f>
        <v>0.32161298088071832</v>
      </c>
      <c r="AX387" s="172">
        <f>IF(A5taxstdlife="n/a","n/a",IF(AX$3&gt;(A5taxstdlife+$E387),((Input!$J$107+Input!$I$83)*$J$7)-SUM($J387:AW387),((Input!$J$107+Input!$I$83)*$J$7)/A5taxstdlife))</f>
        <v>0.32161298088071832</v>
      </c>
      <c r="AY387" s="172">
        <f>IF(A5taxstdlife="n/a","n/a",IF(AY$3&gt;(A5taxstdlife+$E387),((Input!$J$107+Input!$I$83)*$J$7)-SUM($J387:AX387),((Input!$J$107+Input!$I$83)*$J$7)/A5taxstdlife))</f>
        <v>-5.3290705182007514E-15</v>
      </c>
      <c r="AZ387" s="172">
        <f>IF(A5taxstdlife="n/a","n/a",IF(AZ$3&gt;(A5taxstdlife+$E387),((Input!$J$107+Input!$I$83)*$J$7)-SUM($J387:AY387),((Input!$J$107+Input!$I$83)*$J$7)/A5taxstdlife))</f>
        <v>0</v>
      </c>
      <c r="BA387" s="172">
        <f>IF(A5taxstdlife="n/a","n/a",IF(BA$3&gt;(A5taxstdlife+$E387),((Input!$J$107+Input!$I$83)*$J$7)-SUM($J387:AZ387),((Input!$J$107+Input!$I$83)*$J$7)/A5taxstdlife))</f>
        <v>0</v>
      </c>
      <c r="BB387" s="172">
        <f>IF(A5taxstdlife="n/a","n/a",IF(BB$3&gt;(A5taxstdlife+$E387),((Input!$J$107+Input!$I$83)*$J$7)-SUM($J387:BA387),((Input!$J$107+Input!$I$83)*$J$7)/A5taxstdlife))</f>
        <v>0</v>
      </c>
      <c r="BC387" s="172">
        <f>IF(A5taxstdlife="n/a","n/a",IF(BC$3&gt;(A5taxstdlife+$E387),((Input!$J$107+Input!$I$83)*$J$7)-SUM($J387:BB387),((Input!$J$107+Input!$I$83)*$J$7)/A5taxstdlife))</f>
        <v>0</v>
      </c>
      <c r="BD387" s="172">
        <f>IF(A5taxstdlife="n/a","n/a",IF(BD$3&gt;(A5taxstdlife+$E387),((Input!$J$107+Input!$I$83)*$J$7)-SUM($J387:BC387),((Input!$J$107+Input!$I$83)*$J$7)/A5taxstdlife))</f>
        <v>0</v>
      </c>
      <c r="BE387" s="172">
        <f>IF(A5taxstdlife="n/a","n/a",IF(BE$3&gt;(A5taxstdlife+$E387),((Input!$J$107+Input!$I$83)*$J$7)-SUM($J387:BD387),((Input!$J$107+Input!$I$83)*$J$7)/A5taxstdlife))</f>
        <v>0</v>
      </c>
      <c r="BF387" s="172">
        <f>IF(A5taxstdlife="n/a","n/a",IF(BF$3&gt;(A5taxstdlife+$E387),((Input!$J$107+Input!$I$83)*$J$7)-SUM($J387:BE387),((Input!$J$107+Input!$I$83)*$J$7)/A5taxstdlife))</f>
        <v>0</v>
      </c>
      <c r="BG387" s="172">
        <f>IF(A5taxstdlife="n/a","n/a",IF(BG$3&gt;(A5taxstdlife+$E387),((Input!$J$107+Input!$I$83)*$J$7)-SUM($J387:BF387),((Input!$J$107+Input!$I$83)*$J$7)/A5taxstdlife))</f>
        <v>0</v>
      </c>
      <c r="BH387" s="172">
        <f>IF(A5taxstdlife="n/a","n/a",IF(BH$3&gt;(A5taxstdlife+$E387),((Input!$J$107+Input!$I$83)*$J$7)-SUM($J387:BG387),((Input!$J$107+Input!$I$83)*$J$7)/A5taxstdlife))</f>
        <v>0</v>
      </c>
      <c r="BI387" s="172">
        <f>IF(A5taxstdlife="n/a","n/a",IF(BI$3&gt;(A5taxstdlife+$E387),((Input!$J$107+Input!$I$83)*$J$7)-SUM($J387:BH387),((Input!$J$107+Input!$I$83)*$J$7)/A5taxstdlife))</f>
        <v>0</v>
      </c>
      <c r="BJ387" s="16"/>
      <c r="BK387" s="16"/>
    </row>
    <row r="388" spans="1:256" s="3" customFormat="1" hidden="1" outlineLevel="2">
      <c r="A388" s="16"/>
      <c r="B388" s="16"/>
      <c r="C388" s="35"/>
      <c r="D388" s="546"/>
      <c r="E388" s="293">
        <v>5</v>
      </c>
      <c r="F388" s="37"/>
      <c r="G388" s="318"/>
      <c r="H388" s="320"/>
      <c r="I388" s="320"/>
      <c r="J388" s="320"/>
      <c r="K388" s="319"/>
      <c r="L388" s="172">
        <f>IF(A5taxstdlife="n/a","n/a",IF(L$3&gt;(A5taxstdlife+$E388),((Input!$K$107+Input!$K$83)*$K$7)-SUM($K388:K388),((Input!$K$107+Input!$K$83)*$K$7)/A5taxstdlife))</f>
        <v>0.27202335576709619</v>
      </c>
      <c r="M388" s="172">
        <f>IF(A5taxstdlife="n/a","n/a",IF(M$3&gt;(A5taxstdlife+$E388),((Input!$K$107+Input!$K$83)*$K$7)-SUM($K388:L388),((Input!$K$107+Input!$K$83)*$K$7)/A5taxstdlife))</f>
        <v>0.27202335576709619</v>
      </c>
      <c r="N388" s="172">
        <f>IF(A5taxstdlife="n/a","n/a",IF(N$3&gt;(A5taxstdlife+$E388),((Input!$K$107+Input!$K$83)*$K$7)-SUM($K388:M388),((Input!$K$107+Input!$K$83)*$K$7)/A5taxstdlife))</f>
        <v>0.27202335576709619</v>
      </c>
      <c r="O388" s="172">
        <f>IF(A5taxstdlife="n/a","n/a",IF(O$3&gt;(A5taxstdlife+$E388),((Input!$K$107+Input!$K$83)*$K$7)-SUM($K388:N388),((Input!$K$107+Input!$K$83)*$K$7)/A5taxstdlife))</f>
        <v>0.27202335576709619</v>
      </c>
      <c r="P388" s="172">
        <f>IF(A5taxstdlife="n/a","n/a",IF(P$3&gt;(A5taxstdlife+$E388),((Input!$K$107+Input!$K$83)*$K$7)-SUM($K388:O388),((Input!$K$107+Input!$K$83)*$K$7)/A5taxstdlife))</f>
        <v>0.27202335576709619</v>
      </c>
      <c r="Q388" s="172">
        <f>IF(A5taxstdlife="n/a","n/a",IF(Q$3&gt;(A5taxstdlife+$E388),((Input!$K$107+Input!$K$83)*$K$7)-SUM($K388:P388),((Input!$K$107+Input!$K$83)*$K$7)/A5taxstdlife))</f>
        <v>0.27202335576709619</v>
      </c>
      <c r="R388" s="172">
        <f>IF(A5taxstdlife="n/a","n/a",IF(R$3&gt;(A5taxstdlife+$E388),((Input!$K$107+Input!$K$83)*$K$7)-SUM($K388:Q388),((Input!$K$107+Input!$K$83)*$K$7)/A5taxstdlife))</f>
        <v>0.27202335576709619</v>
      </c>
      <c r="S388" s="172">
        <f>IF(A5taxstdlife="n/a","n/a",IF(S$3&gt;(A5taxstdlife+$E388),((Input!$K$107+Input!$K$83)*$K$7)-SUM($K388:R388),((Input!$K$107+Input!$K$83)*$K$7)/A5taxstdlife))</f>
        <v>0.27202335576709619</v>
      </c>
      <c r="T388" s="172">
        <f>IF(A5taxstdlife="n/a","n/a",IF(T$3&gt;(A5taxstdlife+$E388),((Input!$K$107+Input!$K$83)*$K$7)-SUM($K388:S388),((Input!$K$107+Input!$K$83)*$K$7)/A5taxstdlife))</f>
        <v>0.27202335576709619</v>
      </c>
      <c r="U388" s="172">
        <f>IF(A5taxstdlife="n/a","n/a",IF(U$3&gt;(A5taxstdlife+$E388),((Input!$K$107+Input!$K$83)*$K$7)-SUM($K388:T388),((Input!$K$107+Input!$K$83)*$K$7)/A5taxstdlife))</f>
        <v>0.27202335576709619</v>
      </c>
      <c r="V388" s="172">
        <f>IF(A5taxstdlife="n/a","n/a",IF(V$3&gt;(A5taxstdlife+$E388),((Input!$K$107+Input!$K$83)*$K$7)-SUM($K388:U388),((Input!$K$107+Input!$K$83)*$K$7)/A5taxstdlife))</f>
        <v>0.27202335576709619</v>
      </c>
      <c r="W388" s="172">
        <f>IF(A5taxstdlife="n/a","n/a",IF(W$3&gt;(A5taxstdlife+$E388),((Input!$K$107+Input!$K$83)*$K$7)-SUM($K388:V388),((Input!$K$107+Input!$K$83)*$K$7)/A5taxstdlife))</f>
        <v>0.27202335576709619</v>
      </c>
      <c r="X388" s="172">
        <f>IF(A5taxstdlife="n/a","n/a",IF(X$3&gt;(A5taxstdlife+$E388),((Input!$K$107+Input!$K$83)*$K$7)-SUM($K388:W388),((Input!$K$107+Input!$K$83)*$K$7)/A5taxstdlife))</f>
        <v>0.27202335576709619</v>
      </c>
      <c r="Y388" s="172">
        <f>IF(A5taxstdlife="n/a","n/a",IF(Y$3&gt;(A5taxstdlife+$E388),((Input!$K$107+Input!$K$83)*$K$7)-SUM($K388:X388),((Input!$K$107+Input!$K$83)*$K$7)/A5taxstdlife))</f>
        <v>0.27202335576709619</v>
      </c>
      <c r="Z388" s="172">
        <f>IF(A5taxstdlife="n/a","n/a",IF(Z$3&gt;(A5taxstdlife+$E388),((Input!$K$107+Input!$K$83)*$K$7)-SUM($K388:Y388),((Input!$K$107+Input!$K$83)*$K$7)/A5taxstdlife))</f>
        <v>0.27202335576709619</v>
      </c>
      <c r="AA388" s="172">
        <f>IF(A5taxstdlife="n/a","n/a",IF(AA$3&gt;(A5taxstdlife+$E388),((Input!$K$107+Input!$K$83)*$K$7)-SUM($K388:Z388),((Input!$K$107+Input!$K$83)*$K$7)/A5taxstdlife))</f>
        <v>0.27202335576709619</v>
      </c>
      <c r="AB388" s="172">
        <f>IF(A5taxstdlife="n/a","n/a",IF(AB$3&gt;(A5taxstdlife+$E388),((Input!$K$107+Input!$K$83)*$K$7)-SUM($K388:AA388),((Input!$K$107+Input!$K$83)*$K$7)/A5taxstdlife))</f>
        <v>0.27202335576709619</v>
      </c>
      <c r="AC388" s="172">
        <f>IF(A5taxstdlife="n/a","n/a",IF(AC$3&gt;(A5taxstdlife+$E388),((Input!$K$107+Input!$K$83)*$K$7)-SUM($K388:AB388),((Input!$K$107+Input!$K$83)*$K$7)/A5taxstdlife))</f>
        <v>0.27202335576709619</v>
      </c>
      <c r="AD388" s="172">
        <f>IF(A5taxstdlife="n/a","n/a",IF(AD$3&gt;(A5taxstdlife+$E388),((Input!$K$107+Input!$K$83)*$K$7)-SUM($K388:AC388),((Input!$K$107+Input!$K$83)*$K$7)/A5taxstdlife))</f>
        <v>0.27202335576709619</v>
      </c>
      <c r="AE388" s="172">
        <f>IF(A5taxstdlife="n/a","n/a",IF(AE$3&gt;(A5taxstdlife+$E388),((Input!$K$107+Input!$K$83)*$K$7)-SUM($K388:AD388),((Input!$K$107+Input!$K$83)*$K$7)/A5taxstdlife))</f>
        <v>0.27202335576709619</v>
      </c>
      <c r="AF388" s="172">
        <f>IF(A5taxstdlife="n/a","n/a",IF(AF$3&gt;(A5taxstdlife+$E388),((Input!$K$107+Input!$K$83)*$K$7)-SUM($K388:AE388),((Input!$K$107+Input!$K$83)*$K$7)/A5taxstdlife))</f>
        <v>0.27202335576709619</v>
      </c>
      <c r="AG388" s="172">
        <f>IF(A5taxstdlife="n/a","n/a",IF(AG$3&gt;(A5taxstdlife+$E388),((Input!$K$107+Input!$K$83)*$K$7)-SUM($K388:AF388),((Input!$K$107+Input!$K$83)*$K$7)/A5taxstdlife))</f>
        <v>0.27202335576709619</v>
      </c>
      <c r="AH388" s="172">
        <f>IF(A5taxstdlife="n/a","n/a",IF(AH$3&gt;(A5taxstdlife+$E388),((Input!$K$107+Input!$K$83)*$K$7)-SUM($K388:AG388),((Input!$K$107+Input!$K$83)*$K$7)/A5taxstdlife))</f>
        <v>0.27202335576709619</v>
      </c>
      <c r="AI388" s="172">
        <f>IF(A5taxstdlife="n/a","n/a",IF(AI$3&gt;(A5taxstdlife+$E388),((Input!$K$107+Input!$K$83)*$K$7)-SUM($K388:AH388),((Input!$K$107+Input!$K$83)*$K$7)/A5taxstdlife))</f>
        <v>0.27202335576709619</v>
      </c>
      <c r="AJ388" s="172">
        <f>IF(A5taxstdlife="n/a","n/a",IF(AJ$3&gt;(A5taxstdlife+$E388),((Input!$K$107+Input!$K$83)*$K$7)-SUM($K388:AI388),((Input!$K$107+Input!$K$83)*$K$7)/A5taxstdlife))</f>
        <v>0.27202335576709619</v>
      </c>
      <c r="AK388" s="172">
        <f>IF(A5taxstdlife="n/a","n/a",IF(AK$3&gt;(A5taxstdlife+$E388),((Input!$K$107+Input!$K$83)*$K$7)-SUM($K388:AJ388),((Input!$K$107+Input!$K$83)*$K$7)/A5taxstdlife))</f>
        <v>0.27202335576709619</v>
      </c>
      <c r="AL388" s="172">
        <f>IF(A5taxstdlife="n/a","n/a",IF(AL$3&gt;(A5taxstdlife+$E388),((Input!$K$107+Input!$K$83)*$K$7)-SUM($K388:AK388),((Input!$K$107+Input!$K$83)*$K$7)/A5taxstdlife))</f>
        <v>0.27202335576709619</v>
      </c>
      <c r="AM388" s="172">
        <f>IF(A5taxstdlife="n/a","n/a",IF(AM$3&gt;(A5taxstdlife+$E388),((Input!$K$107+Input!$K$83)*$K$7)-SUM($K388:AL388),((Input!$K$107+Input!$K$83)*$K$7)/A5taxstdlife))</f>
        <v>0.27202335576709619</v>
      </c>
      <c r="AN388" s="172">
        <f>IF(A5taxstdlife="n/a","n/a",IF(AN$3&gt;(A5taxstdlife+$E388),((Input!$K$107+Input!$K$83)*$K$7)-SUM($K388:AM388),((Input!$K$107+Input!$K$83)*$K$7)/A5taxstdlife))</f>
        <v>0.27202335576709619</v>
      </c>
      <c r="AO388" s="172">
        <f>IF(A5taxstdlife="n/a","n/a",IF(AO$3&gt;(A5taxstdlife+$E388),((Input!$K$107+Input!$K$83)*$K$7)-SUM($K388:AN388),((Input!$K$107+Input!$K$83)*$K$7)/A5taxstdlife))</f>
        <v>0.27202335576709619</v>
      </c>
      <c r="AP388" s="172">
        <f>IF(A5taxstdlife="n/a","n/a",IF(AP$3&gt;(A5taxstdlife+$E388),((Input!$K$107+Input!$K$83)*$K$7)-SUM($K388:AO388),((Input!$K$107+Input!$K$83)*$K$7)/A5taxstdlife))</f>
        <v>0.27202335576709619</v>
      </c>
      <c r="AQ388" s="172">
        <f>IF(A5taxstdlife="n/a","n/a",IF(AQ$3&gt;(A5taxstdlife+$E388),((Input!$K$107+Input!$K$83)*$K$7)-SUM($K388:AP388),((Input!$K$107+Input!$K$83)*$K$7)/A5taxstdlife))</f>
        <v>0.27202335576709619</v>
      </c>
      <c r="AR388" s="172">
        <f>IF(A5taxstdlife="n/a","n/a",IF(AR$3&gt;(A5taxstdlife+$E388),((Input!$K$107+Input!$K$83)*$K$7)-SUM($K388:AQ388),((Input!$K$107+Input!$K$83)*$K$7)/A5taxstdlife))</f>
        <v>0.27202335576709619</v>
      </c>
      <c r="AS388" s="172">
        <f>IF(A5taxstdlife="n/a","n/a",IF(AS$3&gt;(A5taxstdlife+$E388),((Input!$K$107+Input!$K$83)*$K$7)-SUM($K388:AR388),((Input!$K$107+Input!$K$83)*$K$7)/A5taxstdlife))</f>
        <v>0.27202335576709619</v>
      </c>
      <c r="AT388" s="172">
        <f>IF(A5taxstdlife="n/a","n/a",IF(AT$3&gt;(A5taxstdlife+$E388),((Input!$K$107+Input!$K$83)*$K$7)-SUM($K388:AS388),((Input!$K$107+Input!$K$83)*$K$7)/A5taxstdlife))</f>
        <v>0.27202335576709619</v>
      </c>
      <c r="AU388" s="172">
        <f>IF(A5taxstdlife="n/a","n/a",IF(AU$3&gt;(A5taxstdlife+$E388),((Input!$K$107+Input!$K$83)*$K$7)-SUM($K388:AT388),((Input!$K$107+Input!$K$83)*$K$7)/A5taxstdlife))</f>
        <v>0.27202335576709619</v>
      </c>
      <c r="AV388" s="172">
        <f>IF(A5taxstdlife="n/a","n/a",IF(AV$3&gt;(A5taxstdlife+$E388),((Input!$K$107+Input!$K$83)*$K$7)-SUM($K388:AU388),((Input!$K$107+Input!$K$83)*$K$7)/A5taxstdlife))</f>
        <v>0.27202335576709619</v>
      </c>
      <c r="AW388" s="172">
        <f>IF(A5taxstdlife="n/a","n/a",IF(AW$3&gt;(A5taxstdlife+$E388),((Input!$K$107+Input!$K$83)*$K$7)-SUM($K388:AV388),((Input!$K$107+Input!$K$83)*$K$7)/A5taxstdlife))</f>
        <v>0.27202335576709619</v>
      </c>
      <c r="AX388" s="172">
        <f>IF(A5taxstdlife="n/a","n/a",IF(AX$3&gt;(A5taxstdlife+$E388),((Input!$K$107+Input!$K$83)*$K$7)-SUM($K388:AW388),((Input!$K$107+Input!$K$83)*$K$7)/A5taxstdlife))</f>
        <v>0.27202335576709619</v>
      </c>
      <c r="AY388" s="172">
        <f>IF(A5taxstdlife="n/a","n/a",IF(AY$3&gt;(A5taxstdlife+$E388),((Input!$K$107+Input!$K$83)*$K$7)-SUM($K388:AX388),((Input!$K$107+Input!$K$83)*$K$7)/A5taxstdlife))</f>
        <v>0.27202335576709619</v>
      </c>
      <c r="AZ388" s="172">
        <f>IF(A5taxstdlife="n/a","n/a",IF(AZ$3&gt;(A5taxstdlife+$E388),((Input!$K$107+Input!$K$83)*$K$7)-SUM($K388:AY388),((Input!$K$107+Input!$K$83)*$K$7)/A5taxstdlife))</f>
        <v>-8.8817841970012523E-15</v>
      </c>
      <c r="BA388" s="172">
        <f>IF(A5taxstdlife="n/a","n/a",IF(BA$3&gt;(A5taxstdlife+$E388),((Input!$K$107+Input!$K$83)*$K$7)-SUM($K388:AZ388),((Input!$K$107+Input!$K$83)*$K$7)/A5taxstdlife))</f>
        <v>0</v>
      </c>
      <c r="BB388" s="172">
        <f>IF(A5taxstdlife="n/a","n/a",IF(BB$3&gt;(A5taxstdlife+$E388),((Input!$K$107+Input!$K$83)*$K$7)-SUM($K388:BA388),((Input!$K$107+Input!$K$83)*$K$7)/A5taxstdlife))</f>
        <v>0</v>
      </c>
      <c r="BC388" s="172">
        <f>IF(A5taxstdlife="n/a","n/a",IF(BC$3&gt;(A5taxstdlife+$E388),((Input!$K$107+Input!$K$83)*$K$7)-SUM($K388:BB388),((Input!$K$107+Input!$K$83)*$K$7)/A5taxstdlife))</f>
        <v>0</v>
      </c>
      <c r="BD388" s="172">
        <f>IF(A5taxstdlife="n/a","n/a",IF(BD$3&gt;(A5taxstdlife+$E388),((Input!$K$107+Input!$K$83)*$K$7)-SUM($K388:BC388),((Input!$K$107+Input!$K$83)*$K$7)/A5taxstdlife))</f>
        <v>0</v>
      </c>
      <c r="BE388" s="172">
        <f>IF(A5taxstdlife="n/a","n/a",IF(BE$3&gt;(A5taxstdlife+$E388),((Input!$K$107+Input!$K$83)*$K$7)-SUM($K388:BD388),((Input!$K$107+Input!$K$83)*$K$7)/A5taxstdlife))</f>
        <v>0</v>
      </c>
      <c r="BF388" s="172">
        <f>IF(A5taxstdlife="n/a","n/a",IF(BF$3&gt;(A5taxstdlife+$E388),((Input!$K$107+Input!$K$83)*$K$7)-SUM($K388:BE388),((Input!$K$107+Input!$K$83)*$K$7)/A5taxstdlife))</f>
        <v>0</v>
      </c>
      <c r="BG388" s="172">
        <f>IF(A5taxstdlife="n/a","n/a",IF(BG$3&gt;(A5taxstdlife+$E388),((Input!$K$107+Input!$K$83)*$K$7)-SUM($K388:BF388),((Input!$K$107+Input!$K$83)*$K$7)/A5taxstdlife))</f>
        <v>0</v>
      </c>
      <c r="BH388" s="172">
        <f>IF(A5taxstdlife="n/a","n/a",IF(BH$3&gt;(A5taxstdlife+$E388),((Input!$K$107+Input!$K$83)*$K$7)-SUM($K388:BG388),((Input!$K$107+Input!$K$83)*$K$7)/A5taxstdlife))</f>
        <v>0</v>
      </c>
      <c r="BI388" s="172">
        <f>IF(A5taxstdlife="n/a","n/a",IF(BI$3&gt;(A5taxstdlife+$E388),((Input!$K$107+Input!$K$83)*$K$7)-SUM($K388:BH388),((Input!$K$107+Input!$K$83)*$K$7)/A5taxstdlife))</f>
        <v>0</v>
      </c>
      <c r="BJ388" s="16"/>
      <c r="BK388" s="16"/>
    </row>
    <row r="389" spans="1:256" s="3" customFormat="1" hidden="1" outlineLevel="2">
      <c r="A389" s="16"/>
      <c r="B389" s="16"/>
      <c r="C389" s="35"/>
      <c r="D389" s="546"/>
      <c r="E389" s="293">
        <v>6</v>
      </c>
      <c r="F389" s="37"/>
      <c r="G389" s="318"/>
      <c r="H389" s="320"/>
      <c r="I389" s="320"/>
      <c r="J389" s="320"/>
      <c r="K389" s="320"/>
      <c r="L389" s="319"/>
      <c r="M389" s="172">
        <f>IF(A5taxstdlife="n/a","n/a",IF(M$3&gt;(A5taxstdlife+$E389),((Input!$K$107+Input!$K$83)*$L$7)-SUM($L389:L389),((Input!$K$107+Input!$K$83)*$L$7)/A5taxstdlife))</f>
        <v>0.27875552659879832</v>
      </c>
      <c r="N389" s="172">
        <f>IF(A5taxstdlife="n/a","n/a",IF(N$3&gt;(A5taxstdlife+$E389),((Input!$K$107+Input!$K$83)*$L$7)-SUM($L389:M389),((Input!$K$107+Input!$K$83)*$L$7)/A5taxstdlife))</f>
        <v>0.27875552659879832</v>
      </c>
      <c r="O389" s="172">
        <f>IF(A5taxstdlife="n/a","n/a",IF(O$3&gt;(A5taxstdlife+$E389),((Input!$K$107+Input!$K$83)*$L$7)-SUM($L389:N389),((Input!$K$107+Input!$K$83)*$L$7)/A5taxstdlife))</f>
        <v>0.27875552659879832</v>
      </c>
      <c r="P389" s="172">
        <f>IF(A5taxstdlife="n/a","n/a",IF(P$3&gt;(A5taxstdlife+$E389),((Input!$K$107+Input!$K$83)*$L$7)-SUM($L389:O389),((Input!$K$107+Input!$K$83)*$L$7)/A5taxstdlife))</f>
        <v>0.27875552659879832</v>
      </c>
      <c r="Q389" s="172">
        <f>IF(A5taxstdlife="n/a","n/a",IF(Q$3&gt;(A5taxstdlife+$E389),((Input!$K$107+Input!$K$83)*$L$7)-SUM($L389:P389),((Input!$K$107+Input!$K$83)*$L$7)/A5taxstdlife))</f>
        <v>0.27875552659879832</v>
      </c>
      <c r="R389" s="172">
        <f>IF(A5taxstdlife="n/a","n/a",IF(R$3&gt;(A5taxstdlife+$E389),((Input!$K$107+Input!$K$83)*$L$7)-SUM($L389:Q389),((Input!$K$107+Input!$K$83)*$L$7)/A5taxstdlife))</f>
        <v>0.27875552659879832</v>
      </c>
      <c r="S389" s="172">
        <f>IF(A5taxstdlife="n/a","n/a",IF(S$3&gt;(A5taxstdlife+$E389),((Input!$K$107+Input!$K$83)*$L$7)-SUM($L389:R389),((Input!$K$107+Input!$K$83)*$L$7)/A5taxstdlife))</f>
        <v>0.27875552659879832</v>
      </c>
      <c r="T389" s="172">
        <f>IF(A5taxstdlife="n/a","n/a",IF(T$3&gt;(A5taxstdlife+$E389),((Input!$K$107+Input!$K$83)*$L$7)-SUM($L389:S389),((Input!$K$107+Input!$K$83)*$L$7)/A5taxstdlife))</f>
        <v>0.27875552659879832</v>
      </c>
      <c r="U389" s="172">
        <f>IF(A5taxstdlife="n/a","n/a",IF(U$3&gt;(A5taxstdlife+$E389),((Input!$K$107+Input!$K$83)*$L$7)-SUM($L389:T389),((Input!$K$107+Input!$K$83)*$L$7)/A5taxstdlife))</f>
        <v>0.27875552659879832</v>
      </c>
      <c r="V389" s="172">
        <f>IF(A5taxstdlife="n/a","n/a",IF(V$3&gt;(A5taxstdlife+$E389),((Input!$K$107+Input!$K$83)*$L$7)-SUM($L389:U389),((Input!$K$107+Input!$K$83)*$L$7)/A5taxstdlife))</f>
        <v>0.27875552659879832</v>
      </c>
      <c r="W389" s="172">
        <f>IF(A5taxstdlife="n/a","n/a",IF(W$3&gt;(A5taxstdlife+$E389),((Input!$K$107+Input!$K$83)*$L$7)-SUM($L389:V389),((Input!$K$107+Input!$K$83)*$L$7)/A5taxstdlife))</f>
        <v>0.27875552659879832</v>
      </c>
      <c r="X389" s="172">
        <f>IF(A5taxstdlife="n/a","n/a",IF(X$3&gt;(A5taxstdlife+$E389),((Input!$K$107+Input!$K$83)*$L$7)-SUM($L389:W389),((Input!$K$107+Input!$K$83)*$L$7)/A5taxstdlife))</f>
        <v>0.27875552659879832</v>
      </c>
      <c r="Y389" s="172">
        <f>IF(A5taxstdlife="n/a","n/a",IF(Y$3&gt;(A5taxstdlife+$E389),((Input!$K$107+Input!$K$83)*$L$7)-SUM($L389:X389),((Input!$K$107+Input!$K$83)*$L$7)/A5taxstdlife))</f>
        <v>0.27875552659879832</v>
      </c>
      <c r="Z389" s="172">
        <f>IF(A5taxstdlife="n/a","n/a",IF(Z$3&gt;(A5taxstdlife+$E389),((Input!$K$107+Input!$K$83)*$L$7)-SUM($L389:Y389),((Input!$K$107+Input!$K$83)*$L$7)/A5taxstdlife))</f>
        <v>0.27875552659879832</v>
      </c>
      <c r="AA389" s="172">
        <f>IF(A5taxstdlife="n/a","n/a",IF(AA$3&gt;(A5taxstdlife+$E389),((Input!$K$107+Input!$K$83)*$L$7)-SUM($L389:Z389),((Input!$K$107+Input!$K$83)*$L$7)/A5taxstdlife))</f>
        <v>0.27875552659879832</v>
      </c>
      <c r="AB389" s="172">
        <f>IF(A5taxstdlife="n/a","n/a",IF(AB$3&gt;(A5taxstdlife+$E389),((Input!$K$107+Input!$K$83)*$L$7)-SUM($L389:AA389),((Input!$K$107+Input!$K$83)*$L$7)/A5taxstdlife))</f>
        <v>0.27875552659879832</v>
      </c>
      <c r="AC389" s="172">
        <f>IF(A5taxstdlife="n/a","n/a",IF(AC$3&gt;(A5taxstdlife+$E389),((Input!$K$107+Input!$K$83)*$L$7)-SUM($L389:AB389),((Input!$K$107+Input!$K$83)*$L$7)/A5taxstdlife))</f>
        <v>0.27875552659879832</v>
      </c>
      <c r="AD389" s="172">
        <f>IF(A5taxstdlife="n/a","n/a",IF(AD$3&gt;(A5taxstdlife+$E389),((Input!$K$107+Input!$K$83)*$L$7)-SUM($L389:AC389),((Input!$K$107+Input!$K$83)*$L$7)/A5taxstdlife))</f>
        <v>0.27875552659879832</v>
      </c>
      <c r="AE389" s="172">
        <f>IF(A5taxstdlife="n/a","n/a",IF(AE$3&gt;(A5taxstdlife+$E389),((Input!$K$107+Input!$K$83)*$L$7)-SUM($L389:AD389),((Input!$K$107+Input!$K$83)*$L$7)/A5taxstdlife))</f>
        <v>0.27875552659879832</v>
      </c>
      <c r="AF389" s="172">
        <f>IF(A5taxstdlife="n/a","n/a",IF(AF$3&gt;(A5taxstdlife+$E389),((Input!$K$107+Input!$K$83)*$L$7)-SUM($L389:AE389),((Input!$K$107+Input!$K$83)*$L$7)/A5taxstdlife))</f>
        <v>0.27875552659879832</v>
      </c>
      <c r="AG389" s="172">
        <f>IF(A5taxstdlife="n/a","n/a",IF(AG$3&gt;(A5taxstdlife+$E389),((Input!$K$107+Input!$K$83)*$L$7)-SUM($L389:AF389),((Input!$K$107+Input!$K$83)*$L$7)/A5taxstdlife))</f>
        <v>0.27875552659879832</v>
      </c>
      <c r="AH389" s="172">
        <f>IF(A5taxstdlife="n/a","n/a",IF(AH$3&gt;(A5taxstdlife+$E389),((Input!$K$107+Input!$K$83)*$L$7)-SUM($L389:AG389),((Input!$K$107+Input!$K$83)*$L$7)/A5taxstdlife))</f>
        <v>0.27875552659879832</v>
      </c>
      <c r="AI389" s="172">
        <f>IF(A5taxstdlife="n/a","n/a",IF(AI$3&gt;(A5taxstdlife+$E389),((Input!$K$107+Input!$K$83)*$L$7)-SUM($L389:AH389),((Input!$K$107+Input!$K$83)*$L$7)/A5taxstdlife))</f>
        <v>0.27875552659879832</v>
      </c>
      <c r="AJ389" s="172">
        <f>IF(A5taxstdlife="n/a","n/a",IF(AJ$3&gt;(A5taxstdlife+$E389),((Input!$K$107+Input!$K$83)*$L$7)-SUM($L389:AI389),((Input!$K$107+Input!$K$83)*$L$7)/A5taxstdlife))</f>
        <v>0.27875552659879832</v>
      </c>
      <c r="AK389" s="172">
        <f>IF(A5taxstdlife="n/a","n/a",IF(AK$3&gt;(A5taxstdlife+$E389),((Input!$K$107+Input!$K$83)*$L$7)-SUM($L389:AJ389),((Input!$K$107+Input!$K$83)*$L$7)/A5taxstdlife))</f>
        <v>0.27875552659879832</v>
      </c>
      <c r="AL389" s="172">
        <f>IF(A5taxstdlife="n/a","n/a",IF(AL$3&gt;(A5taxstdlife+$E389),((Input!$K$107+Input!$K$83)*$L$7)-SUM($L389:AK389),((Input!$K$107+Input!$K$83)*$L$7)/A5taxstdlife))</f>
        <v>0.27875552659879832</v>
      </c>
      <c r="AM389" s="172">
        <f>IF(A5taxstdlife="n/a","n/a",IF(AM$3&gt;(A5taxstdlife+$E389),((Input!$K$107+Input!$K$83)*$L$7)-SUM($L389:AL389),((Input!$K$107+Input!$K$83)*$L$7)/A5taxstdlife))</f>
        <v>0.27875552659879832</v>
      </c>
      <c r="AN389" s="172">
        <f>IF(A5taxstdlife="n/a","n/a",IF(AN$3&gt;(A5taxstdlife+$E389),((Input!$K$107+Input!$K$83)*$L$7)-SUM($L389:AM389),((Input!$K$107+Input!$K$83)*$L$7)/A5taxstdlife))</f>
        <v>0.27875552659879832</v>
      </c>
      <c r="AO389" s="172">
        <f>IF(A5taxstdlife="n/a","n/a",IF(AO$3&gt;(A5taxstdlife+$E389),((Input!$K$107+Input!$K$83)*$L$7)-SUM($L389:AN389),((Input!$K$107+Input!$K$83)*$L$7)/A5taxstdlife))</f>
        <v>0.27875552659879832</v>
      </c>
      <c r="AP389" s="172">
        <f>IF(A5taxstdlife="n/a","n/a",IF(AP$3&gt;(A5taxstdlife+$E389),((Input!$K$107+Input!$K$83)*$L$7)-SUM($L389:AO389),((Input!$K$107+Input!$K$83)*$L$7)/A5taxstdlife))</f>
        <v>0.27875552659879832</v>
      </c>
      <c r="AQ389" s="172">
        <f>IF(A5taxstdlife="n/a","n/a",IF(AQ$3&gt;(A5taxstdlife+$E389),((Input!$K$107+Input!$K$83)*$L$7)-SUM($L389:AP389),((Input!$K$107+Input!$K$83)*$L$7)/A5taxstdlife))</f>
        <v>0.27875552659879832</v>
      </c>
      <c r="AR389" s="172">
        <f>IF(A5taxstdlife="n/a","n/a",IF(AR$3&gt;(A5taxstdlife+$E389),((Input!$K$107+Input!$K$83)*$L$7)-SUM($L389:AQ389),((Input!$K$107+Input!$K$83)*$L$7)/A5taxstdlife))</f>
        <v>0.27875552659879832</v>
      </c>
      <c r="AS389" s="172">
        <f>IF(A5taxstdlife="n/a","n/a",IF(AS$3&gt;(A5taxstdlife+$E389),((Input!$K$107+Input!$K$83)*$L$7)-SUM($L389:AR389),((Input!$K$107+Input!$K$83)*$L$7)/A5taxstdlife))</f>
        <v>0.27875552659879832</v>
      </c>
      <c r="AT389" s="172">
        <f>IF(A5taxstdlife="n/a","n/a",IF(AT$3&gt;(A5taxstdlife+$E389),((Input!$K$107+Input!$K$83)*$L$7)-SUM($L389:AS389),((Input!$K$107+Input!$K$83)*$L$7)/A5taxstdlife))</f>
        <v>0.27875552659879832</v>
      </c>
      <c r="AU389" s="172">
        <f>IF(A5taxstdlife="n/a","n/a",IF(AU$3&gt;(A5taxstdlife+$E389),((Input!$K$107+Input!$K$83)*$L$7)-SUM($L389:AT389),((Input!$K$107+Input!$K$83)*$L$7)/A5taxstdlife))</f>
        <v>0.27875552659879832</v>
      </c>
      <c r="AV389" s="172">
        <f>IF(A5taxstdlife="n/a","n/a",IF(AV$3&gt;(A5taxstdlife+$E389),((Input!$K$107+Input!$K$83)*$L$7)-SUM($L389:AU389),((Input!$K$107+Input!$K$83)*$L$7)/A5taxstdlife))</f>
        <v>0.27875552659879832</v>
      </c>
      <c r="AW389" s="172">
        <f>IF(A5taxstdlife="n/a","n/a",IF(AW$3&gt;(A5taxstdlife+$E389),((Input!$K$107+Input!$K$83)*$L$7)-SUM($L389:AV389),((Input!$K$107+Input!$K$83)*$L$7)/A5taxstdlife))</f>
        <v>0.27875552659879832</v>
      </c>
      <c r="AX389" s="172">
        <f>IF(A5taxstdlife="n/a","n/a",IF(AX$3&gt;(A5taxstdlife+$E389),((Input!$K$107+Input!$K$83)*$L$7)-SUM($L389:AW389),((Input!$K$107+Input!$K$83)*$L$7)/A5taxstdlife))</f>
        <v>0.27875552659879832</v>
      </c>
      <c r="AY389" s="172">
        <f>IF(A5taxstdlife="n/a","n/a",IF(AY$3&gt;(A5taxstdlife+$E389),((Input!$K$107+Input!$K$83)*$L$7)-SUM($L389:AX389),((Input!$K$107+Input!$K$83)*$L$7)/A5taxstdlife))</f>
        <v>0.27875552659879832</v>
      </c>
      <c r="AZ389" s="172">
        <f>IF(A5taxstdlife="n/a","n/a",IF(AZ$3&gt;(A5taxstdlife+$E389),((Input!$K$107+Input!$K$83)*$L$7)-SUM($L389:AY389),((Input!$K$107+Input!$K$83)*$L$7)/A5taxstdlife))</f>
        <v>0.27875552659879832</v>
      </c>
      <c r="BA389" s="172">
        <f>IF(A5taxstdlife="n/a","n/a",IF(BA$3&gt;(A5taxstdlife+$E389),((Input!$K$107+Input!$K$83)*$L$7)-SUM($L389:AZ389),((Input!$K$107+Input!$K$83)*$L$7)/A5taxstdlife))</f>
        <v>-7.1054273576010019E-15</v>
      </c>
      <c r="BB389" s="172">
        <f>IF(A5taxstdlife="n/a","n/a",IF(BB$3&gt;(A5taxstdlife+$E389),((Input!$K$107+Input!$K$83)*$L$7)-SUM($L389:BA389),((Input!$K$107+Input!$K$83)*$L$7)/A5taxstdlife))</f>
        <v>0</v>
      </c>
      <c r="BC389" s="172">
        <f>IF(A5taxstdlife="n/a","n/a",IF(BC$3&gt;(A5taxstdlife+$E389),((Input!$K$107+Input!$K$83)*$L$7)-SUM($L389:BB389),((Input!$K$107+Input!$K$83)*$L$7)/A5taxstdlife))</f>
        <v>0</v>
      </c>
      <c r="BD389" s="172">
        <f>IF(A5taxstdlife="n/a","n/a",IF(BD$3&gt;(A5taxstdlife+$E389),((Input!$K$107+Input!$K$83)*$L$7)-SUM($L389:BC389),((Input!$K$107+Input!$K$83)*$L$7)/A5taxstdlife))</f>
        <v>0</v>
      </c>
      <c r="BE389" s="172">
        <f>IF(A5taxstdlife="n/a","n/a",IF(BE$3&gt;(A5taxstdlife+$E389),((Input!$K$107+Input!$K$83)*$L$7)-SUM($L389:BD389),((Input!$K$107+Input!$K$83)*$L$7)/A5taxstdlife))</f>
        <v>0</v>
      </c>
      <c r="BF389" s="172">
        <f>IF(A5taxstdlife="n/a","n/a",IF(BF$3&gt;(A5taxstdlife+$E389),((Input!$K$107+Input!$K$83)*$L$7)-SUM($L389:BE389),((Input!$K$107+Input!$K$83)*$L$7)/A5taxstdlife))</f>
        <v>0</v>
      </c>
      <c r="BG389" s="172">
        <f>IF(A5taxstdlife="n/a","n/a",IF(BG$3&gt;(A5taxstdlife+$E389),((Input!$K$107+Input!$K$83)*$L$7)-SUM($L389:BF389),((Input!$K$107+Input!$K$83)*$L$7)/A5taxstdlife))</f>
        <v>0</v>
      </c>
      <c r="BH389" s="172">
        <f>IF(A5taxstdlife="n/a","n/a",IF(BH$3&gt;(A5taxstdlife+$E389),((Input!$K$107+Input!$K$83)*$L$7)-SUM($L389:BG389),((Input!$K$107+Input!$K$83)*$L$7)/A5taxstdlife))</f>
        <v>0</v>
      </c>
      <c r="BI389" s="172">
        <f>IF(A5taxstdlife="n/a","n/a",IF(BI$3&gt;(A5taxstdlife+$E389),((Input!$K$107+Input!$K$83)*$L$7)-SUM($L389:BH389),((Input!$K$107+Input!$K$83)*$L$7)/A5taxstdlife))</f>
        <v>0</v>
      </c>
      <c r="BJ389" s="16"/>
      <c r="BK389" s="16"/>
    </row>
    <row r="390" spans="1:256" s="3" customFormat="1" hidden="1" outlineLevel="2">
      <c r="A390" s="16"/>
      <c r="B390" s="16"/>
      <c r="C390" s="35"/>
      <c r="D390" s="546"/>
      <c r="E390" s="293">
        <v>7</v>
      </c>
      <c r="F390" s="37"/>
      <c r="G390" s="318"/>
      <c r="H390" s="320"/>
      <c r="I390" s="320"/>
      <c r="J390" s="320"/>
      <c r="K390" s="320"/>
      <c r="L390" s="320"/>
      <c r="M390" s="319"/>
      <c r="N390" s="172">
        <f>IF(A5taxstdlife="n/a","n/a",IF(N$3&gt;(A5taxstdlife+$E390),((Input!$M$107+Input!$M$83)*$M$7)-SUM($M390:M390),((Input!$M$107+Input!$M$83)*$M$7)/A5taxstdlife))</f>
        <v>0</v>
      </c>
      <c r="O390" s="172">
        <f>IF(A5taxstdlife="n/a","n/a",IF(O$3&gt;(A5taxstdlife+$E390),((Input!$M$107+Input!$M$83)*$M$7)-SUM($M390:N390),((Input!$M$107+Input!$M$83)*$M$7)/A5taxstdlife))</f>
        <v>0</v>
      </c>
      <c r="P390" s="172">
        <f>IF(A5taxstdlife="n/a","n/a",IF(P$3&gt;(A5taxstdlife+$E390),((Input!$M$107+Input!$M$83)*$M$7)-SUM($M390:O390),((Input!$M$107+Input!$M$83)*$M$7)/A5taxstdlife))</f>
        <v>0</v>
      </c>
      <c r="Q390" s="172">
        <f>IF(A5taxstdlife="n/a","n/a",IF(Q$3&gt;(A5taxstdlife+$E390),((Input!$M$107+Input!$M$83)*$M$7)-SUM($M390:P390),((Input!$M$107+Input!$M$83)*$M$7)/A5taxstdlife))</f>
        <v>0</v>
      </c>
      <c r="R390" s="172">
        <f>IF(A5taxstdlife="n/a","n/a",IF(R$3&gt;(A5taxstdlife+$E390),((Input!$M$107+Input!$M$83)*$M$7)-SUM($M390:Q390),((Input!$M$107+Input!$M$83)*$M$7)/A5taxstdlife))</f>
        <v>0</v>
      </c>
      <c r="S390" s="172">
        <f>IF(A5taxstdlife="n/a","n/a",IF(S$3&gt;(A5taxstdlife+$E390),((Input!$M$107+Input!$M$83)*$M$7)-SUM($M390:R390),((Input!$M$107+Input!$M$83)*$M$7)/A5taxstdlife))</f>
        <v>0</v>
      </c>
      <c r="T390" s="172">
        <f>IF(A5taxstdlife="n/a","n/a",IF(T$3&gt;(A5taxstdlife+$E390),((Input!$M$107+Input!$M$83)*$M$7)-SUM($M390:S390),((Input!$M$107+Input!$M$83)*$M$7)/A5taxstdlife))</f>
        <v>0</v>
      </c>
      <c r="U390" s="172">
        <f>IF(A5taxstdlife="n/a","n/a",IF(U$3&gt;(A5taxstdlife+$E390),((Input!$M$107+Input!$M$83)*$M$7)-SUM($M390:T390),((Input!$M$107+Input!$M$83)*$M$7)/A5taxstdlife))</f>
        <v>0</v>
      </c>
      <c r="V390" s="172">
        <f>IF(A5taxstdlife="n/a","n/a",IF(V$3&gt;(A5taxstdlife+$E390),((Input!$M$107+Input!$M$83)*$M$7)-SUM($M390:U390),((Input!$M$107+Input!$M$83)*$M$7)/A5taxstdlife))</f>
        <v>0</v>
      </c>
      <c r="W390" s="172">
        <f>IF(A5taxstdlife="n/a","n/a",IF(W$3&gt;(A5taxstdlife+$E390),((Input!$M$107+Input!$M$83)*$M$7)-SUM($M390:V390),((Input!$M$107+Input!$M$83)*$M$7)/A5taxstdlife))</f>
        <v>0</v>
      </c>
      <c r="X390" s="172">
        <f>IF(A5taxstdlife="n/a","n/a",IF(X$3&gt;(A5taxstdlife+$E390),((Input!$M$107+Input!$M$83)*$M$7)-SUM($M390:W390),((Input!$M$107+Input!$M$83)*$M$7)/A5taxstdlife))</f>
        <v>0</v>
      </c>
      <c r="Y390" s="172">
        <f>IF(A5taxstdlife="n/a","n/a",IF(Y$3&gt;(A5taxstdlife+$E390),((Input!$M$107+Input!$M$83)*$M$7)-SUM($M390:X390),((Input!$M$107+Input!$M$83)*$M$7)/A5taxstdlife))</f>
        <v>0</v>
      </c>
      <c r="Z390" s="172">
        <f>IF(A5taxstdlife="n/a","n/a",IF(Z$3&gt;(A5taxstdlife+$E390),((Input!$M$107+Input!$M$83)*$M$7)-SUM($M390:Y390),((Input!$M$107+Input!$M$83)*$M$7)/A5taxstdlife))</f>
        <v>0</v>
      </c>
      <c r="AA390" s="172">
        <f>IF(A5taxstdlife="n/a","n/a",IF(AA$3&gt;(A5taxstdlife+$E390),((Input!$M$107+Input!$M$83)*$M$7)-SUM($M390:Z390),((Input!$M$107+Input!$M$83)*$M$7)/A5taxstdlife))</f>
        <v>0</v>
      </c>
      <c r="AB390" s="172">
        <f>IF(A5taxstdlife="n/a","n/a",IF(AB$3&gt;(A5taxstdlife+$E390),((Input!$M$107+Input!$M$83)*$M$7)-SUM($M390:AA390),((Input!$M$107+Input!$M$83)*$M$7)/A5taxstdlife))</f>
        <v>0</v>
      </c>
      <c r="AC390" s="172">
        <f>IF(A5taxstdlife="n/a","n/a",IF(AC$3&gt;(A5taxstdlife+$E390),((Input!$M$107+Input!$M$83)*$M$7)-SUM($M390:AB390),((Input!$M$107+Input!$M$83)*$M$7)/A5taxstdlife))</f>
        <v>0</v>
      </c>
      <c r="AD390" s="172">
        <f>IF(A5taxstdlife="n/a","n/a",IF(AD$3&gt;(A5taxstdlife+$E390),((Input!$M$107+Input!$M$83)*$M$7)-SUM($M390:AC390),((Input!$M$107+Input!$M$83)*$M$7)/A5taxstdlife))</f>
        <v>0</v>
      </c>
      <c r="AE390" s="172">
        <f>IF(A5taxstdlife="n/a","n/a",IF(AE$3&gt;(A5taxstdlife+$E390),((Input!$M$107+Input!$M$83)*$M$7)-SUM($M390:AD390),((Input!$M$107+Input!$M$83)*$M$7)/A5taxstdlife))</f>
        <v>0</v>
      </c>
      <c r="AF390" s="172">
        <f>IF(A5taxstdlife="n/a","n/a",IF(AF$3&gt;(A5taxstdlife+$E390),((Input!$M$107+Input!$M$83)*$M$7)-SUM($M390:AE390),((Input!$M$107+Input!$M$83)*$M$7)/A5taxstdlife))</f>
        <v>0</v>
      </c>
      <c r="AG390" s="172">
        <f>IF(A5taxstdlife="n/a","n/a",IF(AG$3&gt;(A5taxstdlife+$E390),((Input!$M$107+Input!$M$83)*$M$7)-SUM($M390:AF390),((Input!$M$107+Input!$M$83)*$M$7)/A5taxstdlife))</f>
        <v>0</v>
      </c>
      <c r="AH390" s="172">
        <f>IF(A5taxstdlife="n/a","n/a",IF(AH$3&gt;(A5taxstdlife+$E390),((Input!$M$107+Input!$M$83)*$M$7)-SUM($M390:AG390),((Input!$M$107+Input!$M$83)*$M$7)/A5taxstdlife))</f>
        <v>0</v>
      </c>
      <c r="AI390" s="172">
        <f>IF(A5taxstdlife="n/a","n/a",IF(AI$3&gt;(A5taxstdlife+$E390),((Input!$M$107+Input!$M$83)*$M$7)-SUM($M390:AH390),((Input!$M$107+Input!$M$83)*$M$7)/A5taxstdlife))</f>
        <v>0</v>
      </c>
      <c r="AJ390" s="172">
        <f>IF(A5taxstdlife="n/a","n/a",IF(AJ$3&gt;(A5taxstdlife+$E390),((Input!$M$107+Input!$M$83)*$M$7)-SUM($M390:AI390),((Input!$M$107+Input!$M$83)*$M$7)/A5taxstdlife))</f>
        <v>0</v>
      </c>
      <c r="AK390" s="172">
        <f>IF(A5taxstdlife="n/a","n/a",IF(AK$3&gt;(A5taxstdlife+$E390),((Input!$M$107+Input!$M$83)*$M$7)-SUM($M390:AJ390),((Input!$M$107+Input!$M$83)*$M$7)/A5taxstdlife))</f>
        <v>0</v>
      </c>
      <c r="AL390" s="172">
        <f>IF(A5taxstdlife="n/a","n/a",IF(AL$3&gt;(A5taxstdlife+$E390),((Input!$M$107+Input!$M$83)*$M$7)-SUM($M390:AK390),((Input!$M$107+Input!$M$83)*$M$7)/A5taxstdlife))</f>
        <v>0</v>
      </c>
      <c r="AM390" s="172">
        <f>IF(A5taxstdlife="n/a","n/a",IF(AM$3&gt;(A5taxstdlife+$E390),((Input!$M$107+Input!$M$83)*$M$7)-SUM($M390:AL390),((Input!$M$107+Input!$M$83)*$M$7)/A5taxstdlife))</f>
        <v>0</v>
      </c>
      <c r="AN390" s="172">
        <f>IF(A5taxstdlife="n/a","n/a",IF(AN$3&gt;(A5taxstdlife+$E390),((Input!$M$107+Input!$M$83)*$M$7)-SUM($M390:AM390),((Input!$M$107+Input!$M$83)*$M$7)/A5taxstdlife))</f>
        <v>0</v>
      </c>
      <c r="AO390" s="172">
        <f>IF(A5taxstdlife="n/a","n/a",IF(AO$3&gt;(A5taxstdlife+$E390),((Input!$M$107+Input!$M$83)*$M$7)-SUM($M390:AN390),((Input!$M$107+Input!$M$83)*$M$7)/A5taxstdlife))</f>
        <v>0</v>
      </c>
      <c r="AP390" s="172">
        <f>IF(A5taxstdlife="n/a","n/a",IF(AP$3&gt;(A5taxstdlife+$E390),((Input!$M$107+Input!$M$83)*$M$7)-SUM($M390:AO390),((Input!$M$107+Input!$M$83)*$M$7)/A5taxstdlife))</f>
        <v>0</v>
      </c>
      <c r="AQ390" s="172">
        <f>IF(A5taxstdlife="n/a","n/a",IF(AQ$3&gt;(A5taxstdlife+$E390),((Input!$M$107+Input!$M$83)*$M$7)-SUM($M390:AP390),((Input!$M$107+Input!$M$83)*$M$7)/A5taxstdlife))</f>
        <v>0</v>
      </c>
      <c r="AR390" s="172">
        <f>IF(A5taxstdlife="n/a","n/a",IF(AR$3&gt;(A5taxstdlife+$E390),((Input!$M$107+Input!$M$83)*$M$7)-SUM($M390:AQ390),((Input!$M$107+Input!$M$83)*$M$7)/A5taxstdlife))</f>
        <v>0</v>
      </c>
      <c r="AS390" s="172">
        <f>IF(A5taxstdlife="n/a","n/a",IF(AS$3&gt;(A5taxstdlife+$E390),((Input!$M$107+Input!$M$83)*$M$7)-SUM($M390:AR390),((Input!$M$107+Input!$M$83)*$M$7)/A5taxstdlife))</f>
        <v>0</v>
      </c>
      <c r="AT390" s="172">
        <f>IF(A5taxstdlife="n/a","n/a",IF(AT$3&gt;(A5taxstdlife+$E390),((Input!$M$107+Input!$M$83)*$M$7)-SUM($M390:AS390),((Input!$M$107+Input!$M$83)*$M$7)/A5taxstdlife))</f>
        <v>0</v>
      </c>
      <c r="AU390" s="172">
        <f>IF(A5taxstdlife="n/a","n/a",IF(AU$3&gt;(A5taxstdlife+$E390),((Input!$M$107+Input!$M$83)*$M$7)-SUM($M390:AT390),((Input!$M$107+Input!$M$83)*$M$7)/A5taxstdlife))</f>
        <v>0</v>
      </c>
      <c r="AV390" s="172">
        <f>IF(A5taxstdlife="n/a","n/a",IF(AV$3&gt;(A5taxstdlife+$E390),((Input!$M$107+Input!$M$83)*$M$7)-SUM($M390:AU390),((Input!$M$107+Input!$M$83)*$M$7)/A5taxstdlife))</f>
        <v>0</v>
      </c>
      <c r="AW390" s="172">
        <f>IF(A5taxstdlife="n/a","n/a",IF(AW$3&gt;(A5taxstdlife+$E390),((Input!$M$107+Input!$M$83)*$M$7)-SUM($M390:AV390),((Input!$M$107+Input!$M$83)*$M$7)/A5taxstdlife))</f>
        <v>0</v>
      </c>
      <c r="AX390" s="172">
        <f>IF(A5taxstdlife="n/a","n/a",IF(AX$3&gt;(A5taxstdlife+$E390),((Input!$M$107+Input!$M$83)*$M$7)-SUM($M390:AW390),((Input!$M$107+Input!$M$83)*$M$7)/A5taxstdlife))</f>
        <v>0</v>
      </c>
      <c r="AY390" s="172">
        <f>IF(A5taxstdlife="n/a","n/a",IF(AY$3&gt;(A5taxstdlife+$E390),((Input!$M$107+Input!$M$83)*$M$7)-SUM($M390:AX390),((Input!$M$107+Input!$M$83)*$M$7)/A5taxstdlife))</f>
        <v>0</v>
      </c>
      <c r="AZ390" s="172">
        <f>IF(A5taxstdlife="n/a","n/a",IF(AZ$3&gt;(A5taxstdlife+$E390),((Input!$M$107+Input!$M$83)*$M$7)-SUM($M390:AY390),((Input!$M$107+Input!$M$83)*$M$7)/A5taxstdlife))</f>
        <v>0</v>
      </c>
      <c r="BA390" s="172">
        <f>IF(A5taxstdlife="n/a","n/a",IF(BA$3&gt;(A5taxstdlife+$E390),((Input!$M$107+Input!$M$83)*$M$7)-SUM($M390:AZ390),((Input!$M$107+Input!$M$83)*$M$7)/A5taxstdlife))</f>
        <v>0</v>
      </c>
      <c r="BB390" s="172">
        <f>IF(A5taxstdlife="n/a","n/a",IF(BB$3&gt;(A5taxstdlife+$E390),((Input!$M$107+Input!$M$83)*$M$7)-SUM($M390:BA390),((Input!$M$107+Input!$M$83)*$M$7)/A5taxstdlife))</f>
        <v>0</v>
      </c>
      <c r="BC390" s="172">
        <f>IF(A5taxstdlife="n/a","n/a",IF(BC$3&gt;(A5taxstdlife+$E390),((Input!$M$107+Input!$M$83)*$M$7)-SUM($M390:BB390),((Input!$M$107+Input!$M$83)*$M$7)/A5taxstdlife))</f>
        <v>0</v>
      </c>
      <c r="BD390" s="172">
        <f>IF(A5taxstdlife="n/a","n/a",IF(BD$3&gt;(A5taxstdlife+$E390),((Input!$M$107+Input!$M$83)*$M$7)-SUM($M390:BC390),((Input!$M$107+Input!$M$83)*$M$7)/A5taxstdlife))</f>
        <v>0</v>
      </c>
      <c r="BE390" s="172">
        <f>IF(A5taxstdlife="n/a","n/a",IF(BE$3&gt;(A5taxstdlife+$E390),((Input!$M$107+Input!$M$83)*$M$7)-SUM($M390:BD390),((Input!$M$107+Input!$M$83)*$M$7)/A5taxstdlife))</f>
        <v>0</v>
      </c>
      <c r="BF390" s="172">
        <f>IF(A5taxstdlife="n/a","n/a",IF(BF$3&gt;(A5taxstdlife+$E390),((Input!$M$107+Input!$M$83)*$M$7)-SUM($M390:BE390),((Input!$M$107+Input!$M$83)*$M$7)/A5taxstdlife))</f>
        <v>0</v>
      </c>
      <c r="BG390" s="172">
        <f>IF(A5taxstdlife="n/a","n/a",IF(BG$3&gt;(A5taxstdlife+$E390),((Input!$M$107+Input!$M$83)*$M$7)-SUM($M390:BF390),((Input!$M$107+Input!$M$83)*$M$7)/A5taxstdlife))</f>
        <v>0</v>
      </c>
      <c r="BH390" s="172">
        <f>IF(A5taxstdlife="n/a","n/a",IF(BH$3&gt;(A5taxstdlife+$E390),((Input!$M$107+Input!$M$83)*$M$7)-SUM($M390:BG390),((Input!$M$107+Input!$M$83)*$M$7)/A5taxstdlife))</f>
        <v>0</v>
      </c>
      <c r="BI390" s="172">
        <f>IF(A5taxstdlife="n/a","n/a",IF(BI$3&gt;(A5taxstdlife+$E390),((Input!$M$107+Input!$M$83)*$M$7)-SUM($M390:BH390),((Input!$M$107+Input!$M$83)*$M$7)/A5taxstdlife))</f>
        <v>0</v>
      </c>
      <c r="BJ390" s="16"/>
      <c r="BK390" s="16"/>
    </row>
    <row r="391" spans="1:256" s="3" customFormat="1" hidden="1" outlineLevel="2">
      <c r="A391" s="16"/>
      <c r="B391" s="16"/>
      <c r="C391" s="35"/>
      <c r="D391" s="546"/>
      <c r="E391" s="293">
        <v>8</v>
      </c>
      <c r="F391" s="37"/>
      <c r="G391" s="318"/>
      <c r="H391" s="320"/>
      <c r="I391" s="320"/>
      <c r="J391" s="320"/>
      <c r="K391" s="320"/>
      <c r="L391" s="320"/>
      <c r="M391" s="320"/>
      <c r="N391" s="319"/>
      <c r="O391" s="172">
        <f>IF(A5taxstdlife="n/a","n/a",IF(O$3&gt;(A5taxstdlife+$E391),((Input!$N$107+Input!$N$83)*$N$7)-SUM($N391:N391),((Input!$N$107+Input!$N$83)*$N$7)/A5taxstdlife))</f>
        <v>0</v>
      </c>
      <c r="P391" s="172">
        <f>IF(A5taxstdlife="n/a","n/a",IF(P$3&gt;(A5taxstdlife+$E391),((Input!$N$107+Input!$N$83)*$N$7)-SUM($N391:O391),((Input!$N$107+Input!$N$83)*$N$7)/A5taxstdlife))</f>
        <v>0</v>
      </c>
      <c r="Q391" s="172">
        <f>IF(A5taxstdlife="n/a","n/a",IF(Q$3&gt;(A5taxstdlife+$E391),((Input!$N$107+Input!$N$83)*$N$7)-SUM($N391:P391),((Input!$N$107+Input!$N$83)*$N$7)/A5taxstdlife))</f>
        <v>0</v>
      </c>
      <c r="R391" s="172">
        <f>IF(A5taxstdlife="n/a","n/a",IF(R$3&gt;(A5taxstdlife+$E391),((Input!$N$107+Input!$N$83)*$N$7)-SUM($N391:Q391),((Input!$N$107+Input!$N$83)*$N$7)/A5taxstdlife))</f>
        <v>0</v>
      </c>
      <c r="S391" s="172">
        <f>IF(A5taxstdlife="n/a","n/a",IF(S$3&gt;(A5taxstdlife+$E391),((Input!$N$107+Input!$N$83)*$N$7)-SUM($N391:R391),((Input!$N$107+Input!$N$83)*$N$7)/A5taxstdlife))</f>
        <v>0</v>
      </c>
      <c r="T391" s="172">
        <f>IF(A5taxstdlife="n/a","n/a",IF(T$3&gt;(A5taxstdlife+$E391),((Input!$N$107+Input!$N$83)*$N$7)-SUM($N391:S391),((Input!$N$107+Input!$N$83)*$N$7)/A5taxstdlife))</f>
        <v>0</v>
      </c>
      <c r="U391" s="172">
        <f>IF(A5taxstdlife="n/a","n/a",IF(U$3&gt;(A5taxstdlife+$E391),((Input!$N$107+Input!$N$83)*$N$7)-SUM($N391:T391),((Input!$N$107+Input!$N$83)*$N$7)/A5taxstdlife))</f>
        <v>0</v>
      </c>
      <c r="V391" s="172">
        <f>IF(A5taxstdlife="n/a","n/a",IF(V$3&gt;(A5taxstdlife+$E391),((Input!$N$107+Input!$N$83)*$N$7)-SUM($N391:U391),((Input!$N$107+Input!$N$83)*$N$7)/A5taxstdlife))</f>
        <v>0</v>
      </c>
      <c r="W391" s="172">
        <f>IF(A5taxstdlife="n/a","n/a",IF(W$3&gt;(A5taxstdlife+$E391),((Input!$N$107+Input!$N$83)*$N$7)-SUM($N391:V391),((Input!$N$107+Input!$N$83)*$N$7)/A5taxstdlife))</f>
        <v>0</v>
      </c>
      <c r="X391" s="172">
        <f>IF(A5taxstdlife="n/a","n/a",IF(X$3&gt;(A5taxstdlife+$E391),((Input!$N$107+Input!$N$83)*$N$7)-SUM($N391:W391),((Input!$N$107+Input!$N$83)*$N$7)/A5taxstdlife))</f>
        <v>0</v>
      </c>
      <c r="Y391" s="172">
        <f>IF(A5taxstdlife="n/a","n/a",IF(Y$3&gt;(A5taxstdlife+$E391),((Input!$N$107+Input!$N$83)*$N$7)-SUM($N391:X391),((Input!$N$107+Input!$N$83)*$N$7)/A5taxstdlife))</f>
        <v>0</v>
      </c>
      <c r="Z391" s="172">
        <f>IF(A5taxstdlife="n/a","n/a",IF(Z$3&gt;(A5taxstdlife+$E391),((Input!$N$107+Input!$N$83)*$N$7)-SUM($N391:Y391),((Input!$N$107+Input!$N$83)*$N$7)/A5taxstdlife))</f>
        <v>0</v>
      </c>
      <c r="AA391" s="172">
        <f>IF(A5taxstdlife="n/a","n/a",IF(AA$3&gt;(A5taxstdlife+$E391),((Input!$N$107+Input!$N$83)*$N$7)-SUM($N391:Z391),((Input!$N$107+Input!$N$83)*$N$7)/A5taxstdlife))</f>
        <v>0</v>
      </c>
      <c r="AB391" s="172">
        <f>IF(A5taxstdlife="n/a","n/a",IF(AB$3&gt;(A5taxstdlife+$E391),((Input!$N$107+Input!$N$83)*$N$7)-SUM($N391:AA391),((Input!$N$107+Input!$N$83)*$N$7)/A5taxstdlife))</f>
        <v>0</v>
      </c>
      <c r="AC391" s="172">
        <f>IF(A5taxstdlife="n/a","n/a",IF(AC$3&gt;(A5taxstdlife+$E391),((Input!$N$107+Input!$N$83)*$N$7)-SUM($N391:AB391),((Input!$N$107+Input!$N$83)*$N$7)/A5taxstdlife))</f>
        <v>0</v>
      </c>
      <c r="AD391" s="172">
        <f>IF(A5taxstdlife="n/a","n/a",IF(AD$3&gt;(A5taxstdlife+$E391),((Input!$N$107+Input!$N$83)*$N$7)-SUM($N391:AC391),((Input!$N$107+Input!$N$83)*$N$7)/A5taxstdlife))</f>
        <v>0</v>
      </c>
      <c r="AE391" s="172">
        <f>IF(A5taxstdlife="n/a","n/a",IF(AE$3&gt;(A5taxstdlife+$E391),((Input!$N$107+Input!$N$83)*$N$7)-SUM($N391:AD391),((Input!$N$107+Input!$N$83)*$N$7)/A5taxstdlife))</f>
        <v>0</v>
      </c>
      <c r="AF391" s="172">
        <f>IF(A5taxstdlife="n/a","n/a",IF(AF$3&gt;(A5taxstdlife+$E391),((Input!$N$107+Input!$N$83)*$N$7)-SUM($N391:AE391),((Input!$N$107+Input!$N$83)*$N$7)/A5taxstdlife))</f>
        <v>0</v>
      </c>
      <c r="AG391" s="172">
        <f>IF(A5taxstdlife="n/a","n/a",IF(AG$3&gt;(A5taxstdlife+$E391),((Input!$N$107+Input!$N$83)*$N$7)-SUM($N391:AF391),((Input!$N$107+Input!$N$83)*$N$7)/A5taxstdlife))</f>
        <v>0</v>
      </c>
      <c r="AH391" s="172">
        <f>IF(A5taxstdlife="n/a","n/a",IF(AH$3&gt;(A5taxstdlife+$E391),((Input!$N$107+Input!$N$83)*$N$7)-SUM($N391:AG391),((Input!$N$107+Input!$N$83)*$N$7)/A5taxstdlife))</f>
        <v>0</v>
      </c>
      <c r="AI391" s="172">
        <f>IF(A5taxstdlife="n/a","n/a",IF(AI$3&gt;(A5taxstdlife+$E391),((Input!$N$107+Input!$N$83)*$N$7)-SUM($N391:AH391),((Input!$N$107+Input!$N$83)*$N$7)/A5taxstdlife))</f>
        <v>0</v>
      </c>
      <c r="AJ391" s="172">
        <f>IF(A5taxstdlife="n/a","n/a",IF(AJ$3&gt;(A5taxstdlife+$E391),((Input!$N$107+Input!$N$83)*$N$7)-SUM($N391:AI391),((Input!$N$107+Input!$N$83)*$N$7)/A5taxstdlife))</f>
        <v>0</v>
      </c>
      <c r="AK391" s="172">
        <f>IF(A5taxstdlife="n/a","n/a",IF(AK$3&gt;(A5taxstdlife+$E391),((Input!$N$107+Input!$N$83)*$N$7)-SUM($N391:AJ391),((Input!$N$107+Input!$N$83)*$N$7)/A5taxstdlife))</f>
        <v>0</v>
      </c>
      <c r="AL391" s="172">
        <f>IF(A5taxstdlife="n/a","n/a",IF(AL$3&gt;(A5taxstdlife+$E391),((Input!$N$107+Input!$N$83)*$N$7)-SUM($N391:AK391),((Input!$N$107+Input!$N$83)*$N$7)/A5taxstdlife))</f>
        <v>0</v>
      </c>
      <c r="AM391" s="172">
        <f>IF(A5taxstdlife="n/a","n/a",IF(AM$3&gt;(A5taxstdlife+$E391),((Input!$N$107+Input!$N$83)*$N$7)-SUM($N391:AL391),((Input!$N$107+Input!$N$83)*$N$7)/A5taxstdlife))</f>
        <v>0</v>
      </c>
      <c r="AN391" s="172">
        <f>IF(A5taxstdlife="n/a","n/a",IF(AN$3&gt;(A5taxstdlife+$E391),((Input!$N$107+Input!$N$83)*$N$7)-SUM($N391:AM391),((Input!$N$107+Input!$N$83)*$N$7)/A5taxstdlife))</f>
        <v>0</v>
      </c>
      <c r="AO391" s="172">
        <f>IF(A5taxstdlife="n/a","n/a",IF(AO$3&gt;(A5taxstdlife+$E391),((Input!$N$107+Input!$N$83)*$N$7)-SUM($N391:AN391),((Input!$N$107+Input!$N$83)*$N$7)/A5taxstdlife))</f>
        <v>0</v>
      </c>
      <c r="AP391" s="172">
        <f>IF(A5taxstdlife="n/a","n/a",IF(AP$3&gt;(A5taxstdlife+$E391),((Input!$N$107+Input!$N$83)*$N$7)-SUM($N391:AO391),((Input!$N$107+Input!$N$83)*$N$7)/A5taxstdlife))</f>
        <v>0</v>
      </c>
      <c r="AQ391" s="172">
        <f>IF(A5taxstdlife="n/a","n/a",IF(AQ$3&gt;(A5taxstdlife+$E391),((Input!$N$107+Input!$N$83)*$N$7)-SUM($N391:AP391),((Input!$N$107+Input!$N$83)*$N$7)/A5taxstdlife))</f>
        <v>0</v>
      </c>
      <c r="AR391" s="172">
        <f>IF(A5taxstdlife="n/a","n/a",IF(AR$3&gt;(A5taxstdlife+$E391),((Input!$N$107+Input!$N$83)*$N$7)-SUM($N391:AQ391),((Input!$N$107+Input!$N$83)*$N$7)/A5taxstdlife))</f>
        <v>0</v>
      </c>
      <c r="AS391" s="172">
        <f>IF(A5taxstdlife="n/a","n/a",IF(AS$3&gt;(A5taxstdlife+$E391),((Input!$N$107+Input!$N$83)*$N$7)-SUM($N391:AR391),((Input!$N$107+Input!$N$83)*$N$7)/A5taxstdlife))</f>
        <v>0</v>
      </c>
      <c r="AT391" s="172">
        <f>IF(A5taxstdlife="n/a","n/a",IF(AT$3&gt;(A5taxstdlife+$E391),((Input!$N$107+Input!$N$83)*$N$7)-SUM($N391:AS391),((Input!$N$107+Input!$N$83)*$N$7)/A5taxstdlife))</f>
        <v>0</v>
      </c>
      <c r="AU391" s="172">
        <f>IF(A5taxstdlife="n/a","n/a",IF(AU$3&gt;(A5taxstdlife+$E391),((Input!$N$107+Input!$N$83)*$N$7)-SUM($N391:AT391),((Input!$N$107+Input!$N$83)*$N$7)/A5taxstdlife))</f>
        <v>0</v>
      </c>
      <c r="AV391" s="172">
        <f>IF(A5taxstdlife="n/a","n/a",IF(AV$3&gt;(A5taxstdlife+$E391),((Input!$N$107+Input!$N$83)*$N$7)-SUM($N391:AU391),((Input!$N$107+Input!$N$83)*$N$7)/A5taxstdlife))</f>
        <v>0</v>
      </c>
      <c r="AW391" s="172">
        <f>IF(A5taxstdlife="n/a","n/a",IF(AW$3&gt;(A5taxstdlife+$E391),((Input!$N$107+Input!$N$83)*$N$7)-SUM($N391:AV391),((Input!$N$107+Input!$N$83)*$N$7)/A5taxstdlife))</f>
        <v>0</v>
      </c>
      <c r="AX391" s="172">
        <f>IF(A5taxstdlife="n/a","n/a",IF(AX$3&gt;(A5taxstdlife+$E391),((Input!$N$107+Input!$N$83)*$N$7)-SUM($N391:AW391),((Input!$N$107+Input!$N$83)*$N$7)/A5taxstdlife))</f>
        <v>0</v>
      </c>
      <c r="AY391" s="172">
        <f>IF(A5taxstdlife="n/a","n/a",IF(AY$3&gt;(A5taxstdlife+$E391),((Input!$N$107+Input!$N$83)*$N$7)-SUM($N391:AX391),((Input!$N$107+Input!$N$83)*$N$7)/A5taxstdlife))</f>
        <v>0</v>
      </c>
      <c r="AZ391" s="172">
        <f>IF(A5taxstdlife="n/a","n/a",IF(AZ$3&gt;(A5taxstdlife+$E391),((Input!$N$107+Input!$N$83)*$N$7)-SUM($N391:AY391),((Input!$N$107+Input!$N$83)*$N$7)/A5taxstdlife))</f>
        <v>0</v>
      </c>
      <c r="BA391" s="172">
        <f>IF(A5taxstdlife="n/a","n/a",IF(BA$3&gt;(A5taxstdlife+$E391),((Input!$N$107+Input!$N$83)*$N$7)-SUM($N391:AZ391),((Input!$N$107+Input!$N$83)*$N$7)/A5taxstdlife))</f>
        <v>0</v>
      </c>
      <c r="BB391" s="172">
        <f>IF(A5taxstdlife="n/a","n/a",IF(BB$3&gt;(A5taxstdlife+$E391),((Input!$N$107+Input!$N$83)*$N$7)-SUM($N391:BA391),((Input!$N$107+Input!$N$83)*$N$7)/A5taxstdlife))</f>
        <v>0</v>
      </c>
      <c r="BC391" s="172">
        <f>IF(A5taxstdlife="n/a","n/a",IF(BC$3&gt;(A5taxstdlife+$E391),((Input!$N$107+Input!$N$83)*$N$7)-SUM($N391:BB391),((Input!$N$107+Input!$N$83)*$N$7)/A5taxstdlife))</f>
        <v>0</v>
      </c>
      <c r="BD391" s="172">
        <f>IF(A5taxstdlife="n/a","n/a",IF(BD$3&gt;(A5taxstdlife+$E391),((Input!$N$107+Input!$N$83)*$N$7)-SUM($N391:BC391),((Input!$N$107+Input!$N$83)*$N$7)/A5taxstdlife))</f>
        <v>0</v>
      </c>
      <c r="BE391" s="172">
        <f>IF(A5taxstdlife="n/a","n/a",IF(BE$3&gt;(A5taxstdlife+$E391),((Input!$N$107+Input!$N$83)*$N$7)-SUM($N391:BD391),((Input!$N$107+Input!$N$83)*$N$7)/A5taxstdlife))</f>
        <v>0</v>
      </c>
      <c r="BF391" s="172">
        <f>IF(A5taxstdlife="n/a","n/a",IF(BF$3&gt;(A5taxstdlife+$E391),((Input!$N$107+Input!$N$83)*$N$7)-SUM($N391:BE391),((Input!$N$107+Input!$N$83)*$N$7)/A5taxstdlife))</f>
        <v>0</v>
      </c>
      <c r="BG391" s="172">
        <f>IF(A5taxstdlife="n/a","n/a",IF(BG$3&gt;(A5taxstdlife+$E391),((Input!$N$107+Input!$N$83)*$N$7)-SUM($N391:BF391),((Input!$N$107+Input!$N$83)*$N$7)/A5taxstdlife))</f>
        <v>0</v>
      </c>
      <c r="BH391" s="172">
        <f>IF(A5taxstdlife="n/a","n/a",IF(BH$3&gt;(A5taxstdlife+$E391),((Input!$N$107+Input!$N$83)*$N$7)-SUM($N391:BG391),((Input!$N$107+Input!$N$83)*$N$7)/A5taxstdlife))</f>
        <v>0</v>
      </c>
      <c r="BI391" s="172">
        <f>IF(A5taxstdlife="n/a","n/a",IF(BI$3&gt;(A5taxstdlife+$E391),((Input!$N$107+Input!$N$83)*$N$7)-SUM($N391:BH391),((Input!$N$107+Input!$N$83)*$N$7)/A5taxstdlife))</f>
        <v>0</v>
      </c>
      <c r="BJ391" s="16"/>
      <c r="BK391" s="16"/>
    </row>
    <row r="392" spans="1:256" s="3" customFormat="1" hidden="1" outlineLevel="2">
      <c r="A392" s="16"/>
      <c r="B392" s="16"/>
      <c r="C392" s="35"/>
      <c r="D392" s="546"/>
      <c r="E392" s="293">
        <v>9</v>
      </c>
      <c r="F392" s="37"/>
      <c r="G392" s="318"/>
      <c r="H392" s="320"/>
      <c r="I392" s="320"/>
      <c r="J392" s="320"/>
      <c r="K392" s="320"/>
      <c r="L392" s="320"/>
      <c r="M392" s="320"/>
      <c r="N392" s="320"/>
      <c r="O392" s="319"/>
      <c r="P392" s="172">
        <f>IF(A5taxstdlife="n/a","n/a",IF(P$3&gt;(A5taxstdlife+$E392),((Input!$O$107+Input!$O$83)*$O$7)-SUM($O392:O392),((Input!$O$107+Input!$O$83)*$O$7)/A5taxstdlife))</f>
        <v>0</v>
      </c>
      <c r="Q392" s="172">
        <f>IF(A5taxstdlife="n/a","n/a",IF(Q$3&gt;(A5taxstdlife+$E392),((Input!$O$107+Input!$O$83)*$O$7)-SUM($O392:P392),((Input!$O$107+Input!$O$83)*$O$7)/A5taxstdlife))</f>
        <v>0</v>
      </c>
      <c r="R392" s="172">
        <f>IF(A5taxstdlife="n/a","n/a",IF(R$3&gt;(A5taxstdlife+$E392),((Input!$O$107+Input!$O$83)*$O$7)-SUM($O392:Q392),((Input!$O$107+Input!$O$83)*$O$7)/A5taxstdlife))</f>
        <v>0</v>
      </c>
      <c r="S392" s="172">
        <f>IF(A5taxstdlife="n/a","n/a",IF(S$3&gt;(A5taxstdlife+$E392),((Input!$O$107+Input!$O$83)*$O$7)-SUM($O392:R392),((Input!$O$107+Input!$O$83)*$O$7)/A5taxstdlife))</f>
        <v>0</v>
      </c>
      <c r="T392" s="172">
        <f>IF(A5taxstdlife="n/a","n/a",IF(T$3&gt;(A5taxstdlife+$E392),((Input!$O$107+Input!$O$83)*$O$7)-SUM($O392:S392),((Input!$O$107+Input!$O$83)*$O$7)/A5taxstdlife))</f>
        <v>0</v>
      </c>
      <c r="U392" s="172">
        <f>IF(A5taxstdlife="n/a","n/a",IF(U$3&gt;(A5taxstdlife+$E392),((Input!$O$107+Input!$O$83)*$O$7)-SUM($O392:T392),((Input!$O$107+Input!$O$83)*$O$7)/A5taxstdlife))</f>
        <v>0</v>
      </c>
      <c r="V392" s="172">
        <f>IF(A5taxstdlife="n/a","n/a",IF(V$3&gt;(A5taxstdlife+$E392),((Input!$O$107+Input!$O$83)*$O$7)-SUM($O392:U392),((Input!$O$107+Input!$O$83)*$O$7)/A5taxstdlife))</f>
        <v>0</v>
      </c>
      <c r="W392" s="172">
        <f>IF(A5taxstdlife="n/a","n/a",IF(W$3&gt;(A5taxstdlife+$E392),((Input!$O$107+Input!$O$83)*$O$7)-SUM($O392:V392),((Input!$O$107+Input!$O$83)*$O$7)/A5taxstdlife))</f>
        <v>0</v>
      </c>
      <c r="X392" s="172">
        <f>IF(A5taxstdlife="n/a","n/a",IF(X$3&gt;(A5taxstdlife+$E392),((Input!$O$107+Input!$O$83)*$O$7)-SUM($O392:W392),((Input!$O$107+Input!$O$83)*$O$7)/A5taxstdlife))</f>
        <v>0</v>
      </c>
      <c r="Y392" s="172">
        <f>IF(A5taxstdlife="n/a","n/a",IF(Y$3&gt;(A5taxstdlife+$E392),((Input!$O$107+Input!$O$83)*$O$7)-SUM($O392:X392),((Input!$O$107+Input!$O$83)*$O$7)/A5taxstdlife))</f>
        <v>0</v>
      </c>
      <c r="Z392" s="172">
        <f>IF(A5taxstdlife="n/a","n/a",IF(Z$3&gt;(A5taxstdlife+$E392),((Input!$O$107+Input!$O$83)*$O$7)-SUM($O392:Y392),((Input!$O$107+Input!$O$83)*$O$7)/A5taxstdlife))</f>
        <v>0</v>
      </c>
      <c r="AA392" s="172">
        <f>IF(A5taxstdlife="n/a","n/a",IF(AA$3&gt;(A5taxstdlife+$E392),((Input!$O$107+Input!$O$83)*$O$7)-SUM($O392:Z392),((Input!$O$107+Input!$O$83)*$O$7)/A5taxstdlife))</f>
        <v>0</v>
      </c>
      <c r="AB392" s="172">
        <f>IF(A5taxstdlife="n/a","n/a",IF(AB$3&gt;(A5taxstdlife+$E392),((Input!$O$107+Input!$O$83)*$O$7)-SUM($O392:AA392),((Input!$O$107+Input!$O$83)*$O$7)/A5taxstdlife))</f>
        <v>0</v>
      </c>
      <c r="AC392" s="172">
        <f>IF(A5taxstdlife="n/a","n/a",IF(AC$3&gt;(A5taxstdlife+$E392),((Input!$O$107+Input!$O$83)*$O$7)-SUM($O392:AB392),((Input!$O$107+Input!$O$83)*$O$7)/A5taxstdlife))</f>
        <v>0</v>
      </c>
      <c r="AD392" s="172">
        <f>IF(A5taxstdlife="n/a","n/a",IF(AD$3&gt;(A5taxstdlife+$E392),((Input!$O$107+Input!$O$83)*$O$7)-SUM($O392:AC392),((Input!$O$107+Input!$O$83)*$O$7)/A5taxstdlife))</f>
        <v>0</v>
      </c>
      <c r="AE392" s="172">
        <f>IF(A5taxstdlife="n/a","n/a",IF(AE$3&gt;(A5taxstdlife+$E392),((Input!$O$107+Input!$O$83)*$O$7)-SUM($O392:AD392),((Input!$O$107+Input!$O$83)*$O$7)/A5taxstdlife))</f>
        <v>0</v>
      </c>
      <c r="AF392" s="172">
        <f>IF(A5taxstdlife="n/a","n/a",IF(AF$3&gt;(A5taxstdlife+$E392),((Input!$O$107+Input!$O$83)*$O$7)-SUM($O392:AE392),((Input!$O$107+Input!$O$83)*$O$7)/A5taxstdlife))</f>
        <v>0</v>
      </c>
      <c r="AG392" s="172">
        <f>IF(A5taxstdlife="n/a","n/a",IF(AG$3&gt;(A5taxstdlife+$E392),((Input!$O$107+Input!$O$83)*$O$7)-SUM($O392:AF392),((Input!$O$107+Input!$O$83)*$O$7)/A5taxstdlife))</f>
        <v>0</v>
      </c>
      <c r="AH392" s="172">
        <f>IF(A5taxstdlife="n/a","n/a",IF(AH$3&gt;(A5taxstdlife+$E392),((Input!$O$107+Input!$O$83)*$O$7)-SUM($O392:AG392),((Input!$O$107+Input!$O$83)*$O$7)/A5taxstdlife))</f>
        <v>0</v>
      </c>
      <c r="AI392" s="172">
        <f>IF(A5taxstdlife="n/a","n/a",IF(AI$3&gt;(A5taxstdlife+$E392),((Input!$O$107+Input!$O$83)*$O$7)-SUM($O392:AH392),((Input!$O$107+Input!$O$83)*$O$7)/A5taxstdlife))</f>
        <v>0</v>
      </c>
      <c r="AJ392" s="172">
        <f>IF(A5taxstdlife="n/a","n/a",IF(AJ$3&gt;(A5taxstdlife+$E392),((Input!$O$107+Input!$O$83)*$O$7)-SUM($O392:AI392),((Input!$O$107+Input!$O$83)*$O$7)/A5taxstdlife))</f>
        <v>0</v>
      </c>
      <c r="AK392" s="172">
        <f>IF(A5taxstdlife="n/a","n/a",IF(AK$3&gt;(A5taxstdlife+$E392),((Input!$O$107+Input!$O$83)*$O$7)-SUM($O392:AJ392),((Input!$O$107+Input!$O$83)*$O$7)/A5taxstdlife))</f>
        <v>0</v>
      </c>
      <c r="AL392" s="172">
        <f>IF(A5taxstdlife="n/a","n/a",IF(AL$3&gt;(A5taxstdlife+$E392),((Input!$O$107+Input!$O$83)*$O$7)-SUM($O392:AK392),((Input!$O$107+Input!$O$83)*$O$7)/A5taxstdlife))</f>
        <v>0</v>
      </c>
      <c r="AM392" s="172">
        <f>IF(A5taxstdlife="n/a","n/a",IF(AM$3&gt;(A5taxstdlife+$E392),((Input!$O$107+Input!$O$83)*$O$7)-SUM($O392:AL392),((Input!$O$107+Input!$O$83)*$O$7)/A5taxstdlife))</f>
        <v>0</v>
      </c>
      <c r="AN392" s="172">
        <f>IF(A5taxstdlife="n/a","n/a",IF(AN$3&gt;(A5taxstdlife+$E392),((Input!$O$107+Input!$O$83)*$O$7)-SUM($O392:AM392),((Input!$O$107+Input!$O$83)*$O$7)/A5taxstdlife))</f>
        <v>0</v>
      </c>
      <c r="AO392" s="172">
        <f>IF(A5taxstdlife="n/a","n/a",IF(AO$3&gt;(A5taxstdlife+$E392),((Input!$O$107+Input!$O$83)*$O$7)-SUM($O392:AN392),((Input!$O$107+Input!$O$83)*$O$7)/A5taxstdlife))</f>
        <v>0</v>
      </c>
      <c r="AP392" s="172">
        <f>IF(A5taxstdlife="n/a","n/a",IF(AP$3&gt;(A5taxstdlife+$E392),((Input!$O$107+Input!$O$83)*$O$7)-SUM($O392:AO392),((Input!$O$107+Input!$O$83)*$O$7)/A5taxstdlife))</f>
        <v>0</v>
      </c>
      <c r="AQ392" s="172">
        <f>IF(A5taxstdlife="n/a","n/a",IF(AQ$3&gt;(A5taxstdlife+$E392),((Input!$O$107+Input!$O$83)*$O$7)-SUM($O392:AP392),((Input!$O$107+Input!$O$83)*$O$7)/A5taxstdlife))</f>
        <v>0</v>
      </c>
      <c r="AR392" s="172">
        <f>IF(A5taxstdlife="n/a","n/a",IF(AR$3&gt;(A5taxstdlife+$E392),((Input!$O$107+Input!$O$83)*$O$7)-SUM($O392:AQ392),((Input!$O$107+Input!$O$83)*$O$7)/A5taxstdlife))</f>
        <v>0</v>
      </c>
      <c r="AS392" s="172">
        <f>IF(A5taxstdlife="n/a","n/a",IF(AS$3&gt;(A5taxstdlife+$E392),((Input!$O$107+Input!$O$83)*$O$7)-SUM($O392:AR392),((Input!$O$107+Input!$O$83)*$O$7)/A5taxstdlife))</f>
        <v>0</v>
      </c>
      <c r="AT392" s="172">
        <f>IF(A5taxstdlife="n/a","n/a",IF(AT$3&gt;(A5taxstdlife+$E392),((Input!$O$107+Input!$O$83)*$O$7)-SUM($O392:AS392),((Input!$O$107+Input!$O$83)*$O$7)/A5taxstdlife))</f>
        <v>0</v>
      </c>
      <c r="AU392" s="172">
        <f>IF(A5taxstdlife="n/a","n/a",IF(AU$3&gt;(A5taxstdlife+$E392),((Input!$O$107+Input!$O$83)*$O$7)-SUM($O392:AT392),((Input!$O$107+Input!$O$83)*$O$7)/A5taxstdlife))</f>
        <v>0</v>
      </c>
      <c r="AV392" s="172">
        <f>IF(A5taxstdlife="n/a","n/a",IF(AV$3&gt;(A5taxstdlife+$E392),((Input!$O$107+Input!$O$83)*$O$7)-SUM($O392:AU392),((Input!$O$107+Input!$O$83)*$O$7)/A5taxstdlife))</f>
        <v>0</v>
      </c>
      <c r="AW392" s="172">
        <f>IF(A5taxstdlife="n/a","n/a",IF(AW$3&gt;(A5taxstdlife+$E392),((Input!$O$107+Input!$O$83)*$O$7)-SUM($O392:AV392),((Input!$O$107+Input!$O$83)*$O$7)/A5taxstdlife))</f>
        <v>0</v>
      </c>
      <c r="AX392" s="172">
        <f>IF(A5taxstdlife="n/a","n/a",IF(AX$3&gt;(A5taxstdlife+$E392),((Input!$O$107+Input!$O$83)*$O$7)-SUM($O392:AW392),((Input!$O$107+Input!$O$83)*$O$7)/A5taxstdlife))</f>
        <v>0</v>
      </c>
      <c r="AY392" s="172">
        <f>IF(A5taxstdlife="n/a","n/a",IF(AY$3&gt;(A5taxstdlife+$E392),((Input!$O$107+Input!$O$83)*$O$7)-SUM($O392:AX392),((Input!$O$107+Input!$O$83)*$O$7)/A5taxstdlife))</f>
        <v>0</v>
      </c>
      <c r="AZ392" s="172">
        <f>IF(A5taxstdlife="n/a","n/a",IF(AZ$3&gt;(A5taxstdlife+$E392),((Input!$O$107+Input!$O$83)*$O$7)-SUM($O392:AY392),((Input!$O$107+Input!$O$83)*$O$7)/A5taxstdlife))</f>
        <v>0</v>
      </c>
      <c r="BA392" s="172">
        <f>IF(A5taxstdlife="n/a","n/a",IF(BA$3&gt;(A5taxstdlife+$E392),((Input!$O$107+Input!$O$83)*$O$7)-SUM($O392:AZ392),((Input!$O$107+Input!$O$83)*$O$7)/A5taxstdlife))</f>
        <v>0</v>
      </c>
      <c r="BB392" s="172">
        <f>IF(A5taxstdlife="n/a","n/a",IF(BB$3&gt;(A5taxstdlife+$E392),((Input!$O$107+Input!$O$83)*$O$7)-SUM($O392:BA392),((Input!$O$107+Input!$O$83)*$O$7)/A5taxstdlife))</f>
        <v>0</v>
      </c>
      <c r="BC392" s="172">
        <f>IF(A5taxstdlife="n/a","n/a",IF(BC$3&gt;(A5taxstdlife+$E392),((Input!$O$107+Input!$O$83)*$O$7)-SUM($O392:BB392),((Input!$O$107+Input!$O$83)*$O$7)/A5taxstdlife))</f>
        <v>0</v>
      </c>
      <c r="BD392" s="172">
        <f>IF(A5taxstdlife="n/a","n/a",IF(BD$3&gt;(A5taxstdlife+$E392),((Input!$O$107+Input!$O$83)*$O$7)-SUM($O392:BC392),((Input!$O$107+Input!$O$83)*$O$7)/A5taxstdlife))</f>
        <v>0</v>
      </c>
      <c r="BE392" s="172">
        <f>IF(A5taxstdlife="n/a","n/a",IF(BE$3&gt;(A5taxstdlife+$E392),((Input!$O$107+Input!$O$83)*$O$7)-SUM($O392:BD392),((Input!$O$107+Input!$O$83)*$O$7)/A5taxstdlife))</f>
        <v>0</v>
      </c>
      <c r="BF392" s="172">
        <f>IF(A5taxstdlife="n/a","n/a",IF(BF$3&gt;(A5taxstdlife+$E392),((Input!$O$107+Input!$O$83)*$O$7)-SUM($O392:BE392),((Input!$O$107+Input!$O$83)*$O$7)/A5taxstdlife))</f>
        <v>0</v>
      </c>
      <c r="BG392" s="172">
        <f>IF(A5taxstdlife="n/a","n/a",IF(BG$3&gt;(A5taxstdlife+$E392),((Input!$O$107+Input!$O$83)*$O$7)-SUM($O392:BF392),((Input!$O$107+Input!$O$83)*$O$7)/A5taxstdlife))</f>
        <v>0</v>
      </c>
      <c r="BH392" s="172">
        <f>IF(A5taxstdlife="n/a","n/a",IF(BH$3&gt;(A5taxstdlife+$E392),((Input!$O$107+Input!$O$83)*$O$7)-SUM($O392:BG392),((Input!$O$107+Input!$O$83)*$O$7)/A5taxstdlife))</f>
        <v>0</v>
      </c>
      <c r="BI392" s="172">
        <f>IF(A5taxstdlife="n/a","n/a",IF(BI$3&gt;(A5taxstdlife+$E392),((Input!$O$107+Input!$O$83)*$O$7)-SUM($O392:BH392),((Input!$O$107+Input!$O$83)*$O$7)/A5taxstdlife))</f>
        <v>0</v>
      </c>
      <c r="BJ392" s="16"/>
      <c r="BK392" s="16"/>
    </row>
    <row r="393" spans="1:256" s="3" customFormat="1" hidden="1" outlineLevel="2">
      <c r="A393" s="16"/>
      <c r="B393" s="16"/>
      <c r="C393" s="35"/>
      <c r="D393" s="546"/>
      <c r="E393" s="294">
        <v>10</v>
      </c>
      <c r="F393" s="37"/>
      <c r="G393" s="318"/>
      <c r="H393" s="320"/>
      <c r="I393" s="320"/>
      <c r="J393" s="320"/>
      <c r="K393" s="320"/>
      <c r="L393" s="320"/>
      <c r="M393" s="320"/>
      <c r="N393" s="320"/>
      <c r="O393" s="320"/>
      <c r="P393" s="319"/>
      <c r="Q393" s="172">
        <f>IF(A5taxstdlife="n/a","n/a",IF(Q$3&gt;(A5taxstdlife+$E393),((Input!$P$107+Input!$P$83)*$P$7)-SUM($P393:P393),((Input!$P$107+Input!$P$83)*$P$7)/A5taxstdlife))</f>
        <v>0</v>
      </c>
      <c r="R393" s="172">
        <f>IF(A5taxstdlife="n/a","n/a",IF(R$3&gt;(A5taxstdlife+$E393),((Input!$P$107+Input!$P$83)*$P$7)-SUM($P393:Q393),((Input!$P$107+Input!$P$83)*$P$7)/A5taxstdlife))</f>
        <v>0</v>
      </c>
      <c r="S393" s="172">
        <f>IF(A5taxstdlife="n/a","n/a",IF(S$3&gt;(A5taxstdlife+$E393),((Input!$P$107+Input!$P$83)*$P$7)-SUM($P393:R393),((Input!$P$107+Input!$P$83)*$P$7)/A5taxstdlife))</f>
        <v>0</v>
      </c>
      <c r="T393" s="172">
        <f>IF(A5taxstdlife="n/a","n/a",IF(T$3&gt;(A5taxstdlife+$E393),((Input!$P$107+Input!$P$83)*$P$7)-SUM($P393:S393),((Input!$P$107+Input!$P$83)*$P$7)/A5taxstdlife))</f>
        <v>0</v>
      </c>
      <c r="U393" s="172">
        <f>IF(A5taxstdlife="n/a","n/a",IF(U$3&gt;(A5taxstdlife+$E393),((Input!$P$107+Input!$P$83)*$P$7)-SUM($P393:T393),((Input!$P$107+Input!$P$83)*$P$7)/A5taxstdlife))</f>
        <v>0</v>
      </c>
      <c r="V393" s="172">
        <f>IF(A5taxstdlife="n/a","n/a",IF(V$3&gt;(A5taxstdlife+$E393),((Input!$P$107+Input!$P$83)*$P$7)-SUM($P393:U393),((Input!$P$107+Input!$P$83)*$P$7)/A5taxstdlife))</f>
        <v>0</v>
      </c>
      <c r="W393" s="172">
        <f>IF(A5taxstdlife="n/a","n/a",IF(W$3&gt;(A5taxstdlife+$E393),((Input!$P$107+Input!$P$83)*$P$7)-SUM($P393:V393),((Input!$P$107+Input!$P$83)*$P$7)/A5taxstdlife))</f>
        <v>0</v>
      </c>
      <c r="X393" s="172">
        <f>IF(A5taxstdlife="n/a","n/a",IF(X$3&gt;(A5taxstdlife+$E393),((Input!$P$107+Input!$P$83)*$P$7)-SUM($P393:W393),((Input!$P$107+Input!$P$83)*$P$7)/A5taxstdlife))</f>
        <v>0</v>
      </c>
      <c r="Y393" s="172">
        <f>IF(A5taxstdlife="n/a","n/a",IF(Y$3&gt;(A5taxstdlife+$E393),((Input!$P$107+Input!$P$83)*$P$7)-SUM($P393:X393),((Input!$P$107+Input!$P$83)*$P$7)/A5taxstdlife))</f>
        <v>0</v>
      </c>
      <c r="Z393" s="172">
        <f>IF(A5taxstdlife="n/a","n/a",IF(Z$3&gt;(A5taxstdlife+$E393),((Input!$P$107+Input!$P$83)*$P$7)-SUM($P393:Y393),((Input!$P$107+Input!$P$83)*$P$7)/A5taxstdlife))</f>
        <v>0</v>
      </c>
      <c r="AA393" s="172">
        <f>IF(A5taxstdlife="n/a","n/a",IF(AA$3&gt;(A5taxstdlife+$E393),((Input!$P$107+Input!$P$83)*$P$7)-SUM($P393:Z393),((Input!$P$107+Input!$P$83)*$P$7)/A5taxstdlife))</f>
        <v>0</v>
      </c>
      <c r="AB393" s="172">
        <f>IF(A5taxstdlife="n/a","n/a",IF(AB$3&gt;(A5taxstdlife+$E393),((Input!$P$107+Input!$P$83)*$P$7)-SUM($P393:AA393),((Input!$P$107+Input!$P$83)*$P$7)/A5taxstdlife))</f>
        <v>0</v>
      </c>
      <c r="AC393" s="172">
        <f>IF(A5taxstdlife="n/a","n/a",IF(AC$3&gt;(A5taxstdlife+$E393),((Input!$P$107+Input!$P$83)*$P$7)-SUM($P393:AB393),((Input!$P$107+Input!$P$83)*$P$7)/A5taxstdlife))</f>
        <v>0</v>
      </c>
      <c r="AD393" s="172">
        <f>IF(A5taxstdlife="n/a","n/a",IF(AD$3&gt;(A5taxstdlife+$E393),((Input!$P$107+Input!$P$83)*$P$7)-SUM($P393:AC393),((Input!$P$107+Input!$P$83)*$P$7)/A5taxstdlife))</f>
        <v>0</v>
      </c>
      <c r="AE393" s="172">
        <f>IF(A5taxstdlife="n/a","n/a",IF(AE$3&gt;(A5taxstdlife+$E393),((Input!$P$107+Input!$P$83)*$P$7)-SUM($P393:AD393),((Input!$P$107+Input!$P$83)*$P$7)/A5taxstdlife))</f>
        <v>0</v>
      </c>
      <c r="AF393" s="172">
        <f>IF(A5taxstdlife="n/a","n/a",IF(AF$3&gt;(A5taxstdlife+$E393),((Input!$P$107+Input!$P$83)*$P$7)-SUM($P393:AE393),((Input!$P$107+Input!$P$83)*$P$7)/A5taxstdlife))</f>
        <v>0</v>
      </c>
      <c r="AG393" s="172">
        <f>IF(A5taxstdlife="n/a","n/a",IF(AG$3&gt;(A5taxstdlife+$E393),((Input!$P$107+Input!$P$83)*$P$7)-SUM($P393:AF393),((Input!$P$107+Input!$P$83)*$P$7)/A5taxstdlife))</f>
        <v>0</v>
      </c>
      <c r="AH393" s="172">
        <f>IF(A5taxstdlife="n/a","n/a",IF(AH$3&gt;(A5taxstdlife+$E393),((Input!$P$107+Input!$P$83)*$P$7)-SUM($P393:AG393),((Input!$P$107+Input!$P$83)*$P$7)/A5taxstdlife))</f>
        <v>0</v>
      </c>
      <c r="AI393" s="172">
        <f>IF(A5taxstdlife="n/a","n/a",IF(AI$3&gt;(A5taxstdlife+$E393),((Input!$P$107+Input!$P$83)*$P$7)-SUM($P393:AH393),((Input!$P$107+Input!$P$83)*$P$7)/A5taxstdlife))</f>
        <v>0</v>
      </c>
      <c r="AJ393" s="172">
        <f>IF(A5taxstdlife="n/a","n/a",IF(AJ$3&gt;(A5taxstdlife+$E393),((Input!$P$107+Input!$P$83)*$P$7)-SUM($P393:AI393),((Input!$P$107+Input!$P$83)*$P$7)/A5taxstdlife))</f>
        <v>0</v>
      </c>
      <c r="AK393" s="172">
        <f>IF(A5taxstdlife="n/a","n/a",IF(AK$3&gt;(A5taxstdlife+$E393),((Input!$P$107+Input!$P$83)*$P$7)-SUM($P393:AJ393),((Input!$P$107+Input!$P$83)*$P$7)/A5taxstdlife))</f>
        <v>0</v>
      </c>
      <c r="AL393" s="172">
        <f>IF(A5taxstdlife="n/a","n/a",IF(AL$3&gt;(A5taxstdlife+$E393),((Input!$P$107+Input!$P$83)*$P$7)-SUM($P393:AK393),((Input!$P$107+Input!$P$83)*$P$7)/A5taxstdlife))</f>
        <v>0</v>
      </c>
      <c r="AM393" s="172">
        <f>IF(A5taxstdlife="n/a","n/a",IF(AM$3&gt;(A5taxstdlife+$E393),((Input!$P$107+Input!$P$83)*$P$7)-SUM($P393:AL393),((Input!$P$107+Input!$P$83)*$P$7)/A5taxstdlife))</f>
        <v>0</v>
      </c>
      <c r="AN393" s="172">
        <f>IF(A5taxstdlife="n/a","n/a",IF(AN$3&gt;(A5taxstdlife+$E393),((Input!$P$107+Input!$P$83)*$P$7)-SUM($P393:AM393),((Input!$P$107+Input!$P$83)*$P$7)/A5taxstdlife))</f>
        <v>0</v>
      </c>
      <c r="AO393" s="172">
        <f>IF(A5taxstdlife="n/a","n/a",IF(AO$3&gt;(A5taxstdlife+$E393),((Input!$P$107+Input!$P$83)*$P$7)-SUM($P393:AN393),((Input!$P$107+Input!$P$83)*$P$7)/A5taxstdlife))</f>
        <v>0</v>
      </c>
      <c r="AP393" s="172">
        <f>IF(A5taxstdlife="n/a","n/a",IF(AP$3&gt;(A5taxstdlife+$E393),((Input!$P$107+Input!$P$83)*$P$7)-SUM($P393:AO393),((Input!$P$107+Input!$P$83)*$P$7)/A5taxstdlife))</f>
        <v>0</v>
      </c>
      <c r="AQ393" s="172">
        <f>IF(A5taxstdlife="n/a","n/a",IF(AQ$3&gt;(A5taxstdlife+$E393),((Input!$P$107+Input!$P$83)*$P$7)-SUM($P393:AP393),((Input!$P$107+Input!$P$83)*$P$7)/A5taxstdlife))</f>
        <v>0</v>
      </c>
      <c r="AR393" s="172">
        <f>IF(A5taxstdlife="n/a","n/a",IF(AR$3&gt;(A5taxstdlife+$E393),((Input!$P$107+Input!$P$83)*$P$7)-SUM($P393:AQ393),((Input!$P$107+Input!$P$83)*$P$7)/A5taxstdlife))</f>
        <v>0</v>
      </c>
      <c r="AS393" s="172">
        <f>IF(A5taxstdlife="n/a","n/a",IF(AS$3&gt;(A5taxstdlife+$E393),((Input!$P$107+Input!$P$83)*$P$7)-SUM($P393:AR393),((Input!$P$107+Input!$P$83)*$P$7)/A5taxstdlife))</f>
        <v>0</v>
      </c>
      <c r="AT393" s="172">
        <f>IF(A5taxstdlife="n/a","n/a",IF(AT$3&gt;(A5taxstdlife+$E393),((Input!$P$107+Input!$P$83)*$P$7)-SUM($P393:AS393),((Input!$P$107+Input!$P$83)*$P$7)/A5taxstdlife))</f>
        <v>0</v>
      </c>
      <c r="AU393" s="172">
        <f>IF(A5taxstdlife="n/a","n/a",IF(AU$3&gt;(A5taxstdlife+$E393),((Input!$P$107+Input!$P$83)*$P$7)-SUM($P393:AT393),((Input!$P$107+Input!$P$83)*$P$7)/A5taxstdlife))</f>
        <v>0</v>
      </c>
      <c r="AV393" s="172">
        <f>IF(A5taxstdlife="n/a","n/a",IF(AV$3&gt;(A5taxstdlife+$E393),((Input!$P$107+Input!$P$83)*$P$7)-SUM($P393:AU393),((Input!$P$107+Input!$P$83)*$P$7)/A5taxstdlife))</f>
        <v>0</v>
      </c>
      <c r="AW393" s="172">
        <f>IF(A5taxstdlife="n/a","n/a",IF(AW$3&gt;(A5taxstdlife+$E393),((Input!$P$107+Input!$P$83)*$P$7)-SUM($P393:AV393),((Input!$P$107+Input!$P$83)*$P$7)/A5taxstdlife))</f>
        <v>0</v>
      </c>
      <c r="AX393" s="172">
        <f>IF(A5taxstdlife="n/a","n/a",IF(AX$3&gt;(A5taxstdlife+$E393),((Input!$P$107+Input!$P$83)*$P$7)-SUM($P393:AW393),((Input!$P$107+Input!$P$83)*$P$7)/A5taxstdlife))</f>
        <v>0</v>
      </c>
      <c r="AY393" s="172">
        <f>IF(A5taxstdlife="n/a","n/a",IF(AY$3&gt;(A5taxstdlife+$E393),((Input!$P$107+Input!$P$83)*$P$7)-SUM($P393:AX393),((Input!$P$107+Input!$P$83)*$P$7)/A5taxstdlife))</f>
        <v>0</v>
      </c>
      <c r="AZ393" s="172">
        <f>IF(A5taxstdlife="n/a","n/a",IF(AZ$3&gt;(A5taxstdlife+$E393),((Input!$P$107+Input!$P$83)*$P$7)-SUM($P393:AY393),((Input!$P$107+Input!$P$83)*$P$7)/A5taxstdlife))</f>
        <v>0</v>
      </c>
      <c r="BA393" s="172">
        <f>IF(A5taxstdlife="n/a","n/a",IF(BA$3&gt;(A5taxstdlife+$E393),((Input!$P$107+Input!$P$83)*$P$7)-SUM($P393:AZ393),((Input!$P$107+Input!$P$83)*$P$7)/A5taxstdlife))</f>
        <v>0</v>
      </c>
      <c r="BB393" s="172">
        <f>IF(A5taxstdlife="n/a","n/a",IF(BB$3&gt;(A5taxstdlife+$E393),((Input!$P$107+Input!$P$83)*$P$7)-SUM($P393:BA393),((Input!$P$107+Input!$P$83)*$P$7)/A5taxstdlife))</f>
        <v>0</v>
      </c>
      <c r="BC393" s="172">
        <f>IF(A5taxstdlife="n/a","n/a",IF(BC$3&gt;(A5taxstdlife+$E393),((Input!$P$107+Input!$P$83)*$P$7)-SUM($P393:BB393),((Input!$P$107+Input!$P$83)*$P$7)/A5taxstdlife))</f>
        <v>0</v>
      </c>
      <c r="BD393" s="172">
        <f>IF(A5taxstdlife="n/a","n/a",IF(BD$3&gt;(A5taxstdlife+$E393),((Input!$P$107+Input!$P$83)*$P$7)-SUM($P393:BC393),((Input!$P$107+Input!$P$83)*$P$7)/A5taxstdlife))</f>
        <v>0</v>
      </c>
      <c r="BE393" s="172">
        <f>IF(A5taxstdlife="n/a","n/a",IF(BE$3&gt;(A5taxstdlife+$E393),((Input!$P$107+Input!$P$83)*$P$7)-SUM($P393:BD393),((Input!$P$107+Input!$P$83)*$P$7)/A5taxstdlife))</f>
        <v>0</v>
      </c>
      <c r="BF393" s="172">
        <f>IF(A5taxstdlife="n/a","n/a",IF(BF$3&gt;(A5taxstdlife+$E393),((Input!$P$107+Input!$P$83)*$P$7)-SUM($P393:BE393),((Input!$P$107+Input!$P$83)*$P$7)/A5taxstdlife))</f>
        <v>0</v>
      </c>
      <c r="BG393" s="172">
        <f>IF(A5taxstdlife="n/a","n/a",IF(BG$3&gt;(A5taxstdlife+$E393),((Input!$P$107+Input!$P$83)*$P$7)-SUM($P393:BF393),((Input!$P$107+Input!$P$83)*$P$7)/A5taxstdlife))</f>
        <v>0</v>
      </c>
      <c r="BH393" s="172">
        <f>IF(A5taxstdlife="n/a","n/a",IF(BH$3&gt;(A5taxstdlife+$E393),((Input!$P$107+Input!$P$83)*$P$7)-SUM($P393:BG393),((Input!$P$107+Input!$P$83)*$P$7)/A5taxstdlife))</f>
        <v>0</v>
      </c>
      <c r="BI393" s="172">
        <f>IF(A5taxstdlife="n/a","n/a",IF(BI$3&gt;(A5taxstdlife+$E393),((Input!$P$107+Input!$P$83)*$P$7)-SUM($P393:BH393),((Input!$P$107+Input!$P$83)*$P$7)/A5taxstdlife))</f>
        <v>0</v>
      </c>
      <c r="BJ393" s="16"/>
      <c r="BK393" s="16"/>
    </row>
    <row r="394" spans="1:256" s="3" customFormat="1" hidden="1" outlineLevel="1">
      <c r="A394" s="16"/>
      <c r="B394" s="16"/>
      <c r="C394" s="35" t="str">
        <f>Asset5</f>
        <v>Distribution Substations</v>
      </c>
      <c r="D394" s="16"/>
      <c r="E394" s="16"/>
      <c r="F394" s="32"/>
      <c r="G394" s="167">
        <f t="shared" ref="G394:AL394" si="66">SUM(G382:G393)</f>
        <v>0</v>
      </c>
      <c r="H394" s="167">
        <f t="shared" si="66"/>
        <v>0.34419075281451988</v>
      </c>
      <c r="I394" s="167">
        <f t="shared" si="66"/>
        <v>0.71525733950902493</v>
      </c>
      <c r="J394" s="167">
        <f t="shared" si="66"/>
        <v>1.0403139915534396</v>
      </c>
      <c r="K394" s="167">
        <f t="shared" si="66"/>
        <v>1.3619269724341581</v>
      </c>
      <c r="L394" s="167">
        <f t="shared" si="66"/>
        <v>1.6339503282012542</v>
      </c>
      <c r="M394" s="167">
        <f t="shared" si="66"/>
        <v>1.9127058548000524</v>
      </c>
      <c r="N394" s="167">
        <f t="shared" si="66"/>
        <v>1.9127058548000524</v>
      </c>
      <c r="O394" s="167">
        <f t="shared" si="66"/>
        <v>1.9127058548000524</v>
      </c>
      <c r="P394" s="167">
        <f t="shared" si="66"/>
        <v>1.9127058548000524</v>
      </c>
      <c r="Q394" s="167">
        <f t="shared" si="66"/>
        <v>1.9127058548000524</v>
      </c>
      <c r="R394" s="167">
        <f t="shared" si="66"/>
        <v>1.9127058548000524</v>
      </c>
      <c r="S394" s="167">
        <f t="shared" si="66"/>
        <v>1.9127058548000524</v>
      </c>
      <c r="T394" s="167">
        <f t="shared" si="66"/>
        <v>1.9127058548000524</v>
      </c>
      <c r="U394" s="167">
        <f t="shared" si="66"/>
        <v>1.9127058548000524</v>
      </c>
      <c r="V394" s="167">
        <f t="shared" si="66"/>
        <v>1.9127058548000524</v>
      </c>
      <c r="W394" s="167">
        <f t="shared" si="66"/>
        <v>1.9127058548000524</v>
      </c>
      <c r="X394" s="167">
        <f t="shared" si="66"/>
        <v>1.9127058548000524</v>
      </c>
      <c r="Y394" s="167">
        <f t="shared" si="66"/>
        <v>1.9127058548000524</v>
      </c>
      <c r="Z394" s="167">
        <f t="shared" si="66"/>
        <v>1.9127058548000524</v>
      </c>
      <c r="AA394" s="167">
        <f t="shared" si="66"/>
        <v>1.9127058548000524</v>
      </c>
      <c r="AB394" s="167">
        <f t="shared" si="66"/>
        <v>1.9127058548000524</v>
      </c>
      <c r="AC394" s="167">
        <f t="shared" si="66"/>
        <v>1.9127058548000524</v>
      </c>
      <c r="AD394" s="167">
        <f t="shared" si="66"/>
        <v>1.9127058548000524</v>
      </c>
      <c r="AE394" s="167">
        <f t="shared" si="66"/>
        <v>1.9127058548000524</v>
      </c>
      <c r="AF394" s="167">
        <f t="shared" si="66"/>
        <v>1.9127058548000524</v>
      </c>
      <c r="AG394" s="167">
        <f t="shared" si="66"/>
        <v>1.9127058548000524</v>
      </c>
      <c r="AH394" s="167">
        <f t="shared" si="66"/>
        <v>1.9127058548000524</v>
      </c>
      <c r="AI394" s="167">
        <f t="shared" si="66"/>
        <v>1.9127058548000524</v>
      </c>
      <c r="AJ394" s="167">
        <f t="shared" si="66"/>
        <v>1.9127058548000524</v>
      </c>
      <c r="AK394" s="167">
        <f t="shared" si="66"/>
        <v>1.9127058548000524</v>
      </c>
      <c r="AL394" s="167">
        <f t="shared" si="66"/>
        <v>1.9127058548000524</v>
      </c>
      <c r="AM394" s="167">
        <f t="shared" ref="AM394:BI394" si="67">SUM(AM382:AM393)</f>
        <v>1.9127058548000524</v>
      </c>
      <c r="AN394" s="167">
        <f t="shared" si="67"/>
        <v>1.9127058548000524</v>
      </c>
      <c r="AO394" s="167">
        <f t="shared" si="67"/>
        <v>1.9127058548000524</v>
      </c>
      <c r="AP394" s="167">
        <f t="shared" si="67"/>
        <v>1.9127058548000524</v>
      </c>
      <c r="AQ394" s="167">
        <f t="shared" si="67"/>
        <v>1.9127058548000524</v>
      </c>
      <c r="AR394" s="167">
        <f t="shared" si="67"/>
        <v>1.9127058548000524</v>
      </c>
      <c r="AS394" s="167">
        <f t="shared" si="67"/>
        <v>1.9127058548000524</v>
      </c>
      <c r="AT394" s="167">
        <f t="shared" si="67"/>
        <v>1.9127058548000524</v>
      </c>
      <c r="AU394" s="167">
        <f t="shared" si="67"/>
        <v>1.9127058548000524</v>
      </c>
      <c r="AV394" s="167">
        <f t="shared" si="67"/>
        <v>1.5685151019855361</v>
      </c>
      <c r="AW394" s="167">
        <f t="shared" si="67"/>
        <v>1.1974485152910206</v>
      </c>
      <c r="AX394" s="167">
        <f t="shared" si="67"/>
        <v>0.87239186324660933</v>
      </c>
      <c r="AY394" s="167">
        <f t="shared" si="67"/>
        <v>0.55077888236588923</v>
      </c>
      <c r="AZ394" s="167">
        <f t="shared" si="67"/>
        <v>0.27875552659878944</v>
      </c>
      <c r="BA394" s="167">
        <f t="shared" si="67"/>
        <v>-7.1054273576010019E-15</v>
      </c>
      <c r="BB394" s="167">
        <f t="shared" si="67"/>
        <v>0</v>
      </c>
      <c r="BC394" s="167">
        <f t="shared" si="67"/>
        <v>0</v>
      </c>
      <c r="BD394" s="167">
        <f t="shared" si="67"/>
        <v>0</v>
      </c>
      <c r="BE394" s="167">
        <f t="shared" si="67"/>
        <v>0</v>
      </c>
      <c r="BF394" s="167">
        <f t="shared" si="67"/>
        <v>0</v>
      </c>
      <c r="BG394" s="167">
        <f t="shared" si="67"/>
        <v>0</v>
      </c>
      <c r="BH394" s="167">
        <f t="shared" si="67"/>
        <v>0</v>
      </c>
      <c r="BI394" s="167">
        <f t="shared" si="67"/>
        <v>0</v>
      </c>
      <c r="BJ394" s="16"/>
      <c r="BK394" s="16"/>
    </row>
    <row r="395" spans="1:256" s="2" customFormat="1" hidden="1" outlineLevel="2">
      <c r="A395" s="16"/>
      <c r="B395" s="42" t="str">
        <f>C407</f>
        <v>Distribution Overhead Lines</v>
      </c>
      <c r="C395" s="43"/>
      <c r="D395" s="44" t="s">
        <v>72</v>
      </c>
      <c r="E395" s="43"/>
      <c r="F395" s="45"/>
      <c r="G395" s="171" t="str">
        <f>IF(G$3&gt;A6taxremlife,A6taxvalue-SUM($F395:F395),IF(A6taxremlife="N/A","n/a",A6taxvalue/A6taxremlife))</f>
        <v>n/a</v>
      </c>
      <c r="H395" s="171" t="str">
        <f>IF(H$3&gt;A6taxremlife,A6taxvalue-SUM($F395:G395),IF(A6taxremlife="N/A","n/a",A6taxvalue/A6taxremlife))</f>
        <v>n/a</v>
      </c>
      <c r="I395" s="171" t="str">
        <f>IF(I$3&gt;A6taxremlife,A6taxvalue-SUM($F395:H395),IF(A6taxremlife="N/A","n/a",A6taxvalue/A6taxremlife))</f>
        <v>n/a</v>
      </c>
      <c r="J395" s="171" t="str">
        <f>IF(J$3&gt;A6taxremlife,A6taxvalue-SUM($F395:I395),IF(A6taxremlife="N/A","n/a",A6taxvalue/A6taxremlife))</f>
        <v>n/a</v>
      </c>
      <c r="K395" s="171" t="str">
        <f>IF(K$3&gt;A6taxremlife,A6taxvalue-SUM($F395:J395),IF(A6taxremlife="N/A","n/a",A6taxvalue/A6taxremlife))</f>
        <v>n/a</v>
      </c>
      <c r="L395" s="171" t="str">
        <f>IF(L$3&gt;A6taxremlife,A6taxvalue-SUM($F395:K395),IF(A6taxremlife="N/A","n/a",A6taxvalue/A6taxremlife))</f>
        <v>n/a</v>
      </c>
      <c r="M395" s="171" t="str">
        <f>IF(M$3&gt;A6taxremlife,A6taxvalue-SUM($F395:L395),IF(A6taxremlife="N/A","n/a",A6taxvalue/A6taxremlife))</f>
        <v>n/a</v>
      </c>
      <c r="N395" s="171" t="str">
        <f>IF(N$3&gt;A6taxremlife,A6taxvalue-SUM($F395:M395),IF(A6taxremlife="N/A","n/a",A6taxvalue/A6taxremlife))</f>
        <v>n/a</v>
      </c>
      <c r="O395" s="171" t="str">
        <f>IF(O$3&gt;A6taxremlife,A6taxvalue-SUM($F395:N395),IF(A6taxremlife="N/A","n/a",A6taxvalue/A6taxremlife))</f>
        <v>n/a</v>
      </c>
      <c r="P395" s="171" t="str">
        <f>IF(P$3&gt;A6taxremlife,A6taxvalue-SUM($F395:O395),IF(A6taxremlife="N/A","n/a",A6taxvalue/A6taxremlife))</f>
        <v>n/a</v>
      </c>
      <c r="Q395" s="171" t="str">
        <f>IF(Q$3&gt;A6taxremlife,A6taxvalue-SUM($F395:P395),IF(A6taxremlife="N/A","n/a",A6taxvalue/A6taxremlife))</f>
        <v>n/a</v>
      </c>
      <c r="R395" s="171" t="str">
        <f>IF(R$3&gt;A6taxremlife,A6taxvalue-SUM($F395:Q395),IF(A6taxremlife="N/A","n/a",A6taxvalue/A6taxremlife))</f>
        <v>n/a</v>
      </c>
      <c r="S395" s="171" t="str">
        <f>IF(S$3&gt;A6taxremlife,A6taxvalue-SUM($F395:R395),IF(A6taxremlife="N/A","n/a",A6taxvalue/A6taxremlife))</f>
        <v>n/a</v>
      </c>
      <c r="T395" s="171" t="str">
        <f>IF(T$3&gt;A6taxremlife,A6taxvalue-SUM($F395:S395),IF(A6taxremlife="N/A","n/a",A6taxvalue/A6taxremlife))</f>
        <v>n/a</v>
      </c>
      <c r="U395" s="171" t="str">
        <f>IF(U$3&gt;A6taxremlife,A6taxvalue-SUM($F395:T395),IF(A6taxremlife="N/A","n/a",A6taxvalue/A6taxremlife))</f>
        <v>n/a</v>
      </c>
      <c r="V395" s="171" t="str">
        <f>IF(V$3&gt;A6taxremlife,A6taxvalue-SUM($F395:U395),IF(A6taxremlife="N/A","n/a",A6taxvalue/A6taxremlife))</f>
        <v>n/a</v>
      </c>
      <c r="W395" s="171" t="str">
        <f>IF(W$3&gt;A6taxremlife,A6taxvalue-SUM($F395:V395),IF(A6taxremlife="N/A","n/a",A6taxvalue/A6taxremlife))</f>
        <v>n/a</v>
      </c>
      <c r="X395" s="171" t="str">
        <f>IF(X$3&gt;A6taxremlife,A6taxvalue-SUM($F395:W395),IF(A6taxremlife="N/A","n/a",A6taxvalue/A6taxremlife))</f>
        <v>n/a</v>
      </c>
      <c r="Y395" s="171" t="str">
        <f>IF(Y$3&gt;A6taxremlife,A6taxvalue-SUM($F395:X395),IF(A6taxremlife="N/A","n/a",A6taxvalue/A6taxremlife))</f>
        <v>n/a</v>
      </c>
      <c r="Z395" s="171" t="str">
        <f>IF(Z$3&gt;A6taxremlife,A6taxvalue-SUM($F395:Y395),IF(A6taxremlife="N/A","n/a",A6taxvalue/A6taxremlife))</f>
        <v>n/a</v>
      </c>
      <c r="AA395" s="171" t="str">
        <f>IF(AA$3&gt;A6taxremlife,A6taxvalue-SUM($F395:Z395),IF(A6taxremlife="N/A","n/a",A6taxvalue/A6taxremlife))</f>
        <v>n/a</v>
      </c>
      <c r="AB395" s="171" t="str">
        <f>IF(AB$3&gt;A6taxremlife,A6taxvalue-SUM($F395:AA395),IF(A6taxremlife="N/A","n/a",A6taxvalue/A6taxremlife))</f>
        <v>n/a</v>
      </c>
      <c r="AC395" s="171" t="str">
        <f>IF(AC$3&gt;A6taxremlife,A6taxvalue-SUM($F395:AB395),IF(A6taxremlife="N/A","n/a",A6taxvalue/A6taxremlife))</f>
        <v>n/a</v>
      </c>
      <c r="AD395" s="171" t="str">
        <f>IF(AD$3&gt;A6taxremlife,A6taxvalue-SUM($F395:AC395),IF(A6taxremlife="N/A","n/a",A6taxvalue/A6taxremlife))</f>
        <v>n/a</v>
      </c>
      <c r="AE395" s="171" t="str">
        <f>IF(AE$3&gt;A6taxremlife,A6taxvalue-SUM($F395:AD395),IF(A6taxremlife="N/A","n/a",A6taxvalue/A6taxremlife))</f>
        <v>n/a</v>
      </c>
      <c r="AF395" s="171" t="str">
        <f>IF(AF$3&gt;A6taxremlife,A6taxvalue-SUM($F395:AE395),IF(A6taxremlife="N/A","n/a",A6taxvalue/A6taxremlife))</f>
        <v>n/a</v>
      </c>
      <c r="AG395" s="171" t="str">
        <f>IF(AG$3&gt;A6taxremlife,A6taxvalue-SUM($F395:AF395),IF(A6taxremlife="N/A","n/a",A6taxvalue/A6taxremlife))</f>
        <v>n/a</v>
      </c>
      <c r="AH395" s="171" t="str">
        <f>IF(AH$3&gt;A6taxremlife,A6taxvalue-SUM($F395:AG395),IF(A6taxremlife="N/A","n/a",A6taxvalue/A6taxremlife))</f>
        <v>n/a</v>
      </c>
      <c r="AI395" s="171" t="str">
        <f>IF(AI$3&gt;A6taxremlife,A6taxvalue-SUM($F395:AH395),IF(A6taxremlife="N/A","n/a",A6taxvalue/A6taxremlife))</f>
        <v>n/a</v>
      </c>
      <c r="AJ395" s="171" t="str">
        <f>IF(AJ$3&gt;A6taxremlife,A6taxvalue-SUM($F395:AI395),IF(A6taxremlife="N/A","n/a",A6taxvalue/A6taxremlife))</f>
        <v>n/a</v>
      </c>
      <c r="AK395" s="171" t="str">
        <f>IF(AK$3&gt;A6taxremlife,A6taxvalue-SUM($F395:AJ395),IF(A6taxremlife="N/A","n/a",A6taxvalue/A6taxremlife))</f>
        <v>n/a</v>
      </c>
      <c r="AL395" s="171" t="str">
        <f>IF(AL$3&gt;A6taxremlife,A6taxvalue-SUM($F395:AK395),IF(A6taxremlife="N/A","n/a",A6taxvalue/A6taxremlife))</f>
        <v>n/a</v>
      </c>
      <c r="AM395" s="171" t="str">
        <f>IF(AM$3&gt;A6taxremlife,A6taxvalue-SUM($F395:AL395),IF(A6taxremlife="N/A","n/a",A6taxvalue/A6taxremlife))</f>
        <v>n/a</v>
      </c>
      <c r="AN395" s="171" t="str">
        <f>IF(AN$3&gt;A6taxremlife,A6taxvalue-SUM($F395:AM395),IF(A6taxremlife="N/A","n/a",A6taxvalue/A6taxremlife))</f>
        <v>n/a</v>
      </c>
      <c r="AO395" s="171" t="str">
        <f>IF(AO$3&gt;A6taxremlife,A6taxvalue-SUM($F395:AN395),IF(A6taxremlife="N/A","n/a",A6taxvalue/A6taxremlife))</f>
        <v>n/a</v>
      </c>
      <c r="AP395" s="171" t="str">
        <f>IF(AP$3&gt;A6taxremlife,A6taxvalue-SUM($F395:AO395),IF(A6taxremlife="N/A","n/a",A6taxvalue/A6taxremlife))</f>
        <v>n/a</v>
      </c>
      <c r="AQ395" s="171" t="str">
        <f>IF(AQ$3&gt;A6taxremlife,A6taxvalue-SUM($F395:AP395),IF(A6taxremlife="N/A","n/a",A6taxvalue/A6taxremlife))</f>
        <v>n/a</v>
      </c>
      <c r="AR395" s="171" t="str">
        <f>IF(AR$3&gt;A6taxremlife,A6taxvalue-SUM($F395:AQ395),IF(A6taxremlife="N/A","n/a",A6taxvalue/A6taxremlife))</f>
        <v>n/a</v>
      </c>
      <c r="AS395" s="171" t="str">
        <f>IF(AS$3&gt;A6taxremlife,A6taxvalue-SUM($F395:AR395),IF(A6taxremlife="N/A","n/a",A6taxvalue/A6taxremlife))</f>
        <v>n/a</v>
      </c>
      <c r="AT395" s="171" t="str">
        <f>IF(AT$3&gt;A6taxremlife,A6taxvalue-SUM($F395:AS395),IF(A6taxremlife="N/A","n/a",A6taxvalue/A6taxremlife))</f>
        <v>n/a</v>
      </c>
      <c r="AU395" s="171" t="str">
        <f>IF(AU$3&gt;A6taxremlife,A6taxvalue-SUM($F395:AT395),IF(A6taxremlife="N/A","n/a",A6taxvalue/A6taxremlife))</f>
        <v>n/a</v>
      </c>
      <c r="AV395" s="171" t="str">
        <f>IF(AV$3&gt;A6taxremlife,A6taxvalue-SUM($F395:AU395),IF(A6taxremlife="N/A","n/a",A6taxvalue/A6taxremlife))</f>
        <v>n/a</v>
      </c>
      <c r="AW395" s="171" t="str">
        <f>IF(AW$3&gt;A6taxremlife,A6taxvalue-SUM($F395:AV395),IF(A6taxremlife="N/A","n/a",A6taxvalue/A6taxremlife))</f>
        <v>n/a</v>
      </c>
      <c r="AX395" s="171" t="str">
        <f>IF(AX$3&gt;A6taxremlife,A6taxvalue-SUM($F395:AW395),IF(A6taxremlife="N/A","n/a",A6taxvalue/A6taxremlife))</f>
        <v>n/a</v>
      </c>
      <c r="AY395" s="171" t="str">
        <f>IF(AY$3&gt;A6taxremlife,A6taxvalue-SUM($F395:AX395),IF(A6taxremlife="N/A","n/a",A6taxvalue/A6taxremlife))</f>
        <v>n/a</v>
      </c>
      <c r="AZ395" s="171" t="str">
        <f>IF(AZ$3&gt;A6taxremlife,A6taxvalue-SUM($F395:AY395),IF(A6taxremlife="N/A","n/a",A6taxvalue/A6taxremlife))</f>
        <v>n/a</v>
      </c>
      <c r="BA395" s="171" t="str">
        <f>IF(BA$3&gt;A6taxremlife,A6taxvalue-SUM($F395:AZ395),IF(A6taxremlife="N/A","n/a",A6taxvalue/A6taxremlife))</f>
        <v>n/a</v>
      </c>
      <c r="BB395" s="171" t="str">
        <f>IF(BB$3&gt;A6taxremlife,A6taxvalue-SUM($F395:BA395),IF(A6taxremlife="N/A","n/a",A6taxvalue/A6taxremlife))</f>
        <v>n/a</v>
      </c>
      <c r="BC395" s="171" t="str">
        <f>IF(BC$3&gt;A6taxremlife,A6taxvalue-SUM($F395:BB395),IF(A6taxremlife="N/A","n/a",A6taxvalue/A6taxremlife))</f>
        <v>n/a</v>
      </c>
      <c r="BD395" s="171" t="str">
        <f>IF(BD$3&gt;A6taxremlife,A6taxvalue-SUM($F395:BC395),IF(A6taxremlife="N/A","n/a",A6taxvalue/A6taxremlife))</f>
        <v>n/a</v>
      </c>
      <c r="BE395" s="171" t="str">
        <f>IF(BE$3&gt;A6taxremlife,A6taxvalue-SUM($F395:BD395),IF(A6taxremlife="N/A","n/a",A6taxvalue/A6taxremlife))</f>
        <v>n/a</v>
      </c>
      <c r="BF395" s="171" t="str">
        <f>IF(BF$3&gt;A6taxremlife,A6taxvalue-SUM($F395:BE395),IF(A6taxremlife="N/A","n/a",A6taxvalue/A6taxremlife))</f>
        <v>n/a</v>
      </c>
      <c r="BG395" s="171" t="str">
        <f>IF(BG$3&gt;A6taxremlife,A6taxvalue-SUM($F395:BF395),IF(A6taxremlife="N/A","n/a",A6taxvalue/A6taxremlife))</f>
        <v>n/a</v>
      </c>
      <c r="BH395" s="171" t="str">
        <f>IF(BH$3&gt;A6taxremlife,A6taxvalue-SUM($F395:BG395),IF(A6taxremlife="N/A","n/a",A6taxvalue/A6taxremlife))</f>
        <v>n/a</v>
      </c>
      <c r="BI395" s="171" t="str">
        <f>IF(BI$3&gt;A6taxremlife,A6taxvalue-SUM($F395:BH395),IF(A6taxremlife="N/A","n/a",A6taxvalue/A6taxremlife))</f>
        <v>n/a</v>
      </c>
      <c r="BJ395" s="16"/>
      <c r="BK395" s="16"/>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2" customFormat="1" hidden="1" outlineLevel="2">
      <c r="A396" s="16"/>
      <c r="B396" s="16"/>
      <c r="C396" s="35"/>
      <c r="D396" s="546" t="s">
        <v>71</v>
      </c>
      <c r="E396" s="293">
        <v>0</v>
      </c>
      <c r="F396" s="37"/>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c r="BE396" s="172"/>
      <c r="BF396" s="172"/>
      <c r="BG396" s="172"/>
      <c r="BH396" s="172"/>
      <c r="BI396" s="172"/>
      <c r="BJ396" s="16"/>
      <c r="BK396" s="1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2" customFormat="1" hidden="1" outlineLevel="2">
      <c r="A397" s="16"/>
      <c r="B397" s="16"/>
      <c r="C397" s="35"/>
      <c r="D397" s="546"/>
      <c r="E397" s="293">
        <v>1</v>
      </c>
      <c r="F397" s="37"/>
      <c r="G397" s="317"/>
      <c r="H397" s="172">
        <f>IF(A6taxstdlife="n/a","n/a",IF(H$3&gt;(A6taxstdlife+$E397),((Input!$G$108+Input!$G$84)*$G$7)-SUM($G397:G397),((Input!$G$108+Input!$G$84)*$G$7)/A6taxstdlife))</f>
        <v>0.24361363232742331</v>
      </c>
      <c r="I397" s="172">
        <f>IF(A6taxstdlife="n/a","n/a",IF(I$3&gt;(A6taxstdlife+$E397),((Input!$G$108+Input!$G$84)*$G$7)-SUM($G397:H397),((Input!$G$108+Input!$G$84)*$G$7)/A6taxstdlife))</f>
        <v>0.24361363232742331</v>
      </c>
      <c r="J397" s="172">
        <f>IF(A6taxstdlife="n/a","n/a",IF(J$3&gt;(A6taxstdlife+$E397),((Input!$G$108+Input!$G$84)*$G$7)-SUM($G397:I397),((Input!$G$108+Input!$G$84)*$G$7)/A6taxstdlife))</f>
        <v>0.24361363232742331</v>
      </c>
      <c r="K397" s="172">
        <f>IF(A6taxstdlife="n/a","n/a",IF(K$3&gt;(A6taxstdlife+$E397),((Input!$G$108+Input!$G$84)*$G$7)-SUM($G397:J397),((Input!$G$108+Input!$G$84)*$G$7)/A6taxstdlife))</f>
        <v>0.24361363232742331</v>
      </c>
      <c r="L397" s="172">
        <f>IF(A6taxstdlife="n/a","n/a",IF(L$3&gt;(A6taxstdlife+$E397),((Input!$G$108+Input!$G$84)*$G$7)-SUM($G397:K397),((Input!$G$108+Input!$G$84)*$G$7)/A6taxstdlife))</f>
        <v>0.24361363232742331</v>
      </c>
      <c r="M397" s="172">
        <f>IF(A6taxstdlife="n/a","n/a",IF(M$3&gt;(A6taxstdlife+$E397),((Input!$G$108+Input!$G$84)*$G$7)-SUM($G397:L397),((Input!$G$108+Input!$G$84)*$G$7)/A6taxstdlife))</f>
        <v>0.24361363232742331</v>
      </c>
      <c r="N397" s="172">
        <f>IF(A6taxstdlife="n/a","n/a",IF(N$3&gt;(A6taxstdlife+$E397),((Input!$G$108+Input!$G$84)*$G$7)-SUM($G397:M397),((Input!$G$108+Input!$G$84)*$G$7)/A6taxstdlife))</f>
        <v>0.24361363232742331</v>
      </c>
      <c r="O397" s="172">
        <f>IF(A6taxstdlife="n/a","n/a",IF(O$3&gt;(A6taxstdlife+$E397),((Input!$G$108+Input!$G$84)*$G$7)-SUM($G397:N397),((Input!$G$108+Input!$G$84)*$G$7)/A6taxstdlife))</f>
        <v>0.24361363232742331</v>
      </c>
      <c r="P397" s="172">
        <f>IF(A6taxstdlife="n/a","n/a",IF(P$3&gt;(A6taxstdlife+$E397),((Input!$G$108+Input!$G$84)*$G$7)-SUM($G397:O397),((Input!$G$108+Input!$G$84)*$G$7)/A6taxstdlife))</f>
        <v>0.24361363232742331</v>
      </c>
      <c r="Q397" s="172">
        <f>IF(A6taxstdlife="n/a","n/a",IF(Q$3&gt;(A6taxstdlife+$E397),((Input!$G$108+Input!$G$84)*$G$7)-SUM($G397:P397),((Input!$G$108+Input!$G$84)*$G$7)/A6taxstdlife))</f>
        <v>0.24361363232742331</v>
      </c>
      <c r="R397" s="172">
        <f>IF(A6taxstdlife="n/a","n/a",IF(R$3&gt;(A6taxstdlife+$E397),((Input!$G$108+Input!$G$84)*$G$7)-SUM($G397:Q397),((Input!$G$108+Input!$G$84)*$G$7)/A6taxstdlife))</f>
        <v>0.24361363232742331</v>
      </c>
      <c r="S397" s="172">
        <f>IF(A6taxstdlife="n/a","n/a",IF(S$3&gt;(A6taxstdlife+$E397),((Input!$G$108+Input!$G$84)*$G$7)-SUM($G397:R397),((Input!$G$108+Input!$G$84)*$G$7)/A6taxstdlife))</f>
        <v>0.24361363232742331</v>
      </c>
      <c r="T397" s="172">
        <f>IF(A6taxstdlife="n/a","n/a",IF(T$3&gt;(A6taxstdlife+$E397),((Input!$G$108+Input!$G$84)*$G$7)-SUM($G397:S397),((Input!$G$108+Input!$G$84)*$G$7)/A6taxstdlife))</f>
        <v>0.24361363232742331</v>
      </c>
      <c r="U397" s="172">
        <f>IF(A6taxstdlife="n/a","n/a",IF(U$3&gt;(A6taxstdlife+$E397),((Input!$G$108+Input!$G$84)*$G$7)-SUM($G397:T397),((Input!$G$108+Input!$G$84)*$G$7)/A6taxstdlife))</f>
        <v>0.24361363232742331</v>
      </c>
      <c r="V397" s="172">
        <f>IF(A6taxstdlife="n/a","n/a",IF(V$3&gt;(A6taxstdlife+$E397),((Input!$G$108+Input!$G$84)*$G$7)-SUM($G397:U397),((Input!$G$108+Input!$G$84)*$G$7)/A6taxstdlife))</f>
        <v>0.24361363232742331</v>
      </c>
      <c r="W397" s="172">
        <f>IF(A6taxstdlife="n/a","n/a",IF(W$3&gt;(A6taxstdlife+$E397),((Input!$G$108+Input!$G$84)*$G$7)-SUM($G397:V397),((Input!$G$108+Input!$G$84)*$G$7)/A6taxstdlife))</f>
        <v>0.24361363232742331</v>
      </c>
      <c r="X397" s="172">
        <f>IF(A6taxstdlife="n/a","n/a",IF(X$3&gt;(A6taxstdlife+$E397),((Input!$G$108+Input!$G$84)*$G$7)-SUM($G397:W397),((Input!$G$108+Input!$G$84)*$G$7)/A6taxstdlife))</f>
        <v>0.24361363232742331</v>
      </c>
      <c r="Y397" s="172">
        <f>IF(A6taxstdlife="n/a","n/a",IF(Y$3&gt;(A6taxstdlife+$E397),((Input!$G$108+Input!$G$84)*$G$7)-SUM($G397:X397),((Input!$G$108+Input!$G$84)*$G$7)/A6taxstdlife))</f>
        <v>0.24361363232742331</v>
      </c>
      <c r="Z397" s="172">
        <f>IF(A6taxstdlife="n/a","n/a",IF(Z$3&gt;(A6taxstdlife+$E397),((Input!$G$108+Input!$G$84)*$G$7)-SUM($G397:Y397),((Input!$G$108+Input!$G$84)*$G$7)/A6taxstdlife))</f>
        <v>0.24361363232742331</v>
      </c>
      <c r="AA397" s="172">
        <f>IF(A6taxstdlife="n/a","n/a",IF(AA$3&gt;(A6taxstdlife+$E397),((Input!$G$108+Input!$G$84)*$G$7)-SUM($G397:Z397),((Input!$G$108+Input!$G$84)*$G$7)/A6taxstdlife))</f>
        <v>0.24361363232742331</v>
      </c>
      <c r="AB397" s="172">
        <f>IF(A6taxstdlife="n/a","n/a",IF(AB$3&gt;(A6taxstdlife+$E397),((Input!$G$108+Input!$G$84)*$G$7)-SUM($G397:AA397),((Input!$G$108+Input!$G$84)*$G$7)/A6taxstdlife))</f>
        <v>0.24361363232742331</v>
      </c>
      <c r="AC397" s="172">
        <f>IF(A6taxstdlife="n/a","n/a",IF(AC$3&gt;(A6taxstdlife+$E397),((Input!$G$108+Input!$G$84)*$G$7)-SUM($G397:AB397),((Input!$G$108+Input!$G$84)*$G$7)/A6taxstdlife))</f>
        <v>0.24361363232742331</v>
      </c>
      <c r="AD397" s="172">
        <f>IF(A6taxstdlife="n/a","n/a",IF(AD$3&gt;(A6taxstdlife+$E397),((Input!$G$108+Input!$G$84)*$G$7)-SUM($G397:AC397),((Input!$G$108+Input!$G$84)*$G$7)/A6taxstdlife))</f>
        <v>0.24361363232742331</v>
      </c>
      <c r="AE397" s="172">
        <f>IF(A6taxstdlife="n/a","n/a",IF(AE$3&gt;(A6taxstdlife+$E397),((Input!$G$108+Input!$G$84)*$G$7)-SUM($G397:AD397),((Input!$G$108+Input!$G$84)*$G$7)/A6taxstdlife))</f>
        <v>0.24361363232742331</v>
      </c>
      <c r="AF397" s="172">
        <f>IF(A6taxstdlife="n/a","n/a",IF(AF$3&gt;(A6taxstdlife+$E397),((Input!$G$108+Input!$G$84)*$G$7)-SUM($G397:AE397),((Input!$G$108+Input!$G$84)*$G$7)/A6taxstdlife))</f>
        <v>0.24361363232742331</v>
      </c>
      <c r="AG397" s="172">
        <f>IF(A6taxstdlife="n/a","n/a",IF(AG$3&gt;(A6taxstdlife+$E397),((Input!$G$108+Input!$G$84)*$G$7)-SUM($G397:AF397),((Input!$G$108+Input!$G$84)*$G$7)/A6taxstdlife))</f>
        <v>0.24361363232742331</v>
      </c>
      <c r="AH397" s="172">
        <f>IF(A6taxstdlife="n/a","n/a",IF(AH$3&gt;(A6taxstdlife+$E397),((Input!$G$108+Input!$G$84)*$G$7)-SUM($G397:AG397),((Input!$G$108+Input!$G$84)*$G$7)/A6taxstdlife))</f>
        <v>0.24361363232742331</v>
      </c>
      <c r="AI397" s="172">
        <f>IF(A6taxstdlife="n/a","n/a",IF(AI$3&gt;(A6taxstdlife+$E397),((Input!$G$108+Input!$G$84)*$G$7)-SUM($G397:AH397),((Input!$G$108+Input!$G$84)*$G$7)/A6taxstdlife))</f>
        <v>0.24361363232742331</v>
      </c>
      <c r="AJ397" s="172">
        <f>IF(A6taxstdlife="n/a","n/a",IF(AJ$3&gt;(A6taxstdlife+$E397),((Input!$G$108+Input!$G$84)*$G$7)-SUM($G397:AI397),((Input!$G$108+Input!$G$84)*$G$7)/A6taxstdlife))</f>
        <v>0.24361363232742331</v>
      </c>
      <c r="AK397" s="172">
        <f>IF(A6taxstdlife="n/a","n/a",IF(AK$3&gt;(A6taxstdlife+$E397),((Input!$G$108+Input!$G$84)*$G$7)-SUM($G397:AJ397),((Input!$G$108+Input!$G$84)*$G$7)/A6taxstdlife))</f>
        <v>0.24361363232742331</v>
      </c>
      <c r="AL397" s="172">
        <f>IF(A6taxstdlife="n/a","n/a",IF(AL$3&gt;(A6taxstdlife+$E397),((Input!$G$108+Input!$G$84)*$G$7)-SUM($G397:AK397),((Input!$G$108+Input!$G$84)*$G$7)/A6taxstdlife))</f>
        <v>0.24361363232742331</v>
      </c>
      <c r="AM397" s="172">
        <f>IF(A6taxstdlife="n/a","n/a",IF(AM$3&gt;(A6taxstdlife+$E397),((Input!$G$108+Input!$G$84)*$G$7)-SUM($G397:AL397),((Input!$G$108+Input!$G$84)*$G$7)/A6taxstdlife))</f>
        <v>0.24361363232742331</v>
      </c>
      <c r="AN397" s="172">
        <f>IF(A6taxstdlife="n/a","n/a",IF(AN$3&gt;(A6taxstdlife+$E397),((Input!$G$108+Input!$G$84)*$G$7)-SUM($G397:AM397),((Input!$G$108+Input!$G$84)*$G$7)/A6taxstdlife))</f>
        <v>0.24361363232742331</v>
      </c>
      <c r="AO397" s="172">
        <f>IF(A6taxstdlife="n/a","n/a",IF(AO$3&gt;(A6taxstdlife+$E397),((Input!$G$108+Input!$G$84)*$G$7)-SUM($G397:AN397),((Input!$G$108+Input!$G$84)*$G$7)/A6taxstdlife))</f>
        <v>0.24361363232742331</v>
      </c>
      <c r="AP397" s="172">
        <f>IF(A6taxstdlife="n/a","n/a",IF(AP$3&gt;(A6taxstdlife+$E397),((Input!$G$108+Input!$G$84)*$G$7)-SUM($G397:AO397),((Input!$G$108+Input!$G$84)*$G$7)/A6taxstdlife))</f>
        <v>0.24361363232742331</v>
      </c>
      <c r="AQ397" s="172">
        <f>IF(A6taxstdlife="n/a","n/a",IF(AQ$3&gt;(A6taxstdlife+$E397),((Input!$G$108+Input!$G$84)*$G$7)-SUM($G397:AP397),((Input!$G$108+Input!$G$84)*$G$7)/A6taxstdlife))</f>
        <v>0.24361363232742331</v>
      </c>
      <c r="AR397" s="172">
        <f>IF(A6taxstdlife="n/a","n/a",IF(AR$3&gt;(A6taxstdlife+$E397),((Input!$G$108+Input!$G$84)*$G$7)-SUM($G397:AQ397),((Input!$G$108+Input!$G$84)*$G$7)/A6taxstdlife))</f>
        <v>0.24361363232742331</v>
      </c>
      <c r="AS397" s="172">
        <f>IF(A6taxstdlife="n/a","n/a",IF(AS$3&gt;(A6taxstdlife+$E397),((Input!$G$108+Input!$G$84)*$G$7)-SUM($G397:AR397),((Input!$G$108+Input!$G$84)*$G$7)/A6taxstdlife))</f>
        <v>0.24361363232742331</v>
      </c>
      <c r="AT397" s="172">
        <f>IF(A6taxstdlife="n/a","n/a",IF(AT$3&gt;(A6taxstdlife+$E397),((Input!$G$108+Input!$G$84)*$G$7)-SUM($G397:AS397),((Input!$G$108+Input!$G$84)*$G$7)/A6taxstdlife))</f>
        <v>0.24361363232742331</v>
      </c>
      <c r="AU397" s="172">
        <f>IF(A6taxstdlife="n/a","n/a",IF(AU$3&gt;(A6taxstdlife+$E397),((Input!$G$108+Input!$G$84)*$G$7)-SUM($G397:AT397),((Input!$G$108+Input!$G$84)*$G$7)/A6taxstdlife))</f>
        <v>0.24361363232742331</v>
      </c>
      <c r="AV397" s="172">
        <f>IF(A6taxstdlife="n/a","n/a",IF(AV$3&gt;(A6taxstdlife+$E397),((Input!$G$108+Input!$G$84)*$G$7)-SUM($G397:AU397),((Input!$G$108+Input!$G$84)*$G$7)/A6taxstdlife))</f>
        <v>0.24361363232742331</v>
      </c>
      <c r="AW397" s="172">
        <f>IF(A6taxstdlife="n/a","n/a",IF(AW$3&gt;(A6taxstdlife+$E397),((Input!$G$108+Input!$G$84)*$G$7)-SUM($G397:AV397),((Input!$G$108+Input!$G$84)*$G$7)/A6taxstdlife))</f>
        <v>0.24361363232742331</v>
      </c>
      <c r="AX397" s="172">
        <f>IF(A6taxstdlife="n/a","n/a",IF(AX$3&gt;(A6taxstdlife+$E397),((Input!$G$108+Input!$G$84)*$G$7)-SUM($G397:AW397),((Input!$G$108+Input!$G$84)*$G$7)/A6taxstdlife))</f>
        <v>0.24361363232742331</v>
      </c>
      <c r="AY397" s="172">
        <f>IF(A6taxstdlife="n/a","n/a",IF(AY$3&gt;(A6taxstdlife+$E397),((Input!$G$108+Input!$G$84)*$G$7)-SUM($G397:AX397),((Input!$G$108+Input!$G$84)*$G$7)/A6taxstdlife))</f>
        <v>0.24361363232742331</v>
      </c>
      <c r="AZ397" s="172">
        <f>IF(A6taxstdlife="n/a","n/a",IF(AZ$3&gt;(A6taxstdlife+$E397),((Input!$G$108+Input!$G$84)*$G$7)-SUM($G397:AY397),((Input!$G$108+Input!$G$84)*$G$7)/A6taxstdlife))</f>
        <v>0.24361363232742331</v>
      </c>
      <c r="BA397" s="172">
        <f>IF(A6taxstdlife="n/a","n/a",IF(BA$3&gt;(A6taxstdlife+$E397),((Input!$G$108+Input!$G$84)*$G$7)-SUM($G397:AZ397),((Input!$G$108+Input!$G$84)*$G$7)/A6taxstdlife))</f>
        <v>-7.1054273576010019E-15</v>
      </c>
      <c r="BB397" s="172">
        <f>IF(A6taxstdlife="n/a","n/a",IF(BB$3&gt;(A6taxstdlife+$E397),((Input!$G$108+Input!$G$84)*$G$7)-SUM($G397:BA397),((Input!$G$108+Input!$G$84)*$G$7)/A6taxstdlife))</f>
        <v>0</v>
      </c>
      <c r="BC397" s="172">
        <f>IF(A6taxstdlife="n/a","n/a",IF(BC$3&gt;(A6taxstdlife+$E397),((Input!$G$108+Input!$G$84)*$G$7)-SUM($G397:BB397),((Input!$G$108+Input!$G$84)*$G$7)/A6taxstdlife))</f>
        <v>0</v>
      </c>
      <c r="BD397" s="172">
        <f>IF(A6taxstdlife="n/a","n/a",IF(BD$3&gt;(A6taxstdlife+$E397),((Input!$G$108+Input!$G$84)*$G$7)-SUM($G397:BC397),((Input!$G$108+Input!$G$84)*$G$7)/A6taxstdlife))</f>
        <v>0</v>
      </c>
      <c r="BE397" s="172">
        <f>IF(A6taxstdlife="n/a","n/a",IF(BE$3&gt;(A6taxstdlife+$E397),((Input!$G$108+Input!$G$84)*$G$7)-SUM($G397:BD397),((Input!$G$108+Input!$G$84)*$G$7)/A6taxstdlife))</f>
        <v>0</v>
      </c>
      <c r="BF397" s="172">
        <f>IF(A6taxstdlife="n/a","n/a",IF(BF$3&gt;(A6taxstdlife+$E397),((Input!$G$108+Input!$G$84)*$G$7)-SUM($G397:BE397),((Input!$G$108+Input!$G$84)*$G$7)/A6taxstdlife))</f>
        <v>0</v>
      </c>
      <c r="BG397" s="172">
        <f>IF(A6taxstdlife="n/a","n/a",IF(BG$3&gt;(A6taxstdlife+$E397),((Input!$G$108+Input!$G$84)*$G$7)-SUM($G397:BF397),((Input!$G$108+Input!$G$84)*$G$7)/A6taxstdlife))</f>
        <v>0</v>
      </c>
      <c r="BH397" s="172">
        <f>IF(A6taxstdlife="n/a","n/a",IF(BH$3&gt;(A6taxstdlife+$E397),((Input!$G$108+Input!$G$84)*$G$7)-SUM($G397:BG397),((Input!$G$108+Input!$G$84)*$G$7)/A6taxstdlife))</f>
        <v>0</v>
      </c>
      <c r="BI397" s="172">
        <f>IF(A6taxstdlife="n/a","n/a",IF(BI$3&gt;(A6taxstdlife+$E397),((Input!$G$108+Input!$G$84)*$G$7)-SUM($G397:BH397),((Input!$G$108+Input!$G$84)*$G$7)/A6taxstdlife))</f>
        <v>0</v>
      </c>
      <c r="BJ397" s="16"/>
      <c r="BK397" s="16"/>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2" customFormat="1" hidden="1" outlineLevel="2">
      <c r="A398" s="16"/>
      <c r="B398" s="16"/>
      <c r="C398" s="35"/>
      <c r="D398" s="546"/>
      <c r="E398" s="293">
        <v>2</v>
      </c>
      <c r="F398" s="37"/>
      <c r="G398" s="318"/>
      <c r="H398" s="319"/>
      <c r="I398" s="172">
        <f>IF(A6taxstdlife="n/a","n/a",IF(I$3&gt;(A6taxstdlife+$E398),((Input!$H$108+Input!$H$84)*$H$7)-SUM($H398:H398),((Input!$H$108+Input!$H$84)*$H$7)/A6taxstdlife))</f>
        <v>0.26161471297077743</v>
      </c>
      <c r="J398" s="172">
        <f>IF(A6taxstdlife="n/a","n/a",IF(J$3&gt;(A6taxstdlife+$E398),((Input!$H$108+Input!$H$84)*$H$7)-SUM($H398:I398),((Input!$H$108+Input!$H$84)*$H$7)/A6taxstdlife))</f>
        <v>0.26161471297077743</v>
      </c>
      <c r="K398" s="172">
        <f>IF(A6taxstdlife="n/a","n/a",IF(K$3&gt;(A6taxstdlife+$E398),((Input!$H$108+Input!$H$84)*$H$7)-SUM($H398:J398),((Input!$H$108+Input!$H$84)*$H$7)/A6taxstdlife))</f>
        <v>0.26161471297077743</v>
      </c>
      <c r="L398" s="172">
        <f>IF(A6taxstdlife="n/a","n/a",IF(L$3&gt;(A6taxstdlife+$E398),((Input!$H$108+Input!$H$84)*$H$7)-SUM($H398:K398),((Input!$H$108+Input!$H$84)*$H$7)/A6taxstdlife))</f>
        <v>0.26161471297077743</v>
      </c>
      <c r="M398" s="172">
        <f>IF(A6taxstdlife="n/a","n/a",IF(M$3&gt;(A6taxstdlife+$E398),((Input!$H$108+Input!$H$84)*$H$7)-SUM($H398:L398),((Input!$H$108+Input!$H$84)*$H$7)/A6taxstdlife))</f>
        <v>0.26161471297077743</v>
      </c>
      <c r="N398" s="172">
        <f>IF(A6taxstdlife="n/a","n/a",IF(N$3&gt;(A6taxstdlife+$E398),((Input!$H$108+Input!$H$84)*$H$7)-SUM($H398:M398),((Input!$H$108+Input!$H$84)*$H$7)/A6taxstdlife))</f>
        <v>0.26161471297077743</v>
      </c>
      <c r="O398" s="172">
        <f>IF(A6taxstdlife="n/a","n/a",IF(O$3&gt;(A6taxstdlife+$E398),((Input!$H$108+Input!$H$84)*$H$7)-SUM($H398:N398),((Input!$H$108+Input!$H$84)*$H$7)/A6taxstdlife))</f>
        <v>0.26161471297077743</v>
      </c>
      <c r="P398" s="172">
        <f>IF(A6taxstdlife="n/a","n/a",IF(P$3&gt;(A6taxstdlife+$E398),((Input!$H$108+Input!$H$84)*$H$7)-SUM($H398:O398),((Input!$H$108+Input!$H$84)*$H$7)/A6taxstdlife))</f>
        <v>0.26161471297077743</v>
      </c>
      <c r="Q398" s="172">
        <f>IF(A6taxstdlife="n/a","n/a",IF(Q$3&gt;(A6taxstdlife+$E398),((Input!$H$108+Input!$H$84)*$H$7)-SUM($H398:P398),((Input!$H$108+Input!$H$84)*$H$7)/A6taxstdlife))</f>
        <v>0.26161471297077743</v>
      </c>
      <c r="R398" s="172">
        <f>IF(A6taxstdlife="n/a","n/a",IF(R$3&gt;(A6taxstdlife+$E398),((Input!$H$108+Input!$H$84)*$H$7)-SUM($H398:Q398),((Input!$H$108+Input!$H$84)*$H$7)/A6taxstdlife))</f>
        <v>0.26161471297077743</v>
      </c>
      <c r="S398" s="172">
        <f>IF(A6taxstdlife="n/a","n/a",IF(S$3&gt;(A6taxstdlife+$E398),((Input!$H$108+Input!$H$84)*$H$7)-SUM($H398:R398),((Input!$H$108+Input!$H$84)*$H$7)/A6taxstdlife))</f>
        <v>0.26161471297077743</v>
      </c>
      <c r="T398" s="172">
        <f>IF(A6taxstdlife="n/a","n/a",IF(T$3&gt;(A6taxstdlife+$E398),((Input!$H$108+Input!$H$84)*$H$7)-SUM($H398:S398),((Input!$H$108+Input!$H$84)*$H$7)/A6taxstdlife))</f>
        <v>0.26161471297077743</v>
      </c>
      <c r="U398" s="172">
        <f>IF(A6taxstdlife="n/a","n/a",IF(U$3&gt;(A6taxstdlife+$E398),((Input!$H$108+Input!$H$84)*$H$7)-SUM($H398:T398),((Input!$H$108+Input!$H$84)*$H$7)/A6taxstdlife))</f>
        <v>0.26161471297077743</v>
      </c>
      <c r="V398" s="172">
        <f>IF(A6taxstdlife="n/a","n/a",IF(V$3&gt;(A6taxstdlife+$E398),((Input!$H$108+Input!$H$84)*$H$7)-SUM($H398:U398),((Input!$H$108+Input!$H$84)*$H$7)/A6taxstdlife))</f>
        <v>0.26161471297077743</v>
      </c>
      <c r="W398" s="172">
        <f>IF(A6taxstdlife="n/a","n/a",IF(W$3&gt;(A6taxstdlife+$E398),((Input!$H$108+Input!$H$84)*$H$7)-SUM($H398:V398),((Input!$H$108+Input!$H$84)*$H$7)/A6taxstdlife))</f>
        <v>0.26161471297077743</v>
      </c>
      <c r="X398" s="172">
        <f>IF(A6taxstdlife="n/a","n/a",IF(X$3&gt;(A6taxstdlife+$E398),((Input!$H$108+Input!$H$84)*$H$7)-SUM($H398:W398),((Input!$H$108+Input!$H$84)*$H$7)/A6taxstdlife))</f>
        <v>0.26161471297077743</v>
      </c>
      <c r="Y398" s="172">
        <f>IF(A6taxstdlife="n/a","n/a",IF(Y$3&gt;(A6taxstdlife+$E398),((Input!$H$108+Input!$H$84)*$H$7)-SUM($H398:X398),((Input!$H$108+Input!$H$84)*$H$7)/A6taxstdlife))</f>
        <v>0.26161471297077743</v>
      </c>
      <c r="Z398" s="172">
        <f>IF(A6taxstdlife="n/a","n/a",IF(Z$3&gt;(A6taxstdlife+$E398),((Input!$H$108+Input!$H$84)*$H$7)-SUM($H398:Y398),((Input!$H$108+Input!$H$84)*$H$7)/A6taxstdlife))</f>
        <v>0.26161471297077743</v>
      </c>
      <c r="AA398" s="172">
        <f>IF(A6taxstdlife="n/a","n/a",IF(AA$3&gt;(A6taxstdlife+$E398),((Input!$H$108+Input!$H$84)*$H$7)-SUM($H398:Z398),((Input!$H$108+Input!$H$84)*$H$7)/A6taxstdlife))</f>
        <v>0.26161471297077743</v>
      </c>
      <c r="AB398" s="172">
        <f>IF(A6taxstdlife="n/a","n/a",IF(AB$3&gt;(A6taxstdlife+$E398),((Input!$H$108+Input!$H$84)*$H$7)-SUM($H398:AA398),((Input!$H$108+Input!$H$84)*$H$7)/A6taxstdlife))</f>
        <v>0.26161471297077743</v>
      </c>
      <c r="AC398" s="172">
        <f>IF(A6taxstdlife="n/a","n/a",IF(AC$3&gt;(A6taxstdlife+$E398),((Input!$H$108+Input!$H$84)*$H$7)-SUM($H398:AB398),((Input!$H$108+Input!$H$84)*$H$7)/A6taxstdlife))</f>
        <v>0.26161471297077743</v>
      </c>
      <c r="AD398" s="172">
        <f>IF(A6taxstdlife="n/a","n/a",IF(AD$3&gt;(A6taxstdlife+$E398),((Input!$H$108+Input!$H$84)*$H$7)-SUM($H398:AC398),((Input!$H$108+Input!$H$84)*$H$7)/A6taxstdlife))</f>
        <v>0.26161471297077743</v>
      </c>
      <c r="AE398" s="172">
        <f>IF(A6taxstdlife="n/a","n/a",IF(AE$3&gt;(A6taxstdlife+$E398),((Input!$H$108+Input!$H$84)*$H$7)-SUM($H398:AD398),((Input!$H$108+Input!$H$84)*$H$7)/A6taxstdlife))</f>
        <v>0.26161471297077743</v>
      </c>
      <c r="AF398" s="172">
        <f>IF(A6taxstdlife="n/a","n/a",IF(AF$3&gt;(A6taxstdlife+$E398),((Input!$H$108+Input!$H$84)*$H$7)-SUM($H398:AE398),((Input!$H$108+Input!$H$84)*$H$7)/A6taxstdlife))</f>
        <v>0.26161471297077743</v>
      </c>
      <c r="AG398" s="172">
        <f>IF(A6taxstdlife="n/a","n/a",IF(AG$3&gt;(A6taxstdlife+$E398),((Input!$H$108+Input!$H$84)*$H$7)-SUM($H398:AF398),((Input!$H$108+Input!$H$84)*$H$7)/A6taxstdlife))</f>
        <v>0.26161471297077743</v>
      </c>
      <c r="AH398" s="172">
        <f>IF(A6taxstdlife="n/a","n/a",IF(AH$3&gt;(A6taxstdlife+$E398),((Input!$H$108+Input!$H$84)*$H$7)-SUM($H398:AG398),((Input!$H$108+Input!$H$84)*$H$7)/A6taxstdlife))</f>
        <v>0.26161471297077743</v>
      </c>
      <c r="AI398" s="172">
        <f>IF(A6taxstdlife="n/a","n/a",IF(AI$3&gt;(A6taxstdlife+$E398),((Input!$H$108+Input!$H$84)*$H$7)-SUM($H398:AH398),((Input!$H$108+Input!$H$84)*$H$7)/A6taxstdlife))</f>
        <v>0.26161471297077743</v>
      </c>
      <c r="AJ398" s="172">
        <f>IF(A6taxstdlife="n/a","n/a",IF(AJ$3&gt;(A6taxstdlife+$E398),((Input!$H$108+Input!$H$84)*$H$7)-SUM($H398:AI398),((Input!$H$108+Input!$H$84)*$H$7)/A6taxstdlife))</f>
        <v>0.26161471297077743</v>
      </c>
      <c r="AK398" s="172">
        <f>IF(A6taxstdlife="n/a","n/a",IF(AK$3&gt;(A6taxstdlife+$E398),((Input!$H$108+Input!$H$84)*$H$7)-SUM($H398:AJ398),((Input!$H$108+Input!$H$84)*$H$7)/A6taxstdlife))</f>
        <v>0.26161471297077743</v>
      </c>
      <c r="AL398" s="172">
        <f>IF(A6taxstdlife="n/a","n/a",IF(AL$3&gt;(A6taxstdlife+$E398),((Input!$H$108+Input!$H$84)*$H$7)-SUM($H398:AK398),((Input!$H$108+Input!$H$84)*$H$7)/A6taxstdlife))</f>
        <v>0.26161471297077743</v>
      </c>
      <c r="AM398" s="172">
        <f>IF(A6taxstdlife="n/a","n/a",IF(AM$3&gt;(A6taxstdlife+$E398),((Input!$H$108+Input!$H$84)*$H$7)-SUM($H398:AL398),((Input!$H$108+Input!$H$84)*$H$7)/A6taxstdlife))</f>
        <v>0.26161471297077743</v>
      </c>
      <c r="AN398" s="172">
        <f>IF(A6taxstdlife="n/a","n/a",IF(AN$3&gt;(A6taxstdlife+$E398),((Input!$H$108+Input!$H$84)*$H$7)-SUM($H398:AM398),((Input!$H$108+Input!$H$84)*$H$7)/A6taxstdlife))</f>
        <v>0.26161471297077743</v>
      </c>
      <c r="AO398" s="172">
        <f>IF(A6taxstdlife="n/a","n/a",IF(AO$3&gt;(A6taxstdlife+$E398),((Input!$H$108+Input!$H$84)*$H$7)-SUM($H398:AN398),((Input!$H$108+Input!$H$84)*$H$7)/A6taxstdlife))</f>
        <v>0.26161471297077743</v>
      </c>
      <c r="AP398" s="172">
        <f>IF(A6taxstdlife="n/a","n/a",IF(AP$3&gt;(A6taxstdlife+$E398),((Input!$H$108+Input!$H$84)*$H$7)-SUM($H398:AO398),((Input!$H$108+Input!$H$84)*$H$7)/A6taxstdlife))</f>
        <v>0.26161471297077743</v>
      </c>
      <c r="AQ398" s="172">
        <f>IF(A6taxstdlife="n/a","n/a",IF(AQ$3&gt;(A6taxstdlife+$E398),((Input!$H$108+Input!$H$84)*$H$7)-SUM($H398:AP398),((Input!$H$108+Input!$H$84)*$H$7)/A6taxstdlife))</f>
        <v>0.26161471297077743</v>
      </c>
      <c r="AR398" s="172">
        <f>IF(A6taxstdlife="n/a","n/a",IF(AR$3&gt;(A6taxstdlife+$E398),((Input!$H$108+Input!$H$84)*$H$7)-SUM($H398:AQ398),((Input!$H$108+Input!$H$84)*$H$7)/A6taxstdlife))</f>
        <v>0.26161471297077743</v>
      </c>
      <c r="AS398" s="172">
        <f>IF(A6taxstdlife="n/a","n/a",IF(AS$3&gt;(A6taxstdlife+$E398),((Input!$H$108+Input!$H$84)*$H$7)-SUM($H398:AR398),((Input!$H$108+Input!$H$84)*$H$7)/A6taxstdlife))</f>
        <v>0.26161471297077743</v>
      </c>
      <c r="AT398" s="172">
        <f>IF(A6taxstdlife="n/a","n/a",IF(AT$3&gt;(A6taxstdlife+$E398),((Input!$H$108+Input!$H$84)*$H$7)-SUM($H398:AS398),((Input!$H$108+Input!$H$84)*$H$7)/A6taxstdlife))</f>
        <v>0.26161471297077743</v>
      </c>
      <c r="AU398" s="172">
        <f>IF(A6taxstdlife="n/a","n/a",IF(AU$3&gt;(A6taxstdlife+$E398),((Input!$H$108+Input!$H$84)*$H$7)-SUM($H398:AT398),((Input!$H$108+Input!$H$84)*$H$7)/A6taxstdlife))</f>
        <v>0.26161471297077743</v>
      </c>
      <c r="AV398" s="172">
        <f>IF(A6taxstdlife="n/a","n/a",IF(AV$3&gt;(A6taxstdlife+$E398),((Input!$H$108+Input!$H$84)*$H$7)-SUM($H398:AU398),((Input!$H$108+Input!$H$84)*$H$7)/A6taxstdlife))</f>
        <v>0.26161471297077743</v>
      </c>
      <c r="AW398" s="172">
        <f>IF(A6taxstdlife="n/a","n/a",IF(AW$3&gt;(A6taxstdlife+$E398),((Input!$H$108+Input!$H$84)*$H$7)-SUM($H398:AV398),((Input!$H$108+Input!$H$84)*$H$7)/A6taxstdlife))</f>
        <v>0.26161471297077743</v>
      </c>
      <c r="AX398" s="172">
        <f>IF(A6taxstdlife="n/a","n/a",IF(AX$3&gt;(A6taxstdlife+$E398),((Input!$H$108+Input!$H$84)*$H$7)-SUM($H398:AW398),((Input!$H$108+Input!$H$84)*$H$7)/A6taxstdlife))</f>
        <v>0.26161471297077743</v>
      </c>
      <c r="AY398" s="172">
        <f>IF(A6taxstdlife="n/a","n/a",IF(AY$3&gt;(A6taxstdlife+$E398),((Input!$H$108+Input!$H$84)*$H$7)-SUM($H398:AX398),((Input!$H$108+Input!$H$84)*$H$7)/A6taxstdlife))</f>
        <v>0.26161471297077743</v>
      </c>
      <c r="AZ398" s="172">
        <f>IF(A6taxstdlife="n/a","n/a",IF(AZ$3&gt;(A6taxstdlife+$E398),((Input!$H$108+Input!$H$84)*$H$7)-SUM($H398:AY398),((Input!$H$108+Input!$H$84)*$H$7)/A6taxstdlife))</f>
        <v>0.26161471297077743</v>
      </c>
      <c r="BA398" s="172">
        <f>IF(A6taxstdlife="n/a","n/a",IF(BA$3&gt;(A6taxstdlife+$E398),((Input!$H$108+Input!$H$84)*$H$7)-SUM($H398:AZ398),((Input!$H$108+Input!$H$84)*$H$7)/A6taxstdlife))</f>
        <v>0.26161471297077743</v>
      </c>
      <c r="BB398" s="172">
        <f>IF(A6taxstdlife="n/a","n/a",IF(BB$3&gt;(A6taxstdlife+$E398),((Input!$H$108+Input!$H$84)*$H$7)-SUM($H398:BA398),((Input!$H$108+Input!$H$84)*$H$7)/A6taxstdlife))</f>
        <v>3.5527136788005009E-15</v>
      </c>
      <c r="BC398" s="172">
        <f>IF(A6taxstdlife="n/a","n/a",IF(BC$3&gt;(A6taxstdlife+$E398),((Input!$H$108+Input!$H$84)*$H$7)-SUM($H398:BB398),((Input!$H$108+Input!$H$84)*$H$7)/A6taxstdlife))</f>
        <v>0</v>
      </c>
      <c r="BD398" s="172">
        <f>IF(A6taxstdlife="n/a","n/a",IF(BD$3&gt;(A6taxstdlife+$E398),((Input!$H$108+Input!$H$84)*$H$7)-SUM($H398:BC398),((Input!$H$108+Input!$H$84)*$H$7)/A6taxstdlife))</f>
        <v>0</v>
      </c>
      <c r="BE398" s="172">
        <f>IF(A6taxstdlife="n/a","n/a",IF(BE$3&gt;(A6taxstdlife+$E398),((Input!$H$108+Input!$H$84)*$H$7)-SUM($H398:BD398),((Input!$H$108+Input!$H$84)*$H$7)/A6taxstdlife))</f>
        <v>0</v>
      </c>
      <c r="BF398" s="172">
        <f>IF(A6taxstdlife="n/a","n/a",IF(BF$3&gt;(A6taxstdlife+$E398),((Input!$H$108+Input!$H$84)*$H$7)-SUM($H398:BE398),((Input!$H$108+Input!$H$84)*$H$7)/A6taxstdlife))</f>
        <v>0</v>
      </c>
      <c r="BG398" s="172">
        <f>IF(A6taxstdlife="n/a","n/a",IF(BG$3&gt;(A6taxstdlife+$E398),((Input!$H$108+Input!$H$84)*$H$7)-SUM($H398:BF398),((Input!$H$108+Input!$H$84)*$H$7)/A6taxstdlife))</f>
        <v>0</v>
      </c>
      <c r="BH398" s="172">
        <f>IF(A6taxstdlife="n/a","n/a",IF(BH$3&gt;(A6taxstdlife+$E398),((Input!$H$108+Input!$H$84)*$H$7)-SUM($H398:BG398),((Input!$H$108+Input!$H$84)*$H$7)/A6taxstdlife))</f>
        <v>0</v>
      </c>
      <c r="BI398" s="172">
        <f>IF(A6taxstdlife="n/a","n/a",IF(BI$3&gt;(A6taxstdlife+$E398),((Input!$H$108+Input!$H$84)*$H$7)-SUM($H398:BH398),((Input!$H$108+Input!$H$84)*$H$7)/A6taxstdlife))</f>
        <v>0</v>
      </c>
      <c r="BJ398" s="16"/>
      <c r="BK398" s="16"/>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2" customFormat="1" hidden="1" outlineLevel="2">
      <c r="A399" s="16"/>
      <c r="B399" s="16"/>
      <c r="C399" s="35"/>
      <c r="D399" s="546"/>
      <c r="E399" s="293">
        <v>3</v>
      </c>
      <c r="F399" s="37"/>
      <c r="G399" s="318"/>
      <c r="H399" s="320"/>
      <c r="I399" s="319"/>
      <c r="J399" s="172">
        <f>IF(A6taxstdlife="n/a","n/a",IF(J$3&gt;(A6taxstdlife+$E399),((Input!$I$108+Input!$I$84)*$I$7)-SUM($I399:I399),((Input!$I$108+Input!$I$84)*$I$7)/A6taxstdlife))</f>
        <v>0.286923662050318</v>
      </c>
      <c r="K399" s="172">
        <f>IF(A6taxstdlife="n/a","n/a",IF(K$3&gt;(A6taxstdlife+$E399),((Input!$I$108+Input!$I$84)*$I$7)-SUM($I399:J399),((Input!$I$108+Input!$I$84)*$I$7)/A6taxstdlife))</f>
        <v>0.286923662050318</v>
      </c>
      <c r="L399" s="172">
        <f>IF(A6taxstdlife="n/a","n/a",IF(L$3&gt;(A6taxstdlife+$E399),((Input!$I$108+Input!$I$84)*$I$7)-SUM($I399:K399),((Input!$I$108+Input!$I$84)*$I$7)/A6taxstdlife))</f>
        <v>0.286923662050318</v>
      </c>
      <c r="M399" s="172">
        <f>IF(A6taxstdlife="n/a","n/a",IF(M$3&gt;(A6taxstdlife+$E399),((Input!$I$108+Input!$I$84)*$I$7)-SUM($I399:L399),((Input!$I$108+Input!$I$84)*$I$7)/A6taxstdlife))</f>
        <v>0.286923662050318</v>
      </c>
      <c r="N399" s="172">
        <f>IF(A6taxstdlife="n/a","n/a",IF(N$3&gt;(A6taxstdlife+$E399),((Input!$I$108+Input!$I$84)*$I$7)-SUM($I399:M399),((Input!$I$108+Input!$I$84)*$I$7)/A6taxstdlife))</f>
        <v>0.286923662050318</v>
      </c>
      <c r="O399" s="172">
        <f>IF(A6taxstdlife="n/a","n/a",IF(O$3&gt;(A6taxstdlife+$E399),((Input!$I$108+Input!$I$84)*$I$7)-SUM($I399:N399),((Input!$I$108+Input!$I$84)*$I$7)/A6taxstdlife))</f>
        <v>0.286923662050318</v>
      </c>
      <c r="P399" s="172">
        <f>IF(A6taxstdlife="n/a","n/a",IF(P$3&gt;(A6taxstdlife+$E399),((Input!$I$108+Input!$I$84)*$I$7)-SUM($I399:O399),((Input!$I$108+Input!$I$84)*$I$7)/A6taxstdlife))</f>
        <v>0.286923662050318</v>
      </c>
      <c r="Q399" s="172">
        <f>IF(A6taxstdlife="n/a","n/a",IF(Q$3&gt;(A6taxstdlife+$E399),((Input!$I$108+Input!$I$84)*$I$7)-SUM($I399:P399),((Input!$I$108+Input!$I$84)*$I$7)/A6taxstdlife))</f>
        <v>0.286923662050318</v>
      </c>
      <c r="R399" s="172">
        <f>IF(A6taxstdlife="n/a","n/a",IF(R$3&gt;(A6taxstdlife+$E399),((Input!$I$108+Input!$I$84)*$I$7)-SUM($I399:Q399),((Input!$I$108+Input!$I$84)*$I$7)/A6taxstdlife))</f>
        <v>0.286923662050318</v>
      </c>
      <c r="S399" s="172">
        <f>IF(A6taxstdlife="n/a","n/a",IF(S$3&gt;(A6taxstdlife+$E399),((Input!$I$108+Input!$I$84)*$I$7)-SUM($I399:R399),((Input!$I$108+Input!$I$84)*$I$7)/A6taxstdlife))</f>
        <v>0.286923662050318</v>
      </c>
      <c r="T399" s="172">
        <f>IF(A6taxstdlife="n/a","n/a",IF(T$3&gt;(A6taxstdlife+$E399),((Input!$I$108+Input!$I$84)*$I$7)-SUM($I399:S399),((Input!$I$108+Input!$I$84)*$I$7)/A6taxstdlife))</f>
        <v>0.286923662050318</v>
      </c>
      <c r="U399" s="172">
        <f>IF(A6taxstdlife="n/a","n/a",IF(U$3&gt;(A6taxstdlife+$E399),((Input!$I$108+Input!$I$84)*$I$7)-SUM($I399:T399),((Input!$I$108+Input!$I$84)*$I$7)/A6taxstdlife))</f>
        <v>0.286923662050318</v>
      </c>
      <c r="V399" s="172">
        <f>IF(A6taxstdlife="n/a","n/a",IF(V$3&gt;(A6taxstdlife+$E399),((Input!$I$108+Input!$I$84)*$I$7)-SUM($I399:U399),((Input!$I$108+Input!$I$84)*$I$7)/A6taxstdlife))</f>
        <v>0.286923662050318</v>
      </c>
      <c r="W399" s="172">
        <f>IF(A6taxstdlife="n/a","n/a",IF(W$3&gt;(A6taxstdlife+$E399),((Input!$I$108+Input!$I$84)*$I$7)-SUM($I399:V399),((Input!$I$108+Input!$I$84)*$I$7)/A6taxstdlife))</f>
        <v>0.286923662050318</v>
      </c>
      <c r="X399" s="172">
        <f>IF(A6taxstdlife="n/a","n/a",IF(X$3&gt;(A6taxstdlife+$E399),((Input!$I$108+Input!$I$84)*$I$7)-SUM($I399:W399),((Input!$I$108+Input!$I$84)*$I$7)/A6taxstdlife))</f>
        <v>0.286923662050318</v>
      </c>
      <c r="Y399" s="172">
        <f>IF(A6taxstdlife="n/a","n/a",IF(Y$3&gt;(A6taxstdlife+$E399),((Input!$I$108+Input!$I$84)*$I$7)-SUM($I399:X399),((Input!$I$108+Input!$I$84)*$I$7)/A6taxstdlife))</f>
        <v>0.286923662050318</v>
      </c>
      <c r="Z399" s="172">
        <f>IF(A6taxstdlife="n/a","n/a",IF(Z$3&gt;(A6taxstdlife+$E399),((Input!$I$108+Input!$I$84)*$I$7)-SUM($I399:Y399),((Input!$I$108+Input!$I$84)*$I$7)/A6taxstdlife))</f>
        <v>0.286923662050318</v>
      </c>
      <c r="AA399" s="172">
        <f>IF(A6taxstdlife="n/a","n/a",IF(AA$3&gt;(A6taxstdlife+$E399),((Input!$I$108+Input!$I$84)*$I$7)-SUM($I399:Z399),((Input!$I$108+Input!$I$84)*$I$7)/A6taxstdlife))</f>
        <v>0.286923662050318</v>
      </c>
      <c r="AB399" s="172">
        <f>IF(A6taxstdlife="n/a","n/a",IF(AB$3&gt;(A6taxstdlife+$E399),((Input!$I$108+Input!$I$84)*$I$7)-SUM($I399:AA399),((Input!$I$108+Input!$I$84)*$I$7)/A6taxstdlife))</f>
        <v>0.286923662050318</v>
      </c>
      <c r="AC399" s="172">
        <f>IF(A6taxstdlife="n/a","n/a",IF(AC$3&gt;(A6taxstdlife+$E399),((Input!$I$108+Input!$I$84)*$I$7)-SUM($I399:AB399),((Input!$I$108+Input!$I$84)*$I$7)/A6taxstdlife))</f>
        <v>0.286923662050318</v>
      </c>
      <c r="AD399" s="172">
        <f>IF(A6taxstdlife="n/a","n/a",IF(AD$3&gt;(A6taxstdlife+$E399),((Input!$I$108+Input!$I$84)*$I$7)-SUM($I399:AC399),((Input!$I$108+Input!$I$84)*$I$7)/A6taxstdlife))</f>
        <v>0.286923662050318</v>
      </c>
      <c r="AE399" s="172">
        <f>IF(A6taxstdlife="n/a","n/a",IF(AE$3&gt;(A6taxstdlife+$E399),((Input!$I$108+Input!$I$84)*$I$7)-SUM($I399:AD399),((Input!$I$108+Input!$I$84)*$I$7)/A6taxstdlife))</f>
        <v>0.286923662050318</v>
      </c>
      <c r="AF399" s="172">
        <f>IF(A6taxstdlife="n/a","n/a",IF(AF$3&gt;(A6taxstdlife+$E399),((Input!$I$108+Input!$I$84)*$I$7)-SUM($I399:AE399),((Input!$I$108+Input!$I$84)*$I$7)/A6taxstdlife))</f>
        <v>0.286923662050318</v>
      </c>
      <c r="AG399" s="172">
        <f>IF(A6taxstdlife="n/a","n/a",IF(AG$3&gt;(A6taxstdlife+$E399),((Input!$I$108+Input!$I$84)*$I$7)-SUM($I399:AF399),((Input!$I$108+Input!$I$84)*$I$7)/A6taxstdlife))</f>
        <v>0.286923662050318</v>
      </c>
      <c r="AH399" s="172">
        <f>IF(A6taxstdlife="n/a","n/a",IF(AH$3&gt;(A6taxstdlife+$E399),((Input!$I$108+Input!$I$84)*$I$7)-SUM($I399:AG399),((Input!$I$108+Input!$I$84)*$I$7)/A6taxstdlife))</f>
        <v>0.286923662050318</v>
      </c>
      <c r="AI399" s="172">
        <f>IF(A6taxstdlife="n/a","n/a",IF(AI$3&gt;(A6taxstdlife+$E399),((Input!$I$108+Input!$I$84)*$I$7)-SUM($I399:AH399),((Input!$I$108+Input!$I$84)*$I$7)/A6taxstdlife))</f>
        <v>0.286923662050318</v>
      </c>
      <c r="AJ399" s="172">
        <f>IF(A6taxstdlife="n/a","n/a",IF(AJ$3&gt;(A6taxstdlife+$E399),((Input!$I$108+Input!$I$84)*$I$7)-SUM($I399:AI399),((Input!$I$108+Input!$I$84)*$I$7)/A6taxstdlife))</f>
        <v>0.286923662050318</v>
      </c>
      <c r="AK399" s="172">
        <f>IF(A6taxstdlife="n/a","n/a",IF(AK$3&gt;(A6taxstdlife+$E399),((Input!$I$108+Input!$I$84)*$I$7)-SUM($I399:AJ399),((Input!$I$108+Input!$I$84)*$I$7)/A6taxstdlife))</f>
        <v>0.286923662050318</v>
      </c>
      <c r="AL399" s="172">
        <f>IF(A6taxstdlife="n/a","n/a",IF(AL$3&gt;(A6taxstdlife+$E399),((Input!$I$108+Input!$I$84)*$I$7)-SUM($I399:AK399),((Input!$I$108+Input!$I$84)*$I$7)/A6taxstdlife))</f>
        <v>0.286923662050318</v>
      </c>
      <c r="AM399" s="172">
        <f>IF(A6taxstdlife="n/a","n/a",IF(AM$3&gt;(A6taxstdlife+$E399),((Input!$I$108+Input!$I$84)*$I$7)-SUM($I399:AL399),((Input!$I$108+Input!$I$84)*$I$7)/A6taxstdlife))</f>
        <v>0.286923662050318</v>
      </c>
      <c r="AN399" s="172">
        <f>IF(A6taxstdlife="n/a","n/a",IF(AN$3&gt;(A6taxstdlife+$E399),((Input!$I$108+Input!$I$84)*$I$7)-SUM($I399:AM399),((Input!$I$108+Input!$I$84)*$I$7)/A6taxstdlife))</f>
        <v>0.286923662050318</v>
      </c>
      <c r="AO399" s="172">
        <f>IF(A6taxstdlife="n/a","n/a",IF(AO$3&gt;(A6taxstdlife+$E399),((Input!$I$108+Input!$I$84)*$I$7)-SUM($I399:AN399),((Input!$I$108+Input!$I$84)*$I$7)/A6taxstdlife))</f>
        <v>0.286923662050318</v>
      </c>
      <c r="AP399" s="172">
        <f>IF(A6taxstdlife="n/a","n/a",IF(AP$3&gt;(A6taxstdlife+$E399),((Input!$I$108+Input!$I$84)*$I$7)-SUM($I399:AO399),((Input!$I$108+Input!$I$84)*$I$7)/A6taxstdlife))</f>
        <v>0.286923662050318</v>
      </c>
      <c r="AQ399" s="172">
        <f>IF(A6taxstdlife="n/a","n/a",IF(AQ$3&gt;(A6taxstdlife+$E399),((Input!$I$108+Input!$I$84)*$I$7)-SUM($I399:AP399),((Input!$I$108+Input!$I$84)*$I$7)/A6taxstdlife))</f>
        <v>0.286923662050318</v>
      </c>
      <c r="AR399" s="172">
        <f>IF(A6taxstdlife="n/a","n/a",IF(AR$3&gt;(A6taxstdlife+$E399),((Input!$I$108+Input!$I$84)*$I$7)-SUM($I399:AQ399),((Input!$I$108+Input!$I$84)*$I$7)/A6taxstdlife))</f>
        <v>0.286923662050318</v>
      </c>
      <c r="AS399" s="172">
        <f>IF(A6taxstdlife="n/a","n/a",IF(AS$3&gt;(A6taxstdlife+$E399),((Input!$I$108+Input!$I$84)*$I$7)-SUM($I399:AR399),((Input!$I$108+Input!$I$84)*$I$7)/A6taxstdlife))</f>
        <v>0.286923662050318</v>
      </c>
      <c r="AT399" s="172">
        <f>IF(A6taxstdlife="n/a","n/a",IF(AT$3&gt;(A6taxstdlife+$E399),((Input!$I$108+Input!$I$84)*$I$7)-SUM($I399:AS399),((Input!$I$108+Input!$I$84)*$I$7)/A6taxstdlife))</f>
        <v>0.286923662050318</v>
      </c>
      <c r="AU399" s="172">
        <f>IF(A6taxstdlife="n/a","n/a",IF(AU$3&gt;(A6taxstdlife+$E399),((Input!$I$108+Input!$I$84)*$I$7)-SUM($I399:AT399),((Input!$I$108+Input!$I$84)*$I$7)/A6taxstdlife))</f>
        <v>0.286923662050318</v>
      </c>
      <c r="AV399" s="172">
        <f>IF(A6taxstdlife="n/a","n/a",IF(AV$3&gt;(A6taxstdlife+$E399),((Input!$I$108+Input!$I$84)*$I$7)-SUM($I399:AU399),((Input!$I$108+Input!$I$84)*$I$7)/A6taxstdlife))</f>
        <v>0.286923662050318</v>
      </c>
      <c r="AW399" s="172">
        <f>IF(A6taxstdlife="n/a","n/a",IF(AW$3&gt;(A6taxstdlife+$E399),((Input!$I$108+Input!$I$84)*$I$7)-SUM($I399:AV399),((Input!$I$108+Input!$I$84)*$I$7)/A6taxstdlife))</f>
        <v>0.286923662050318</v>
      </c>
      <c r="AX399" s="172">
        <f>IF(A6taxstdlife="n/a","n/a",IF(AX$3&gt;(A6taxstdlife+$E399),((Input!$I$108+Input!$I$84)*$I$7)-SUM($I399:AW399),((Input!$I$108+Input!$I$84)*$I$7)/A6taxstdlife))</f>
        <v>0.286923662050318</v>
      </c>
      <c r="AY399" s="172">
        <f>IF(A6taxstdlife="n/a","n/a",IF(AY$3&gt;(A6taxstdlife+$E399),((Input!$I$108+Input!$I$84)*$I$7)-SUM($I399:AX399),((Input!$I$108+Input!$I$84)*$I$7)/A6taxstdlife))</f>
        <v>0.286923662050318</v>
      </c>
      <c r="AZ399" s="172">
        <f>IF(A6taxstdlife="n/a","n/a",IF(AZ$3&gt;(A6taxstdlife+$E399),((Input!$I$108+Input!$I$84)*$I$7)-SUM($I399:AY399),((Input!$I$108+Input!$I$84)*$I$7)/A6taxstdlife))</f>
        <v>0.286923662050318</v>
      </c>
      <c r="BA399" s="172">
        <f>IF(A6taxstdlife="n/a","n/a",IF(BA$3&gt;(A6taxstdlife+$E399),((Input!$I$108+Input!$I$84)*$I$7)-SUM($I399:AZ399),((Input!$I$108+Input!$I$84)*$I$7)/A6taxstdlife))</f>
        <v>0.286923662050318</v>
      </c>
      <c r="BB399" s="172">
        <f>IF(A6taxstdlife="n/a","n/a",IF(BB$3&gt;(A6taxstdlife+$E399),((Input!$I$108+Input!$I$84)*$I$7)-SUM($I399:BA399),((Input!$I$108+Input!$I$84)*$I$7)/A6taxstdlife))</f>
        <v>0.286923662050318</v>
      </c>
      <c r="BC399" s="172">
        <f>IF(A6taxstdlife="n/a","n/a",IF(BC$3&gt;(A6taxstdlife+$E399),((Input!$I$108+Input!$I$84)*$I$7)-SUM($I399:BB399),((Input!$I$108+Input!$I$84)*$I$7)/A6taxstdlife))</f>
        <v>-1.2434497875801753E-14</v>
      </c>
      <c r="BD399" s="172">
        <f>IF(A6taxstdlife="n/a","n/a",IF(BD$3&gt;(A6taxstdlife+$E399),((Input!$I$108+Input!$I$84)*$I$7)-SUM($I399:BC399),((Input!$I$108+Input!$I$84)*$I$7)/A6taxstdlife))</f>
        <v>0</v>
      </c>
      <c r="BE399" s="172">
        <f>IF(A6taxstdlife="n/a","n/a",IF(BE$3&gt;(A6taxstdlife+$E399),((Input!$I$108+Input!$I$84)*$I$7)-SUM($I399:BD399),((Input!$I$108+Input!$I$84)*$I$7)/A6taxstdlife))</f>
        <v>0</v>
      </c>
      <c r="BF399" s="172">
        <f>IF(A6taxstdlife="n/a","n/a",IF(BF$3&gt;(A6taxstdlife+$E399),((Input!$I$108+Input!$I$84)*$I$7)-SUM($I399:BE399),((Input!$I$108+Input!$I$84)*$I$7)/A6taxstdlife))</f>
        <v>0</v>
      </c>
      <c r="BG399" s="172">
        <f>IF(A6taxstdlife="n/a","n/a",IF(BG$3&gt;(A6taxstdlife+$E399),((Input!$I$108+Input!$I$84)*$I$7)-SUM($I399:BF399),((Input!$I$108+Input!$I$84)*$I$7)/A6taxstdlife))</f>
        <v>0</v>
      </c>
      <c r="BH399" s="172">
        <f>IF(A6taxstdlife="n/a","n/a",IF(BH$3&gt;(A6taxstdlife+$E399),((Input!$I$108+Input!$I$84)*$I$7)-SUM($I399:BG399),((Input!$I$108+Input!$I$84)*$I$7)/A6taxstdlife))</f>
        <v>0</v>
      </c>
      <c r="BI399" s="172">
        <f>IF(A6taxstdlife="n/a","n/a",IF(BI$3&gt;(A6taxstdlife+$E399),((Input!$I$108+Input!$I$84)*$I$7)-SUM($I399:BH399),((Input!$I$108+Input!$I$84)*$I$7)/A6taxstdlife))</f>
        <v>0</v>
      </c>
      <c r="BJ399" s="16"/>
      <c r="BK399" s="16"/>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2" customFormat="1" hidden="1" outlineLevel="2">
      <c r="A400" s="16"/>
      <c r="B400" s="16"/>
      <c r="C400" s="35"/>
      <c r="D400" s="546"/>
      <c r="E400" s="293">
        <v>4</v>
      </c>
      <c r="F400" s="37"/>
      <c r="G400" s="318"/>
      <c r="H400" s="320"/>
      <c r="I400" s="320"/>
      <c r="J400" s="319"/>
      <c r="K400" s="172">
        <f>IF(A6taxstdlife="n/a","n/a",IF(K$3&gt;(A6taxstdlife+$E400),((Input!$J$108+Input!$I$84)*$J$7)-SUM($J400:J400),((Input!$J$108+Input!$I$84)*$J$7)/A6taxstdlife))</f>
        <v>0.2957308076164456</v>
      </c>
      <c r="L400" s="172">
        <f>IF(A6taxstdlife="n/a","n/a",IF(L$3&gt;(A6taxstdlife+$E400),((Input!$J$108+Input!$I$84)*$J$7)-SUM($J400:K400),((Input!$J$108+Input!$I$84)*$J$7)/A6taxstdlife))</f>
        <v>0.2957308076164456</v>
      </c>
      <c r="M400" s="172">
        <f>IF(A6taxstdlife="n/a","n/a",IF(M$3&gt;(A6taxstdlife+$E400),((Input!$J$108+Input!$I$84)*$J$7)-SUM($J400:L400),((Input!$J$108+Input!$I$84)*$J$7)/A6taxstdlife))</f>
        <v>0.2957308076164456</v>
      </c>
      <c r="N400" s="172">
        <f>IF(A6taxstdlife="n/a","n/a",IF(N$3&gt;(A6taxstdlife+$E400),((Input!$J$108+Input!$I$84)*$J$7)-SUM($J400:M400),((Input!$J$108+Input!$I$84)*$J$7)/A6taxstdlife))</f>
        <v>0.2957308076164456</v>
      </c>
      <c r="O400" s="172">
        <f>IF(A6taxstdlife="n/a","n/a",IF(O$3&gt;(A6taxstdlife+$E400),((Input!$J$108+Input!$I$84)*$J$7)-SUM($J400:N400),((Input!$J$108+Input!$I$84)*$J$7)/A6taxstdlife))</f>
        <v>0.2957308076164456</v>
      </c>
      <c r="P400" s="172">
        <f>IF(A6taxstdlife="n/a","n/a",IF(P$3&gt;(A6taxstdlife+$E400),((Input!$J$108+Input!$I$84)*$J$7)-SUM($J400:O400),((Input!$J$108+Input!$I$84)*$J$7)/A6taxstdlife))</f>
        <v>0.2957308076164456</v>
      </c>
      <c r="Q400" s="172">
        <f>IF(A6taxstdlife="n/a","n/a",IF(Q$3&gt;(A6taxstdlife+$E400),((Input!$J$108+Input!$I$84)*$J$7)-SUM($J400:P400),((Input!$J$108+Input!$I$84)*$J$7)/A6taxstdlife))</f>
        <v>0.2957308076164456</v>
      </c>
      <c r="R400" s="172">
        <f>IF(A6taxstdlife="n/a","n/a",IF(R$3&gt;(A6taxstdlife+$E400),((Input!$J$108+Input!$I$84)*$J$7)-SUM($J400:Q400),((Input!$J$108+Input!$I$84)*$J$7)/A6taxstdlife))</f>
        <v>0.2957308076164456</v>
      </c>
      <c r="S400" s="172">
        <f>IF(A6taxstdlife="n/a","n/a",IF(S$3&gt;(A6taxstdlife+$E400),((Input!$J$108+Input!$I$84)*$J$7)-SUM($J400:R400),((Input!$J$108+Input!$I$84)*$J$7)/A6taxstdlife))</f>
        <v>0.2957308076164456</v>
      </c>
      <c r="T400" s="172">
        <f>IF(A6taxstdlife="n/a","n/a",IF(T$3&gt;(A6taxstdlife+$E400),((Input!$J$108+Input!$I$84)*$J$7)-SUM($J400:S400),((Input!$J$108+Input!$I$84)*$J$7)/A6taxstdlife))</f>
        <v>0.2957308076164456</v>
      </c>
      <c r="U400" s="172">
        <f>IF(A6taxstdlife="n/a","n/a",IF(U$3&gt;(A6taxstdlife+$E400),((Input!$J$108+Input!$I$84)*$J$7)-SUM($J400:T400),((Input!$J$108+Input!$I$84)*$J$7)/A6taxstdlife))</f>
        <v>0.2957308076164456</v>
      </c>
      <c r="V400" s="172">
        <f>IF(A6taxstdlife="n/a","n/a",IF(V$3&gt;(A6taxstdlife+$E400),((Input!$J$108+Input!$I$84)*$J$7)-SUM($J400:U400),((Input!$J$108+Input!$I$84)*$J$7)/A6taxstdlife))</f>
        <v>0.2957308076164456</v>
      </c>
      <c r="W400" s="172">
        <f>IF(A6taxstdlife="n/a","n/a",IF(W$3&gt;(A6taxstdlife+$E400),((Input!$J$108+Input!$I$84)*$J$7)-SUM($J400:V400),((Input!$J$108+Input!$I$84)*$J$7)/A6taxstdlife))</f>
        <v>0.2957308076164456</v>
      </c>
      <c r="X400" s="172">
        <f>IF(A6taxstdlife="n/a","n/a",IF(X$3&gt;(A6taxstdlife+$E400),((Input!$J$108+Input!$I$84)*$J$7)-SUM($J400:W400),((Input!$J$108+Input!$I$84)*$J$7)/A6taxstdlife))</f>
        <v>0.2957308076164456</v>
      </c>
      <c r="Y400" s="172">
        <f>IF(A6taxstdlife="n/a","n/a",IF(Y$3&gt;(A6taxstdlife+$E400),((Input!$J$108+Input!$I$84)*$J$7)-SUM($J400:X400),((Input!$J$108+Input!$I$84)*$J$7)/A6taxstdlife))</f>
        <v>0.2957308076164456</v>
      </c>
      <c r="Z400" s="172">
        <f>IF(A6taxstdlife="n/a","n/a",IF(Z$3&gt;(A6taxstdlife+$E400),((Input!$J$108+Input!$I$84)*$J$7)-SUM($J400:Y400),((Input!$J$108+Input!$I$84)*$J$7)/A6taxstdlife))</f>
        <v>0.2957308076164456</v>
      </c>
      <c r="AA400" s="172">
        <f>IF(A6taxstdlife="n/a","n/a",IF(AA$3&gt;(A6taxstdlife+$E400),((Input!$J$108+Input!$I$84)*$J$7)-SUM($J400:Z400),((Input!$J$108+Input!$I$84)*$J$7)/A6taxstdlife))</f>
        <v>0.2957308076164456</v>
      </c>
      <c r="AB400" s="172">
        <f>IF(A6taxstdlife="n/a","n/a",IF(AB$3&gt;(A6taxstdlife+$E400),((Input!$J$108+Input!$I$84)*$J$7)-SUM($J400:AA400),((Input!$J$108+Input!$I$84)*$J$7)/A6taxstdlife))</f>
        <v>0.2957308076164456</v>
      </c>
      <c r="AC400" s="172">
        <f>IF(A6taxstdlife="n/a","n/a",IF(AC$3&gt;(A6taxstdlife+$E400),((Input!$J$108+Input!$I$84)*$J$7)-SUM($J400:AB400),((Input!$J$108+Input!$I$84)*$J$7)/A6taxstdlife))</f>
        <v>0.2957308076164456</v>
      </c>
      <c r="AD400" s="172">
        <f>IF(A6taxstdlife="n/a","n/a",IF(AD$3&gt;(A6taxstdlife+$E400),((Input!$J$108+Input!$I$84)*$J$7)-SUM($J400:AC400),((Input!$J$108+Input!$I$84)*$J$7)/A6taxstdlife))</f>
        <v>0.2957308076164456</v>
      </c>
      <c r="AE400" s="172">
        <f>IF(A6taxstdlife="n/a","n/a",IF(AE$3&gt;(A6taxstdlife+$E400),((Input!$J$108+Input!$I$84)*$J$7)-SUM($J400:AD400),((Input!$J$108+Input!$I$84)*$J$7)/A6taxstdlife))</f>
        <v>0.2957308076164456</v>
      </c>
      <c r="AF400" s="172">
        <f>IF(A6taxstdlife="n/a","n/a",IF(AF$3&gt;(A6taxstdlife+$E400),((Input!$J$108+Input!$I$84)*$J$7)-SUM($J400:AE400),((Input!$J$108+Input!$I$84)*$J$7)/A6taxstdlife))</f>
        <v>0.2957308076164456</v>
      </c>
      <c r="AG400" s="172">
        <f>IF(A6taxstdlife="n/a","n/a",IF(AG$3&gt;(A6taxstdlife+$E400),((Input!$J$108+Input!$I$84)*$J$7)-SUM($J400:AF400),((Input!$J$108+Input!$I$84)*$J$7)/A6taxstdlife))</f>
        <v>0.2957308076164456</v>
      </c>
      <c r="AH400" s="172">
        <f>IF(A6taxstdlife="n/a","n/a",IF(AH$3&gt;(A6taxstdlife+$E400),((Input!$J$108+Input!$I$84)*$J$7)-SUM($J400:AG400),((Input!$J$108+Input!$I$84)*$J$7)/A6taxstdlife))</f>
        <v>0.2957308076164456</v>
      </c>
      <c r="AI400" s="172">
        <f>IF(A6taxstdlife="n/a","n/a",IF(AI$3&gt;(A6taxstdlife+$E400),((Input!$J$108+Input!$I$84)*$J$7)-SUM($J400:AH400),((Input!$J$108+Input!$I$84)*$J$7)/A6taxstdlife))</f>
        <v>0.2957308076164456</v>
      </c>
      <c r="AJ400" s="172">
        <f>IF(A6taxstdlife="n/a","n/a",IF(AJ$3&gt;(A6taxstdlife+$E400),((Input!$J$108+Input!$I$84)*$J$7)-SUM($J400:AI400),((Input!$J$108+Input!$I$84)*$J$7)/A6taxstdlife))</f>
        <v>0.2957308076164456</v>
      </c>
      <c r="AK400" s="172">
        <f>IF(A6taxstdlife="n/a","n/a",IF(AK$3&gt;(A6taxstdlife+$E400),((Input!$J$108+Input!$I$84)*$J$7)-SUM($J400:AJ400),((Input!$J$108+Input!$I$84)*$J$7)/A6taxstdlife))</f>
        <v>0.2957308076164456</v>
      </c>
      <c r="AL400" s="172">
        <f>IF(A6taxstdlife="n/a","n/a",IF(AL$3&gt;(A6taxstdlife+$E400),((Input!$J$108+Input!$I$84)*$J$7)-SUM($J400:AK400),((Input!$J$108+Input!$I$84)*$J$7)/A6taxstdlife))</f>
        <v>0.2957308076164456</v>
      </c>
      <c r="AM400" s="172">
        <f>IF(A6taxstdlife="n/a","n/a",IF(AM$3&gt;(A6taxstdlife+$E400),((Input!$J$108+Input!$I$84)*$J$7)-SUM($J400:AL400),((Input!$J$108+Input!$I$84)*$J$7)/A6taxstdlife))</f>
        <v>0.2957308076164456</v>
      </c>
      <c r="AN400" s="172">
        <f>IF(A6taxstdlife="n/a","n/a",IF(AN$3&gt;(A6taxstdlife+$E400),((Input!$J$108+Input!$I$84)*$J$7)-SUM($J400:AM400),((Input!$J$108+Input!$I$84)*$J$7)/A6taxstdlife))</f>
        <v>0.2957308076164456</v>
      </c>
      <c r="AO400" s="172">
        <f>IF(A6taxstdlife="n/a","n/a",IF(AO$3&gt;(A6taxstdlife+$E400),((Input!$J$108+Input!$I$84)*$J$7)-SUM($J400:AN400),((Input!$J$108+Input!$I$84)*$J$7)/A6taxstdlife))</f>
        <v>0.2957308076164456</v>
      </c>
      <c r="AP400" s="172">
        <f>IF(A6taxstdlife="n/a","n/a",IF(AP$3&gt;(A6taxstdlife+$E400),((Input!$J$108+Input!$I$84)*$J$7)-SUM($J400:AO400),((Input!$J$108+Input!$I$84)*$J$7)/A6taxstdlife))</f>
        <v>0.2957308076164456</v>
      </c>
      <c r="AQ400" s="172">
        <f>IF(A6taxstdlife="n/a","n/a",IF(AQ$3&gt;(A6taxstdlife+$E400),((Input!$J$108+Input!$I$84)*$J$7)-SUM($J400:AP400),((Input!$J$108+Input!$I$84)*$J$7)/A6taxstdlife))</f>
        <v>0.2957308076164456</v>
      </c>
      <c r="AR400" s="172">
        <f>IF(A6taxstdlife="n/a","n/a",IF(AR$3&gt;(A6taxstdlife+$E400),((Input!$J$108+Input!$I$84)*$J$7)-SUM($J400:AQ400),((Input!$J$108+Input!$I$84)*$J$7)/A6taxstdlife))</f>
        <v>0.2957308076164456</v>
      </c>
      <c r="AS400" s="172">
        <f>IF(A6taxstdlife="n/a","n/a",IF(AS$3&gt;(A6taxstdlife+$E400),((Input!$J$108+Input!$I$84)*$J$7)-SUM($J400:AR400),((Input!$J$108+Input!$I$84)*$J$7)/A6taxstdlife))</f>
        <v>0.2957308076164456</v>
      </c>
      <c r="AT400" s="172">
        <f>IF(A6taxstdlife="n/a","n/a",IF(AT$3&gt;(A6taxstdlife+$E400),((Input!$J$108+Input!$I$84)*$J$7)-SUM($J400:AS400),((Input!$J$108+Input!$I$84)*$J$7)/A6taxstdlife))</f>
        <v>0.2957308076164456</v>
      </c>
      <c r="AU400" s="172">
        <f>IF(A6taxstdlife="n/a","n/a",IF(AU$3&gt;(A6taxstdlife+$E400),((Input!$J$108+Input!$I$84)*$J$7)-SUM($J400:AT400),((Input!$J$108+Input!$I$84)*$J$7)/A6taxstdlife))</f>
        <v>0.2957308076164456</v>
      </c>
      <c r="AV400" s="172">
        <f>IF(A6taxstdlife="n/a","n/a",IF(AV$3&gt;(A6taxstdlife+$E400),((Input!$J$108+Input!$I$84)*$J$7)-SUM($J400:AU400),((Input!$J$108+Input!$I$84)*$J$7)/A6taxstdlife))</f>
        <v>0.2957308076164456</v>
      </c>
      <c r="AW400" s="172">
        <f>IF(A6taxstdlife="n/a","n/a",IF(AW$3&gt;(A6taxstdlife+$E400),((Input!$J$108+Input!$I$84)*$J$7)-SUM($J400:AV400),((Input!$J$108+Input!$I$84)*$J$7)/A6taxstdlife))</f>
        <v>0.2957308076164456</v>
      </c>
      <c r="AX400" s="172">
        <f>IF(A6taxstdlife="n/a","n/a",IF(AX$3&gt;(A6taxstdlife+$E400),((Input!$J$108+Input!$I$84)*$J$7)-SUM($J400:AW400),((Input!$J$108+Input!$I$84)*$J$7)/A6taxstdlife))</f>
        <v>0.2957308076164456</v>
      </c>
      <c r="AY400" s="172">
        <f>IF(A6taxstdlife="n/a","n/a",IF(AY$3&gt;(A6taxstdlife+$E400),((Input!$J$108+Input!$I$84)*$J$7)-SUM($J400:AX400),((Input!$J$108+Input!$I$84)*$J$7)/A6taxstdlife))</f>
        <v>0.2957308076164456</v>
      </c>
      <c r="AZ400" s="172">
        <f>IF(A6taxstdlife="n/a","n/a",IF(AZ$3&gt;(A6taxstdlife+$E400),((Input!$J$108+Input!$I$84)*$J$7)-SUM($J400:AY400),((Input!$J$108+Input!$I$84)*$J$7)/A6taxstdlife))</f>
        <v>0.2957308076164456</v>
      </c>
      <c r="BA400" s="172">
        <f>IF(A6taxstdlife="n/a","n/a",IF(BA$3&gt;(A6taxstdlife+$E400),((Input!$J$108+Input!$I$84)*$J$7)-SUM($J400:AZ400),((Input!$J$108+Input!$I$84)*$J$7)/A6taxstdlife))</f>
        <v>0.2957308076164456</v>
      </c>
      <c r="BB400" s="172">
        <f>IF(A6taxstdlife="n/a","n/a",IF(BB$3&gt;(A6taxstdlife+$E400),((Input!$J$108+Input!$I$84)*$J$7)-SUM($J400:BA400),((Input!$J$108+Input!$I$84)*$J$7)/A6taxstdlife))</f>
        <v>0.2957308076164456</v>
      </c>
      <c r="BC400" s="172">
        <f>IF(A6taxstdlife="n/a","n/a",IF(BC$3&gt;(A6taxstdlife+$E400),((Input!$J$108+Input!$I$84)*$J$7)-SUM($J400:BB400),((Input!$J$108+Input!$I$84)*$J$7)/A6taxstdlife))</f>
        <v>0.2957308076164456</v>
      </c>
      <c r="BD400" s="172">
        <f>IF(A6taxstdlife="n/a","n/a",IF(BD$3&gt;(A6taxstdlife+$E400),((Input!$J$108+Input!$I$84)*$J$7)-SUM($J400:BC400),((Input!$J$108+Input!$I$84)*$J$7)/A6taxstdlife))</f>
        <v>0</v>
      </c>
      <c r="BE400" s="172">
        <f>IF(A6taxstdlife="n/a","n/a",IF(BE$3&gt;(A6taxstdlife+$E400),((Input!$J$108+Input!$I$84)*$J$7)-SUM($J400:BD400),((Input!$J$108+Input!$I$84)*$J$7)/A6taxstdlife))</f>
        <v>0</v>
      </c>
      <c r="BF400" s="172">
        <f>IF(A6taxstdlife="n/a","n/a",IF(BF$3&gt;(A6taxstdlife+$E400),((Input!$J$108+Input!$I$84)*$J$7)-SUM($J400:BE400),((Input!$J$108+Input!$I$84)*$J$7)/A6taxstdlife))</f>
        <v>0</v>
      </c>
      <c r="BG400" s="172">
        <f>IF(A6taxstdlife="n/a","n/a",IF(BG$3&gt;(A6taxstdlife+$E400),((Input!$J$108+Input!$I$84)*$J$7)-SUM($J400:BF400),((Input!$J$108+Input!$I$84)*$J$7)/A6taxstdlife))</f>
        <v>0</v>
      </c>
      <c r="BH400" s="172">
        <f>IF(A6taxstdlife="n/a","n/a",IF(BH$3&gt;(A6taxstdlife+$E400),((Input!$J$108+Input!$I$84)*$J$7)-SUM($J400:BG400),((Input!$J$108+Input!$I$84)*$J$7)/A6taxstdlife))</f>
        <v>0</v>
      </c>
      <c r="BI400" s="172">
        <f>IF(A6taxstdlife="n/a","n/a",IF(BI$3&gt;(A6taxstdlife+$E400),((Input!$J$108+Input!$I$84)*$J$7)-SUM($J400:BH400),((Input!$J$108+Input!$I$84)*$J$7)/A6taxstdlife))</f>
        <v>0</v>
      </c>
      <c r="BJ400" s="16"/>
      <c r="BK400" s="16"/>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2" customFormat="1" hidden="1" outlineLevel="2">
      <c r="A401" s="16"/>
      <c r="B401" s="16"/>
      <c r="C401" s="35"/>
      <c r="D401" s="546"/>
      <c r="E401" s="293">
        <v>5</v>
      </c>
      <c r="F401" s="37"/>
      <c r="G401" s="318"/>
      <c r="H401" s="320"/>
      <c r="I401" s="320"/>
      <c r="J401" s="320"/>
      <c r="K401" s="319"/>
      <c r="L401" s="172">
        <f>IF(A6taxstdlife="n/a","n/a",IF(L$3&gt;(A6taxstdlife+$E401),((Input!$K$108+Input!$K$84)*$K$7)-SUM($K401:K401),((Input!$K$108+Input!$K$84)*$K$7)/A6taxstdlife))</f>
        <v>0.31954845727969039</v>
      </c>
      <c r="M401" s="172">
        <f>IF(A6taxstdlife="n/a","n/a",IF(M$3&gt;(A6taxstdlife+$E401),((Input!$K$108+Input!$K$84)*$K$7)-SUM($K401:L401),((Input!$K$108+Input!$K$84)*$K$7)/A6taxstdlife))</f>
        <v>0.31954845727969039</v>
      </c>
      <c r="N401" s="172">
        <f>IF(A6taxstdlife="n/a","n/a",IF(N$3&gt;(A6taxstdlife+$E401),((Input!$K$108+Input!$K$84)*$K$7)-SUM($K401:M401),((Input!$K$108+Input!$K$84)*$K$7)/A6taxstdlife))</f>
        <v>0.31954845727969039</v>
      </c>
      <c r="O401" s="172">
        <f>IF(A6taxstdlife="n/a","n/a",IF(O$3&gt;(A6taxstdlife+$E401),((Input!$K$108+Input!$K$84)*$K$7)-SUM($K401:N401),((Input!$K$108+Input!$K$84)*$K$7)/A6taxstdlife))</f>
        <v>0.31954845727969039</v>
      </c>
      <c r="P401" s="172">
        <f>IF(A6taxstdlife="n/a","n/a",IF(P$3&gt;(A6taxstdlife+$E401),((Input!$K$108+Input!$K$84)*$K$7)-SUM($K401:O401),((Input!$K$108+Input!$K$84)*$K$7)/A6taxstdlife))</f>
        <v>0.31954845727969039</v>
      </c>
      <c r="Q401" s="172">
        <f>IF(A6taxstdlife="n/a","n/a",IF(Q$3&gt;(A6taxstdlife+$E401),((Input!$K$108+Input!$K$84)*$K$7)-SUM($K401:P401),((Input!$K$108+Input!$K$84)*$K$7)/A6taxstdlife))</f>
        <v>0.31954845727969039</v>
      </c>
      <c r="R401" s="172">
        <f>IF(A6taxstdlife="n/a","n/a",IF(R$3&gt;(A6taxstdlife+$E401),((Input!$K$108+Input!$K$84)*$K$7)-SUM($K401:Q401),((Input!$K$108+Input!$K$84)*$K$7)/A6taxstdlife))</f>
        <v>0.31954845727969039</v>
      </c>
      <c r="S401" s="172">
        <f>IF(A6taxstdlife="n/a","n/a",IF(S$3&gt;(A6taxstdlife+$E401),((Input!$K$108+Input!$K$84)*$K$7)-SUM($K401:R401),((Input!$K$108+Input!$K$84)*$K$7)/A6taxstdlife))</f>
        <v>0.31954845727969039</v>
      </c>
      <c r="T401" s="172">
        <f>IF(A6taxstdlife="n/a","n/a",IF(T$3&gt;(A6taxstdlife+$E401),((Input!$K$108+Input!$K$84)*$K$7)-SUM($K401:S401),((Input!$K$108+Input!$K$84)*$K$7)/A6taxstdlife))</f>
        <v>0.31954845727969039</v>
      </c>
      <c r="U401" s="172">
        <f>IF(A6taxstdlife="n/a","n/a",IF(U$3&gt;(A6taxstdlife+$E401),((Input!$K$108+Input!$K$84)*$K$7)-SUM($K401:T401),((Input!$K$108+Input!$K$84)*$K$7)/A6taxstdlife))</f>
        <v>0.31954845727969039</v>
      </c>
      <c r="V401" s="172">
        <f>IF(A6taxstdlife="n/a","n/a",IF(V$3&gt;(A6taxstdlife+$E401),((Input!$K$108+Input!$K$84)*$K$7)-SUM($K401:U401),((Input!$K$108+Input!$K$84)*$K$7)/A6taxstdlife))</f>
        <v>0.31954845727969039</v>
      </c>
      <c r="W401" s="172">
        <f>IF(A6taxstdlife="n/a","n/a",IF(W$3&gt;(A6taxstdlife+$E401),((Input!$K$108+Input!$K$84)*$K$7)-SUM($K401:V401),((Input!$K$108+Input!$K$84)*$K$7)/A6taxstdlife))</f>
        <v>0.31954845727969039</v>
      </c>
      <c r="X401" s="172">
        <f>IF(A6taxstdlife="n/a","n/a",IF(X$3&gt;(A6taxstdlife+$E401),((Input!$K$108+Input!$K$84)*$K$7)-SUM($K401:W401),((Input!$K$108+Input!$K$84)*$K$7)/A6taxstdlife))</f>
        <v>0.31954845727969039</v>
      </c>
      <c r="Y401" s="172">
        <f>IF(A6taxstdlife="n/a","n/a",IF(Y$3&gt;(A6taxstdlife+$E401),((Input!$K$108+Input!$K$84)*$K$7)-SUM($K401:X401),((Input!$K$108+Input!$K$84)*$K$7)/A6taxstdlife))</f>
        <v>0.31954845727969039</v>
      </c>
      <c r="Z401" s="172">
        <f>IF(A6taxstdlife="n/a","n/a",IF(Z$3&gt;(A6taxstdlife+$E401),((Input!$K$108+Input!$K$84)*$K$7)-SUM($K401:Y401),((Input!$K$108+Input!$K$84)*$K$7)/A6taxstdlife))</f>
        <v>0.31954845727969039</v>
      </c>
      <c r="AA401" s="172">
        <f>IF(A6taxstdlife="n/a","n/a",IF(AA$3&gt;(A6taxstdlife+$E401),((Input!$K$108+Input!$K$84)*$K$7)-SUM($K401:Z401),((Input!$K$108+Input!$K$84)*$K$7)/A6taxstdlife))</f>
        <v>0.31954845727969039</v>
      </c>
      <c r="AB401" s="172">
        <f>IF(A6taxstdlife="n/a","n/a",IF(AB$3&gt;(A6taxstdlife+$E401),((Input!$K$108+Input!$K$84)*$K$7)-SUM($K401:AA401),((Input!$K$108+Input!$K$84)*$K$7)/A6taxstdlife))</f>
        <v>0.31954845727969039</v>
      </c>
      <c r="AC401" s="172">
        <f>IF(A6taxstdlife="n/a","n/a",IF(AC$3&gt;(A6taxstdlife+$E401),((Input!$K$108+Input!$K$84)*$K$7)-SUM($K401:AB401),((Input!$K$108+Input!$K$84)*$K$7)/A6taxstdlife))</f>
        <v>0.31954845727969039</v>
      </c>
      <c r="AD401" s="172">
        <f>IF(A6taxstdlife="n/a","n/a",IF(AD$3&gt;(A6taxstdlife+$E401),((Input!$K$108+Input!$K$84)*$K$7)-SUM($K401:AC401),((Input!$K$108+Input!$K$84)*$K$7)/A6taxstdlife))</f>
        <v>0.31954845727969039</v>
      </c>
      <c r="AE401" s="172">
        <f>IF(A6taxstdlife="n/a","n/a",IF(AE$3&gt;(A6taxstdlife+$E401),((Input!$K$108+Input!$K$84)*$K$7)-SUM($K401:AD401),((Input!$K$108+Input!$K$84)*$K$7)/A6taxstdlife))</f>
        <v>0.31954845727969039</v>
      </c>
      <c r="AF401" s="172">
        <f>IF(A6taxstdlife="n/a","n/a",IF(AF$3&gt;(A6taxstdlife+$E401),((Input!$K$108+Input!$K$84)*$K$7)-SUM($K401:AE401),((Input!$K$108+Input!$K$84)*$K$7)/A6taxstdlife))</f>
        <v>0.31954845727969039</v>
      </c>
      <c r="AG401" s="172">
        <f>IF(A6taxstdlife="n/a","n/a",IF(AG$3&gt;(A6taxstdlife+$E401),((Input!$K$108+Input!$K$84)*$K$7)-SUM($K401:AF401),((Input!$K$108+Input!$K$84)*$K$7)/A6taxstdlife))</f>
        <v>0.31954845727969039</v>
      </c>
      <c r="AH401" s="172">
        <f>IF(A6taxstdlife="n/a","n/a",IF(AH$3&gt;(A6taxstdlife+$E401),((Input!$K$108+Input!$K$84)*$K$7)-SUM($K401:AG401),((Input!$K$108+Input!$K$84)*$K$7)/A6taxstdlife))</f>
        <v>0.31954845727969039</v>
      </c>
      <c r="AI401" s="172">
        <f>IF(A6taxstdlife="n/a","n/a",IF(AI$3&gt;(A6taxstdlife+$E401),((Input!$K$108+Input!$K$84)*$K$7)-SUM($K401:AH401),((Input!$K$108+Input!$K$84)*$K$7)/A6taxstdlife))</f>
        <v>0.31954845727969039</v>
      </c>
      <c r="AJ401" s="172">
        <f>IF(A6taxstdlife="n/a","n/a",IF(AJ$3&gt;(A6taxstdlife+$E401),((Input!$K$108+Input!$K$84)*$K$7)-SUM($K401:AI401),((Input!$K$108+Input!$K$84)*$K$7)/A6taxstdlife))</f>
        <v>0.31954845727969039</v>
      </c>
      <c r="AK401" s="172">
        <f>IF(A6taxstdlife="n/a","n/a",IF(AK$3&gt;(A6taxstdlife+$E401),((Input!$K$108+Input!$K$84)*$K$7)-SUM($K401:AJ401),((Input!$K$108+Input!$K$84)*$K$7)/A6taxstdlife))</f>
        <v>0.31954845727969039</v>
      </c>
      <c r="AL401" s="172">
        <f>IF(A6taxstdlife="n/a","n/a",IF(AL$3&gt;(A6taxstdlife+$E401),((Input!$K$108+Input!$K$84)*$K$7)-SUM($K401:AK401),((Input!$K$108+Input!$K$84)*$K$7)/A6taxstdlife))</f>
        <v>0.31954845727969039</v>
      </c>
      <c r="AM401" s="172">
        <f>IF(A6taxstdlife="n/a","n/a",IF(AM$3&gt;(A6taxstdlife+$E401),((Input!$K$108+Input!$K$84)*$K$7)-SUM($K401:AL401),((Input!$K$108+Input!$K$84)*$K$7)/A6taxstdlife))</f>
        <v>0.31954845727969039</v>
      </c>
      <c r="AN401" s="172">
        <f>IF(A6taxstdlife="n/a","n/a",IF(AN$3&gt;(A6taxstdlife+$E401),((Input!$K$108+Input!$K$84)*$K$7)-SUM($K401:AM401),((Input!$K$108+Input!$K$84)*$K$7)/A6taxstdlife))</f>
        <v>0.31954845727969039</v>
      </c>
      <c r="AO401" s="172">
        <f>IF(A6taxstdlife="n/a","n/a",IF(AO$3&gt;(A6taxstdlife+$E401),((Input!$K$108+Input!$K$84)*$K$7)-SUM($K401:AN401),((Input!$K$108+Input!$K$84)*$K$7)/A6taxstdlife))</f>
        <v>0.31954845727969039</v>
      </c>
      <c r="AP401" s="172">
        <f>IF(A6taxstdlife="n/a","n/a",IF(AP$3&gt;(A6taxstdlife+$E401),((Input!$K$108+Input!$K$84)*$K$7)-SUM($K401:AO401),((Input!$K$108+Input!$K$84)*$K$7)/A6taxstdlife))</f>
        <v>0.31954845727969039</v>
      </c>
      <c r="AQ401" s="172">
        <f>IF(A6taxstdlife="n/a","n/a",IF(AQ$3&gt;(A6taxstdlife+$E401),((Input!$K$108+Input!$K$84)*$K$7)-SUM($K401:AP401),((Input!$K$108+Input!$K$84)*$K$7)/A6taxstdlife))</f>
        <v>0.31954845727969039</v>
      </c>
      <c r="AR401" s="172">
        <f>IF(A6taxstdlife="n/a","n/a",IF(AR$3&gt;(A6taxstdlife+$E401),((Input!$K$108+Input!$K$84)*$K$7)-SUM($K401:AQ401),((Input!$K$108+Input!$K$84)*$K$7)/A6taxstdlife))</f>
        <v>0.31954845727969039</v>
      </c>
      <c r="AS401" s="172">
        <f>IF(A6taxstdlife="n/a","n/a",IF(AS$3&gt;(A6taxstdlife+$E401),((Input!$K$108+Input!$K$84)*$K$7)-SUM($K401:AR401),((Input!$K$108+Input!$K$84)*$K$7)/A6taxstdlife))</f>
        <v>0.31954845727969039</v>
      </c>
      <c r="AT401" s="172">
        <f>IF(A6taxstdlife="n/a","n/a",IF(AT$3&gt;(A6taxstdlife+$E401),((Input!$K$108+Input!$K$84)*$K$7)-SUM($K401:AS401),((Input!$K$108+Input!$K$84)*$K$7)/A6taxstdlife))</f>
        <v>0.31954845727969039</v>
      </c>
      <c r="AU401" s="172">
        <f>IF(A6taxstdlife="n/a","n/a",IF(AU$3&gt;(A6taxstdlife+$E401),((Input!$K$108+Input!$K$84)*$K$7)-SUM($K401:AT401),((Input!$K$108+Input!$K$84)*$K$7)/A6taxstdlife))</f>
        <v>0.31954845727969039</v>
      </c>
      <c r="AV401" s="172">
        <f>IF(A6taxstdlife="n/a","n/a",IF(AV$3&gt;(A6taxstdlife+$E401),((Input!$K$108+Input!$K$84)*$K$7)-SUM($K401:AU401),((Input!$K$108+Input!$K$84)*$K$7)/A6taxstdlife))</f>
        <v>0.31954845727969039</v>
      </c>
      <c r="AW401" s="172">
        <f>IF(A6taxstdlife="n/a","n/a",IF(AW$3&gt;(A6taxstdlife+$E401),((Input!$K$108+Input!$K$84)*$K$7)-SUM($K401:AV401),((Input!$K$108+Input!$K$84)*$K$7)/A6taxstdlife))</f>
        <v>0.31954845727969039</v>
      </c>
      <c r="AX401" s="172">
        <f>IF(A6taxstdlife="n/a","n/a",IF(AX$3&gt;(A6taxstdlife+$E401),((Input!$K$108+Input!$K$84)*$K$7)-SUM($K401:AW401),((Input!$K$108+Input!$K$84)*$K$7)/A6taxstdlife))</f>
        <v>0.31954845727969039</v>
      </c>
      <c r="AY401" s="172">
        <f>IF(A6taxstdlife="n/a","n/a",IF(AY$3&gt;(A6taxstdlife+$E401),((Input!$K$108+Input!$K$84)*$K$7)-SUM($K401:AX401),((Input!$K$108+Input!$K$84)*$K$7)/A6taxstdlife))</f>
        <v>0.31954845727969039</v>
      </c>
      <c r="AZ401" s="172">
        <f>IF(A6taxstdlife="n/a","n/a",IF(AZ$3&gt;(A6taxstdlife+$E401),((Input!$K$108+Input!$K$84)*$K$7)-SUM($K401:AY401),((Input!$K$108+Input!$K$84)*$K$7)/A6taxstdlife))</f>
        <v>0.31954845727969039</v>
      </c>
      <c r="BA401" s="172">
        <f>IF(A6taxstdlife="n/a","n/a",IF(BA$3&gt;(A6taxstdlife+$E401),((Input!$K$108+Input!$K$84)*$K$7)-SUM($K401:AZ401),((Input!$K$108+Input!$K$84)*$K$7)/A6taxstdlife))</f>
        <v>0.31954845727969039</v>
      </c>
      <c r="BB401" s="172">
        <f>IF(A6taxstdlife="n/a","n/a",IF(BB$3&gt;(A6taxstdlife+$E401),((Input!$K$108+Input!$K$84)*$K$7)-SUM($K401:BA401),((Input!$K$108+Input!$K$84)*$K$7)/A6taxstdlife))</f>
        <v>0.31954845727969039</v>
      </c>
      <c r="BC401" s="172">
        <f>IF(A6taxstdlife="n/a","n/a",IF(BC$3&gt;(A6taxstdlife+$E401),((Input!$K$108+Input!$K$84)*$K$7)-SUM($K401:BB401),((Input!$K$108+Input!$K$84)*$K$7)/A6taxstdlife))</f>
        <v>0.31954845727969039</v>
      </c>
      <c r="BD401" s="172">
        <f>IF(A6taxstdlife="n/a","n/a",IF(BD$3&gt;(A6taxstdlife+$E401),((Input!$K$108+Input!$K$84)*$K$7)-SUM($K401:BC401),((Input!$K$108+Input!$K$84)*$K$7)/A6taxstdlife))</f>
        <v>0.31954845727969039</v>
      </c>
      <c r="BE401" s="172">
        <f>IF(A6taxstdlife="n/a","n/a",IF(BE$3&gt;(A6taxstdlife+$E401),((Input!$K$108+Input!$K$84)*$K$7)-SUM($K401:BD401),((Input!$K$108+Input!$K$84)*$K$7)/A6taxstdlife))</f>
        <v>-1.0658141036401503E-14</v>
      </c>
      <c r="BF401" s="172">
        <f>IF(A6taxstdlife="n/a","n/a",IF(BF$3&gt;(A6taxstdlife+$E401),((Input!$K$108+Input!$K$84)*$K$7)-SUM($K401:BE401),((Input!$K$108+Input!$K$84)*$K$7)/A6taxstdlife))</f>
        <v>0</v>
      </c>
      <c r="BG401" s="172">
        <f>IF(A6taxstdlife="n/a","n/a",IF(BG$3&gt;(A6taxstdlife+$E401),((Input!$K$108+Input!$K$84)*$K$7)-SUM($K401:BF401),((Input!$K$108+Input!$K$84)*$K$7)/A6taxstdlife))</f>
        <v>0</v>
      </c>
      <c r="BH401" s="172">
        <f>IF(A6taxstdlife="n/a","n/a",IF(BH$3&gt;(A6taxstdlife+$E401),((Input!$K$108+Input!$K$84)*$K$7)-SUM($K401:BG401),((Input!$K$108+Input!$K$84)*$K$7)/A6taxstdlife))</f>
        <v>0</v>
      </c>
      <c r="BI401" s="172">
        <f>IF(A6taxstdlife="n/a","n/a",IF(BI$3&gt;(A6taxstdlife+$E401),((Input!$K$108+Input!$K$84)*$K$7)-SUM($K401:BH401),((Input!$K$108+Input!$K$84)*$K$7)/A6taxstdlife))</f>
        <v>0</v>
      </c>
      <c r="BJ401" s="16"/>
      <c r="BK401" s="16"/>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2" customFormat="1" hidden="1" outlineLevel="2">
      <c r="A402" s="16"/>
      <c r="B402" s="16"/>
      <c r="C402" s="35"/>
      <c r="D402" s="546"/>
      <c r="E402" s="293">
        <v>6</v>
      </c>
      <c r="F402" s="37"/>
      <c r="G402" s="318"/>
      <c r="H402" s="320"/>
      <c r="I402" s="320"/>
      <c r="J402" s="320"/>
      <c r="K402" s="320"/>
      <c r="L402" s="319"/>
      <c r="M402" s="172">
        <f>IF(A6taxstdlife="n/a","n/a",IF(M$3&gt;(A6taxstdlife+$E402),((Input!$K$108+Input!$K$84)*$L$7)-SUM($L402:L402),((Input!$K$108+Input!$K$84)*$L$7)/A6taxstdlife))</f>
        <v>0.32745680322795384</v>
      </c>
      <c r="N402" s="172">
        <f>IF(A6taxstdlife="n/a","n/a",IF(N$3&gt;(A6taxstdlife+$E402),((Input!$K$108+Input!$K$84)*$L$7)-SUM($L402:M402),((Input!$K$108+Input!$K$84)*$L$7)/A6taxstdlife))</f>
        <v>0.32745680322795384</v>
      </c>
      <c r="O402" s="172">
        <f>IF(A6taxstdlife="n/a","n/a",IF(O$3&gt;(A6taxstdlife+$E402),((Input!$K$108+Input!$K$84)*$L$7)-SUM($L402:N402),((Input!$K$108+Input!$K$84)*$L$7)/A6taxstdlife))</f>
        <v>0.32745680322795384</v>
      </c>
      <c r="P402" s="172">
        <f>IF(A6taxstdlife="n/a","n/a",IF(P$3&gt;(A6taxstdlife+$E402),((Input!$K$108+Input!$K$84)*$L$7)-SUM($L402:O402),((Input!$K$108+Input!$K$84)*$L$7)/A6taxstdlife))</f>
        <v>0.32745680322795384</v>
      </c>
      <c r="Q402" s="172">
        <f>IF(A6taxstdlife="n/a","n/a",IF(Q$3&gt;(A6taxstdlife+$E402),((Input!$K$108+Input!$K$84)*$L$7)-SUM($L402:P402),((Input!$K$108+Input!$K$84)*$L$7)/A6taxstdlife))</f>
        <v>0.32745680322795384</v>
      </c>
      <c r="R402" s="172">
        <f>IF(A6taxstdlife="n/a","n/a",IF(R$3&gt;(A6taxstdlife+$E402),((Input!$K$108+Input!$K$84)*$L$7)-SUM($L402:Q402),((Input!$K$108+Input!$K$84)*$L$7)/A6taxstdlife))</f>
        <v>0.32745680322795384</v>
      </c>
      <c r="S402" s="172">
        <f>IF(A6taxstdlife="n/a","n/a",IF(S$3&gt;(A6taxstdlife+$E402),((Input!$K$108+Input!$K$84)*$L$7)-SUM($L402:R402),((Input!$K$108+Input!$K$84)*$L$7)/A6taxstdlife))</f>
        <v>0.32745680322795384</v>
      </c>
      <c r="T402" s="172">
        <f>IF(A6taxstdlife="n/a","n/a",IF(T$3&gt;(A6taxstdlife+$E402),((Input!$K$108+Input!$K$84)*$L$7)-SUM($L402:S402),((Input!$K$108+Input!$K$84)*$L$7)/A6taxstdlife))</f>
        <v>0.32745680322795384</v>
      </c>
      <c r="U402" s="172">
        <f>IF(A6taxstdlife="n/a","n/a",IF(U$3&gt;(A6taxstdlife+$E402),((Input!$K$108+Input!$K$84)*$L$7)-SUM($L402:T402),((Input!$K$108+Input!$K$84)*$L$7)/A6taxstdlife))</f>
        <v>0.32745680322795384</v>
      </c>
      <c r="V402" s="172">
        <f>IF(A6taxstdlife="n/a","n/a",IF(V$3&gt;(A6taxstdlife+$E402),((Input!$K$108+Input!$K$84)*$L$7)-SUM($L402:U402),((Input!$K$108+Input!$K$84)*$L$7)/A6taxstdlife))</f>
        <v>0.32745680322795384</v>
      </c>
      <c r="W402" s="172">
        <f>IF(A6taxstdlife="n/a","n/a",IF(W$3&gt;(A6taxstdlife+$E402),((Input!$K$108+Input!$K$84)*$L$7)-SUM($L402:V402),((Input!$K$108+Input!$K$84)*$L$7)/A6taxstdlife))</f>
        <v>0.32745680322795384</v>
      </c>
      <c r="X402" s="172">
        <f>IF(A6taxstdlife="n/a","n/a",IF(X$3&gt;(A6taxstdlife+$E402),((Input!$K$108+Input!$K$84)*$L$7)-SUM($L402:W402),((Input!$K$108+Input!$K$84)*$L$7)/A6taxstdlife))</f>
        <v>0.32745680322795384</v>
      </c>
      <c r="Y402" s="172">
        <f>IF(A6taxstdlife="n/a","n/a",IF(Y$3&gt;(A6taxstdlife+$E402),((Input!$K$108+Input!$K$84)*$L$7)-SUM($L402:X402),((Input!$K$108+Input!$K$84)*$L$7)/A6taxstdlife))</f>
        <v>0.32745680322795384</v>
      </c>
      <c r="Z402" s="172">
        <f>IF(A6taxstdlife="n/a","n/a",IF(Z$3&gt;(A6taxstdlife+$E402),((Input!$K$108+Input!$K$84)*$L$7)-SUM($L402:Y402),((Input!$K$108+Input!$K$84)*$L$7)/A6taxstdlife))</f>
        <v>0.32745680322795384</v>
      </c>
      <c r="AA402" s="172">
        <f>IF(A6taxstdlife="n/a","n/a",IF(AA$3&gt;(A6taxstdlife+$E402),((Input!$K$108+Input!$K$84)*$L$7)-SUM($L402:Z402),((Input!$K$108+Input!$K$84)*$L$7)/A6taxstdlife))</f>
        <v>0.32745680322795384</v>
      </c>
      <c r="AB402" s="172">
        <f>IF(A6taxstdlife="n/a","n/a",IF(AB$3&gt;(A6taxstdlife+$E402),((Input!$K$108+Input!$K$84)*$L$7)-SUM($L402:AA402),((Input!$K$108+Input!$K$84)*$L$7)/A6taxstdlife))</f>
        <v>0.32745680322795384</v>
      </c>
      <c r="AC402" s="172">
        <f>IF(A6taxstdlife="n/a","n/a",IF(AC$3&gt;(A6taxstdlife+$E402),((Input!$K$108+Input!$K$84)*$L$7)-SUM($L402:AB402),((Input!$K$108+Input!$K$84)*$L$7)/A6taxstdlife))</f>
        <v>0.32745680322795384</v>
      </c>
      <c r="AD402" s="172">
        <f>IF(A6taxstdlife="n/a","n/a",IF(AD$3&gt;(A6taxstdlife+$E402),((Input!$K$108+Input!$K$84)*$L$7)-SUM($L402:AC402),((Input!$K$108+Input!$K$84)*$L$7)/A6taxstdlife))</f>
        <v>0.32745680322795384</v>
      </c>
      <c r="AE402" s="172">
        <f>IF(A6taxstdlife="n/a","n/a",IF(AE$3&gt;(A6taxstdlife+$E402),((Input!$K$108+Input!$K$84)*$L$7)-SUM($L402:AD402),((Input!$K$108+Input!$K$84)*$L$7)/A6taxstdlife))</f>
        <v>0.32745680322795384</v>
      </c>
      <c r="AF402" s="172">
        <f>IF(A6taxstdlife="n/a","n/a",IF(AF$3&gt;(A6taxstdlife+$E402),((Input!$K$108+Input!$K$84)*$L$7)-SUM($L402:AE402),((Input!$K$108+Input!$K$84)*$L$7)/A6taxstdlife))</f>
        <v>0.32745680322795384</v>
      </c>
      <c r="AG402" s="172">
        <f>IF(A6taxstdlife="n/a","n/a",IF(AG$3&gt;(A6taxstdlife+$E402),((Input!$K$108+Input!$K$84)*$L$7)-SUM($L402:AF402),((Input!$K$108+Input!$K$84)*$L$7)/A6taxstdlife))</f>
        <v>0.32745680322795384</v>
      </c>
      <c r="AH402" s="172">
        <f>IF(A6taxstdlife="n/a","n/a",IF(AH$3&gt;(A6taxstdlife+$E402),((Input!$K$108+Input!$K$84)*$L$7)-SUM($L402:AG402),((Input!$K$108+Input!$K$84)*$L$7)/A6taxstdlife))</f>
        <v>0.32745680322795384</v>
      </c>
      <c r="AI402" s="172">
        <f>IF(A6taxstdlife="n/a","n/a",IF(AI$3&gt;(A6taxstdlife+$E402),((Input!$K$108+Input!$K$84)*$L$7)-SUM($L402:AH402),((Input!$K$108+Input!$K$84)*$L$7)/A6taxstdlife))</f>
        <v>0.32745680322795384</v>
      </c>
      <c r="AJ402" s="172">
        <f>IF(A6taxstdlife="n/a","n/a",IF(AJ$3&gt;(A6taxstdlife+$E402),((Input!$K$108+Input!$K$84)*$L$7)-SUM($L402:AI402),((Input!$K$108+Input!$K$84)*$L$7)/A6taxstdlife))</f>
        <v>0.32745680322795384</v>
      </c>
      <c r="AK402" s="172">
        <f>IF(A6taxstdlife="n/a","n/a",IF(AK$3&gt;(A6taxstdlife+$E402),((Input!$K$108+Input!$K$84)*$L$7)-SUM($L402:AJ402),((Input!$K$108+Input!$K$84)*$L$7)/A6taxstdlife))</f>
        <v>0.32745680322795384</v>
      </c>
      <c r="AL402" s="172">
        <f>IF(A6taxstdlife="n/a","n/a",IF(AL$3&gt;(A6taxstdlife+$E402),((Input!$K$108+Input!$K$84)*$L$7)-SUM($L402:AK402),((Input!$K$108+Input!$K$84)*$L$7)/A6taxstdlife))</f>
        <v>0.32745680322795384</v>
      </c>
      <c r="AM402" s="172">
        <f>IF(A6taxstdlife="n/a","n/a",IF(AM$3&gt;(A6taxstdlife+$E402),((Input!$K$108+Input!$K$84)*$L$7)-SUM($L402:AL402),((Input!$K$108+Input!$K$84)*$L$7)/A6taxstdlife))</f>
        <v>0.32745680322795384</v>
      </c>
      <c r="AN402" s="172">
        <f>IF(A6taxstdlife="n/a","n/a",IF(AN$3&gt;(A6taxstdlife+$E402),((Input!$K$108+Input!$K$84)*$L$7)-SUM($L402:AM402),((Input!$K$108+Input!$K$84)*$L$7)/A6taxstdlife))</f>
        <v>0.32745680322795384</v>
      </c>
      <c r="AO402" s="172">
        <f>IF(A6taxstdlife="n/a","n/a",IF(AO$3&gt;(A6taxstdlife+$E402),((Input!$K$108+Input!$K$84)*$L$7)-SUM($L402:AN402),((Input!$K$108+Input!$K$84)*$L$7)/A6taxstdlife))</f>
        <v>0.32745680322795384</v>
      </c>
      <c r="AP402" s="172">
        <f>IF(A6taxstdlife="n/a","n/a",IF(AP$3&gt;(A6taxstdlife+$E402),((Input!$K$108+Input!$K$84)*$L$7)-SUM($L402:AO402),((Input!$K$108+Input!$K$84)*$L$7)/A6taxstdlife))</f>
        <v>0.32745680322795384</v>
      </c>
      <c r="AQ402" s="172">
        <f>IF(A6taxstdlife="n/a","n/a",IF(AQ$3&gt;(A6taxstdlife+$E402),((Input!$K$108+Input!$K$84)*$L$7)-SUM($L402:AP402),((Input!$K$108+Input!$K$84)*$L$7)/A6taxstdlife))</f>
        <v>0.32745680322795384</v>
      </c>
      <c r="AR402" s="172">
        <f>IF(A6taxstdlife="n/a","n/a",IF(AR$3&gt;(A6taxstdlife+$E402),((Input!$K$108+Input!$K$84)*$L$7)-SUM($L402:AQ402),((Input!$K$108+Input!$K$84)*$L$7)/A6taxstdlife))</f>
        <v>0.32745680322795384</v>
      </c>
      <c r="AS402" s="172">
        <f>IF(A6taxstdlife="n/a","n/a",IF(AS$3&gt;(A6taxstdlife+$E402),((Input!$K$108+Input!$K$84)*$L$7)-SUM($L402:AR402),((Input!$K$108+Input!$K$84)*$L$7)/A6taxstdlife))</f>
        <v>0.32745680322795384</v>
      </c>
      <c r="AT402" s="172">
        <f>IF(A6taxstdlife="n/a","n/a",IF(AT$3&gt;(A6taxstdlife+$E402),((Input!$K$108+Input!$K$84)*$L$7)-SUM($L402:AS402),((Input!$K$108+Input!$K$84)*$L$7)/A6taxstdlife))</f>
        <v>0.32745680322795384</v>
      </c>
      <c r="AU402" s="172">
        <f>IF(A6taxstdlife="n/a","n/a",IF(AU$3&gt;(A6taxstdlife+$E402),((Input!$K$108+Input!$K$84)*$L$7)-SUM($L402:AT402),((Input!$K$108+Input!$K$84)*$L$7)/A6taxstdlife))</f>
        <v>0.32745680322795384</v>
      </c>
      <c r="AV402" s="172">
        <f>IF(A6taxstdlife="n/a","n/a",IF(AV$3&gt;(A6taxstdlife+$E402),((Input!$K$108+Input!$K$84)*$L$7)-SUM($L402:AU402),((Input!$K$108+Input!$K$84)*$L$7)/A6taxstdlife))</f>
        <v>0.32745680322795384</v>
      </c>
      <c r="AW402" s="172">
        <f>IF(A6taxstdlife="n/a","n/a",IF(AW$3&gt;(A6taxstdlife+$E402),((Input!$K$108+Input!$K$84)*$L$7)-SUM($L402:AV402),((Input!$K$108+Input!$K$84)*$L$7)/A6taxstdlife))</f>
        <v>0.32745680322795384</v>
      </c>
      <c r="AX402" s="172">
        <f>IF(A6taxstdlife="n/a","n/a",IF(AX$3&gt;(A6taxstdlife+$E402),((Input!$K$108+Input!$K$84)*$L$7)-SUM($L402:AW402),((Input!$K$108+Input!$K$84)*$L$7)/A6taxstdlife))</f>
        <v>0.32745680322795384</v>
      </c>
      <c r="AY402" s="172">
        <f>IF(A6taxstdlife="n/a","n/a",IF(AY$3&gt;(A6taxstdlife+$E402),((Input!$K$108+Input!$K$84)*$L$7)-SUM($L402:AX402),((Input!$K$108+Input!$K$84)*$L$7)/A6taxstdlife))</f>
        <v>0.32745680322795384</v>
      </c>
      <c r="AZ402" s="172">
        <f>IF(A6taxstdlife="n/a","n/a",IF(AZ$3&gt;(A6taxstdlife+$E402),((Input!$K$108+Input!$K$84)*$L$7)-SUM($L402:AY402),((Input!$K$108+Input!$K$84)*$L$7)/A6taxstdlife))</f>
        <v>0.32745680322795384</v>
      </c>
      <c r="BA402" s="172">
        <f>IF(A6taxstdlife="n/a","n/a",IF(BA$3&gt;(A6taxstdlife+$E402),((Input!$K$108+Input!$K$84)*$L$7)-SUM($L402:AZ402),((Input!$K$108+Input!$K$84)*$L$7)/A6taxstdlife))</f>
        <v>0.32745680322795384</v>
      </c>
      <c r="BB402" s="172">
        <f>IF(A6taxstdlife="n/a","n/a",IF(BB$3&gt;(A6taxstdlife+$E402),((Input!$K$108+Input!$K$84)*$L$7)-SUM($L402:BA402),((Input!$K$108+Input!$K$84)*$L$7)/A6taxstdlife))</f>
        <v>0.32745680322795384</v>
      </c>
      <c r="BC402" s="172">
        <f>IF(A6taxstdlife="n/a","n/a",IF(BC$3&gt;(A6taxstdlife+$E402),((Input!$K$108+Input!$K$84)*$L$7)-SUM($L402:BB402),((Input!$K$108+Input!$K$84)*$L$7)/A6taxstdlife))</f>
        <v>0.32745680322795384</v>
      </c>
      <c r="BD402" s="172">
        <f>IF(A6taxstdlife="n/a","n/a",IF(BD$3&gt;(A6taxstdlife+$E402),((Input!$K$108+Input!$K$84)*$L$7)-SUM($L402:BC402),((Input!$K$108+Input!$K$84)*$L$7)/A6taxstdlife))</f>
        <v>0.32745680322795384</v>
      </c>
      <c r="BE402" s="172">
        <f>IF(A6taxstdlife="n/a","n/a",IF(BE$3&gt;(A6taxstdlife+$E402),((Input!$K$108+Input!$K$84)*$L$7)-SUM($L402:BD402),((Input!$K$108+Input!$K$84)*$L$7)/A6taxstdlife))</f>
        <v>0.32745680322795384</v>
      </c>
      <c r="BF402" s="172">
        <f>IF(A6taxstdlife="n/a","n/a",IF(BF$3&gt;(A6taxstdlife+$E402),((Input!$K$108+Input!$K$84)*$L$7)-SUM($L402:BE402),((Input!$K$108+Input!$K$84)*$L$7)/A6taxstdlife))</f>
        <v>8.8817841970012523E-15</v>
      </c>
      <c r="BG402" s="172">
        <f>IF(A6taxstdlife="n/a","n/a",IF(BG$3&gt;(A6taxstdlife+$E402),((Input!$K$108+Input!$K$84)*$L$7)-SUM($L402:BF402),((Input!$K$108+Input!$K$84)*$L$7)/A6taxstdlife))</f>
        <v>0</v>
      </c>
      <c r="BH402" s="172">
        <f>IF(A6taxstdlife="n/a","n/a",IF(BH$3&gt;(A6taxstdlife+$E402),((Input!$K$108+Input!$K$84)*$L$7)-SUM($L402:BG402),((Input!$K$108+Input!$K$84)*$L$7)/A6taxstdlife))</f>
        <v>0</v>
      </c>
      <c r="BI402" s="172">
        <f>IF(A6taxstdlife="n/a","n/a",IF(BI$3&gt;(A6taxstdlife+$E402),((Input!$K$108+Input!$K$84)*$L$7)-SUM($L402:BH402),((Input!$K$108+Input!$K$84)*$L$7)/A6taxstdlife))</f>
        <v>0</v>
      </c>
      <c r="BJ402" s="16"/>
      <c r="BK402" s="16"/>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2" customFormat="1" hidden="1" outlineLevel="2">
      <c r="A403" s="16"/>
      <c r="B403" s="16"/>
      <c r="C403" s="35"/>
      <c r="D403" s="546"/>
      <c r="E403" s="293">
        <v>7</v>
      </c>
      <c r="F403" s="37"/>
      <c r="G403" s="318"/>
      <c r="H403" s="320"/>
      <c r="I403" s="320"/>
      <c r="J403" s="320"/>
      <c r="K403" s="320"/>
      <c r="L403" s="320"/>
      <c r="M403" s="319"/>
      <c r="N403" s="172">
        <f>IF(A6taxstdlife="n/a","n/a",IF(N$3&gt;(A6taxstdlife+$E403),((Input!$M$108+Input!$M$84)*$M$7)-SUM($M403:M403),((Input!$M$108+Input!$M$84)*$M$7)/A6taxstdlife))</f>
        <v>0</v>
      </c>
      <c r="O403" s="172">
        <f>IF(A6taxstdlife="n/a","n/a",IF(O$3&gt;(A6taxstdlife+$E403),((Input!$M$108+Input!$M$84)*$M$7)-SUM($M403:N403),((Input!$M$108+Input!$M$84)*$M$7)/A6taxstdlife))</f>
        <v>0</v>
      </c>
      <c r="P403" s="172">
        <f>IF(A6taxstdlife="n/a","n/a",IF(P$3&gt;(A6taxstdlife+$E403),((Input!$M$108+Input!$M$84)*$M$7)-SUM($M403:O403),((Input!$M$108+Input!$M$84)*$M$7)/A6taxstdlife))</f>
        <v>0</v>
      </c>
      <c r="Q403" s="172">
        <f>IF(A6taxstdlife="n/a","n/a",IF(Q$3&gt;(A6taxstdlife+$E403),((Input!$M$108+Input!$M$84)*$M$7)-SUM($M403:P403),((Input!$M$108+Input!$M$84)*$M$7)/A6taxstdlife))</f>
        <v>0</v>
      </c>
      <c r="R403" s="172">
        <f>IF(A6taxstdlife="n/a","n/a",IF(R$3&gt;(A6taxstdlife+$E403),((Input!$M$108+Input!$M$84)*$M$7)-SUM($M403:Q403),((Input!$M$108+Input!$M$84)*$M$7)/A6taxstdlife))</f>
        <v>0</v>
      </c>
      <c r="S403" s="172">
        <f>IF(A6taxstdlife="n/a","n/a",IF(S$3&gt;(A6taxstdlife+$E403),((Input!$M$108+Input!$M$84)*$M$7)-SUM($M403:R403),((Input!$M$108+Input!$M$84)*$M$7)/A6taxstdlife))</f>
        <v>0</v>
      </c>
      <c r="T403" s="172">
        <f>IF(A6taxstdlife="n/a","n/a",IF(T$3&gt;(A6taxstdlife+$E403),((Input!$M$108+Input!$M$84)*$M$7)-SUM($M403:S403),((Input!$M$108+Input!$M$84)*$M$7)/A6taxstdlife))</f>
        <v>0</v>
      </c>
      <c r="U403" s="172">
        <f>IF(A6taxstdlife="n/a","n/a",IF(U$3&gt;(A6taxstdlife+$E403),((Input!$M$108+Input!$M$84)*$M$7)-SUM($M403:T403),((Input!$M$108+Input!$M$84)*$M$7)/A6taxstdlife))</f>
        <v>0</v>
      </c>
      <c r="V403" s="172">
        <f>IF(A6taxstdlife="n/a","n/a",IF(V$3&gt;(A6taxstdlife+$E403),((Input!$M$108+Input!$M$84)*$M$7)-SUM($M403:U403),((Input!$M$108+Input!$M$84)*$M$7)/A6taxstdlife))</f>
        <v>0</v>
      </c>
      <c r="W403" s="172">
        <f>IF(A6taxstdlife="n/a","n/a",IF(W$3&gt;(A6taxstdlife+$E403),((Input!$M$108+Input!$M$84)*$M$7)-SUM($M403:V403),((Input!$M$108+Input!$M$84)*$M$7)/A6taxstdlife))</f>
        <v>0</v>
      </c>
      <c r="X403" s="172">
        <f>IF(A6taxstdlife="n/a","n/a",IF(X$3&gt;(A6taxstdlife+$E403),((Input!$M$108+Input!$M$84)*$M$7)-SUM($M403:W403),((Input!$M$108+Input!$M$84)*$M$7)/A6taxstdlife))</f>
        <v>0</v>
      </c>
      <c r="Y403" s="172">
        <f>IF(A6taxstdlife="n/a","n/a",IF(Y$3&gt;(A6taxstdlife+$E403),((Input!$M$108+Input!$M$84)*$M$7)-SUM($M403:X403),((Input!$M$108+Input!$M$84)*$M$7)/A6taxstdlife))</f>
        <v>0</v>
      </c>
      <c r="Z403" s="172">
        <f>IF(A6taxstdlife="n/a","n/a",IF(Z$3&gt;(A6taxstdlife+$E403),((Input!$M$108+Input!$M$84)*$M$7)-SUM($M403:Y403),((Input!$M$108+Input!$M$84)*$M$7)/A6taxstdlife))</f>
        <v>0</v>
      </c>
      <c r="AA403" s="172">
        <f>IF(A6taxstdlife="n/a","n/a",IF(AA$3&gt;(A6taxstdlife+$E403),((Input!$M$108+Input!$M$84)*$M$7)-SUM($M403:Z403),((Input!$M$108+Input!$M$84)*$M$7)/A6taxstdlife))</f>
        <v>0</v>
      </c>
      <c r="AB403" s="172">
        <f>IF(A6taxstdlife="n/a","n/a",IF(AB$3&gt;(A6taxstdlife+$E403),((Input!$M$108+Input!$M$84)*$M$7)-SUM($M403:AA403),((Input!$M$108+Input!$M$84)*$M$7)/A6taxstdlife))</f>
        <v>0</v>
      </c>
      <c r="AC403" s="172">
        <f>IF(A6taxstdlife="n/a","n/a",IF(AC$3&gt;(A6taxstdlife+$E403),((Input!$M$108+Input!$M$84)*$M$7)-SUM($M403:AB403),((Input!$M$108+Input!$M$84)*$M$7)/A6taxstdlife))</f>
        <v>0</v>
      </c>
      <c r="AD403" s="172">
        <f>IF(A6taxstdlife="n/a","n/a",IF(AD$3&gt;(A6taxstdlife+$E403),((Input!$M$108+Input!$M$84)*$M$7)-SUM($M403:AC403),((Input!$M$108+Input!$M$84)*$M$7)/A6taxstdlife))</f>
        <v>0</v>
      </c>
      <c r="AE403" s="172">
        <f>IF(A6taxstdlife="n/a","n/a",IF(AE$3&gt;(A6taxstdlife+$E403),((Input!$M$108+Input!$M$84)*$M$7)-SUM($M403:AD403),((Input!$M$108+Input!$M$84)*$M$7)/A6taxstdlife))</f>
        <v>0</v>
      </c>
      <c r="AF403" s="172">
        <f>IF(A6taxstdlife="n/a","n/a",IF(AF$3&gt;(A6taxstdlife+$E403),((Input!$M$108+Input!$M$84)*$M$7)-SUM($M403:AE403),((Input!$M$108+Input!$M$84)*$M$7)/A6taxstdlife))</f>
        <v>0</v>
      </c>
      <c r="AG403" s="172">
        <f>IF(A6taxstdlife="n/a","n/a",IF(AG$3&gt;(A6taxstdlife+$E403),((Input!$M$108+Input!$M$84)*$M$7)-SUM($M403:AF403),((Input!$M$108+Input!$M$84)*$M$7)/A6taxstdlife))</f>
        <v>0</v>
      </c>
      <c r="AH403" s="172">
        <f>IF(A6taxstdlife="n/a","n/a",IF(AH$3&gt;(A6taxstdlife+$E403),((Input!$M$108+Input!$M$84)*$M$7)-SUM($M403:AG403),((Input!$M$108+Input!$M$84)*$M$7)/A6taxstdlife))</f>
        <v>0</v>
      </c>
      <c r="AI403" s="172">
        <f>IF(A6taxstdlife="n/a","n/a",IF(AI$3&gt;(A6taxstdlife+$E403),((Input!$M$108+Input!$M$84)*$M$7)-SUM($M403:AH403),((Input!$M$108+Input!$M$84)*$M$7)/A6taxstdlife))</f>
        <v>0</v>
      </c>
      <c r="AJ403" s="172">
        <f>IF(A6taxstdlife="n/a","n/a",IF(AJ$3&gt;(A6taxstdlife+$E403),((Input!$M$108+Input!$M$84)*$M$7)-SUM($M403:AI403),((Input!$M$108+Input!$M$84)*$M$7)/A6taxstdlife))</f>
        <v>0</v>
      </c>
      <c r="AK403" s="172">
        <f>IF(A6taxstdlife="n/a","n/a",IF(AK$3&gt;(A6taxstdlife+$E403),((Input!$M$108+Input!$M$84)*$M$7)-SUM($M403:AJ403),((Input!$M$108+Input!$M$84)*$M$7)/A6taxstdlife))</f>
        <v>0</v>
      </c>
      <c r="AL403" s="172">
        <f>IF(A6taxstdlife="n/a","n/a",IF(AL$3&gt;(A6taxstdlife+$E403),((Input!$M$108+Input!$M$84)*$M$7)-SUM($M403:AK403),((Input!$M$108+Input!$M$84)*$M$7)/A6taxstdlife))</f>
        <v>0</v>
      </c>
      <c r="AM403" s="172">
        <f>IF(A6taxstdlife="n/a","n/a",IF(AM$3&gt;(A6taxstdlife+$E403),((Input!$M$108+Input!$M$84)*$M$7)-SUM($M403:AL403),((Input!$M$108+Input!$M$84)*$M$7)/A6taxstdlife))</f>
        <v>0</v>
      </c>
      <c r="AN403" s="172">
        <f>IF(A6taxstdlife="n/a","n/a",IF(AN$3&gt;(A6taxstdlife+$E403),((Input!$M$108+Input!$M$84)*$M$7)-SUM($M403:AM403),((Input!$M$108+Input!$M$84)*$M$7)/A6taxstdlife))</f>
        <v>0</v>
      </c>
      <c r="AO403" s="172">
        <f>IF(A6taxstdlife="n/a","n/a",IF(AO$3&gt;(A6taxstdlife+$E403),((Input!$M$108+Input!$M$84)*$M$7)-SUM($M403:AN403),((Input!$M$108+Input!$M$84)*$M$7)/A6taxstdlife))</f>
        <v>0</v>
      </c>
      <c r="AP403" s="172">
        <f>IF(A6taxstdlife="n/a","n/a",IF(AP$3&gt;(A6taxstdlife+$E403),((Input!$M$108+Input!$M$84)*$M$7)-SUM($M403:AO403),((Input!$M$108+Input!$M$84)*$M$7)/A6taxstdlife))</f>
        <v>0</v>
      </c>
      <c r="AQ403" s="172">
        <f>IF(A6taxstdlife="n/a","n/a",IF(AQ$3&gt;(A6taxstdlife+$E403),((Input!$M$108+Input!$M$84)*$M$7)-SUM($M403:AP403),((Input!$M$108+Input!$M$84)*$M$7)/A6taxstdlife))</f>
        <v>0</v>
      </c>
      <c r="AR403" s="172">
        <f>IF(A6taxstdlife="n/a","n/a",IF(AR$3&gt;(A6taxstdlife+$E403),((Input!$M$108+Input!$M$84)*$M$7)-SUM($M403:AQ403),((Input!$M$108+Input!$M$84)*$M$7)/A6taxstdlife))</f>
        <v>0</v>
      </c>
      <c r="AS403" s="172">
        <f>IF(A6taxstdlife="n/a","n/a",IF(AS$3&gt;(A6taxstdlife+$E403),((Input!$M$108+Input!$M$84)*$M$7)-SUM($M403:AR403),((Input!$M$108+Input!$M$84)*$M$7)/A6taxstdlife))</f>
        <v>0</v>
      </c>
      <c r="AT403" s="172">
        <f>IF(A6taxstdlife="n/a","n/a",IF(AT$3&gt;(A6taxstdlife+$E403),((Input!$M$108+Input!$M$84)*$M$7)-SUM($M403:AS403),((Input!$M$108+Input!$M$84)*$M$7)/A6taxstdlife))</f>
        <v>0</v>
      </c>
      <c r="AU403" s="172">
        <f>IF(A6taxstdlife="n/a","n/a",IF(AU$3&gt;(A6taxstdlife+$E403),((Input!$M$108+Input!$M$84)*$M$7)-SUM($M403:AT403),((Input!$M$108+Input!$M$84)*$M$7)/A6taxstdlife))</f>
        <v>0</v>
      </c>
      <c r="AV403" s="172">
        <f>IF(A6taxstdlife="n/a","n/a",IF(AV$3&gt;(A6taxstdlife+$E403),((Input!$M$108+Input!$M$84)*$M$7)-SUM($M403:AU403),((Input!$M$108+Input!$M$84)*$M$7)/A6taxstdlife))</f>
        <v>0</v>
      </c>
      <c r="AW403" s="172">
        <f>IF(A6taxstdlife="n/a","n/a",IF(AW$3&gt;(A6taxstdlife+$E403),((Input!$M$108+Input!$M$84)*$M$7)-SUM($M403:AV403),((Input!$M$108+Input!$M$84)*$M$7)/A6taxstdlife))</f>
        <v>0</v>
      </c>
      <c r="AX403" s="172">
        <f>IF(A6taxstdlife="n/a","n/a",IF(AX$3&gt;(A6taxstdlife+$E403),((Input!$M$108+Input!$M$84)*$M$7)-SUM($M403:AW403),((Input!$M$108+Input!$M$84)*$M$7)/A6taxstdlife))</f>
        <v>0</v>
      </c>
      <c r="AY403" s="172">
        <f>IF(A6taxstdlife="n/a","n/a",IF(AY$3&gt;(A6taxstdlife+$E403),((Input!$M$108+Input!$M$84)*$M$7)-SUM($M403:AX403),((Input!$M$108+Input!$M$84)*$M$7)/A6taxstdlife))</f>
        <v>0</v>
      </c>
      <c r="AZ403" s="172">
        <f>IF(A6taxstdlife="n/a","n/a",IF(AZ$3&gt;(A6taxstdlife+$E403),((Input!$M$108+Input!$M$84)*$M$7)-SUM($M403:AY403),((Input!$M$108+Input!$M$84)*$M$7)/A6taxstdlife))</f>
        <v>0</v>
      </c>
      <c r="BA403" s="172">
        <f>IF(A6taxstdlife="n/a","n/a",IF(BA$3&gt;(A6taxstdlife+$E403),((Input!$M$108+Input!$M$84)*$M$7)-SUM($M403:AZ403),((Input!$M$108+Input!$M$84)*$M$7)/A6taxstdlife))</f>
        <v>0</v>
      </c>
      <c r="BB403" s="172">
        <f>IF(A6taxstdlife="n/a","n/a",IF(BB$3&gt;(A6taxstdlife+$E403),((Input!$M$108+Input!$M$84)*$M$7)-SUM($M403:BA403),((Input!$M$108+Input!$M$84)*$M$7)/A6taxstdlife))</f>
        <v>0</v>
      </c>
      <c r="BC403" s="172">
        <f>IF(A6taxstdlife="n/a","n/a",IF(BC$3&gt;(A6taxstdlife+$E403),((Input!$M$108+Input!$M$84)*$M$7)-SUM($M403:BB403),((Input!$M$108+Input!$M$84)*$M$7)/A6taxstdlife))</f>
        <v>0</v>
      </c>
      <c r="BD403" s="172">
        <f>IF(A6taxstdlife="n/a","n/a",IF(BD$3&gt;(A6taxstdlife+$E403),((Input!$M$108+Input!$M$84)*$M$7)-SUM($M403:BC403),((Input!$M$108+Input!$M$84)*$M$7)/A6taxstdlife))</f>
        <v>0</v>
      </c>
      <c r="BE403" s="172">
        <f>IF(A6taxstdlife="n/a","n/a",IF(BE$3&gt;(A6taxstdlife+$E403),((Input!$M$108+Input!$M$84)*$M$7)-SUM($M403:BD403),((Input!$M$108+Input!$M$84)*$M$7)/A6taxstdlife))</f>
        <v>0</v>
      </c>
      <c r="BF403" s="172">
        <f>IF(A6taxstdlife="n/a","n/a",IF(BF$3&gt;(A6taxstdlife+$E403),((Input!$M$108+Input!$M$84)*$M$7)-SUM($M403:BE403),((Input!$M$108+Input!$M$84)*$M$7)/A6taxstdlife))</f>
        <v>0</v>
      </c>
      <c r="BG403" s="172">
        <f>IF(A6taxstdlife="n/a","n/a",IF(BG$3&gt;(A6taxstdlife+$E403),((Input!$M$108+Input!$M$84)*$M$7)-SUM($M403:BF403),((Input!$M$108+Input!$M$84)*$M$7)/A6taxstdlife))</f>
        <v>0</v>
      </c>
      <c r="BH403" s="172">
        <f>IF(A6taxstdlife="n/a","n/a",IF(BH$3&gt;(A6taxstdlife+$E403),((Input!$M$108+Input!$M$84)*$M$7)-SUM($M403:BG403),((Input!$M$108+Input!$M$84)*$M$7)/A6taxstdlife))</f>
        <v>0</v>
      </c>
      <c r="BI403" s="172">
        <f>IF(A6taxstdlife="n/a","n/a",IF(BI$3&gt;(A6taxstdlife+$E403),((Input!$M$108+Input!$M$84)*$M$7)-SUM($M403:BH403),((Input!$M$108+Input!$M$84)*$M$7)/A6taxstdlife))</f>
        <v>0</v>
      </c>
      <c r="BJ403" s="16"/>
      <c r="BK403" s="16"/>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2" customFormat="1" hidden="1" outlineLevel="2">
      <c r="A404" s="16"/>
      <c r="B404" s="16"/>
      <c r="C404" s="35"/>
      <c r="D404" s="546"/>
      <c r="E404" s="293">
        <v>8</v>
      </c>
      <c r="F404" s="37"/>
      <c r="G404" s="318"/>
      <c r="H404" s="320"/>
      <c r="I404" s="320"/>
      <c r="J404" s="320"/>
      <c r="K404" s="320"/>
      <c r="L404" s="320"/>
      <c r="M404" s="320"/>
      <c r="N404" s="319"/>
      <c r="O404" s="172">
        <f>IF(A6taxstdlife="n/a","n/a",IF(O$3&gt;(A6taxstdlife+$E404),((Input!$N$108+Input!$N$84)*$N$7)-SUM($N404:N404),((Input!$N$108+Input!$N$84)*$N$7)/A6taxstdlife))</f>
        <v>0</v>
      </c>
      <c r="P404" s="172">
        <f>IF(A6taxstdlife="n/a","n/a",IF(P$3&gt;(A6taxstdlife+$E404),((Input!$N$108+Input!$N$84)*$N$7)-SUM($N404:O404),((Input!$N$108+Input!$N$84)*$N$7)/A6taxstdlife))</f>
        <v>0</v>
      </c>
      <c r="Q404" s="172">
        <f>IF(A6taxstdlife="n/a","n/a",IF(Q$3&gt;(A6taxstdlife+$E404),((Input!$N$108+Input!$N$84)*$N$7)-SUM($N404:P404),((Input!$N$108+Input!$N$84)*$N$7)/A6taxstdlife))</f>
        <v>0</v>
      </c>
      <c r="R404" s="172">
        <f>IF(A6taxstdlife="n/a","n/a",IF(R$3&gt;(A6taxstdlife+$E404),((Input!$N$108+Input!$N$84)*$N$7)-SUM($N404:Q404),((Input!$N$108+Input!$N$84)*$N$7)/A6taxstdlife))</f>
        <v>0</v>
      </c>
      <c r="S404" s="172">
        <f>IF(A6taxstdlife="n/a","n/a",IF(S$3&gt;(A6taxstdlife+$E404),((Input!$N$108+Input!$N$84)*$N$7)-SUM($N404:R404),((Input!$N$108+Input!$N$84)*$N$7)/A6taxstdlife))</f>
        <v>0</v>
      </c>
      <c r="T404" s="172">
        <f>IF(A6taxstdlife="n/a","n/a",IF(T$3&gt;(A6taxstdlife+$E404),((Input!$N$108+Input!$N$84)*$N$7)-SUM($N404:S404),((Input!$N$108+Input!$N$84)*$N$7)/A6taxstdlife))</f>
        <v>0</v>
      </c>
      <c r="U404" s="172">
        <f>IF(A6taxstdlife="n/a","n/a",IF(U$3&gt;(A6taxstdlife+$E404),((Input!$N$108+Input!$N$84)*$N$7)-SUM($N404:T404),((Input!$N$108+Input!$N$84)*$N$7)/A6taxstdlife))</f>
        <v>0</v>
      </c>
      <c r="V404" s="172">
        <f>IF(A6taxstdlife="n/a","n/a",IF(V$3&gt;(A6taxstdlife+$E404),((Input!$N$108+Input!$N$84)*$N$7)-SUM($N404:U404),((Input!$N$108+Input!$N$84)*$N$7)/A6taxstdlife))</f>
        <v>0</v>
      </c>
      <c r="W404" s="172">
        <f>IF(A6taxstdlife="n/a","n/a",IF(W$3&gt;(A6taxstdlife+$E404),((Input!$N$108+Input!$N$84)*$N$7)-SUM($N404:V404),((Input!$N$108+Input!$N$84)*$N$7)/A6taxstdlife))</f>
        <v>0</v>
      </c>
      <c r="X404" s="172">
        <f>IF(A6taxstdlife="n/a","n/a",IF(X$3&gt;(A6taxstdlife+$E404),((Input!$N$108+Input!$N$84)*$N$7)-SUM($N404:W404),((Input!$N$108+Input!$N$84)*$N$7)/A6taxstdlife))</f>
        <v>0</v>
      </c>
      <c r="Y404" s="172">
        <f>IF(A6taxstdlife="n/a","n/a",IF(Y$3&gt;(A6taxstdlife+$E404),((Input!$N$108+Input!$N$84)*$N$7)-SUM($N404:X404),((Input!$N$108+Input!$N$84)*$N$7)/A6taxstdlife))</f>
        <v>0</v>
      </c>
      <c r="Z404" s="172">
        <f>IF(A6taxstdlife="n/a","n/a",IF(Z$3&gt;(A6taxstdlife+$E404),((Input!$N$108+Input!$N$84)*$N$7)-SUM($N404:Y404),((Input!$N$108+Input!$N$84)*$N$7)/A6taxstdlife))</f>
        <v>0</v>
      </c>
      <c r="AA404" s="172">
        <f>IF(A6taxstdlife="n/a","n/a",IF(AA$3&gt;(A6taxstdlife+$E404),((Input!$N$108+Input!$N$84)*$N$7)-SUM($N404:Z404),((Input!$N$108+Input!$N$84)*$N$7)/A6taxstdlife))</f>
        <v>0</v>
      </c>
      <c r="AB404" s="172">
        <f>IF(A6taxstdlife="n/a","n/a",IF(AB$3&gt;(A6taxstdlife+$E404),((Input!$N$108+Input!$N$84)*$N$7)-SUM($N404:AA404),((Input!$N$108+Input!$N$84)*$N$7)/A6taxstdlife))</f>
        <v>0</v>
      </c>
      <c r="AC404" s="172">
        <f>IF(A6taxstdlife="n/a","n/a",IF(AC$3&gt;(A6taxstdlife+$E404),((Input!$N$108+Input!$N$84)*$N$7)-SUM($N404:AB404),((Input!$N$108+Input!$N$84)*$N$7)/A6taxstdlife))</f>
        <v>0</v>
      </c>
      <c r="AD404" s="172">
        <f>IF(A6taxstdlife="n/a","n/a",IF(AD$3&gt;(A6taxstdlife+$E404),((Input!$N$108+Input!$N$84)*$N$7)-SUM($N404:AC404),((Input!$N$108+Input!$N$84)*$N$7)/A6taxstdlife))</f>
        <v>0</v>
      </c>
      <c r="AE404" s="172">
        <f>IF(A6taxstdlife="n/a","n/a",IF(AE$3&gt;(A6taxstdlife+$E404),((Input!$N$108+Input!$N$84)*$N$7)-SUM($N404:AD404),((Input!$N$108+Input!$N$84)*$N$7)/A6taxstdlife))</f>
        <v>0</v>
      </c>
      <c r="AF404" s="172">
        <f>IF(A6taxstdlife="n/a","n/a",IF(AF$3&gt;(A6taxstdlife+$E404),((Input!$N$108+Input!$N$84)*$N$7)-SUM($N404:AE404),((Input!$N$108+Input!$N$84)*$N$7)/A6taxstdlife))</f>
        <v>0</v>
      </c>
      <c r="AG404" s="172">
        <f>IF(A6taxstdlife="n/a","n/a",IF(AG$3&gt;(A6taxstdlife+$E404),((Input!$N$108+Input!$N$84)*$N$7)-SUM($N404:AF404),((Input!$N$108+Input!$N$84)*$N$7)/A6taxstdlife))</f>
        <v>0</v>
      </c>
      <c r="AH404" s="172">
        <f>IF(A6taxstdlife="n/a","n/a",IF(AH$3&gt;(A6taxstdlife+$E404),((Input!$N$108+Input!$N$84)*$N$7)-SUM($N404:AG404),((Input!$N$108+Input!$N$84)*$N$7)/A6taxstdlife))</f>
        <v>0</v>
      </c>
      <c r="AI404" s="172">
        <f>IF(A6taxstdlife="n/a","n/a",IF(AI$3&gt;(A6taxstdlife+$E404),((Input!$N$108+Input!$N$84)*$N$7)-SUM($N404:AH404),((Input!$N$108+Input!$N$84)*$N$7)/A6taxstdlife))</f>
        <v>0</v>
      </c>
      <c r="AJ404" s="172">
        <f>IF(A6taxstdlife="n/a","n/a",IF(AJ$3&gt;(A6taxstdlife+$E404),((Input!$N$108+Input!$N$84)*$N$7)-SUM($N404:AI404),((Input!$N$108+Input!$N$84)*$N$7)/A6taxstdlife))</f>
        <v>0</v>
      </c>
      <c r="AK404" s="172">
        <f>IF(A6taxstdlife="n/a","n/a",IF(AK$3&gt;(A6taxstdlife+$E404),((Input!$N$108+Input!$N$84)*$N$7)-SUM($N404:AJ404),((Input!$N$108+Input!$N$84)*$N$7)/A6taxstdlife))</f>
        <v>0</v>
      </c>
      <c r="AL404" s="172">
        <f>IF(A6taxstdlife="n/a","n/a",IF(AL$3&gt;(A6taxstdlife+$E404),((Input!$N$108+Input!$N$84)*$N$7)-SUM($N404:AK404),((Input!$N$108+Input!$N$84)*$N$7)/A6taxstdlife))</f>
        <v>0</v>
      </c>
      <c r="AM404" s="172">
        <f>IF(A6taxstdlife="n/a","n/a",IF(AM$3&gt;(A6taxstdlife+$E404),((Input!$N$108+Input!$N$84)*$N$7)-SUM($N404:AL404),((Input!$N$108+Input!$N$84)*$N$7)/A6taxstdlife))</f>
        <v>0</v>
      </c>
      <c r="AN404" s="172">
        <f>IF(A6taxstdlife="n/a","n/a",IF(AN$3&gt;(A6taxstdlife+$E404),((Input!$N$108+Input!$N$84)*$N$7)-SUM($N404:AM404),((Input!$N$108+Input!$N$84)*$N$7)/A6taxstdlife))</f>
        <v>0</v>
      </c>
      <c r="AO404" s="172">
        <f>IF(A6taxstdlife="n/a","n/a",IF(AO$3&gt;(A6taxstdlife+$E404),((Input!$N$108+Input!$N$84)*$N$7)-SUM($N404:AN404),((Input!$N$108+Input!$N$84)*$N$7)/A6taxstdlife))</f>
        <v>0</v>
      </c>
      <c r="AP404" s="172">
        <f>IF(A6taxstdlife="n/a","n/a",IF(AP$3&gt;(A6taxstdlife+$E404),((Input!$N$108+Input!$N$84)*$N$7)-SUM($N404:AO404),((Input!$N$108+Input!$N$84)*$N$7)/A6taxstdlife))</f>
        <v>0</v>
      </c>
      <c r="AQ404" s="172">
        <f>IF(A6taxstdlife="n/a","n/a",IF(AQ$3&gt;(A6taxstdlife+$E404),((Input!$N$108+Input!$N$84)*$N$7)-SUM($N404:AP404),((Input!$N$108+Input!$N$84)*$N$7)/A6taxstdlife))</f>
        <v>0</v>
      </c>
      <c r="AR404" s="172">
        <f>IF(A6taxstdlife="n/a","n/a",IF(AR$3&gt;(A6taxstdlife+$E404),((Input!$N$108+Input!$N$84)*$N$7)-SUM($N404:AQ404),((Input!$N$108+Input!$N$84)*$N$7)/A6taxstdlife))</f>
        <v>0</v>
      </c>
      <c r="AS404" s="172">
        <f>IF(A6taxstdlife="n/a","n/a",IF(AS$3&gt;(A6taxstdlife+$E404),((Input!$N$108+Input!$N$84)*$N$7)-SUM($N404:AR404),((Input!$N$108+Input!$N$84)*$N$7)/A6taxstdlife))</f>
        <v>0</v>
      </c>
      <c r="AT404" s="172">
        <f>IF(A6taxstdlife="n/a","n/a",IF(AT$3&gt;(A6taxstdlife+$E404),((Input!$N$108+Input!$N$84)*$N$7)-SUM($N404:AS404),((Input!$N$108+Input!$N$84)*$N$7)/A6taxstdlife))</f>
        <v>0</v>
      </c>
      <c r="AU404" s="172">
        <f>IF(A6taxstdlife="n/a","n/a",IF(AU$3&gt;(A6taxstdlife+$E404),((Input!$N$108+Input!$N$84)*$N$7)-SUM($N404:AT404),((Input!$N$108+Input!$N$84)*$N$7)/A6taxstdlife))</f>
        <v>0</v>
      </c>
      <c r="AV404" s="172">
        <f>IF(A6taxstdlife="n/a","n/a",IF(AV$3&gt;(A6taxstdlife+$E404),((Input!$N$108+Input!$N$84)*$N$7)-SUM($N404:AU404),((Input!$N$108+Input!$N$84)*$N$7)/A6taxstdlife))</f>
        <v>0</v>
      </c>
      <c r="AW404" s="172">
        <f>IF(A6taxstdlife="n/a","n/a",IF(AW$3&gt;(A6taxstdlife+$E404),((Input!$N$108+Input!$N$84)*$N$7)-SUM($N404:AV404),((Input!$N$108+Input!$N$84)*$N$7)/A6taxstdlife))</f>
        <v>0</v>
      </c>
      <c r="AX404" s="172">
        <f>IF(A6taxstdlife="n/a","n/a",IF(AX$3&gt;(A6taxstdlife+$E404),((Input!$N$108+Input!$N$84)*$N$7)-SUM($N404:AW404),((Input!$N$108+Input!$N$84)*$N$7)/A6taxstdlife))</f>
        <v>0</v>
      </c>
      <c r="AY404" s="172">
        <f>IF(A6taxstdlife="n/a","n/a",IF(AY$3&gt;(A6taxstdlife+$E404),((Input!$N$108+Input!$N$84)*$N$7)-SUM($N404:AX404),((Input!$N$108+Input!$N$84)*$N$7)/A6taxstdlife))</f>
        <v>0</v>
      </c>
      <c r="AZ404" s="172">
        <f>IF(A6taxstdlife="n/a","n/a",IF(AZ$3&gt;(A6taxstdlife+$E404),((Input!$N$108+Input!$N$84)*$N$7)-SUM($N404:AY404),((Input!$N$108+Input!$N$84)*$N$7)/A6taxstdlife))</f>
        <v>0</v>
      </c>
      <c r="BA404" s="172">
        <f>IF(A6taxstdlife="n/a","n/a",IF(BA$3&gt;(A6taxstdlife+$E404),((Input!$N$108+Input!$N$84)*$N$7)-SUM($N404:AZ404),((Input!$N$108+Input!$N$84)*$N$7)/A6taxstdlife))</f>
        <v>0</v>
      </c>
      <c r="BB404" s="172">
        <f>IF(A6taxstdlife="n/a","n/a",IF(BB$3&gt;(A6taxstdlife+$E404),((Input!$N$108+Input!$N$84)*$N$7)-SUM($N404:BA404),((Input!$N$108+Input!$N$84)*$N$7)/A6taxstdlife))</f>
        <v>0</v>
      </c>
      <c r="BC404" s="172">
        <f>IF(A6taxstdlife="n/a","n/a",IF(BC$3&gt;(A6taxstdlife+$E404),((Input!$N$108+Input!$N$84)*$N$7)-SUM($N404:BB404),((Input!$N$108+Input!$N$84)*$N$7)/A6taxstdlife))</f>
        <v>0</v>
      </c>
      <c r="BD404" s="172">
        <f>IF(A6taxstdlife="n/a","n/a",IF(BD$3&gt;(A6taxstdlife+$E404),((Input!$N$108+Input!$N$84)*$N$7)-SUM($N404:BC404),((Input!$N$108+Input!$N$84)*$N$7)/A6taxstdlife))</f>
        <v>0</v>
      </c>
      <c r="BE404" s="172">
        <f>IF(A6taxstdlife="n/a","n/a",IF(BE$3&gt;(A6taxstdlife+$E404),((Input!$N$108+Input!$N$84)*$N$7)-SUM($N404:BD404),((Input!$N$108+Input!$N$84)*$N$7)/A6taxstdlife))</f>
        <v>0</v>
      </c>
      <c r="BF404" s="172">
        <f>IF(A6taxstdlife="n/a","n/a",IF(BF$3&gt;(A6taxstdlife+$E404),((Input!$N$108+Input!$N$84)*$N$7)-SUM($N404:BE404),((Input!$N$108+Input!$N$84)*$N$7)/A6taxstdlife))</f>
        <v>0</v>
      </c>
      <c r="BG404" s="172">
        <f>IF(A6taxstdlife="n/a","n/a",IF(BG$3&gt;(A6taxstdlife+$E404),((Input!$N$108+Input!$N$84)*$N$7)-SUM($N404:BF404),((Input!$N$108+Input!$N$84)*$N$7)/A6taxstdlife))</f>
        <v>0</v>
      </c>
      <c r="BH404" s="172">
        <f>IF(A6taxstdlife="n/a","n/a",IF(BH$3&gt;(A6taxstdlife+$E404),((Input!$N$108+Input!$N$84)*$N$7)-SUM($N404:BG404),((Input!$N$108+Input!$N$84)*$N$7)/A6taxstdlife))</f>
        <v>0</v>
      </c>
      <c r="BI404" s="172">
        <f>IF(A6taxstdlife="n/a","n/a",IF(BI$3&gt;(A6taxstdlife+$E404),((Input!$N$108+Input!$N$84)*$N$7)-SUM($N404:BH404),((Input!$N$108+Input!$N$84)*$N$7)/A6taxstdlife))</f>
        <v>0</v>
      </c>
      <c r="BJ404" s="16"/>
      <c r="BK404" s="16"/>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2" customFormat="1" hidden="1" outlineLevel="2">
      <c r="A405" s="16"/>
      <c r="B405" s="16"/>
      <c r="C405" s="35"/>
      <c r="D405" s="546"/>
      <c r="E405" s="293">
        <v>9</v>
      </c>
      <c r="F405" s="37"/>
      <c r="G405" s="318"/>
      <c r="H405" s="320"/>
      <c r="I405" s="320"/>
      <c r="J405" s="320"/>
      <c r="K405" s="320"/>
      <c r="L405" s="320"/>
      <c r="M405" s="320"/>
      <c r="N405" s="320"/>
      <c r="O405" s="319"/>
      <c r="P405" s="172">
        <f>IF(A6taxstdlife="n/a","n/a",IF(P$3&gt;(A6taxstdlife+$E405),((Input!$O$108+Input!$O$84)*$O$7)-SUM($O405:O405),((Input!$O$108+Input!$O$84)*$O$7)/A6taxstdlife))</f>
        <v>0</v>
      </c>
      <c r="Q405" s="172">
        <f>IF(A6taxstdlife="n/a","n/a",IF(Q$3&gt;(A6taxstdlife+$E405),((Input!$O$108+Input!$O$84)*$O$7)-SUM($O405:P405),((Input!$O$108+Input!$O$84)*$O$7)/A6taxstdlife))</f>
        <v>0</v>
      </c>
      <c r="R405" s="172">
        <f>IF(A6taxstdlife="n/a","n/a",IF(R$3&gt;(A6taxstdlife+$E405),((Input!$O$108+Input!$O$84)*$O$7)-SUM($O405:Q405),((Input!$O$108+Input!$O$84)*$O$7)/A6taxstdlife))</f>
        <v>0</v>
      </c>
      <c r="S405" s="172">
        <f>IF(A6taxstdlife="n/a","n/a",IF(S$3&gt;(A6taxstdlife+$E405),((Input!$O$108+Input!$O$84)*$O$7)-SUM($O405:R405),((Input!$O$108+Input!$O$84)*$O$7)/A6taxstdlife))</f>
        <v>0</v>
      </c>
      <c r="T405" s="172">
        <f>IF(A6taxstdlife="n/a","n/a",IF(T$3&gt;(A6taxstdlife+$E405),((Input!$O$108+Input!$O$84)*$O$7)-SUM($O405:S405),((Input!$O$108+Input!$O$84)*$O$7)/A6taxstdlife))</f>
        <v>0</v>
      </c>
      <c r="U405" s="172">
        <f>IF(A6taxstdlife="n/a","n/a",IF(U$3&gt;(A6taxstdlife+$E405),((Input!$O$108+Input!$O$84)*$O$7)-SUM($O405:T405),((Input!$O$108+Input!$O$84)*$O$7)/A6taxstdlife))</f>
        <v>0</v>
      </c>
      <c r="V405" s="172">
        <f>IF(A6taxstdlife="n/a","n/a",IF(V$3&gt;(A6taxstdlife+$E405),((Input!$O$108+Input!$O$84)*$O$7)-SUM($O405:U405),((Input!$O$108+Input!$O$84)*$O$7)/A6taxstdlife))</f>
        <v>0</v>
      </c>
      <c r="W405" s="172">
        <f>IF(A6taxstdlife="n/a","n/a",IF(W$3&gt;(A6taxstdlife+$E405),((Input!$O$108+Input!$O$84)*$O$7)-SUM($O405:V405),((Input!$O$108+Input!$O$84)*$O$7)/A6taxstdlife))</f>
        <v>0</v>
      </c>
      <c r="X405" s="172">
        <f>IF(A6taxstdlife="n/a","n/a",IF(X$3&gt;(A6taxstdlife+$E405),((Input!$O$108+Input!$O$84)*$O$7)-SUM($O405:W405),((Input!$O$108+Input!$O$84)*$O$7)/A6taxstdlife))</f>
        <v>0</v>
      </c>
      <c r="Y405" s="172">
        <f>IF(A6taxstdlife="n/a","n/a",IF(Y$3&gt;(A6taxstdlife+$E405),((Input!$O$108+Input!$O$84)*$O$7)-SUM($O405:X405),((Input!$O$108+Input!$O$84)*$O$7)/A6taxstdlife))</f>
        <v>0</v>
      </c>
      <c r="Z405" s="172">
        <f>IF(A6taxstdlife="n/a","n/a",IF(Z$3&gt;(A6taxstdlife+$E405),((Input!$O$108+Input!$O$84)*$O$7)-SUM($O405:Y405),((Input!$O$108+Input!$O$84)*$O$7)/A6taxstdlife))</f>
        <v>0</v>
      </c>
      <c r="AA405" s="172">
        <f>IF(A6taxstdlife="n/a","n/a",IF(AA$3&gt;(A6taxstdlife+$E405),((Input!$O$108+Input!$O$84)*$O$7)-SUM($O405:Z405),((Input!$O$108+Input!$O$84)*$O$7)/A6taxstdlife))</f>
        <v>0</v>
      </c>
      <c r="AB405" s="172">
        <f>IF(A6taxstdlife="n/a","n/a",IF(AB$3&gt;(A6taxstdlife+$E405),((Input!$O$108+Input!$O$84)*$O$7)-SUM($O405:AA405),((Input!$O$108+Input!$O$84)*$O$7)/A6taxstdlife))</f>
        <v>0</v>
      </c>
      <c r="AC405" s="172">
        <f>IF(A6taxstdlife="n/a","n/a",IF(AC$3&gt;(A6taxstdlife+$E405),((Input!$O$108+Input!$O$84)*$O$7)-SUM($O405:AB405),((Input!$O$108+Input!$O$84)*$O$7)/A6taxstdlife))</f>
        <v>0</v>
      </c>
      <c r="AD405" s="172">
        <f>IF(A6taxstdlife="n/a","n/a",IF(AD$3&gt;(A6taxstdlife+$E405),((Input!$O$108+Input!$O$84)*$O$7)-SUM($O405:AC405),((Input!$O$108+Input!$O$84)*$O$7)/A6taxstdlife))</f>
        <v>0</v>
      </c>
      <c r="AE405" s="172">
        <f>IF(A6taxstdlife="n/a","n/a",IF(AE$3&gt;(A6taxstdlife+$E405),((Input!$O$108+Input!$O$84)*$O$7)-SUM($O405:AD405),((Input!$O$108+Input!$O$84)*$O$7)/A6taxstdlife))</f>
        <v>0</v>
      </c>
      <c r="AF405" s="172">
        <f>IF(A6taxstdlife="n/a","n/a",IF(AF$3&gt;(A6taxstdlife+$E405),((Input!$O$108+Input!$O$84)*$O$7)-SUM($O405:AE405),((Input!$O$108+Input!$O$84)*$O$7)/A6taxstdlife))</f>
        <v>0</v>
      </c>
      <c r="AG405" s="172">
        <f>IF(A6taxstdlife="n/a","n/a",IF(AG$3&gt;(A6taxstdlife+$E405),((Input!$O$108+Input!$O$84)*$O$7)-SUM($O405:AF405),((Input!$O$108+Input!$O$84)*$O$7)/A6taxstdlife))</f>
        <v>0</v>
      </c>
      <c r="AH405" s="172">
        <f>IF(A6taxstdlife="n/a","n/a",IF(AH$3&gt;(A6taxstdlife+$E405),((Input!$O$108+Input!$O$84)*$O$7)-SUM($O405:AG405),((Input!$O$108+Input!$O$84)*$O$7)/A6taxstdlife))</f>
        <v>0</v>
      </c>
      <c r="AI405" s="172">
        <f>IF(A6taxstdlife="n/a","n/a",IF(AI$3&gt;(A6taxstdlife+$E405),((Input!$O$108+Input!$O$84)*$O$7)-SUM($O405:AH405),((Input!$O$108+Input!$O$84)*$O$7)/A6taxstdlife))</f>
        <v>0</v>
      </c>
      <c r="AJ405" s="172">
        <f>IF(A6taxstdlife="n/a","n/a",IF(AJ$3&gt;(A6taxstdlife+$E405),((Input!$O$108+Input!$O$84)*$O$7)-SUM($O405:AI405),((Input!$O$108+Input!$O$84)*$O$7)/A6taxstdlife))</f>
        <v>0</v>
      </c>
      <c r="AK405" s="172">
        <f>IF(A6taxstdlife="n/a","n/a",IF(AK$3&gt;(A6taxstdlife+$E405),((Input!$O$108+Input!$O$84)*$O$7)-SUM($O405:AJ405),((Input!$O$108+Input!$O$84)*$O$7)/A6taxstdlife))</f>
        <v>0</v>
      </c>
      <c r="AL405" s="172">
        <f>IF(A6taxstdlife="n/a","n/a",IF(AL$3&gt;(A6taxstdlife+$E405),((Input!$O$108+Input!$O$84)*$O$7)-SUM($O405:AK405),((Input!$O$108+Input!$O$84)*$O$7)/A6taxstdlife))</f>
        <v>0</v>
      </c>
      <c r="AM405" s="172">
        <f>IF(A6taxstdlife="n/a","n/a",IF(AM$3&gt;(A6taxstdlife+$E405),((Input!$O$108+Input!$O$84)*$O$7)-SUM($O405:AL405),((Input!$O$108+Input!$O$84)*$O$7)/A6taxstdlife))</f>
        <v>0</v>
      </c>
      <c r="AN405" s="172">
        <f>IF(A6taxstdlife="n/a","n/a",IF(AN$3&gt;(A6taxstdlife+$E405),((Input!$O$108+Input!$O$84)*$O$7)-SUM($O405:AM405),((Input!$O$108+Input!$O$84)*$O$7)/A6taxstdlife))</f>
        <v>0</v>
      </c>
      <c r="AO405" s="172">
        <f>IF(A6taxstdlife="n/a","n/a",IF(AO$3&gt;(A6taxstdlife+$E405),((Input!$O$108+Input!$O$84)*$O$7)-SUM($O405:AN405),((Input!$O$108+Input!$O$84)*$O$7)/A6taxstdlife))</f>
        <v>0</v>
      </c>
      <c r="AP405" s="172">
        <f>IF(A6taxstdlife="n/a","n/a",IF(AP$3&gt;(A6taxstdlife+$E405),((Input!$O$108+Input!$O$84)*$O$7)-SUM($O405:AO405),((Input!$O$108+Input!$O$84)*$O$7)/A6taxstdlife))</f>
        <v>0</v>
      </c>
      <c r="AQ405" s="172">
        <f>IF(A6taxstdlife="n/a","n/a",IF(AQ$3&gt;(A6taxstdlife+$E405),((Input!$O$108+Input!$O$84)*$O$7)-SUM($O405:AP405),((Input!$O$108+Input!$O$84)*$O$7)/A6taxstdlife))</f>
        <v>0</v>
      </c>
      <c r="AR405" s="172">
        <f>IF(A6taxstdlife="n/a","n/a",IF(AR$3&gt;(A6taxstdlife+$E405),((Input!$O$108+Input!$O$84)*$O$7)-SUM($O405:AQ405),((Input!$O$108+Input!$O$84)*$O$7)/A6taxstdlife))</f>
        <v>0</v>
      </c>
      <c r="AS405" s="172">
        <f>IF(A6taxstdlife="n/a","n/a",IF(AS$3&gt;(A6taxstdlife+$E405),((Input!$O$108+Input!$O$84)*$O$7)-SUM($O405:AR405),((Input!$O$108+Input!$O$84)*$O$7)/A6taxstdlife))</f>
        <v>0</v>
      </c>
      <c r="AT405" s="172">
        <f>IF(A6taxstdlife="n/a","n/a",IF(AT$3&gt;(A6taxstdlife+$E405),((Input!$O$108+Input!$O$84)*$O$7)-SUM($O405:AS405),((Input!$O$108+Input!$O$84)*$O$7)/A6taxstdlife))</f>
        <v>0</v>
      </c>
      <c r="AU405" s="172">
        <f>IF(A6taxstdlife="n/a","n/a",IF(AU$3&gt;(A6taxstdlife+$E405),((Input!$O$108+Input!$O$84)*$O$7)-SUM($O405:AT405),((Input!$O$108+Input!$O$84)*$O$7)/A6taxstdlife))</f>
        <v>0</v>
      </c>
      <c r="AV405" s="172">
        <f>IF(A6taxstdlife="n/a","n/a",IF(AV$3&gt;(A6taxstdlife+$E405),((Input!$O$108+Input!$O$84)*$O$7)-SUM($O405:AU405),((Input!$O$108+Input!$O$84)*$O$7)/A6taxstdlife))</f>
        <v>0</v>
      </c>
      <c r="AW405" s="172">
        <f>IF(A6taxstdlife="n/a","n/a",IF(AW$3&gt;(A6taxstdlife+$E405),((Input!$O$108+Input!$O$84)*$O$7)-SUM($O405:AV405),((Input!$O$108+Input!$O$84)*$O$7)/A6taxstdlife))</f>
        <v>0</v>
      </c>
      <c r="AX405" s="172">
        <f>IF(A6taxstdlife="n/a","n/a",IF(AX$3&gt;(A6taxstdlife+$E405),((Input!$O$108+Input!$O$84)*$O$7)-SUM($O405:AW405),((Input!$O$108+Input!$O$84)*$O$7)/A6taxstdlife))</f>
        <v>0</v>
      </c>
      <c r="AY405" s="172">
        <f>IF(A6taxstdlife="n/a","n/a",IF(AY$3&gt;(A6taxstdlife+$E405),((Input!$O$108+Input!$O$84)*$O$7)-SUM($O405:AX405),((Input!$O$108+Input!$O$84)*$O$7)/A6taxstdlife))</f>
        <v>0</v>
      </c>
      <c r="AZ405" s="172">
        <f>IF(A6taxstdlife="n/a","n/a",IF(AZ$3&gt;(A6taxstdlife+$E405),((Input!$O$108+Input!$O$84)*$O$7)-SUM($O405:AY405),((Input!$O$108+Input!$O$84)*$O$7)/A6taxstdlife))</f>
        <v>0</v>
      </c>
      <c r="BA405" s="172">
        <f>IF(A6taxstdlife="n/a","n/a",IF(BA$3&gt;(A6taxstdlife+$E405),((Input!$O$108+Input!$O$84)*$O$7)-SUM($O405:AZ405),((Input!$O$108+Input!$O$84)*$O$7)/A6taxstdlife))</f>
        <v>0</v>
      </c>
      <c r="BB405" s="172">
        <f>IF(A6taxstdlife="n/a","n/a",IF(BB$3&gt;(A6taxstdlife+$E405),((Input!$O$108+Input!$O$84)*$O$7)-SUM($O405:BA405),((Input!$O$108+Input!$O$84)*$O$7)/A6taxstdlife))</f>
        <v>0</v>
      </c>
      <c r="BC405" s="172">
        <f>IF(A6taxstdlife="n/a","n/a",IF(BC$3&gt;(A6taxstdlife+$E405),((Input!$O$108+Input!$O$84)*$O$7)-SUM($O405:BB405),((Input!$O$108+Input!$O$84)*$O$7)/A6taxstdlife))</f>
        <v>0</v>
      </c>
      <c r="BD405" s="172">
        <f>IF(A6taxstdlife="n/a","n/a",IF(BD$3&gt;(A6taxstdlife+$E405),((Input!$O$108+Input!$O$84)*$O$7)-SUM($O405:BC405),((Input!$O$108+Input!$O$84)*$O$7)/A6taxstdlife))</f>
        <v>0</v>
      </c>
      <c r="BE405" s="172">
        <f>IF(A6taxstdlife="n/a","n/a",IF(BE$3&gt;(A6taxstdlife+$E405),((Input!$O$108+Input!$O$84)*$O$7)-SUM($O405:BD405),((Input!$O$108+Input!$O$84)*$O$7)/A6taxstdlife))</f>
        <v>0</v>
      </c>
      <c r="BF405" s="172">
        <f>IF(A6taxstdlife="n/a","n/a",IF(BF$3&gt;(A6taxstdlife+$E405),((Input!$O$108+Input!$O$84)*$O$7)-SUM($O405:BE405),((Input!$O$108+Input!$O$84)*$O$7)/A6taxstdlife))</f>
        <v>0</v>
      </c>
      <c r="BG405" s="172">
        <f>IF(A6taxstdlife="n/a","n/a",IF(BG$3&gt;(A6taxstdlife+$E405),((Input!$O$108+Input!$O$84)*$O$7)-SUM($O405:BF405),((Input!$O$108+Input!$O$84)*$O$7)/A6taxstdlife))</f>
        <v>0</v>
      </c>
      <c r="BH405" s="172">
        <f>IF(A6taxstdlife="n/a","n/a",IF(BH$3&gt;(A6taxstdlife+$E405),((Input!$O$108+Input!$O$84)*$O$7)-SUM($O405:BG405),((Input!$O$108+Input!$O$84)*$O$7)/A6taxstdlife))</f>
        <v>0</v>
      </c>
      <c r="BI405" s="172">
        <f>IF(A6taxstdlife="n/a","n/a",IF(BI$3&gt;(A6taxstdlife+$E405),((Input!$O$108+Input!$O$84)*$O$7)-SUM($O405:BH405),((Input!$O$108+Input!$O$84)*$O$7)/A6taxstdlife))</f>
        <v>0</v>
      </c>
      <c r="BJ405" s="16"/>
      <c r="BK405" s="16"/>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2" customFormat="1" hidden="1" outlineLevel="2">
      <c r="A406" s="16"/>
      <c r="B406" s="16"/>
      <c r="C406" s="35"/>
      <c r="D406" s="546"/>
      <c r="E406" s="294">
        <v>10</v>
      </c>
      <c r="F406" s="37"/>
      <c r="G406" s="318"/>
      <c r="H406" s="320"/>
      <c r="I406" s="320"/>
      <c r="J406" s="320"/>
      <c r="K406" s="320"/>
      <c r="L406" s="320"/>
      <c r="M406" s="320"/>
      <c r="N406" s="320"/>
      <c r="O406" s="320"/>
      <c r="P406" s="319"/>
      <c r="Q406" s="172">
        <f>IF(A6taxstdlife="n/a","n/a",IF(Q$3&gt;(A6taxstdlife+$E406),((Input!$P$108+Input!$P$84)*$P$7)-SUM($P406:P406),((Input!$P$108+Input!$P$84)*$P$7)/A6taxstdlife))</f>
        <v>0</v>
      </c>
      <c r="R406" s="172">
        <f>IF(A6taxstdlife="n/a","n/a",IF(R$3&gt;(A6taxstdlife+$E406),((Input!$P$108+Input!$P$84)*$P$7)-SUM($P406:Q406),((Input!$P$108+Input!$P$84)*$P$7)/A6taxstdlife))</f>
        <v>0</v>
      </c>
      <c r="S406" s="172">
        <f>IF(A6taxstdlife="n/a","n/a",IF(S$3&gt;(A6taxstdlife+$E406),((Input!$P$108+Input!$P$84)*$P$7)-SUM($P406:R406),((Input!$P$108+Input!$P$84)*$P$7)/A6taxstdlife))</f>
        <v>0</v>
      </c>
      <c r="T406" s="172">
        <f>IF(A6taxstdlife="n/a","n/a",IF(T$3&gt;(A6taxstdlife+$E406),((Input!$P$108+Input!$P$84)*$P$7)-SUM($P406:S406),((Input!$P$108+Input!$P$84)*$P$7)/A6taxstdlife))</f>
        <v>0</v>
      </c>
      <c r="U406" s="172">
        <f>IF(A6taxstdlife="n/a","n/a",IF(U$3&gt;(A6taxstdlife+$E406),((Input!$P$108+Input!$P$84)*$P$7)-SUM($P406:T406),((Input!$P$108+Input!$P$84)*$P$7)/A6taxstdlife))</f>
        <v>0</v>
      </c>
      <c r="V406" s="172">
        <f>IF(A6taxstdlife="n/a","n/a",IF(V$3&gt;(A6taxstdlife+$E406),((Input!$P$108+Input!$P$84)*$P$7)-SUM($P406:U406),((Input!$P$108+Input!$P$84)*$P$7)/A6taxstdlife))</f>
        <v>0</v>
      </c>
      <c r="W406" s="172">
        <f>IF(A6taxstdlife="n/a","n/a",IF(W$3&gt;(A6taxstdlife+$E406),((Input!$P$108+Input!$P$84)*$P$7)-SUM($P406:V406),((Input!$P$108+Input!$P$84)*$P$7)/A6taxstdlife))</f>
        <v>0</v>
      </c>
      <c r="X406" s="172">
        <f>IF(A6taxstdlife="n/a","n/a",IF(X$3&gt;(A6taxstdlife+$E406),((Input!$P$108+Input!$P$84)*$P$7)-SUM($P406:W406),((Input!$P$108+Input!$P$84)*$P$7)/A6taxstdlife))</f>
        <v>0</v>
      </c>
      <c r="Y406" s="172">
        <f>IF(A6taxstdlife="n/a","n/a",IF(Y$3&gt;(A6taxstdlife+$E406),((Input!$P$108+Input!$P$84)*$P$7)-SUM($P406:X406),((Input!$P$108+Input!$P$84)*$P$7)/A6taxstdlife))</f>
        <v>0</v>
      </c>
      <c r="Z406" s="172">
        <f>IF(A6taxstdlife="n/a","n/a",IF(Z$3&gt;(A6taxstdlife+$E406),((Input!$P$108+Input!$P$84)*$P$7)-SUM($P406:Y406),((Input!$P$108+Input!$P$84)*$P$7)/A6taxstdlife))</f>
        <v>0</v>
      </c>
      <c r="AA406" s="172">
        <f>IF(A6taxstdlife="n/a","n/a",IF(AA$3&gt;(A6taxstdlife+$E406),((Input!$P$108+Input!$P$84)*$P$7)-SUM($P406:Z406),((Input!$P$108+Input!$P$84)*$P$7)/A6taxstdlife))</f>
        <v>0</v>
      </c>
      <c r="AB406" s="172">
        <f>IF(A6taxstdlife="n/a","n/a",IF(AB$3&gt;(A6taxstdlife+$E406),((Input!$P$108+Input!$P$84)*$P$7)-SUM($P406:AA406),((Input!$P$108+Input!$P$84)*$P$7)/A6taxstdlife))</f>
        <v>0</v>
      </c>
      <c r="AC406" s="172">
        <f>IF(A6taxstdlife="n/a","n/a",IF(AC$3&gt;(A6taxstdlife+$E406),((Input!$P$108+Input!$P$84)*$P$7)-SUM($P406:AB406),((Input!$P$108+Input!$P$84)*$P$7)/A6taxstdlife))</f>
        <v>0</v>
      </c>
      <c r="AD406" s="172">
        <f>IF(A6taxstdlife="n/a","n/a",IF(AD$3&gt;(A6taxstdlife+$E406),((Input!$P$108+Input!$P$84)*$P$7)-SUM($P406:AC406),((Input!$P$108+Input!$P$84)*$P$7)/A6taxstdlife))</f>
        <v>0</v>
      </c>
      <c r="AE406" s="172">
        <f>IF(A6taxstdlife="n/a","n/a",IF(AE$3&gt;(A6taxstdlife+$E406),((Input!$P$108+Input!$P$84)*$P$7)-SUM($P406:AD406),((Input!$P$108+Input!$P$84)*$P$7)/A6taxstdlife))</f>
        <v>0</v>
      </c>
      <c r="AF406" s="172">
        <f>IF(A6taxstdlife="n/a","n/a",IF(AF$3&gt;(A6taxstdlife+$E406),((Input!$P$108+Input!$P$84)*$P$7)-SUM($P406:AE406),((Input!$P$108+Input!$P$84)*$P$7)/A6taxstdlife))</f>
        <v>0</v>
      </c>
      <c r="AG406" s="172">
        <f>IF(A6taxstdlife="n/a","n/a",IF(AG$3&gt;(A6taxstdlife+$E406),((Input!$P$108+Input!$P$84)*$P$7)-SUM($P406:AF406),((Input!$P$108+Input!$P$84)*$P$7)/A6taxstdlife))</f>
        <v>0</v>
      </c>
      <c r="AH406" s="172">
        <f>IF(A6taxstdlife="n/a","n/a",IF(AH$3&gt;(A6taxstdlife+$E406),((Input!$P$108+Input!$P$84)*$P$7)-SUM($P406:AG406),((Input!$P$108+Input!$P$84)*$P$7)/A6taxstdlife))</f>
        <v>0</v>
      </c>
      <c r="AI406" s="172">
        <f>IF(A6taxstdlife="n/a","n/a",IF(AI$3&gt;(A6taxstdlife+$E406),((Input!$P$108+Input!$P$84)*$P$7)-SUM($P406:AH406),((Input!$P$108+Input!$P$84)*$P$7)/A6taxstdlife))</f>
        <v>0</v>
      </c>
      <c r="AJ406" s="172">
        <f>IF(A6taxstdlife="n/a","n/a",IF(AJ$3&gt;(A6taxstdlife+$E406),((Input!$P$108+Input!$P$84)*$P$7)-SUM($P406:AI406),((Input!$P$108+Input!$P$84)*$P$7)/A6taxstdlife))</f>
        <v>0</v>
      </c>
      <c r="AK406" s="172">
        <f>IF(A6taxstdlife="n/a","n/a",IF(AK$3&gt;(A6taxstdlife+$E406),((Input!$P$108+Input!$P$84)*$P$7)-SUM($P406:AJ406),((Input!$P$108+Input!$P$84)*$P$7)/A6taxstdlife))</f>
        <v>0</v>
      </c>
      <c r="AL406" s="172">
        <f>IF(A6taxstdlife="n/a","n/a",IF(AL$3&gt;(A6taxstdlife+$E406),((Input!$P$108+Input!$P$84)*$P$7)-SUM($P406:AK406),((Input!$P$108+Input!$P$84)*$P$7)/A6taxstdlife))</f>
        <v>0</v>
      </c>
      <c r="AM406" s="172">
        <f>IF(A6taxstdlife="n/a","n/a",IF(AM$3&gt;(A6taxstdlife+$E406),((Input!$P$108+Input!$P$84)*$P$7)-SUM($P406:AL406),((Input!$P$108+Input!$P$84)*$P$7)/A6taxstdlife))</f>
        <v>0</v>
      </c>
      <c r="AN406" s="172">
        <f>IF(A6taxstdlife="n/a","n/a",IF(AN$3&gt;(A6taxstdlife+$E406),((Input!$P$108+Input!$P$84)*$P$7)-SUM($P406:AM406),((Input!$P$108+Input!$P$84)*$P$7)/A6taxstdlife))</f>
        <v>0</v>
      </c>
      <c r="AO406" s="172">
        <f>IF(A6taxstdlife="n/a","n/a",IF(AO$3&gt;(A6taxstdlife+$E406),((Input!$P$108+Input!$P$84)*$P$7)-SUM($P406:AN406),((Input!$P$108+Input!$P$84)*$P$7)/A6taxstdlife))</f>
        <v>0</v>
      </c>
      <c r="AP406" s="172">
        <f>IF(A6taxstdlife="n/a","n/a",IF(AP$3&gt;(A6taxstdlife+$E406),((Input!$P$108+Input!$P$84)*$P$7)-SUM($P406:AO406),((Input!$P$108+Input!$P$84)*$P$7)/A6taxstdlife))</f>
        <v>0</v>
      </c>
      <c r="AQ406" s="172">
        <f>IF(A6taxstdlife="n/a","n/a",IF(AQ$3&gt;(A6taxstdlife+$E406),((Input!$P$108+Input!$P$84)*$P$7)-SUM($P406:AP406),((Input!$P$108+Input!$P$84)*$P$7)/A6taxstdlife))</f>
        <v>0</v>
      </c>
      <c r="AR406" s="172">
        <f>IF(A6taxstdlife="n/a","n/a",IF(AR$3&gt;(A6taxstdlife+$E406),((Input!$P$108+Input!$P$84)*$P$7)-SUM($P406:AQ406),((Input!$P$108+Input!$P$84)*$P$7)/A6taxstdlife))</f>
        <v>0</v>
      </c>
      <c r="AS406" s="172">
        <f>IF(A6taxstdlife="n/a","n/a",IF(AS$3&gt;(A6taxstdlife+$E406),((Input!$P$108+Input!$P$84)*$P$7)-SUM($P406:AR406),((Input!$P$108+Input!$P$84)*$P$7)/A6taxstdlife))</f>
        <v>0</v>
      </c>
      <c r="AT406" s="172">
        <f>IF(A6taxstdlife="n/a","n/a",IF(AT$3&gt;(A6taxstdlife+$E406),((Input!$P$108+Input!$P$84)*$P$7)-SUM($P406:AS406),((Input!$P$108+Input!$P$84)*$P$7)/A6taxstdlife))</f>
        <v>0</v>
      </c>
      <c r="AU406" s="172">
        <f>IF(A6taxstdlife="n/a","n/a",IF(AU$3&gt;(A6taxstdlife+$E406),((Input!$P$108+Input!$P$84)*$P$7)-SUM($P406:AT406),((Input!$P$108+Input!$P$84)*$P$7)/A6taxstdlife))</f>
        <v>0</v>
      </c>
      <c r="AV406" s="172">
        <f>IF(A6taxstdlife="n/a","n/a",IF(AV$3&gt;(A6taxstdlife+$E406),((Input!$P$108+Input!$P$84)*$P$7)-SUM($P406:AU406),((Input!$P$108+Input!$P$84)*$P$7)/A6taxstdlife))</f>
        <v>0</v>
      </c>
      <c r="AW406" s="172">
        <f>IF(A6taxstdlife="n/a","n/a",IF(AW$3&gt;(A6taxstdlife+$E406),((Input!$P$108+Input!$P$84)*$P$7)-SUM($P406:AV406),((Input!$P$108+Input!$P$84)*$P$7)/A6taxstdlife))</f>
        <v>0</v>
      </c>
      <c r="AX406" s="172">
        <f>IF(A6taxstdlife="n/a","n/a",IF(AX$3&gt;(A6taxstdlife+$E406),((Input!$P$108+Input!$P$84)*$P$7)-SUM($P406:AW406),((Input!$P$108+Input!$P$84)*$P$7)/A6taxstdlife))</f>
        <v>0</v>
      </c>
      <c r="AY406" s="172">
        <f>IF(A6taxstdlife="n/a","n/a",IF(AY$3&gt;(A6taxstdlife+$E406),((Input!$P$108+Input!$P$84)*$P$7)-SUM($P406:AX406),((Input!$P$108+Input!$P$84)*$P$7)/A6taxstdlife))</f>
        <v>0</v>
      </c>
      <c r="AZ406" s="172">
        <f>IF(A6taxstdlife="n/a","n/a",IF(AZ$3&gt;(A6taxstdlife+$E406),((Input!$P$108+Input!$P$84)*$P$7)-SUM($P406:AY406),((Input!$P$108+Input!$P$84)*$P$7)/A6taxstdlife))</f>
        <v>0</v>
      </c>
      <c r="BA406" s="172">
        <f>IF(A6taxstdlife="n/a","n/a",IF(BA$3&gt;(A6taxstdlife+$E406),((Input!$P$108+Input!$P$84)*$P$7)-SUM($P406:AZ406),((Input!$P$108+Input!$P$84)*$P$7)/A6taxstdlife))</f>
        <v>0</v>
      </c>
      <c r="BB406" s="172">
        <f>IF(A6taxstdlife="n/a","n/a",IF(BB$3&gt;(A6taxstdlife+$E406),((Input!$P$108+Input!$P$84)*$P$7)-SUM($P406:BA406),((Input!$P$108+Input!$P$84)*$P$7)/A6taxstdlife))</f>
        <v>0</v>
      </c>
      <c r="BC406" s="172">
        <f>IF(A6taxstdlife="n/a","n/a",IF(BC$3&gt;(A6taxstdlife+$E406),((Input!$P$108+Input!$P$84)*$P$7)-SUM($P406:BB406),((Input!$P$108+Input!$P$84)*$P$7)/A6taxstdlife))</f>
        <v>0</v>
      </c>
      <c r="BD406" s="172">
        <f>IF(A6taxstdlife="n/a","n/a",IF(BD$3&gt;(A6taxstdlife+$E406),((Input!$P$108+Input!$P$84)*$P$7)-SUM($P406:BC406),((Input!$P$108+Input!$P$84)*$P$7)/A6taxstdlife))</f>
        <v>0</v>
      </c>
      <c r="BE406" s="172">
        <f>IF(A6taxstdlife="n/a","n/a",IF(BE$3&gt;(A6taxstdlife+$E406),((Input!$P$108+Input!$P$84)*$P$7)-SUM($P406:BD406),((Input!$P$108+Input!$P$84)*$P$7)/A6taxstdlife))</f>
        <v>0</v>
      </c>
      <c r="BF406" s="172">
        <f>IF(A6taxstdlife="n/a","n/a",IF(BF$3&gt;(A6taxstdlife+$E406),((Input!$P$108+Input!$P$84)*$P$7)-SUM($P406:BE406),((Input!$P$108+Input!$P$84)*$P$7)/A6taxstdlife))</f>
        <v>0</v>
      </c>
      <c r="BG406" s="172">
        <f>IF(A6taxstdlife="n/a","n/a",IF(BG$3&gt;(A6taxstdlife+$E406),((Input!$P$108+Input!$P$84)*$P$7)-SUM($P406:BF406),((Input!$P$108+Input!$P$84)*$P$7)/A6taxstdlife))</f>
        <v>0</v>
      </c>
      <c r="BH406" s="172">
        <f>IF(A6taxstdlife="n/a","n/a",IF(BH$3&gt;(A6taxstdlife+$E406),((Input!$P$108+Input!$P$84)*$P$7)-SUM($P406:BG406),((Input!$P$108+Input!$P$84)*$P$7)/A6taxstdlife))</f>
        <v>0</v>
      </c>
      <c r="BI406" s="172">
        <f>IF(A6taxstdlife="n/a","n/a",IF(BI$3&gt;(A6taxstdlife+$E406),((Input!$P$108+Input!$P$84)*$P$7)-SUM($P406:BH406),((Input!$P$108+Input!$P$84)*$P$7)/A6taxstdlife))</f>
        <v>0</v>
      </c>
      <c r="BJ406" s="16"/>
      <c r="BK406" s="1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2" customFormat="1" hidden="1" outlineLevel="1">
      <c r="A407" s="16"/>
      <c r="B407" s="16"/>
      <c r="C407" s="35" t="str">
        <f>Asset6</f>
        <v>Distribution Overhead Lines</v>
      </c>
      <c r="D407" s="16"/>
      <c r="E407" s="16"/>
      <c r="F407" s="32"/>
      <c r="G407" s="167">
        <f t="shared" ref="G407:AL407" si="68">SUM(G395:G406)</f>
        <v>0</v>
      </c>
      <c r="H407" s="167">
        <f t="shared" si="68"/>
        <v>0.24361363232742331</v>
      </c>
      <c r="I407" s="167">
        <f t="shared" si="68"/>
        <v>0.50522834529820071</v>
      </c>
      <c r="J407" s="167">
        <f t="shared" si="68"/>
        <v>0.79215200734851865</v>
      </c>
      <c r="K407" s="167">
        <f t="shared" si="68"/>
        <v>1.0878828149649642</v>
      </c>
      <c r="L407" s="167">
        <f t="shared" si="68"/>
        <v>1.4074312722446547</v>
      </c>
      <c r="M407" s="167">
        <f t="shared" si="68"/>
        <v>1.7348880754726086</v>
      </c>
      <c r="N407" s="167">
        <f t="shared" si="68"/>
        <v>1.7348880754726086</v>
      </c>
      <c r="O407" s="167">
        <f t="shared" si="68"/>
        <v>1.7348880754726086</v>
      </c>
      <c r="P407" s="167">
        <f t="shared" si="68"/>
        <v>1.7348880754726086</v>
      </c>
      <c r="Q407" s="167">
        <f t="shared" si="68"/>
        <v>1.7348880754726086</v>
      </c>
      <c r="R407" s="167">
        <f t="shared" si="68"/>
        <v>1.7348880754726086</v>
      </c>
      <c r="S407" s="167">
        <f t="shared" si="68"/>
        <v>1.7348880754726086</v>
      </c>
      <c r="T407" s="167">
        <f t="shared" si="68"/>
        <v>1.7348880754726086</v>
      </c>
      <c r="U407" s="167">
        <f t="shared" si="68"/>
        <v>1.7348880754726086</v>
      </c>
      <c r="V407" s="167">
        <f t="shared" si="68"/>
        <v>1.7348880754726086</v>
      </c>
      <c r="W407" s="167">
        <f t="shared" si="68"/>
        <v>1.7348880754726086</v>
      </c>
      <c r="X407" s="167">
        <f t="shared" si="68"/>
        <v>1.7348880754726086</v>
      </c>
      <c r="Y407" s="167">
        <f t="shared" si="68"/>
        <v>1.7348880754726086</v>
      </c>
      <c r="Z407" s="167">
        <f t="shared" si="68"/>
        <v>1.7348880754726086</v>
      </c>
      <c r="AA407" s="167">
        <f t="shared" si="68"/>
        <v>1.7348880754726086</v>
      </c>
      <c r="AB407" s="167">
        <f t="shared" si="68"/>
        <v>1.7348880754726086</v>
      </c>
      <c r="AC407" s="167">
        <f t="shared" si="68"/>
        <v>1.7348880754726086</v>
      </c>
      <c r="AD407" s="167">
        <f t="shared" si="68"/>
        <v>1.7348880754726086</v>
      </c>
      <c r="AE407" s="167">
        <f t="shared" si="68"/>
        <v>1.7348880754726086</v>
      </c>
      <c r="AF407" s="167">
        <f t="shared" si="68"/>
        <v>1.7348880754726086</v>
      </c>
      <c r="AG407" s="167">
        <f t="shared" si="68"/>
        <v>1.7348880754726086</v>
      </c>
      <c r="AH407" s="167">
        <f t="shared" si="68"/>
        <v>1.7348880754726086</v>
      </c>
      <c r="AI407" s="167">
        <f t="shared" si="68"/>
        <v>1.7348880754726086</v>
      </c>
      <c r="AJ407" s="167">
        <f t="shared" si="68"/>
        <v>1.7348880754726086</v>
      </c>
      <c r="AK407" s="167">
        <f t="shared" si="68"/>
        <v>1.7348880754726086</v>
      </c>
      <c r="AL407" s="167">
        <f t="shared" si="68"/>
        <v>1.7348880754726086</v>
      </c>
      <c r="AM407" s="167">
        <f t="shared" ref="AM407:BI407" si="69">SUM(AM395:AM406)</f>
        <v>1.7348880754726086</v>
      </c>
      <c r="AN407" s="167">
        <f t="shared" si="69"/>
        <v>1.7348880754726086</v>
      </c>
      <c r="AO407" s="167">
        <f t="shared" si="69"/>
        <v>1.7348880754726086</v>
      </c>
      <c r="AP407" s="167">
        <f t="shared" si="69"/>
        <v>1.7348880754726086</v>
      </c>
      <c r="AQ407" s="167">
        <f t="shared" si="69"/>
        <v>1.7348880754726086</v>
      </c>
      <c r="AR407" s="167">
        <f t="shared" si="69"/>
        <v>1.7348880754726086</v>
      </c>
      <c r="AS407" s="167">
        <f t="shared" si="69"/>
        <v>1.7348880754726086</v>
      </c>
      <c r="AT407" s="167">
        <f t="shared" si="69"/>
        <v>1.7348880754726086</v>
      </c>
      <c r="AU407" s="167">
        <f t="shared" si="69"/>
        <v>1.7348880754726086</v>
      </c>
      <c r="AV407" s="167">
        <f t="shared" si="69"/>
        <v>1.7348880754726086</v>
      </c>
      <c r="AW407" s="167">
        <f t="shared" si="69"/>
        <v>1.7348880754726086</v>
      </c>
      <c r="AX407" s="167">
        <f t="shared" si="69"/>
        <v>1.7348880754726086</v>
      </c>
      <c r="AY407" s="167">
        <f t="shared" si="69"/>
        <v>1.7348880754726086</v>
      </c>
      <c r="AZ407" s="167">
        <f t="shared" si="69"/>
        <v>1.7348880754726086</v>
      </c>
      <c r="BA407" s="167">
        <f t="shared" si="69"/>
        <v>1.4912744431451783</v>
      </c>
      <c r="BB407" s="167">
        <f t="shared" si="69"/>
        <v>1.2296597301744114</v>
      </c>
      <c r="BC407" s="167">
        <f t="shared" si="69"/>
        <v>0.94273606812407751</v>
      </c>
      <c r="BD407" s="167">
        <f t="shared" si="69"/>
        <v>0.64700526050764418</v>
      </c>
      <c r="BE407" s="167">
        <f t="shared" si="69"/>
        <v>0.32745680322794318</v>
      </c>
      <c r="BF407" s="167">
        <f t="shared" si="69"/>
        <v>8.8817841970012523E-15</v>
      </c>
      <c r="BG407" s="167">
        <f t="shared" si="69"/>
        <v>0</v>
      </c>
      <c r="BH407" s="167">
        <f t="shared" si="69"/>
        <v>0</v>
      </c>
      <c r="BI407" s="167">
        <f t="shared" si="69"/>
        <v>0</v>
      </c>
      <c r="BJ407" s="16"/>
      <c r="BK407" s="16"/>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2" customFormat="1" hidden="1" outlineLevel="2">
      <c r="A408" s="16"/>
      <c r="B408" s="42" t="str">
        <f>C420</f>
        <v>Distribution Underground Lines</v>
      </c>
      <c r="C408" s="43"/>
      <c r="D408" s="44" t="s">
        <v>72</v>
      </c>
      <c r="E408" s="43"/>
      <c r="F408" s="45"/>
      <c r="G408" s="171" t="str">
        <f>IF(G$3&gt;A7taxremlife,A7taxvalue-SUM($F408:F408),IF(A7taxremlife="N/A","n/a",A7taxvalue/A7taxremlife))</f>
        <v>n/a</v>
      </c>
      <c r="H408" s="171" t="str">
        <f>IF(H$3&gt;A7taxremlife,A7taxvalue-SUM($F408:G408),IF(A7taxremlife="N/A","n/a",A7taxvalue/A7taxremlife))</f>
        <v>n/a</v>
      </c>
      <c r="I408" s="171" t="str">
        <f>IF(I$3&gt;A7taxremlife,A7taxvalue-SUM($F408:H408),IF(A7taxremlife="N/A","n/a",A7taxvalue/A7taxremlife))</f>
        <v>n/a</v>
      </c>
      <c r="J408" s="171" t="str">
        <f>IF(J$3&gt;A7taxremlife,A7taxvalue-SUM($F408:I408),IF(A7taxremlife="N/A","n/a",A7taxvalue/A7taxremlife))</f>
        <v>n/a</v>
      </c>
      <c r="K408" s="171" t="str">
        <f>IF(K$3&gt;A7taxremlife,A7taxvalue-SUM($F408:J408),IF(A7taxremlife="N/A","n/a",A7taxvalue/A7taxremlife))</f>
        <v>n/a</v>
      </c>
      <c r="L408" s="171" t="str">
        <f>IF(L$3&gt;A7taxremlife,A7taxvalue-SUM($F408:K408),IF(A7taxremlife="N/A","n/a",A7taxvalue/A7taxremlife))</f>
        <v>n/a</v>
      </c>
      <c r="M408" s="171" t="str">
        <f>IF(M$3&gt;A7taxremlife,A7taxvalue-SUM($F408:L408),IF(A7taxremlife="N/A","n/a",A7taxvalue/A7taxremlife))</f>
        <v>n/a</v>
      </c>
      <c r="N408" s="171" t="str">
        <f>IF(N$3&gt;A7taxremlife,A7taxvalue-SUM($F408:M408),IF(A7taxremlife="N/A","n/a",A7taxvalue/A7taxremlife))</f>
        <v>n/a</v>
      </c>
      <c r="O408" s="171" t="str">
        <f>IF(O$3&gt;A7taxremlife,A7taxvalue-SUM($F408:N408),IF(A7taxremlife="N/A","n/a",A7taxvalue/A7taxremlife))</f>
        <v>n/a</v>
      </c>
      <c r="P408" s="171" t="str">
        <f>IF(P$3&gt;A7taxremlife,A7taxvalue-SUM($F408:O408),IF(A7taxremlife="N/A","n/a",A7taxvalue/A7taxremlife))</f>
        <v>n/a</v>
      </c>
      <c r="Q408" s="171" t="str">
        <f>IF(Q$3&gt;A7taxremlife,A7taxvalue-SUM($F408:P408),IF(A7taxremlife="N/A","n/a",A7taxvalue/A7taxremlife))</f>
        <v>n/a</v>
      </c>
      <c r="R408" s="171" t="str">
        <f>IF(R$3&gt;A7taxremlife,A7taxvalue-SUM($F408:Q408),IF(A7taxremlife="N/A","n/a",A7taxvalue/A7taxremlife))</f>
        <v>n/a</v>
      </c>
      <c r="S408" s="171" t="str">
        <f>IF(S$3&gt;A7taxremlife,A7taxvalue-SUM($F408:R408),IF(A7taxremlife="N/A","n/a",A7taxvalue/A7taxremlife))</f>
        <v>n/a</v>
      </c>
      <c r="T408" s="171" t="str">
        <f>IF(T$3&gt;A7taxremlife,A7taxvalue-SUM($F408:S408),IF(A7taxremlife="N/A","n/a",A7taxvalue/A7taxremlife))</f>
        <v>n/a</v>
      </c>
      <c r="U408" s="171" t="str">
        <f>IF(U$3&gt;A7taxremlife,A7taxvalue-SUM($F408:T408),IF(A7taxremlife="N/A","n/a",A7taxvalue/A7taxremlife))</f>
        <v>n/a</v>
      </c>
      <c r="V408" s="171" t="str">
        <f>IF(V$3&gt;A7taxremlife,A7taxvalue-SUM($F408:U408),IF(A7taxremlife="N/A","n/a",A7taxvalue/A7taxremlife))</f>
        <v>n/a</v>
      </c>
      <c r="W408" s="171" t="str">
        <f>IF(W$3&gt;A7taxremlife,A7taxvalue-SUM($F408:V408),IF(A7taxremlife="N/A","n/a",A7taxvalue/A7taxremlife))</f>
        <v>n/a</v>
      </c>
      <c r="X408" s="171" t="str">
        <f>IF(X$3&gt;A7taxremlife,A7taxvalue-SUM($F408:W408),IF(A7taxremlife="N/A","n/a",A7taxvalue/A7taxremlife))</f>
        <v>n/a</v>
      </c>
      <c r="Y408" s="171" t="str">
        <f>IF(Y$3&gt;A7taxremlife,A7taxvalue-SUM($F408:X408),IF(A7taxremlife="N/A","n/a",A7taxvalue/A7taxremlife))</f>
        <v>n/a</v>
      </c>
      <c r="Z408" s="171" t="str">
        <f>IF(Z$3&gt;A7taxremlife,A7taxvalue-SUM($F408:Y408),IF(A7taxremlife="N/A","n/a",A7taxvalue/A7taxremlife))</f>
        <v>n/a</v>
      </c>
      <c r="AA408" s="171" t="str">
        <f>IF(AA$3&gt;A7taxremlife,A7taxvalue-SUM($F408:Z408),IF(A7taxremlife="N/A","n/a",A7taxvalue/A7taxremlife))</f>
        <v>n/a</v>
      </c>
      <c r="AB408" s="171" t="str">
        <f>IF(AB$3&gt;A7taxremlife,A7taxvalue-SUM($F408:AA408),IF(A7taxremlife="N/A","n/a",A7taxvalue/A7taxremlife))</f>
        <v>n/a</v>
      </c>
      <c r="AC408" s="171" t="str">
        <f>IF(AC$3&gt;A7taxremlife,A7taxvalue-SUM($F408:AB408),IF(A7taxremlife="N/A","n/a",A7taxvalue/A7taxremlife))</f>
        <v>n/a</v>
      </c>
      <c r="AD408" s="171" t="str">
        <f>IF(AD$3&gt;A7taxremlife,A7taxvalue-SUM($F408:AC408),IF(A7taxremlife="N/A","n/a",A7taxvalue/A7taxremlife))</f>
        <v>n/a</v>
      </c>
      <c r="AE408" s="171" t="str">
        <f>IF(AE$3&gt;A7taxremlife,A7taxvalue-SUM($F408:AD408),IF(A7taxremlife="N/A","n/a",A7taxvalue/A7taxremlife))</f>
        <v>n/a</v>
      </c>
      <c r="AF408" s="171" t="str">
        <f>IF(AF$3&gt;A7taxremlife,A7taxvalue-SUM($F408:AE408),IF(A7taxremlife="N/A","n/a",A7taxvalue/A7taxremlife))</f>
        <v>n/a</v>
      </c>
      <c r="AG408" s="171" t="str">
        <f>IF(AG$3&gt;A7taxremlife,A7taxvalue-SUM($F408:AF408),IF(A7taxremlife="N/A","n/a",A7taxvalue/A7taxremlife))</f>
        <v>n/a</v>
      </c>
      <c r="AH408" s="171" t="str">
        <f>IF(AH$3&gt;A7taxremlife,A7taxvalue-SUM($F408:AG408),IF(A7taxremlife="N/A","n/a",A7taxvalue/A7taxremlife))</f>
        <v>n/a</v>
      </c>
      <c r="AI408" s="171" t="str">
        <f>IF(AI$3&gt;A7taxremlife,A7taxvalue-SUM($F408:AH408),IF(A7taxremlife="N/A","n/a",A7taxvalue/A7taxremlife))</f>
        <v>n/a</v>
      </c>
      <c r="AJ408" s="171" t="str">
        <f>IF(AJ$3&gt;A7taxremlife,A7taxvalue-SUM($F408:AI408),IF(A7taxremlife="N/A","n/a",A7taxvalue/A7taxremlife))</f>
        <v>n/a</v>
      </c>
      <c r="AK408" s="171" t="str">
        <f>IF(AK$3&gt;A7taxremlife,A7taxvalue-SUM($F408:AJ408),IF(A7taxremlife="N/A","n/a",A7taxvalue/A7taxremlife))</f>
        <v>n/a</v>
      </c>
      <c r="AL408" s="171" t="str">
        <f>IF(AL$3&gt;A7taxremlife,A7taxvalue-SUM($F408:AK408),IF(A7taxremlife="N/A","n/a",A7taxvalue/A7taxremlife))</f>
        <v>n/a</v>
      </c>
      <c r="AM408" s="171" t="str">
        <f>IF(AM$3&gt;A7taxremlife,A7taxvalue-SUM($F408:AL408),IF(A7taxremlife="N/A","n/a",A7taxvalue/A7taxremlife))</f>
        <v>n/a</v>
      </c>
      <c r="AN408" s="171" t="str">
        <f>IF(AN$3&gt;A7taxremlife,A7taxvalue-SUM($F408:AM408),IF(A7taxremlife="N/A","n/a",A7taxvalue/A7taxremlife))</f>
        <v>n/a</v>
      </c>
      <c r="AO408" s="171" t="str">
        <f>IF(AO$3&gt;A7taxremlife,A7taxvalue-SUM($F408:AN408),IF(A7taxremlife="N/A","n/a",A7taxvalue/A7taxremlife))</f>
        <v>n/a</v>
      </c>
      <c r="AP408" s="171" t="str">
        <f>IF(AP$3&gt;A7taxremlife,A7taxvalue-SUM($F408:AO408),IF(A7taxremlife="N/A","n/a",A7taxvalue/A7taxremlife))</f>
        <v>n/a</v>
      </c>
      <c r="AQ408" s="171" t="str">
        <f>IF(AQ$3&gt;A7taxremlife,A7taxvalue-SUM($F408:AP408),IF(A7taxremlife="N/A","n/a",A7taxvalue/A7taxremlife))</f>
        <v>n/a</v>
      </c>
      <c r="AR408" s="171" t="str">
        <f>IF(AR$3&gt;A7taxremlife,A7taxvalue-SUM($F408:AQ408),IF(A7taxremlife="N/A","n/a",A7taxvalue/A7taxremlife))</f>
        <v>n/a</v>
      </c>
      <c r="AS408" s="171" t="str">
        <f>IF(AS$3&gt;A7taxremlife,A7taxvalue-SUM($F408:AR408),IF(A7taxremlife="N/A","n/a",A7taxvalue/A7taxremlife))</f>
        <v>n/a</v>
      </c>
      <c r="AT408" s="171" t="str">
        <f>IF(AT$3&gt;A7taxremlife,A7taxvalue-SUM($F408:AS408),IF(A7taxremlife="N/A","n/a",A7taxvalue/A7taxremlife))</f>
        <v>n/a</v>
      </c>
      <c r="AU408" s="171" t="str">
        <f>IF(AU$3&gt;A7taxremlife,A7taxvalue-SUM($F408:AT408),IF(A7taxremlife="N/A","n/a",A7taxvalue/A7taxremlife))</f>
        <v>n/a</v>
      </c>
      <c r="AV408" s="171" t="str">
        <f>IF(AV$3&gt;A7taxremlife,A7taxvalue-SUM($F408:AU408),IF(A7taxremlife="N/A","n/a",A7taxvalue/A7taxremlife))</f>
        <v>n/a</v>
      </c>
      <c r="AW408" s="171" t="str">
        <f>IF(AW$3&gt;A7taxremlife,A7taxvalue-SUM($F408:AV408),IF(A7taxremlife="N/A","n/a",A7taxvalue/A7taxremlife))</f>
        <v>n/a</v>
      </c>
      <c r="AX408" s="171" t="str">
        <f>IF(AX$3&gt;A7taxremlife,A7taxvalue-SUM($F408:AW408),IF(A7taxremlife="N/A","n/a",A7taxvalue/A7taxremlife))</f>
        <v>n/a</v>
      </c>
      <c r="AY408" s="171" t="str">
        <f>IF(AY$3&gt;A7taxremlife,A7taxvalue-SUM($F408:AX408),IF(A7taxremlife="N/A","n/a",A7taxvalue/A7taxremlife))</f>
        <v>n/a</v>
      </c>
      <c r="AZ408" s="171" t="str">
        <f>IF(AZ$3&gt;A7taxremlife,A7taxvalue-SUM($F408:AY408),IF(A7taxremlife="N/A","n/a",A7taxvalue/A7taxremlife))</f>
        <v>n/a</v>
      </c>
      <c r="BA408" s="171" t="str">
        <f>IF(BA$3&gt;A7taxremlife,A7taxvalue-SUM($F408:AZ408),IF(A7taxremlife="N/A","n/a",A7taxvalue/A7taxremlife))</f>
        <v>n/a</v>
      </c>
      <c r="BB408" s="171" t="str">
        <f>IF(BB$3&gt;A7taxremlife,A7taxvalue-SUM($F408:BA408),IF(A7taxremlife="N/A","n/a",A7taxvalue/A7taxremlife))</f>
        <v>n/a</v>
      </c>
      <c r="BC408" s="171" t="str">
        <f>IF(BC$3&gt;A7taxremlife,A7taxvalue-SUM($F408:BB408),IF(A7taxremlife="N/A","n/a",A7taxvalue/A7taxremlife))</f>
        <v>n/a</v>
      </c>
      <c r="BD408" s="171" t="str">
        <f>IF(BD$3&gt;A7taxremlife,A7taxvalue-SUM($F408:BC408),IF(A7taxremlife="N/A","n/a",A7taxvalue/A7taxremlife))</f>
        <v>n/a</v>
      </c>
      <c r="BE408" s="171" t="str">
        <f>IF(BE$3&gt;A7taxremlife,A7taxvalue-SUM($F408:BD408),IF(A7taxremlife="N/A","n/a",A7taxvalue/A7taxremlife))</f>
        <v>n/a</v>
      </c>
      <c r="BF408" s="171" t="str">
        <f>IF(BF$3&gt;A7taxremlife,A7taxvalue-SUM($F408:BE408),IF(A7taxremlife="N/A","n/a",A7taxvalue/A7taxremlife))</f>
        <v>n/a</v>
      </c>
      <c r="BG408" s="171" t="str">
        <f>IF(BG$3&gt;A7taxremlife,A7taxvalue-SUM($F408:BF408),IF(A7taxremlife="N/A","n/a",A7taxvalue/A7taxremlife))</f>
        <v>n/a</v>
      </c>
      <c r="BH408" s="171" t="str">
        <f>IF(BH$3&gt;A7taxremlife,A7taxvalue-SUM($F408:BG408),IF(A7taxremlife="N/A","n/a",A7taxvalue/A7taxremlife))</f>
        <v>n/a</v>
      </c>
      <c r="BI408" s="171" t="str">
        <f>IF(BI$3&gt;A7taxremlife,A7taxvalue-SUM($F408:BH408),IF(A7taxremlife="N/A","n/a",A7taxvalue/A7taxremlife))</f>
        <v>n/a</v>
      </c>
      <c r="BJ408" s="16"/>
      <c r="BK408" s="16"/>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2" customFormat="1" hidden="1" outlineLevel="2">
      <c r="A409" s="16"/>
      <c r="B409" s="16"/>
      <c r="C409" s="35"/>
      <c r="D409" s="546" t="s">
        <v>71</v>
      </c>
      <c r="E409" s="293">
        <v>0</v>
      </c>
      <c r="F409" s="37"/>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c r="BE409" s="172"/>
      <c r="BF409" s="172"/>
      <c r="BG409" s="172"/>
      <c r="BH409" s="172"/>
      <c r="BI409" s="172"/>
      <c r="BJ409" s="16"/>
      <c r="BK409" s="16"/>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2" customFormat="1" hidden="1" outlineLevel="2">
      <c r="A410" s="16"/>
      <c r="B410" s="16"/>
      <c r="C410" s="35"/>
      <c r="D410" s="546"/>
      <c r="E410" s="293">
        <v>1</v>
      </c>
      <c r="F410" s="37"/>
      <c r="G410" s="317"/>
      <c r="H410" s="172">
        <f>IF(A7taxstdlife="n/a","n/a",IF(H$3&gt;(A7taxstdlife+$E410),((Input!$G$109+Input!$G$85)*$G$7)-SUM($G410:G410),((Input!$G$109+Input!$G$85)*$G$7)/A7taxstdlife))</f>
        <v>0.30339497974834972</v>
      </c>
      <c r="I410" s="172">
        <f>IF(A7taxstdlife="n/a","n/a",IF(I$3&gt;(A7taxstdlife+$E410),((Input!$G$109+Input!$G$85)*$G$7)-SUM($G410:H410),((Input!$G$109+Input!$G$85)*$G$7)/A7taxstdlife))</f>
        <v>0.30339497974834972</v>
      </c>
      <c r="J410" s="172">
        <f>IF(A7taxstdlife="n/a","n/a",IF(J$3&gt;(A7taxstdlife+$E410),((Input!$G$109+Input!$G$85)*$G$7)-SUM($G410:I410),((Input!$G$109+Input!$G$85)*$G$7)/A7taxstdlife))</f>
        <v>0.30339497974834972</v>
      </c>
      <c r="K410" s="172">
        <f>IF(A7taxstdlife="n/a","n/a",IF(K$3&gt;(A7taxstdlife+$E410),((Input!$G$109+Input!$G$85)*$G$7)-SUM($G410:J410),((Input!$G$109+Input!$G$85)*$G$7)/A7taxstdlife))</f>
        <v>0.30339497974834972</v>
      </c>
      <c r="L410" s="172">
        <f>IF(A7taxstdlife="n/a","n/a",IF(L$3&gt;(A7taxstdlife+$E410),((Input!$G$109+Input!$G$85)*$G$7)-SUM($G410:K410),((Input!$G$109+Input!$G$85)*$G$7)/A7taxstdlife))</f>
        <v>0.30339497974834972</v>
      </c>
      <c r="M410" s="172">
        <f>IF(A7taxstdlife="n/a","n/a",IF(M$3&gt;(A7taxstdlife+$E410),((Input!$G$109+Input!$G$85)*$G$7)-SUM($G410:L410),((Input!$G$109+Input!$G$85)*$G$7)/A7taxstdlife))</f>
        <v>0.30339497974834972</v>
      </c>
      <c r="N410" s="172">
        <f>IF(A7taxstdlife="n/a","n/a",IF(N$3&gt;(A7taxstdlife+$E410),((Input!$G$109+Input!$G$85)*$G$7)-SUM($G410:M410),((Input!$G$109+Input!$G$85)*$G$7)/A7taxstdlife))</f>
        <v>0.30339497974834972</v>
      </c>
      <c r="O410" s="172">
        <f>IF(A7taxstdlife="n/a","n/a",IF(O$3&gt;(A7taxstdlife+$E410),((Input!$G$109+Input!$G$85)*$G$7)-SUM($G410:N410),((Input!$G$109+Input!$G$85)*$G$7)/A7taxstdlife))</f>
        <v>0.30339497974834972</v>
      </c>
      <c r="P410" s="172">
        <f>IF(A7taxstdlife="n/a","n/a",IF(P$3&gt;(A7taxstdlife+$E410),((Input!$G$109+Input!$G$85)*$G$7)-SUM($G410:O410),((Input!$G$109+Input!$G$85)*$G$7)/A7taxstdlife))</f>
        <v>0.30339497974834972</v>
      </c>
      <c r="Q410" s="172">
        <f>IF(A7taxstdlife="n/a","n/a",IF(Q$3&gt;(A7taxstdlife+$E410),((Input!$G$109+Input!$G$85)*$G$7)-SUM($G410:P410),((Input!$G$109+Input!$G$85)*$G$7)/A7taxstdlife))</f>
        <v>0.30339497974834972</v>
      </c>
      <c r="R410" s="172">
        <f>IF(A7taxstdlife="n/a","n/a",IF(R$3&gt;(A7taxstdlife+$E410),((Input!$G$109+Input!$G$85)*$G$7)-SUM($G410:Q410),((Input!$G$109+Input!$G$85)*$G$7)/A7taxstdlife))</f>
        <v>0.30339497974834972</v>
      </c>
      <c r="S410" s="172">
        <f>IF(A7taxstdlife="n/a","n/a",IF(S$3&gt;(A7taxstdlife+$E410),((Input!$G$109+Input!$G$85)*$G$7)-SUM($G410:R410),((Input!$G$109+Input!$G$85)*$G$7)/A7taxstdlife))</f>
        <v>0.30339497974834972</v>
      </c>
      <c r="T410" s="172">
        <f>IF(A7taxstdlife="n/a","n/a",IF(T$3&gt;(A7taxstdlife+$E410),((Input!$G$109+Input!$G$85)*$G$7)-SUM($G410:S410),((Input!$G$109+Input!$G$85)*$G$7)/A7taxstdlife))</f>
        <v>0.30339497974834972</v>
      </c>
      <c r="U410" s="172">
        <f>IF(A7taxstdlife="n/a","n/a",IF(U$3&gt;(A7taxstdlife+$E410),((Input!$G$109+Input!$G$85)*$G$7)-SUM($G410:T410),((Input!$G$109+Input!$G$85)*$G$7)/A7taxstdlife))</f>
        <v>0.30339497974834972</v>
      </c>
      <c r="V410" s="172">
        <f>IF(A7taxstdlife="n/a","n/a",IF(V$3&gt;(A7taxstdlife+$E410),((Input!$G$109+Input!$G$85)*$G$7)-SUM($G410:U410),((Input!$G$109+Input!$G$85)*$G$7)/A7taxstdlife))</f>
        <v>0.30339497974834972</v>
      </c>
      <c r="W410" s="172">
        <f>IF(A7taxstdlife="n/a","n/a",IF(W$3&gt;(A7taxstdlife+$E410),((Input!$G$109+Input!$G$85)*$G$7)-SUM($G410:V410),((Input!$G$109+Input!$G$85)*$G$7)/A7taxstdlife))</f>
        <v>0.30339497974834972</v>
      </c>
      <c r="X410" s="172">
        <f>IF(A7taxstdlife="n/a","n/a",IF(X$3&gt;(A7taxstdlife+$E410),((Input!$G$109+Input!$G$85)*$G$7)-SUM($G410:W410),((Input!$G$109+Input!$G$85)*$G$7)/A7taxstdlife))</f>
        <v>0.30339497974834972</v>
      </c>
      <c r="Y410" s="172">
        <f>IF(A7taxstdlife="n/a","n/a",IF(Y$3&gt;(A7taxstdlife+$E410),((Input!$G$109+Input!$G$85)*$G$7)-SUM($G410:X410),((Input!$G$109+Input!$G$85)*$G$7)/A7taxstdlife))</f>
        <v>0.30339497974834972</v>
      </c>
      <c r="Z410" s="172">
        <f>IF(A7taxstdlife="n/a","n/a",IF(Z$3&gt;(A7taxstdlife+$E410),((Input!$G$109+Input!$G$85)*$G$7)-SUM($G410:Y410),((Input!$G$109+Input!$G$85)*$G$7)/A7taxstdlife))</f>
        <v>0.30339497974834972</v>
      </c>
      <c r="AA410" s="172">
        <f>IF(A7taxstdlife="n/a","n/a",IF(AA$3&gt;(A7taxstdlife+$E410),((Input!$G$109+Input!$G$85)*$G$7)-SUM($G410:Z410),((Input!$G$109+Input!$G$85)*$G$7)/A7taxstdlife))</f>
        <v>0.30339497974834972</v>
      </c>
      <c r="AB410" s="172">
        <f>IF(A7taxstdlife="n/a","n/a",IF(AB$3&gt;(A7taxstdlife+$E410),((Input!$G$109+Input!$G$85)*$G$7)-SUM($G410:AA410),((Input!$G$109+Input!$G$85)*$G$7)/A7taxstdlife))</f>
        <v>0.30339497974834972</v>
      </c>
      <c r="AC410" s="172">
        <f>IF(A7taxstdlife="n/a","n/a",IF(AC$3&gt;(A7taxstdlife+$E410),((Input!$G$109+Input!$G$85)*$G$7)-SUM($G410:AB410),((Input!$G$109+Input!$G$85)*$G$7)/A7taxstdlife))</f>
        <v>0.30339497974834972</v>
      </c>
      <c r="AD410" s="172">
        <f>IF(A7taxstdlife="n/a","n/a",IF(AD$3&gt;(A7taxstdlife+$E410),((Input!$G$109+Input!$G$85)*$G$7)-SUM($G410:AC410),((Input!$G$109+Input!$G$85)*$G$7)/A7taxstdlife))</f>
        <v>0.30339497974834972</v>
      </c>
      <c r="AE410" s="172">
        <f>IF(A7taxstdlife="n/a","n/a",IF(AE$3&gt;(A7taxstdlife+$E410),((Input!$G$109+Input!$G$85)*$G$7)-SUM($G410:AD410),((Input!$G$109+Input!$G$85)*$G$7)/A7taxstdlife))</f>
        <v>0.30339497974834972</v>
      </c>
      <c r="AF410" s="172">
        <f>IF(A7taxstdlife="n/a","n/a",IF(AF$3&gt;(A7taxstdlife+$E410),((Input!$G$109+Input!$G$85)*$G$7)-SUM($G410:AE410),((Input!$G$109+Input!$G$85)*$G$7)/A7taxstdlife))</f>
        <v>0.30339497974834972</v>
      </c>
      <c r="AG410" s="172">
        <f>IF(A7taxstdlife="n/a","n/a",IF(AG$3&gt;(A7taxstdlife+$E410),((Input!$G$109+Input!$G$85)*$G$7)-SUM($G410:AF410),((Input!$G$109+Input!$G$85)*$G$7)/A7taxstdlife))</f>
        <v>0.30339497974834972</v>
      </c>
      <c r="AH410" s="172">
        <f>IF(A7taxstdlife="n/a","n/a",IF(AH$3&gt;(A7taxstdlife+$E410),((Input!$G$109+Input!$G$85)*$G$7)-SUM($G410:AG410),((Input!$G$109+Input!$G$85)*$G$7)/A7taxstdlife))</f>
        <v>0.30339497974834972</v>
      </c>
      <c r="AI410" s="172">
        <f>IF(A7taxstdlife="n/a","n/a",IF(AI$3&gt;(A7taxstdlife+$E410),((Input!$G$109+Input!$G$85)*$G$7)-SUM($G410:AH410),((Input!$G$109+Input!$G$85)*$G$7)/A7taxstdlife))</f>
        <v>0.30339497974834972</v>
      </c>
      <c r="AJ410" s="172">
        <f>IF(A7taxstdlife="n/a","n/a",IF(AJ$3&gt;(A7taxstdlife+$E410),((Input!$G$109+Input!$G$85)*$G$7)-SUM($G410:AI410),((Input!$G$109+Input!$G$85)*$G$7)/A7taxstdlife))</f>
        <v>0.30339497974834972</v>
      </c>
      <c r="AK410" s="172">
        <f>IF(A7taxstdlife="n/a","n/a",IF(AK$3&gt;(A7taxstdlife+$E410),((Input!$G$109+Input!$G$85)*$G$7)-SUM($G410:AJ410),((Input!$G$109+Input!$G$85)*$G$7)/A7taxstdlife))</f>
        <v>0.30339497974834972</v>
      </c>
      <c r="AL410" s="172">
        <f>IF(A7taxstdlife="n/a","n/a",IF(AL$3&gt;(A7taxstdlife+$E410),((Input!$G$109+Input!$G$85)*$G$7)-SUM($G410:AK410),((Input!$G$109+Input!$G$85)*$G$7)/A7taxstdlife))</f>
        <v>0.30339497974834972</v>
      </c>
      <c r="AM410" s="172">
        <f>IF(A7taxstdlife="n/a","n/a",IF(AM$3&gt;(A7taxstdlife+$E410),((Input!$G$109+Input!$G$85)*$G$7)-SUM($G410:AL410),((Input!$G$109+Input!$G$85)*$G$7)/A7taxstdlife))</f>
        <v>0.30339497974834972</v>
      </c>
      <c r="AN410" s="172">
        <f>IF(A7taxstdlife="n/a","n/a",IF(AN$3&gt;(A7taxstdlife+$E410),((Input!$G$109+Input!$G$85)*$G$7)-SUM($G410:AM410),((Input!$G$109+Input!$G$85)*$G$7)/A7taxstdlife))</f>
        <v>0.30339497974834972</v>
      </c>
      <c r="AO410" s="172">
        <f>IF(A7taxstdlife="n/a","n/a",IF(AO$3&gt;(A7taxstdlife+$E410),((Input!$G$109+Input!$G$85)*$G$7)-SUM($G410:AN410),((Input!$G$109+Input!$G$85)*$G$7)/A7taxstdlife))</f>
        <v>0.30339497974834972</v>
      </c>
      <c r="AP410" s="172">
        <f>IF(A7taxstdlife="n/a","n/a",IF(AP$3&gt;(A7taxstdlife+$E410),((Input!$G$109+Input!$G$85)*$G$7)-SUM($G410:AO410),((Input!$G$109+Input!$G$85)*$G$7)/A7taxstdlife))</f>
        <v>0.30339497974834972</v>
      </c>
      <c r="AQ410" s="172">
        <f>IF(A7taxstdlife="n/a","n/a",IF(AQ$3&gt;(A7taxstdlife+$E410),((Input!$G$109+Input!$G$85)*$G$7)-SUM($G410:AP410),((Input!$G$109+Input!$G$85)*$G$7)/A7taxstdlife))</f>
        <v>0.30339497974834972</v>
      </c>
      <c r="AR410" s="172">
        <f>IF(A7taxstdlife="n/a","n/a",IF(AR$3&gt;(A7taxstdlife+$E410),((Input!$G$109+Input!$G$85)*$G$7)-SUM($G410:AQ410),((Input!$G$109+Input!$G$85)*$G$7)/A7taxstdlife))</f>
        <v>0.30339497974834972</v>
      </c>
      <c r="AS410" s="172">
        <f>IF(A7taxstdlife="n/a","n/a",IF(AS$3&gt;(A7taxstdlife+$E410),((Input!$G$109+Input!$G$85)*$G$7)-SUM($G410:AR410),((Input!$G$109+Input!$G$85)*$G$7)/A7taxstdlife))</f>
        <v>0.30339497974834972</v>
      </c>
      <c r="AT410" s="172">
        <f>IF(A7taxstdlife="n/a","n/a",IF(AT$3&gt;(A7taxstdlife+$E410),((Input!$G$109+Input!$G$85)*$G$7)-SUM($G410:AS410),((Input!$G$109+Input!$G$85)*$G$7)/A7taxstdlife))</f>
        <v>0.30339497974834972</v>
      </c>
      <c r="AU410" s="172">
        <f>IF(A7taxstdlife="n/a","n/a",IF(AU$3&gt;(A7taxstdlife+$E410),((Input!$G$109+Input!$G$85)*$G$7)-SUM($G410:AT410),((Input!$G$109+Input!$G$85)*$G$7)/A7taxstdlife))</f>
        <v>0.30339497974834972</v>
      </c>
      <c r="AV410" s="172">
        <f>IF(A7taxstdlife="n/a","n/a",IF(AV$3&gt;(A7taxstdlife+$E410),((Input!$G$109+Input!$G$85)*$G$7)-SUM($G410:AU410),((Input!$G$109+Input!$G$85)*$G$7)/A7taxstdlife))</f>
        <v>0.30339497974834972</v>
      </c>
      <c r="AW410" s="172">
        <f>IF(A7taxstdlife="n/a","n/a",IF(AW$3&gt;(A7taxstdlife+$E410),((Input!$G$109+Input!$G$85)*$G$7)-SUM($G410:AV410),((Input!$G$109+Input!$G$85)*$G$7)/A7taxstdlife))</f>
        <v>0.30339497974834972</v>
      </c>
      <c r="AX410" s="172">
        <f>IF(A7taxstdlife="n/a","n/a",IF(AX$3&gt;(A7taxstdlife+$E410),((Input!$G$109+Input!$G$85)*$G$7)-SUM($G410:AW410),((Input!$G$109+Input!$G$85)*$G$7)/A7taxstdlife))</f>
        <v>0.30339497974834972</v>
      </c>
      <c r="AY410" s="172">
        <f>IF(A7taxstdlife="n/a","n/a",IF(AY$3&gt;(A7taxstdlife+$E410),((Input!$G$109+Input!$G$85)*$G$7)-SUM($G410:AX410),((Input!$G$109+Input!$G$85)*$G$7)/A7taxstdlife))</f>
        <v>0.30339497974834972</v>
      </c>
      <c r="AZ410" s="172">
        <f>IF(A7taxstdlife="n/a","n/a",IF(AZ$3&gt;(A7taxstdlife+$E410),((Input!$G$109+Input!$G$85)*$G$7)-SUM($G410:AY410),((Input!$G$109+Input!$G$85)*$G$7)/A7taxstdlife))</f>
        <v>0.30339497974834972</v>
      </c>
      <c r="BA410" s="172">
        <f>IF(A7taxstdlife="n/a","n/a",IF(BA$3&gt;(A7taxstdlife+$E410),((Input!$G$109+Input!$G$85)*$G$7)-SUM($G410:AZ410),((Input!$G$109+Input!$G$85)*$G$7)/A7taxstdlife))</f>
        <v>0.30339497974834972</v>
      </c>
      <c r="BB410" s="172">
        <f>IF(A7taxstdlife="n/a","n/a",IF(BB$3&gt;(A7taxstdlife+$E410),((Input!$G$109+Input!$G$85)*$G$7)-SUM($G410:BA410),((Input!$G$109+Input!$G$85)*$G$7)/A7taxstdlife))</f>
        <v>0.30339497974834972</v>
      </c>
      <c r="BC410" s="172">
        <f>IF(A7taxstdlife="n/a","n/a",IF(BC$3&gt;(A7taxstdlife+$E410),((Input!$G$109+Input!$G$85)*$G$7)-SUM($G410:BB410),((Input!$G$109+Input!$G$85)*$G$7)/A7taxstdlife))</f>
        <v>0.30339497974834972</v>
      </c>
      <c r="BD410" s="172">
        <f>IF(A7taxstdlife="n/a","n/a",IF(BD$3&gt;(A7taxstdlife+$E410),((Input!$G$109+Input!$G$85)*$G$7)-SUM($G410:BC410),((Input!$G$109+Input!$G$85)*$G$7)/A7taxstdlife))</f>
        <v>0.30339497974834972</v>
      </c>
      <c r="BE410" s="172">
        <f>IF(A7taxstdlife="n/a","n/a",IF(BE$3&gt;(A7taxstdlife+$E410),((Input!$G$109+Input!$G$85)*$G$7)-SUM($G410:BD410),((Input!$G$109+Input!$G$85)*$G$7)/A7taxstdlife))</f>
        <v>0.30339497974834972</v>
      </c>
      <c r="BF410" s="172">
        <f>IF(A7taxstdlife="n/a","n/a",IF(BF$3&gt;(A7taxstdlife+$E410),((Input!$G$109+Input!$G$85)*$G$7)-SUM($G410:BE410),((Input!$G$109+Input!$G$85)*$G$7)/A7taxstdlife))</f>
        <v>1.2434497875801753E-14</v>
      </c>
      <c r="BG410" s="172">
        <f>IF(A7taxstdlife="n/a","n/a",IF(BG$3&gt;(A7taxstdlife+$E410),((Input!$G$109+Input!$G$85)*$G$7)-SUM($G410:BF410),((Input!$G$109+Input!$G$85)*$G$7)/A7taxstdlife))</f>
        <v>0</v>
      </c>
      <c r="BH410" s="172">
        <f>IF(A7taxstdlife="n/a","n/a",IF(BH$3&gt;(A7taxstdlife+$E410),((Input!$G$109+Input!$G$85)*$G$7)-SUM($G410:BG410),((Input!$G$109+Input!$G$85)*$G$7)/A7taxstdlife))</f>
        <v>0</v>
      </c>
      <c r="BI410" s="172">
        <f>IF(A7taxstdlife="n/a","n/a",IF(BI$3&gt;(A7taxstdlife+$E410),((Input!$G$109+Input!$G$85)*$G$7)-SUM($G410:BH410),((Input!$G$109+Input!$G$85)*$G$7)/A7taxstdlife))</f>
        <v>0</v>
      </c>
      <c r="BJ410" s="16"/>
      <c r="BK410" s="16"/>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2" customFormat="1" hidden="1" outlineLevel="2">
      <c r="A411" s="16"/>
      <c r="B411" s="16"/>
      <c r="C411" s="35"/>
      <c r="D411" s="546"/>
      <c r="E411" s="293">
        <v>2</v>
      </c>
      <c r="F411" s="37"/>
      <c r="G411" s="318"/>
      <c r="H411" s="319"/>
      <c r="I411" s="172">
        <f>IF(A7taxstdlife="n/a","n/a",IF(I$3&gt;(A7taxstdlife+$E411),((Input!$H$109+Input!$H$85)*$H$7)-SUM($H411:H411),((Input!$H$109+Input!$H$85)*$H$7)/A7taxstdlife))</f>
        <v>0.33774256757242893</v>
      </c>
      <c r="J411" s="172">
        <f>IF(A7taxstdlife="n/a","n/a",IF(J$3&gt;(A7taxstdlife+$E411),((Input!$H$109+Input!$H$85)*$H$7)-SUM($H411:I411),((Input!$H$109+Input!$H$85)*$H$7)/A7taxstdlife))</f>
        <v>0.33774256757242893</v>
      </c>
      <c r="K411" s="172">
        <f>IF(A7taxstdlife="n/a","n/a",IF(K$3&gt;(A7taxstdlife+$E411),((Input!$H$109+Input!$H$85)*$H$7)-SUM($H411:J411),((Input!$H$109+Input!$H$85)*$H$7)/A7taxstdlife))</f>
        <v>0.33774256757242893</v>
      </c>
      <c r="L411" s="172">
        <f>IF(A7taxstdlife="n/a","n/a",IF(L$3&gt;(A7taxstdlife+$E411),((Input!$H$109+Input!$H$85)*$H$7)-SUM($H411:K411),((Input!$H$109+Input!$H$85)*$H$7)/A7taxstdlife))</f>
        <v>0.33774256757242893</v>
      </c>
      <c r="M411" s="172">
        <f>IF(A7taxstdlife="n/a","n/a",IF(M$3&gt;(A7taxstdlife+$E411),((Input!$H$109+Input!$H$85)*$H$7)-SUM($H411:L411),((Input!$H$109+Input!$H$85)*$H$7)/A7taxstdlife))</f>
        <v>0.33774256757242893</v>
      </c>
      <c r="N411" s="172">
        <f>IF(A7taxstdlife="n/a","n/a",IF(N$3&gt;(A7taxstdlife+$E411),((Input!$H$109+Input!$H$85)*$H$7)-SUM($H411:M411),((Input!$H$109+Input!$H$85)*$H$7)/A7taxstdlife))</f>
        <v>0.33774256757242893</v>
      </c>
      <c r="O411" s="172">
        <f>IF(A7taxstdlife="n/a","n/a",IF(O$3&gt;(A7taxstdlife+$E411),((Input!$H$109+Input!$H$85)*$H$7)-SUM($H411:N411),((Input!$H$109+Input!$H$85)*$H$7)/A7taxstdlife))</f>
        <v>0.33774256757242893</v>
      </c>
      <c r="P411" s="172">
        <f>IF(A7taxstdlife="n/a","n/a",IF(P$3&gt;(A7taxstdlife+$E411),((Input!$H$109+Input!$H$85)*$H$7)-SUM($H411:O411),((Input!$H$109+Input!$H$85)*$H$7)/A7taxstdlife))</f>
        <v>0.33774256757242893</v>
      </c>
      <c r="Q411" s="172">
        <f>IF(A7taxstdlife="n/a","n/a",IF(Q$3&gt;(A7taxstdlife+$E411),((Input!$H$109+Input!$H$85)*$H$7)-SUM($H411:P411),((Input!$H$109+Input!$H$85)*$H$7)/A7taxstdlife))</f>
        <v>0.33774256757242893</v>
      </c>
      <c r="R411" s="172">
        <f>IF(A7taxstdlife="n/a","n/a",IF(R$3&gt;(A7taxstdlife+$E411),((Input!$H$109+Input!$H$85)*$H$7)-SUM($H411:Q411),((Input!$H$109+Input!$H$85)*$H$7)/A7taxstdlife))</f>
        <v>0.33774256757242893</v>
      </c>
      <c r="S411" s="172">
        <f>IF(A7taxstdlife="n/a","n/a",IF(S$3&gt;(A7taxstdlife+$E411),((Input!$H$109+Input!$H$85)*$H$7)-SUM($H411:R411),((Input!$H$109+Input!$H$85)*$H$7)/A7taxstdlife))</f>
        <v>0.33774256757242893</v>
      </c>
      <c r="T411" s="172">
        <f>IF(A7taxstdlife="n/a","n/a",IF(T$3&gt;(A7taxstdlife+$E411),((Input!$H$109+Input!$H$85)*$H$7)-SUM($H411:S411),((Input!$H$109+Input!$H$85)*$H$7)/A7taxstdlife))</f>
        <v>0.33774256757242893</v>
      </c>
      <c r="U411" s="172">
        <f>IF(A7taxstdlife="n/a","n/a",IF(U$3&gt;(A7taxstdlife+$E411),((Input!$H$109+Input!$H$85)*$H$7)-SUM($H411:T411),((Input!$H$109+Input!$H$85)*$H$7)/A7taxstdlife))</f>
        <v>0.33774256757242893</v>
      </c>
      <c r="V411" s="172">
        <f>IF(A7taxstdlife="n/a","n/a",IF(V$3&gt;(A7taxstdlife+$E411),((Input!$H$109+Input!$H$85)*$H$7)-SUM($H411:U411),((Input!$H$109+Input!$H$85)*$H$7)/A7taxstdlife))</f>
        <v>0.33774256757242893</v>
      </c>
      <c r="W411" s="172">
        <f>IF(A7taxstdlife="n/a","n/a",IF(W$3&gt;(A7taxstdlife+$E411),((Input!$H$109+Input!$H$85)*$H$7)-SUM($H411:V411),((Input!$H$109+Input!$H$85)*$H$7)/A7taxstdlife))</f>
        <v>0.33774256757242893</v>
      </c>
      <c r="X411" s="172">
        <f>IF(A7taxstdlife="n/a","n/a",IF(X$3&gt;(A7taxstdlife+$E411),((Input!$H$109+Input!$H$85)*$H$7)-SUM($H411:W411),((Input!$H$109+Input!$H$85)*$H$7)/A7taxstdlife))</f>
        <v>0.33774256757242893</v>
      </c>
      <c r="Y411" s="172">
        <f>IF(A7taxstdlife="n/a","n/a",IF(Y$3&gt;(A7taxstdlife+$E411),((Input!$H$109+Input!$H$85)*$H$7)-SUM($H411:X411),((Input!$H$109+Input!$H$85)*$H$7)/A7taxstdlife))</f>
        <v>0.33774256757242893</v>
      </c>
      <c r="Z411" s="172">
        <f>IF(A7taxstdlife="n/a","n/a",IF(Z$3&gt;(A7taxstdlife+$E411),((Input!$H$109+Input!$H$85)*$H$7)-SUM($H411:Y411),((Input!$H$109+Input!$H$85)*$H$7)/A7taxstdlife))</f>
        <v>0.33774256757242893</v>
      </c>
      <c r="AA411" s="172">
        <f>IF(A7taxstdlife="n/a","n/a",IF(AA$3&gt;(A7taxstdlife+$E411),((Input!$H$109+Input!$H$85)*$H$7)-SUM($H411:Z411),((Input!$H$109+Input!$H$85)*$H$7)/A7taxstdlife))</f>
        <v>0.33774256757242893</v>
      </c>
      <c r="AB411" s="172">
        <f>IF(A7taxstdlife="n/a","n/a",IF(AB$3&gt;(A7taxstdlife+$E411),((Input!$H$109+Input!$H$85)*$H$7)-SUM($H411:AA411),((Input!$H$109+Input!$H$85)*$H$7)/A7taxstdlife))</f>
        <v>0.33774256757242893</v>
      </c>
      <c r="AC411" s="172">
        <f>IF(A7taxstdlife="n/a","n/a",IF(AC$3&gt;(A7taxstdlife+$E411),((Input!$H$109+Input!$H$85)*$H$7)-SUM($H411:AB411),((Input!$H$109+Input!$H$85)*$H$7)/A7taxstdlife))</f>
        <v>0.33774256757242893</v>
      </c>
      <c r="AD411" s="172">
        <f>IF(A7taxstdlife="n/a","n/a",IF(AD$3&gt;(A7taxstdlife+$E411),((Input!$H$109+Input!$H$85)*$H$7)-SUM($H411:AC411),((Input!$H$109+Input!$H$85)*$H$7)/A7taxstdlife))</f>
        <v>0.33774256757242893</v>
      </c>
      <c r="AE411" s="172">
        <f>IF(A7taxstdlife="n/a","n/a",IF(AE$3&gt;(A7taxstdlife+$E411),((Input!$H$109+Input!$H$85)*$H$7)-SUM($H411:AD411),((Input!$H$109+Input!$H$85)*$H$7)/A7taxstdlife))</f>
        <v>0.33774256757242893</v>
      </c>
      <c r="AF411" s="172">
        <f>IF(A7taxstdlife="n/a","n/a",IF(AF$3&gt;(A7taxstdlife+$E411),((Input!$H$109+Input!$H$85)*$H$7)-SUM($H411:AE411),((Input!$H$109+Input!$H$85)*$H$7)/A7taxstdlife))</f>
        <v>0.33774256757242893</v>
      </c>
      <c r="AG411" s="172">
        <f>IF(A7taxstdlife="n/a","n/a",IF(AG$3&gt;(A7taxstdlife+$E411),((Input!$H$109+Input!$H$85)*$H$7)-SUM($H411:AF411),((Input!$H$109+Input!$H$85)*$H$7)/A7taxstdlife))</f>
        <v>0.33774256757242893</v>
      </c>
      <c r="AH411" s="172">
        <f>IF(A7taxstdlife="n/a","n/a",IF(AH$3&gt;(A7taxstdlife+$E411),((Input!$H$109+Input!$H$85)*$H$7)-SUM($H411:AG411),((Input!$H$109+Input!$H$85)*$H$7)/A7taxstdlife))</f>
        <v>0.33774256757242893</v>
      </c>
      <c r="AI411" s="172">
        <f>IF(A7taxstdlife="n/a","n/a",IF(AI$3&gt;(A7taxstdlife+$E411),((Input!$H$109+Input!$H$85)*$H$7)-SUM($H411:AH411),((Input!$H$109+Input!$H$85)*$H$7)/A7taxstdlife))</f>
        <v>0.33774256757242893</v>
      </c>
      <c r="AJ411" s="172">
        <f>IF(A7taxstdlife="n/a","n/a",IF(AJ$3&gt;(A7taxstdlife+$E411),((Input!$H$109+Input!$H$85)*$H$7)-SUM($H411:AI411),((Input!$H$109+Input!$H$85)*$H$7)/A7taxstdlife))</f>
        <v>0.33774256757242893</v>
      </c>
      <c r="AK411" s="172">
        <f>IF(A7taxstdlife="n/a","n/a",IF(AK$3&gt;(A7taxstdlife+$E411),((Input!$H$109+Input!$H$85)*$H$7)-SUM($H411:AJ411),((Input!$H$109+Input!$H$85)*$H$7)/A7taxstdlife))</f>
        <v>0.33774256757242893</v>
      </c>
      <c r="AL411" s="172">
        <f>IF(A7taxstdlife="n/a","n/a",IF(AL$3&gt;(A7taxstdlife+$E411),((Input!$H$109+Input!$H$85)*$H$7)-SUM($H411:AK411),((Input!$H$109+Input!$H$85)*$H$7)/A7taxstdlife))</f>
        <v>0.33774256757242893</v>
      </c>
      <c r="AM411" s="172">
        <f>IF(A7taxstdlife="n/a","n/a",IF(AM$3&gt;(A7taxstdlife+$E411),((Input!$H$109+Input!$H$85)*$H$7)-SUM($H411:AL411),((Input!$H$109+Input!$H$85)*$H$7)/A7taxstdlife))</f>
        <v>0.33774256757242893</v>
      </c>
      <c r="AN411" s="172">
        <f>IF(A7taxstdlife="n/a","n/a",IF(AN$3&gt;(A7taxstdlife+$E411),((Input!$H$109+Input!$H$85)*$H$7)-SUM($H411:AM411),((Input!$H$109+Input!$H$85)*$H$7)/A7taxstdlife))</f>
        <v>0.33774256757242893</v>
      </c>
      <c r="AO411" s="172">
        <f>IF(A7taxstdlife="n/a","n/a",IF(AO$3&gt;(A7taxstdlife+$E411),((Input!$H$109+Input!$H$85)*$H$7)-SUM($H411:AN411),((Input!$H$109+Input!$H$85)*$H$7)/A7taxstdlife))</f>
        <v>0.33774256757242893</v>
      </c>
      <c r="AP411" s="172">
        <f>IF(A7taxstdlife="n/a","n/a",IF(AP$3&gt;(A7taxstdlife+$E411),((Input!$H$109+Input!$H$85)*$H$7)-SUM($H411:AO411),((Input!$H$109+Input!$H$85)*$H$7)/A7taxstdlife))</f>
        <v>0.33774256757242893</v>
      </c>
      <c r="AQ411" s="172">
        <f>IF(A7taxstdlife="n/a","n/a",IF(AQ$3&gt;(A7taxstdlife+$E411),((Input!$H$109+Input!$H$85)*$H$7)-SUM($H411:AP411),((Input!$H$109+Input!$H$85)*$H$7)/A7taxstdlife))</f>
        <v>0.33774256757242893</v>
      </c>
      <c r="AR411" s="172">
        <f>IF(A7taxstdlife="n/a","n/a",IF(AR$3&gt;(A7taxstdlife+$E411),((Input!$H$109+Input!$H$85)*$H$7)-SUM($H411:AQ411),((Input!$H$109+Input!$H$85)*$H$7)/A7taxstdlife))</f>
        <v>0.33774256757242893</v>
      </c>
      <c r="AS411" s="172">
        <f>IF(A7taxstdlife="n/a","n/a",IF(AS$3&gt;(A7taxstdlife+$E411),((Input!$H$109+Input!$H$85)*$H$7)-SUM($H411:AR411),((Input!$H$109+Input!$H$85)*$H$7)/A7taxstdlife))</f>
        <v>0.33774256757242893</v>
      </c>
      <c r="AT411" s="172">
        <f>IF(A7taxstdlife="n/a","n/a",IF(AT$3&gt;(A7taxstdlife+$E411),((Input!$H$109+Input!$H$85)*$H$7)-SUM($H411:AS411),((Input!$H$109+Input!$H$85)*$H$7)/A7taxstdlife))</f>
        <v>0.33774256757242893</v>
      </c>
      <c r="AU411" s="172">
        <f>IF(A7taxstdlife="n/a","n/a",IF(AU$3&gt;(A7taxstdlife+$E411),((Input!$H$109+Input!$H$85)*$H$7)-SUM($H411:AT411),((Input!$H$109+Input!$H$85)*$H$7)/A7taxstdlife))</f>
        <v>0.33774256757242893</v>
      </c>
      <c r="AV411" s="172">
        <f>IF(A7taxstdlife="n/a","n/a",IF(AV$3&gt;(A7taxstdlife+$E411),((Input!$H$109+Input!$H$85)*$H$7)-SUM($H411:AU411),((Input!$H$109+Input!$H$85)*$H$7)/A7taxstdlife))</f>
        <v>0.33774256757242893</v>
      </c>
      <c r="AW411" s="172">
        <f>IF(A7taxstdlife="n/a","n/a",IF(AW$3&gt;(A7taxstdlife+$E411),((Input!$H$109+Input!$H$85)*$H$7)-SUM($H411:AV411),((Input!$H$109+Input!$H$85)*$H$7)/A7taxstdlife))</f>
        <v>0.33774256757242893</v>
      </c>
      <c r="AX411" s="172">
        <f>IF(A7taxstdlife="n/a","n/a",IF(AX$3&gt;(A7taxstdlife+$E411),((Input!$H$109+Input!$H$85)*$H$7)-SUM($H411:AW411),((Input!$H$109+Input!$H$85)*$H$7)/A7taxstdlife))</f>
        <v>0.33774256757242893</v>
      </c>
      <c r="AY411" s="172">
        <f>IF(A7taxstdlife="n/a","n/a",IF(AY$3&gt;(A7taxstdlife+$E411),((Input!$H$109+Input!$H$85)*$H$7)-SUM($H411:AX411),((Input!$H$109+Input!$H$85)*$H$7)/A7taxstdlife))</f>
        <v>0.33774256757242893</v>
      </c>
      <c r="AZ411" s="172">
        <f>IF(A7taxstdlife="n/a","n/a",IF(AZ$3&gt;(A7taxstdlife+$E411),((Input!$H$109+Input!$H$85)*$H$7)-SUM($H411:AY411),((Input!$H$109+Input!$H$85)*$H$7)/A7taxstdlife))</f>
        <v>0.33774256757242893</v>
      </c>
      <c r="BA411" s="172">
        <f>IF(A7taxstdlife="n/a","n/a",IF(BA$3&gt;(A7taxstdlife+$E411),((Input!$H$109+Input!$H$85)*$H$7)-SUM($H411:AZ411),((Input!$H$109+Input!$H$85)*$H$7)/A7taxstdlife))</f>
        <v>0.33774256757242893</v>
      </c>
      <c r="BB411" s="172">
        <f>IF(A7taxstdlife="n/a","n/a",IF(BB$3&gt;(A7taxstdlife+$E411),((Input!$H$109+Input!$H$85)*$H$7)-SUM($H411:BA411),((Input!$H$109+Input!$H$85)*$H$7)/A7taxstdlife))</f>
        <v>0.33774256757242893</v>
      </c>
      <c r="BC411" s="172">
        <f>IF(A7taxstdlife="n/a","n/a",IF(BC$3&gt;(A7taxstdlife+$E411),((Input!$H$109+Input!$H$85)*$H$7)-SUM($H411:BB411),((Input!$H$109+Input!$H$85)*$H$7)/A7taxstdlife))</f>
        <v>0.33774256757242893</v>
      </c>
      <c r="BD411" s="172">
        <f>IF(A7taxstdlife="n/a","n/a",IF(BD$3&gt;(A7taxstdlife+$E411),((Input!$H$109+Input!$H$85)*$H$7)-SUM($H411:BC411),((Input!$H$109+Input!$H$85)*$H$7)/A7taxstdlife))</f>
        <v>0.33774256757242893</v>
      </c>
      <c r="BE411" s="172">
        <f>IF(A7taxstdlife="n/a","n/a",IF(BE$3&gt;(A7taxstdlife+$E411),((Input!$H$109+Input!$H$85)*$H$7)-SUM($H411:BD411),((Input!$H$109+Input!$H$85)*$H$7)/A7taxstdlife))</f>
        <v>0.33774256757242893</v>
      </c>
      <c r="BF411" s="172">
        <f>IF(A7taxstdlife="n/a","n/a",IF(BF$3&gt;(A7taxstdlife+$E411),((Input!$H$109+Input!$H$85)*$H$7)-SUM($H411:BE411),((Input!$H$109+Input!$H$85)*$H$7)/A7taxstdlife))</f>
        <v>0.33774256757242893</v>
      </c>
      <c r="BG411" s="172">
        <f>IF(A7taxstdlife="n/a","n/a",IF(BG$3&gt;(A7taxstdlife+$E411),((Input!$H$109+Input!$H$85)*$H$7)-SUM($H411:BF411),((Input!$H$109+Input!$H$85)*$H$7)/A7taxstdlife))</f>
        <v>7.1054273576010019E-15</v>
      </c>
      <c r="BH411" s="172">
        <f>IF(A7taxstdlife="n/a","n/a",IF(BH$3&gt;(A7taxstdlife+$E411),((Input!$H$109+Input!$H$85)*$H$7)-SUM($H411:BG411),((Input!$H$109+Input!$H$85)*$H$7)/A7taxstdlife))</f>
        <v>0</v>
      </c>
      <c r="BI411" s="172">
        <f>IF(A7taxstdlife="n/a","n/a",IF(BI$3&gt;(A7taxstdlife+$E411),((Input!$H$109+Input!$H$85)*$H$7)-SUM($H411:BH411),((Input!$H$109+Input!$H$85)*$H$7)/A7taxstdlife))</f>
        <v>0</v>
      </c>
      <c r="BJ411" s="16"/>
      <c r="BK411" s="16"/>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2" customFormat="1" hidden="1" outlineLevel="2">
      <c r="A412" s="16"/>
      <c r="B412" s="16"/>
      <c r="C412" s="35"/>
      <c r="D412" s="546"/>
      <c r="E412" s="293">
        <v>3</v>
      </c>
      <c r="F412" s="37"/>
      <c r="G412" s="318"/>
      <c r="H412" s="320"/>
      <c r="I412" s="319"/>
      <c r="J412" s="172">
        <f>IF(A7taxstdlife="n/a","n/a",IF(J$3&gt;(A7taxstdlife+$E412),((Input!$I$109+Input!$I$85)*$I$7)-SUM($I412:I412),((Input!$I$109+Input!$I$85)*$I$7)/A7taxstdlife))</f>
        <v>0.36831030374625479</v>
      </c>
      <c r="K412" s="172">
        <f>IF(A7taxstdlife="n/a","n/a",IF(K$3&gt;(A7taxstdlife+$E412),((Input!$I$109+Input!$I$85)*$I$7)-SUM($I412:J412),((Input!$I$109+Input!$I$85)*$I$7)/A7taxstdlife))</f>
        <v>0.36831030374625479</v>
      </c>
      <c r="L412" s="172">
        <f>IF(A7taxstdlife="n/a","n/a",IF(L$3&gt;(A7taxstdlife+$E412),((Input!$I$109+Input!$I$85)*$I$7)-SUM($I412:K412),((Input!$I$109+Input!$I$85)*$I$7)/A7taxstdlife))</f>
        <v>0.36831030374625479</v>
      </c>
      <c r="M412" s="172">
        <f>IF(A7taxstdlife="n/a","n/a",IF(M$3&gt;(A7taxstdlife+$E412),((Input!$I$109+Input!$I$85)*$I$7)-SUM($I412:L412),((Input!$I$109+Input!$I$85)*$I$7)/A7taxstdlife))</f>
        <v>0.36831030374625479</v>
      </c>
      <c r="N412" s="172">
        <f>IF(A7taxstdlife="n/a","n/a",IF(N$3&gt;(A7taxstdlife+$E412),((Input!$I$109+Input!$I$85)*$I$7)-SUM($I412:M412),((Input!$I$109+Input!$I$85)*$I$7)/A7taxstdlife))</f>
        <v>0.36831030374625479</v>
      </c>
      <c r="O412" s="172">
        <f>IF(A7taxstdlife="n/a","n/a",IF(O$3&gt;(A7taxstdlife+$E412),((Input!$I$109+Input!$I$85)*$I$7)-SUM($I412:N412),((Input!$I$109+Input!$I$85)*$I$7)/A7taxstdlife))</f>
        <v>0.36831030374625479</v>
      </c>
      <c r="P412" s="172">
        <f>IF(A7taxstdlife="n/a","n/a",IF(P$3&gt;(A7taxstdlife+$E412),((Input!$I$109+Input!$I$85)*$I$7)-SUM($I412:O412),((Input!$I$109+Input!$I$85)*$I$7)/A7taxstdlife))</f>
        <v>0.36831030374625479</v>
      </c>
      <c r="Q412" s="172">
        <f>IF(A7taxstdlife="n/a","n/a",IF(Q$3&gt;(A7taxstdlife+$E412),((Input!$I$109+Input!$I$85)*$I$7)-SUM($I412:P412),((Input!$I$109+Input!$I$85)*$I$7)/A7taxstdlife))</f>
        <v>0.36831030374625479</v>
      </c>
      <c r="R412" s="172">
        <f>IF(A7taxstdlife="n/a","n/a",IF(R$3&gt;(A7taxstdlife+$E412),((Input!$I$109+Input!$I$85)*$I$7)-SUM($I412:Q412),((Input!$I$109+Input!$I$85)*$I$7)/A7taxstdlife))</f>
        <v>0.36831030374625479</v>
      </c>
      <c r="S412" s="172">
        <f>IF(A7taxstdlife="n/a","n/a",IF(S$3&gt;(A7taxstdlife+$E412),((Input!$I$109+Input!$I$85)*$I$7)-SUM($I412:R412),((Input!$I$109+Input!$I$85)*$I$7)/A7taxstdlife))</f>
        <v>0.36831030374625479</v>
      </c>
      <c r="T412" s="172">
        <f>IF(A7taxstdlife="n/a","n/a",IF(T$3&gt;(A7taxstdlife+$E412),((Input!$I$109+Input!$I$85)*$I$7)-SUM($I412:S412),((Input!$I$109+Input!$I$85)*$I$7)/A7taxstdlife))</f>
        <v>0.36831030374625479</v>
      </c>
      <c r="U412" s="172">
        <f>IF(A7taxstdlife="n/a","n/a",IF(U$3&gt;(A7taxstdlife+$E412),((Input!$I$109+Input!$I$85)*$I$7)-SUM($I412:T412),((Input!$I$109+Input!$I$85)*$I$7)/A7taxstdlife))</f>
        <v>0.36831030374625479</v>
      </c>
      <c r="V412" s="172">
        <f>IF(A7taxstdlife="n/a","n/a",IF(V$3&gt;(A7taxstdlife+$E412),((Input!$I$109+Input!$I$85)*$I$7)-SUM($I412:U412),((Input!$I$109+Input!$I$85)*$I$7)/A7taxstdlife))</f>
        <v>0.36831030374625479</v>
      </c>
      <c r="W412" s="172">
        <f>IF(A7taxstdlife="n/a","n/a",IF(W$3&gt;(A7taxstdlife+$E412),((Input!$I$109+Input!$I$85)*$I$7)-SUM($I412:V412),((Input!$I$109+Input!$I$85)*$I$7)/A7taxstdlife))</f>
        <v>0.36831030374625479</v>
      </c>
      <c r="X412" s="172">
        <f>IF(A7taxstdlife="n/a","n/a",IF(X$3&gt;(A7taxstdlife+$E412),((Input!$I$109+Input!$I$85)*$I$7)-SUM($I412:W412),((Input!$I$109+Input!$I$85)*$I$7)/A7taxstdlife))</f>
        <v>0.36831030374625479</v>
      </c>
      <c r="Y412" s="172">
        <f>IF(A7taxstdlife="n/a","n/a",IF(Y$3&gt;(A7taxstdlife+$E412),((Input!$I$109+Input!$I$85)*$I$7)-SUM($I412:X412),((Input!$I$109+Input!$I$85)*$I$7)/A7taxstdlife))</f>
        <v>0.36831030374625479</v>
      </c>
      <c r="Z412" s="172">
        <f>IF(A7taxstdlife="n/a","n/a",IF(Z$3&gt;(A7taxstdlife+$E412),((Input!$I$109+Input!$I$85)*$I$7)-SUM($I412:Y412),((Input!$I$109+Input!$I$85)*$I$7)/A7taxstdlife))</f>
        <v>0.36831030374625479</v>
      </c>
      <c r="AA412" s="172">
        <f>IF(A7taxstdlife="n/a","n/a",IF(AA$3&gt;(A7taxstdlife+$E412),((Input!$I$109+Input!$I$85)*$I$7)-SUM($I412:Z412),((Input!$I$109+Input!$I$85)*$I$7)/A7taxstdlife))</f>
        <v>0.36831030374625479</v>
      </c>
      <c r="AB412" s="172">
        <f>IF(A7taxstdlife="n/a","n/a",IF(AB$3&gt;(A7taxstdlife+$E412),((Input!$I$109+Input!$I$85)*$I$7)-SUM($I412:AA412),((Input!$I$109+Input!$I$85)*$I$7)/A7taxstdlife))</f>
        <v>0.36831030374625479</v>
      </c>
      <c r="AC412" s="172">
        <f>IF(A7taxstdlife="n/a","n/a",IF(AC$3&gt;(A7taxstdlife+$E412),((Input!$I$109+Input!$I$85)*$I$7)-SUM($I412:AB412),((Input!$I$109+Input!$I$85)*$I$7)/A7taxstdlife))</f>
        <v>0.36831030374625479</v>
      </c>
      <c r="AD412" s="172">
        <f>IF(A7taxstdlife="n/a","n/a",IF(AD$3&gt;(A7taxstdlife+$E412),((Input!$I$109+Input!$I$85)*$I$7)-SUM($I412:AC412),((Input!$I$109+Input!$I$85)*$I$7)/A7taxstdlife))</f>
        <v>0.36831030374625479</v>
      </c>
      <c r="AE412" s="172">
        <f>IF(A7taxstdlife="n/a","n/a",IF(AE$3&gt;(A7taxstdlife+$E412),((Input!$I$109+Input!$I$85)*$I$7)-SUM($I412:AD412),((Input!$I$109+Input!$I$85)*$I$7)/A7taxstdlife))</f>
        <v>0.36831030374625479</v>
      </c>
      <c r="AF412" s="172">
        <f>IF(A7taxstdlife="n/a","n/a",IF(AF$3&gt;(A7taxstdlife+$E412),((Input!$I$109+Input!$I$85)*$I$7)-SUM($I412:AE412),((Input!$I$109+Input!$I$85)*$I$7)/A7taxstdlife))</f>
        <v>0.36831030374625479</v>
      </c>
      <c r="AG412" s="172">
        <f>IF(A7taxstdlife="n/a","n/a",IF(AG$3&gt;(A7taxstdlife+$E412),((Input!$I$109+Input!$I$85)*$I$7)-SUM($I412:AF412),((Input!$I$109+Input!$I$85)*$I$7)/A7taxstdlife))</f>
        <v>0.36831030374625479</v>
      </c>
      <c r="AH412" s="172">
        <f>IF(A7taxstdlife="n/a","n/a",IF(AH$3&gt;(A7taxstdlife+$E412),((Input!$I$109+Input!$I$85)*$I$7)-SUM($I412:AG412),((Input!$I$109+Input!$I$85)*$I$7)/A7taxstdlife))</f>
        <v>0.36831030374625479</v>
      </c>
      <c r="AI412" s="172">
        <f>IF(A7taxstdlife="n/a","n/a",IF(AI$3&gt;(A7taxstdlife+$E412),((Input!$I$109+Input!$I$85)*$I$7)-SUM($I412:AH412),((Input!$I$109+Input!$I$85)*$I$7)/A7taxstdlife))</f>
        <v>0.36831030374625479</v>
      </c>
      <c r="AJ412" s="172">
        <f>IF(A7taxstdlife="n/a","n/a",IF(AJ$3&gt;(A7taxstdlife+$E412),((Input!$I$109+Input!$I$85)*$I$7)-SUM($I412:AI412),((Input!$I$109+Input!$I$85)*$I$7)/A7taxstdlife))</f>
        <v>0.36831030374625479</v>
      </c>
      <c r="AK412" s="172">
        <f>IF(A7taxstdlife="n/a","n/a",IF(AK$3&gt;(A7taxstdlife+$E412),((Input!$I$109+Input!$I$85)*$I$7)-SUM($I412:AJ412),((Input!$I$109+Input!$I$85)*$I$7)/A7taxstdlife))</f>
        <v>0.36831030374625479</v>
      </c>
      <c r="AL412" s="172">
        <f>IF(A7taxstdlife="n/a","n/a",IF(AL$3&gt;(A7taxstdlife+$E412),((Input!$I$109+Input!$I$85)*$I$7)-SUM($I412:AK412),((Input!$I$109+Input!$I$85)*$I$7)/A7taxstdlife))</f>
        <v>0.36831030374625479</v>
      </c>
      <c r="AM412" s="172">
        <f>IF(A7taxstdlife="n/a","n/a",IF(AM$3&gt;(A7taxstdlife+$E412),((Input!$I$109+Input!$I$85)*$I$7)-SUM($I412:AL412),((Input!$I$109+Input!$I$85)*$I$7)/A7taxstdlife))</f>
        <v>0.36831030374625479</v>
      </c>
      <c r="AN412" s="172">
        <f>IF(A7taxstdlife="n/a","n/a",IF(AN$3&gt;(A7taxstdlife+$E412),((Input!$I$109+Input!$I$85)*$I$7)-SUM($I412:AM412),((Input!$I$109+Input!$I$85)*$I$7)/A7taxstdlife))</f>
        <v>0.36831030374625479</v>
      </c>
      <c r="AO412" s="172">
        <f>IF(A7taxstdlife="n/a","n/a",IF(AO$3&gt;(A7taxstdlife+$E412),((Input!$I$109+Input!$I$85)*$I$7)-SUM($I412:AN412),((Input!$I$109+Input!$I$85)*$I$7)/A7taxstdlife))</f>
        <v>0.36831030374625479</v>
      </c>
      <c r="AP412" s="172">
        <f>IF(A7taxstdlife="n/a","n/a",IF(AP$3&gt;(A7taxstdlife+$E412),((Input!$I$109+Input!$I$85)*$I$7)-SUM($I412:AO412),((Input!$I$109+Input!$I$85)*$I$7)/A7taxstdlife))</f>
        <v>0.36831030374625479</v>
      </c>
      <c r="AQ412" s="172">
        <f>IF(A7taxstdlife="n/a","n/a",IF(AQ$3&gt;(A7taxstdlife+$E412),((Input!$I$109+Input!$I$85)*$I$7)-SUM($I412:AP412),((Input!$I$109+Input!$I$85)*$I$7)/A7taxstdlife))</f>
        <v>0.36831030374625479</v>
      </c>
      <c r="AR412" s="172">
        <f>IF(A7taxstdlife="n/a","n/a",IF(AR$3&gt;(A7taxstdlife+$E412),((Input!$I$109+Input!$I$85)*$I$7)-SUM($I412:AQ412),((Input!$I$109+Input!$I$85)*$I$7)/A7taxstdlife))</f>
        <v>0.36831030374625479</v>
      </c>
      <c r="AS412" s="172">
        <f>IF(A7taxstdlife="n/a","n/a",IF(AS$3&gt;(A7taxstdlife+$E412),((Input!$I$109+Input!$I$85)*$I$7)-SUM($I412:AR412),((Input!$I$109+Input!$I$85)*$I$7)/A7taxstdlife))</f>
        <v>0.36831030374625479</v>
      </c>
      <c r="AT412" s="172">
        <f>IF(A7taxstdlife="n/a","n/a",IF(AT$3&gt;(A7taxstdlife+$E412),((Input!$I$109+Input!$I$85)*$I$7)-SUM($I412:AS412),((Input!$I$109+Input!$I$85)*$I$7)/A7taxstdlife))</f>
        <v>0.36831030374625479</v>
      </c>
      <c r="AU412" s="172">
        <f>IF(A7taxstdlife="n/a","n/a",IF(AU$3&gt;(A7taxstdlife+$E412),((Input!$I$109+Input!$I$85)*$I$7)-SUM($I412:AT412),((Input!$I$109+Input!$I$85)*$I$7)/A7taxstdlife))</f>
        <v>0.36831030374625479</v>
      </c>
      <c r="AV412" s="172">
        <f>IF(A7taxstdlife="n/a","n/a",IF(AV$3&gt;(A7taxstdlife+$E412),((Input!$I$109+Input!$I$85)*$I$7)-SUM($I412:AU412),((Input!$I$109+Input!$I$85)*$I$7)/A7taxstdlife))</f>
        <v>0.36831030374625479</v>
      </c>
      <c r="AW412" s="172">
        <f>IF(A7taxstdlife="n/a","n/a",IF(AW$3&gt;(A7taxstdlife+$E412),((Input!$I$109+Input!$I$85)*$I$7)-SUM($I412:AV412),((Input!$I$109+Input!$I$85)*$I$7)/A7taxstdlife))</f>
        <v>0.36831030374625479</v>
      </c>
      <c r="AX412" s="172">
        <f>IF(A7taxstdlife="n/a","n/a",IF(AX$3&gt;(A7taxstdlife+$E412),((Input!$I$109+Input!$I$85)*$I$7)-SUM($I412:AW412),((Input!$I$109+Input!$I$85)*$I$7)/A7taxstdlife))</f>
        <v>0.36831030374625479</v>
      </c>
      <c r="AY412" s="172">
        <f>IF(A7taxstdlife="n/a","n/a",IF(AY$3&gt;(A7taxstdlife+$E412),((Input!$I$109+Input!$I$85)*$I$7)-SUM($I412:AX412),((Input!$I$109+Input!$I$85)*$I$7)/A7taxstdlife))</f>
        <v>0.36831030374625479</v>
      </c>
      <c r="AZ412" s="172">
        <f>IF(A7taxstdlife="n/a","n/a",IF(AZ$3&gt;(A7taxstdlife+$E412),((Input!$I$109+Input!$I$85)*$I$7)-SUM($I412:AY412),((Input!$I$109+Input!$I$85)*$I$7)/A7taxstdlife))</f>
        <v>0.36831030374625479</v>
      </c>
      <c r="BA412" s="172">
        <f>IF(A7taxstdlife="n/a","n/a",IF(BA$3&gt;(A7taxstdlife+$E412),((Input!$I$109+Input!$I$85)*$I$7)-SUM($I412:AZ412),((Input!$I$109+Input!$I$85)*$I$7)/A7taxstdlife))</f>
        <v>0.36831030374625479</v>
      </c>
      <c r="BB412" s="172">
        <f>IF(A7taxstdlife="n/a","n/a",IF(BB$3&gt;(A7taxstdlife+$E412),((Input!$I$109+Input!$I$85)*$I$7)-SUM($I412:BA412),((Input!$I$109+Input!$I$85)*$I$7)/A7taxstdlife))</f>
        <v>0.36831030374625479</v>
      </c>
      <c r="BC412" s="172">
        <f>IF(A7taxstdlife="n/a","n/a",IF(BC$3&gt;(A7taxstdlife+$E412),((Input!$I$109+Input!$I$85)*$I$7)-SUM($I412:BB412),((Input!$I$109+Input!$I$85)*$I$7)/A7taxstdlife))</f>
        <v>0.36831030374625479</v>
      </c>
      <c r="BD412" s="172">
        <f>IF(A7taxstdlife="n/a","n/a",IF(BD$3&gt;(A7taxstdlife+$E412),((Input!$I$109+Input!$I$85)*$I$7)-SUM($I412:BC412),((Input!$I$109+Input!$I$85)*$I$7)/A7taxstdlife))</f>
        <v>0.36831030374625479</v>
      </c>
      <c r="BE412" s="172">
        <f>IF(A7taxstdlife="n/a","n/a",IF(BE$3&gt;(A7taxstdlife+$E412),((Input!$I$109+Input!$I$85)*$I$7)-SUM($I412:BD412),((Input!$I$109+Input!$I$85)*$I$7)/A7taxstdlife))</f>
        <v>0.36831030374625479</v>
      </c>
      <c r="BF412" s="172">
        <f>IF(A7taxstdlife="n/a","n/a",IF(BF$3&gt;(A7taxstdlife+$E412),((Input!$I$109+Input!$I$85)*$I$7)-SUM($I412:BE412),((Input!$I$109+Input!$I$85)*$I$7)/A7taxstdlife))</f>
        <v>0.36831030374625479</v>
      </c>
      <c r="BG412" s="172">
        <f>IF(A7taxstdlife="n/a","n/a",IF(BG$3&gt;(A7taxstdlife+$E412),((Input!$I$109+Input!$I$85)*$I$7)-SUM($I412:BF412),((Input!$I$109+Input!$I$85)*$I$7)/A7taxstdlife))</f>
        <v>0.36831030374625479</v>
      </c>
      <c r="BH412" s="172">
        <f>IF(A7taxstdlife="n/a","n/a",IF(BH$3&gt;(A7taxstdlife+$E412),((Input!$I$109+Input!$I$85)*$I$7)-SUM($I412:BG412),((Input!$I$109+Input!$I$85)*$I$7)/A7taxstdlife))</f>
        <v>7.1054273576010019E-15</v>
      </c>
      <c r="BI412" s="172">
        <f>IF(A7taxstdlife="n/a","n/a",IF(BI$3&gt;(A7taxstdlife+$E412),((Input!$I$109+Input!$I$85)*$I$7)-SUM($I412:BH412),((Input!$I$109+Input!$I$85)*$I$7)/A7taxstdlife))</f>
        <v>0</v>
      </c>
      <c r="BJ412" s="16"/>
      <c r="BK412" s="16"/>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2" customFormat="1" hidden="1" outlineLevel="2">
      <c r="A413" s="16"/>
      <c r="B413" s="16"/>
      <c r="C413" s="35"/>
      <c r="D413" s="546"/>
      <c r="E413" s="293">
        <v>4</v>
      </c>
      <c r="F413" s="37"/>
      <c r="G413" s="318"/>
      <c r="H413" s="320"/>
      <c r="I413" s="320"/>
      <c r="J413" s="319"/>
      <c r="K413" s="172">
        <f>IF(A7taxstdlife="n/a","n/a",IF(K$3&gt;(A7taxstdlife+$E413),((Input!$J$109+Input!$I$85)*$J$7)-SUM($J413:J413),((Input!$J$109+Input!$I$85)*$J$7)/A7taxstdlife))</f>
        <v>0.33154488424139505</v>
      </c>
      <c r="L413" s="172">
        <f>IF(A7taxstdlife="n/a","n/a",IF(L$3&gt;(A7taxstdlife+$E413),((Input!$J$109+Input!$I$85)*$J$7)-SUM($J413:K413),((Input!$J$109+Input!$I$85)*$J$7)/A7taxstdlife))</f>
        <v>0.33154488424139505</v>
      </c>
      <c r="M413" s="172">
        <f>IF(A7taxstdlife="n/a","n/a",IF(M$3&gt;(A7taxstdlife+$E413),((Input!$J$109+Input!$I$85)*$J$7)-SUM($J413:L413),((Input!$J$109+Input!$I$85)*$J$7)/A7taxstdlife))</f>
        <v>0.33154488424139505</v>
      </c>
      <c r="N413" s="172">
        <f>IF(A7taxstdlife="n/a","n/a",IF(N$3&gt;(A7taxstdlife+$E413),((Input!$J$109+Input!$I$85)*$J$7)-SUM($J413:M413),((Input!$J$109+Input!$I$85)*$J$7)/A7taxstdlife))</f>
        <v>0.33154488424139505</v>
      </c>
      <c r="O413" s="172">
        <f>IF(A7taxstdlife="n/a","n/a",IF(O$3&gt;(A7taxstdlife+$E413),((Input!$J$109+Input!$I$85)*$J$7)-SUM($J413:N413),((Input!$J$109+Input!$I$85)*$J$7)/A7taxstdlife))</f>
        <v>0.33154488424139505</v>
      </c>
      <c r="P413" s="172">
        <f>IF(A7taxstdlife="n/a","n/a",IF(P$3&gt;(A7taxstdlife+$E413),((Input!$J$109+Input!$I$85)*$J$7)-SUM($J413:O413),((Input!$J$109+Input!$I$85)*$J$7)/A7taxstdlife))</f>
        <v>0.33154488424139505</v>
      </c>
      <c r="Q413" s="172">
        <f>IF(A7taxstdlife="n/a","n/a",IF(Q$3&gt;(A7taxstdlife+$E413),((Input!$J$109+Input!$I$85)*$J$7)-SUM($J413:P413),((Input!$J$109+Input!$I$85)*$J$7)/A7taxstdlife))</f>
        <v>0.33154488424139505</v>
      </c>
      <c r="R413" s="172">
        <f>IF(A7taxstdlife="n/a","n/a",IF(R$3&gt;(A7taxstdlife+$E413),((Input!$J$109+Input!$I$85)*$J$7)-SUM($J413:Q413),((Input!$J$109+Input!$I$85)*$J$7)/A7taxstdlife))</f>
        <v>0.33154488424139505</v>
      </c>
      <c r="S413" s="172">
        <f>IF(A7taxstdlife="n/a","n/a",IF(S$3&gt;(A7taxstdlife+$E413),((Input!$J$109+Input!$I$85)*$J$7)-SUM($J413:R413),((Input!$J$109+Input!$I$85)*$J$7)/A7taxstdlife))</f>
        <v>0.33154488424139505</v>
      </c>
      <c r="T413" s="172">
        <f>IF(A7taxstdlife="n/a","n/a",IF(T$3&gt;(A7taxstdlife+$E413),((Input!$J$109+Input!$I$85)*$J$7)-SUM($J413:S413),((Input!$J$109+Input!$I$85)*$J$7)/A7taxstdlife))</f>
        <v>0.33154488424139505</v>
      </c>
      <c r="U413" s="172">
        <f>IF(A7taxstdlife="n/a","n/a",IF(U$3&gt;(A7taxstdlife+$E413),((Input!$J$109+Input!$I$85)*$J$7)-SUM($J413:T413),((Input!$J$109+Input!$I$85)*$J$7)/A7taxstdlife))</f>
        <v>0.33154488424139505</v>
      </c>
      <c r="V413" s="172">
        <f>IF(A7taxstdlife="n/a","n/a",IF(V$3&gt;(A7taxstdlife+$E413),((Input!$J$109+Input!$I$85)*$J$7)-SUM($J413:U413),((Input!$J$109+Input!$I$85)*$J$7)/A7taxstdlife))</f>
        <v>0.33154488424139505</v>
      </c>
      <c r="W413" s="172">
        <f>IF(A7taxstdlife="n/a","n/a",IF(W$3&gt;(A7taxstdlife+$E413),((Input!$J$109+Input!$I$85)*$J$7)-SUM($J413:V413),((Input!$J$109+Input!$I$85)*$J$7)/A7taxstdlife))</f>
        <v>0.33154488424139505</v>
      </c>
      <c r="X413" s="172">
        <f>IF(A7taxstdlife="n/a","n/a",IF(X$3&gt;(A7taxstdlife+$E413),((Input!$J$109+Input!$I$85)*$J$7)-SUM($J413:W413),((Input!$J$109+Input!$I$85)*$J$7)/A7taxstdlife))</f>
        <v>0.33154488424139505</v>
      </c>
      <c r="Y413" s="172">
        <f>IF(A7taxstdlife="n/a","n/a",IF(Y$3&gt;(A7taxstdlife+$E413),((Input!$J$109+Input!$I$85)*$J$7)-SUM($J413:X413),((Input!$J$109+Input!$I$85)*$J$7)/A7taxstdlife))</f>
        <v>0.33154488424139505</v>
      </c>
      <c r="Z413" s="172">
        <f>IF(A7taxstdlife="n/a","n/a",IF(Z$3&gt;(A7taxstdlife+$E413),((Input!$J$109+Input!$I$85)*$J$7)-SUM($J413:Y413),((Input!$J$109+Input!$I$85)*$J$7)/A7taxstdlife))</f>
        <v>0.33154488424139505</v>
      </c>
      <c r="AA413" s="172">
        <f>IF(A7taxstdlife="n/a","n/a",IF(AA$3&gt;(A7taxstdlife+$E413),((Input!$J$109+Input!$I$85)*$J$7)-SUM($J413:Z413),((Input!$J$109+Input!$I$85)*$J$7)/A7taxstdlife))</f>
        <v>0.33154488424139505</v>
      </c>
      <c r="AB413" s="172">
        <f>IF(A7taxstdlife="n/a","n/a",IF(AB$3&gt;(A7taxstdlife+$E413),((Input!$J$109+Input!$I$85)*$J$7)-SUM($J413:AA413),((Input!$J$109+Input!$I$85)*$J$7)/A7taxstdlife))</f>
        <v>0.33154488424139505</v>
      </c>
      <c r="AC413" s="172">
        <f>IF(A7taxstdlife="n/a","n/a",IF(AC$3&gt;(A7taxstdlife+$E413),((Input!$J$109+Input!$I$85)*$J$7)-SUM($J413:AB413),((Input!$J$109+Input!$I$85)*$J$7)/A7taxstdlife))</f>
        <v>0.33154488424139505</v>
      </c>
      <c r="AD413" s="172">
        <f>IF(A7taxstdlife="n/a","n/a",IF(AD$3&gt;(A7taxstdlife+$E413),((Input!$J$109+Input!$I$85)*$J$7)-SUM($J413:AC413),((Input!$J$109+Input!$I$85)*$J$7)/A7taxstdlife))</f>
        <v>0.33154488424139505</v>
      </c>
      <c r="AE413" s="172">
        <f>IF(A7taxstdlife="n/a","n/a",IF(AE$3&gt;(A7taxstdlife+$E413),((Input!$J$109+Input!$I$85)*$J$7)-SUM($J413:AD413),((Input!$J$109+Input!$I$85)*$J$7)/A7taxstdlife))</f>
        <v>0.33154488424139505</v>
      </c>
      <c r="AF413" s="172">
        <f>IF(A7taxstdlife="n/a","n/a",IF(AF$3&gt;(A7taxstdlife+$E413),((Input!$J$109+Input!$I$85)*$J$7)-SUM($J413:AE413),((Input!$J$109+Input!$I$85)*$J$7)/A7taxstdlife))</f>
        <v>0.33154488424139505</v>
      </c>
      <c r="AG413" s="172">
        <f>IF(A7taxstdlife="n/a","n/a",IF(AG$3&gt;(A7taxstdlife+$E413),((Input!$J$109+Input!$I$85)*$J$7)-SUM($J413:AF413),((Input!$J$109+Input!$I$85)*$J$7)/A7taxstdlife))</f>
        <v>0.33154488424139505</v>
      </c>
      <c r="AH413" s="172">
        <f>IF(A7taxstdlife="n/a","n/a",IF(AH$3&gt;(A7taxstdlife+$E413),((Input!$J$109+Input!$I$85)*$J$7)-SUM($J413:AG413),((Input!$J$109+Input!$I$85)*$J$7)/A7taxstdlife))</f>
        <v>0.33154488424139505</v>
      </c>
      <c r="AI413" s="172">
        <f>IF(A7taxstdlife="n/a","n/a",IF(AI$3&gt;(A7taxstdlife+$E413),((Input!$J$109+Input!$I$85)*$J$7)-SUM($J413:AH413),((Input!$J$109+Input!$I$85)*$J$7)/A7taxstdlife))</f>
        <v>0.33154488424139505</v>
      </c>
      <c r="AJ413" s="172">
        <f>IF(A7taxstdlife="n/a","n/a",IF(AJ$3&gt;(A7taxstdlife+$E413),((Input!$J$109+Input!$I$85)*$J$7)-SUM($J413:AI413),((Input!$J$109+Input!$I$85)*$J$7)/A7taxstdlife))</f>
        <v>0.33154488424139505</v>
      </c>
      <c r="AK413" s="172">
        <f>IF(A7taxstdlife="n/a","n/a",IF(AK$3&gt;(A7taxstdlife+$E413),((Input!$J$109+Input!$I$85)*$J$7)-SUM($J413:AJ413),((Input!$J$109+Input!$I$85)*$J$7)/A7taxstdlife))</f>
        <v>0.33154488424139505</v>
      </c>
      <c r="AL413" s="172">
        <f>IF(A7taxstdlife="n/a","n/a",IF(AL$3&gt;(A7taxstdlife+$E413),((Input!$J$109+Input!$I$85)*$J$7)-SUM($J413:AK413),((Input!$J$109+Input!$I$85)*$J$7)/A7taxstdlife))</f>
        <v>0.33154488424139505</v>
      </c>
      <c r="AM413" s="172">
        <f>IF(A7taxstdlife="n/a","n/a",IF(AM$3&gt;(A7taxstdlife+$E413),((Input!$J$109+Input!$I$85)*$J$7)-SUM($J413:AL413),((Input!$J$109+Input!$I$85)*$J$7)/A7taxstdlife))</f>
        <v>0.33154488424139505</v>
      </c>
      <c r="AN413" s="172">
        <f>IF(A7taxstdlife="n/a","n/a",IF(AN$3&gt;(A7taxstdlife+$E413),((Input!$J$109+Input!$I$85)*$J$7)-SUM($J413:AM413),((Input!$J$109+Input!$I$85)*$J$7)/A7taxstdlife))</f>
        <v>0.33154488424139505</v>
      </c>
      <c r="AO413" s="172">
        <f>IF(A7taxstdlife="n/a","n/a",IF(AO$3&gt;(A7taxstdlife+$E413),((Input!$J$109+Input!$I$85)*$J$7)-SUM($J413:AN413),((Input!$J$109+Input!$I$85)*$J$7)/A7taxstdlife))</f>
        <v>0.33154488424139505</v>
      </c>
      <c r="AP413" s="172">
        <f>IF(A7taxstdlife="n/a","n/a",IF(AP$3&gt;(A7taxstdlife+$E413),((Input!$J$109+Input!$I$85)*$J$7)-SUM($J413:AO413),((Input!$J$109+Input!$I$85)*$J$7)/A7taxstdlife))</f>
        <v>0.33154488424139505</v>
      </c>
      <c r="AQ413" s="172">
        <f>IF(A7taxstdlife="n/a","n/a",IF(AQ$3&gt;(A7taxstdlife+$E413),((Input!$J$109+Input!$I$85)*$J$7)-SUM($J413:AP413),((Input!$J$109+Input!$I$85)*$J$7)/A7taxstdlife))</f>
        <v>0.33154488424139505</v>
      </c>
      <c r="AR413" s="172">
        <f>IF(A7taxstdlife="n/a","n/a",IF(AR$3&gt;(A7taxstdlife+$E413),((Input!$J$109+Input!$I$85)*$J$7)-SUM($J413:AQ413),((Input!$J$109+Input!$I$85)*$J$7)/A7taxstdlife))</f>
        <v>0.33154488424139505</v>
      </c>
      <c r="AS413" s="172">
        <f>IF(A7taxstdlife="n/a","n/a",IF(AS$3&gt;(A7taxstdlife+$E413),((Input!$J$109+Input!$I$85)*$J$7)-SUM($J413:AR413),((Input!$J$109+Input!$I$85)*$J$7)/A7taxstdlife))</f>
        <v>0.33154488424139505</v>
      </c>
      <c r="AT413" s="172">
        <f>IF(A7taxstdlife="n/a","n/a",IF(AT$3&gt;(A7taxstdlife+$E413),((Input!$J$109+Input!$I$85)*$J$7)-SUM($J413:AS413),((Input!$J$109+Input!$I$85)*$J$7)/A7taxstdlife))</f>
        <v>0.33154488424139505</v>
      </c>
      <c r="AU413" s="172">
        <f>IF(A7taxstdlife="n/a","n/a",IF(AU$3&gt;(A7taxstdlife+$E413),((Input!$J$109+Input!$I$85)*$J$7)-SUM($J413:AT413),((Input!$J$109+Input!$I$85)*$J$7)/A7taxstdlife))</f>
        <v>0.33154488424139505</v>
      </c>
      <c r="AV413" s="172">
        <f>IF(A7taxstdlife="n/a","n/a",IF(AV$3&gt;(A7taxstdlife+$E413),((Input!$J$109+Input!$I$85)*$J$7)-SUM($J413:AU413),((Input!$J$109+Input!$I$85)*$J$7)/A7taxstdlife))</f>
        <v>0.33154488424139505</v>
      </c>
      <c r="AW413" s="172">
        <f>IF(A7taxstdlife="n/a","n/a",IF(AW$3&gt;(A7taxstdlife+$E413),((Input!$J$109+Input!$I$85)*$J$7)-SUM($J413:AV413),((Input!$J$109+Input!$I$85)*$J$7)/A7taxstdlife))</f>
        <v>0.33154488424139505</v>
      </c>
      <c r="AX413" s="172">
        <f>IF(A7taxstdlife="n/a","n/a",IF(AX$3&gt;(A7taxstdlife+$E413),((Input!$J$109+Input!$I$85)*$J$7)-SUM($J413:AW413),((Input!$J$109+Input!$I$85)*$J$7)/A7taxstdlife))</f>
        <v>0.33154488424139505</v>
      </c>
      <c r="AY413" s="172">
        <f>IF(A7taxstdlife="n/a","n/a",IF(AY$3&gt;(A7taxstdlife+$E413),((Input!$J$109+Input!$I$85)*$J$7)-SUM($J413:AX413),((Input!$J$109+Input!$I$85)*$J$7)/A7taxstdlife))</f>
        <v>0.33154488424139505</v>
      </c>
      <c r="AZ413" s="172">
        <f>IF(A7taxstdlife="n/a","n/a",IF(AZ$3&gt;(A7taxstdlife+$E413),((Input!$J$109+Input!$I$85)*$J$7)-SUM($J413:AY413),((Input!$J$109+Input!$I$85)*$J$7)/A7taxstdlife))</f>
        <v>0.33154488424139505</v>
      </c>
      <c r="BA413" s="172">
        <f>IF(A7taxstdlife="n/a","n/a",IF(BA$3&gt;(A7taxstdlife+$E413),((Input!$J$109+Input!$I$85)*$J$7)-SUM($J413:AZ413),((Input!$J$109+Input!$I$85)*$J$7)/A7taxstdlife))</f>
        <v>0.33154488424139505</v>
      </c>
      <c r="BB413" s="172">
        <f>IF(A7taxstdlife="n/a","n/a",IF(BB$3&gt;(A7taxstdlife+$E413),((Input!$J$109+Input!$I$85)*$J$7)-SUM($J413:BA413),((Input!$J$109+Input!$I$85)*$J$7)/A7taxstdlife))</f>
        <v>0.33154488424139505</v>
      </c>
      <c r="BC413" s="172">
        <f>IF(A7taxstdlife="n/a","n/a",IF(BC$3&gt;(A7taxstdlife+$E413),((Input!$J$109+Input!$I$85)*$J$7)-SUM($J413:BB413),((Input!$J$109+Input!$I$85)*$J$7)/A7taxstdlife))</f>
        <v>0.33154488424139505</v>
      </c>
      <c r="BD413" s="172">
        <f>IF(A7taxstdlife="n/a","n/a",IF(BD$3&gt;(A7taxstdlife+$E413),((Input!$J$109+Input!$I$85)*$J$7)-SUM($J413:BC413),((Input!$J$109+Input!$I$85)*$J$7)/A7taxstdlife))</f>
        <v>0.33154488424139505</v>
      </c>
      <c r="BE413" s="172">
        <f>IF(A7taxstdlife="n/a","n/a",IF(BE$3&gt;(A7taxstdlife+$E413),((Input!$J$109+Input!$I$85)*$J$7)-SUM($J413:BD413),((Input!$J$109+Input!$I$85)*$J$7)/A7taxstdlife))</f>
        <v>0.33154488424139505</v>
      </c>
      <c r="BF413" s="172">
        <f>IF(A7taxstdlife="n/a","n/a",IF(BF$3&gt;(A7taxstdlife+$E413),((Input!$J$109+Input!$I$85)*$J$7)-SUM($J413:BE413),((Input!$J$109+Input!$I$85)*$J$7)/A7taxstdlife))</f>
        <v>0.33154488424139505</v>
      </c>
      <c r="BG413" s="172">
        <f>IF(A7taxstdlife="n/a","n/a",IF(BG$3&gt;(A7taxstdlife+$E413),((Input!$J$109+Input!$I$85)*$J$7)-SUM($J413:BF413),((Input!$J$109+Input!$I$85)*$J$7)/A7taxstdlife))</f>
        <v>0.33154488424139505</v>
      </c>
      <c r="BH413" s="172">
        <f>IF(A7taxstdlife="n/a","n/a",IF(BH$3&gt;(A7taxstdlife+$E413),((Input!$J$109+Input!$I$85)*$J$7)-SUM($J413:BG413),((Input!$J$109+Input!$I$85)*$J$7)/A7taxstdlife))</f>
        <v>0.33154488424139505</v>
      </c>
      <c r="BI413" s="172">
        <f>IF(A7taxstdlife="n/a","n/a",IF(BI$3&gt;(A7taxstdlife+$E413),((Input!$J$109+Input!$I$85)*$J$7)-SUM($J413:BH413),((Input!$J$109+Input!$I$85)*$J$7)/A7taxstdlife))</f>
        <v>-1.0658141036401503E-14</v>
      </c>
      <c r="BJ413" s="16"/>
      <c r="BK413" s="16"/>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2" customFormat="1" hidden="1" outlineLevel="2">
      <c r="A414" s="16"/>
      <c r="B414" s="16"/>
      <c r="C414" s="35"/>
      <c r="D414" s="546"/>
      <c r="E414" s="293">
        <v>5</v>
      </c>
      <c r="F414" s="37"/>
      <c r="G414" s="318"/>
      <c r="H414" s="320"/>
      <c r="I414" s="320"/>
      <c r="J414" s="320"/>
      <c r="K414" s="319"/>
      <c r="L414" s="172">
        <f>IF(A7taxstdlife="n/a","n/a",IF(L$3&gt;(A7taxstdlife+$E414),((Input!$K$109+Input!$K$85)*$K$7)-SUM($K414:K414),((Input!$K$109+Input!$K$85)*$K$7)/A7taxstdlife))</f>
        <v>0.30874895340661634</v>
      </c>
      <c r="M414" s="172">
        <f>IF(A7taxstdlife="n/a","n/a",IF(M$3&gt;(A7taxstdlife+$E414),((Input!$K$109+Input!$K$85)*$K$7)-SUM($K414:L414),((Input!$K$109+Input!$K$85)*$K$7)/A7taxstdlife))</f>
        <v>0.30874895340661634</v>
      </c>
      <c r="N414" s="172">
        <f>IF(A7taxstdlife="n/a","n/a",IF(N$3&gt;(A7taxstdlife+$E414),((Input!$K$109+Input!$K$85)*$K$7)-SUM($K414:M414),((Input!$K$109+Input!$K$85)*$K$7)/A7taxstdlife))</f>
        <v>0.30874895340661634</v>
      </c>
      <c r="O414" s="172">
        <f>IF(A7taxstdlife="n/a","n/a",IF(O$3&gt;(A7taxstdlife+$E414),((Input!$K$109+Input!$K$85)*$K$7)-SUM($K414:N414),((Input!$K$109+Input!$K$85)*$K$7)/A7taxstdlife))</f>
        <v>0.30874895340661634</v>
      </c>
      <c r="P414" s="172">
        <f>IF(A7taxstdlife="n/a","n/a",IF(P$3&gt;(A7taxstdlife+$E414),((Input!$K$109+Input!$K$85)*$K$7)-SUM($K414:O414),((Input!$K$109+Input!$K$85)*$K$7)/A7taxstdlife))</f>
        <v>0.30874895340661634</v>
      </c>
      <c r="Q414" s="172">
        <f>IF(A7taxstdlife="n/a","n/a",IF(Q$3&gt;(A7taxstdlife+$E414),((Input!$K$109+Input!$K$85)*$K$7)-SUM($K414:P414),((Input!$K$109+Input!$K$85)*$K$7)/A7taxstdlife))</f>
        <v>0.30874895340661634</v>
      </c>
      <c r="R414" s="172">
        <f>IF(A7taxstdlife="n/a","n/a",IF(R$3&gt;(A7taxstdlife+$E414),((Input!$K$109+Input!$K$85)*$K$7)-SUM($K414:Q414),((Input!$K$109+Input!$K$85)*$K$7)/A7taxstdlife))</f>
        <v>0.30874895340661634</v>
      </c>
      <c r="S414" s="172">
        <f>IF(A7taxstdlife="n/a","n/a",IF(S$3&gt;(A7taxstdlife+$E414),((Input!$K$109+Input!$K$85)*$K$7)-SUM($K414:R414),((Input!$K$109+Input!$K$85)*$K$7)/A7taxstdlife))</f>
        <v>0.30874895340661634</v>
      </c>
      <c r="T414" s="172">
        <f>IF(A7taxstdlife="n/a","n/a",IF(T$3&gt;(A7taxstdlife+$E414),((Input!$K$109+Input!$K$85)*$K$7)-SUM($K414:S414),((Input!$K$109+Input!$K$85)*$K$7)/A7taxstdlife))</f>
        <v>0.30874895340661634</v>
      </c>
      <c r="U414" s="172">
        <f>IF(A7taxstdlife="n/a","n/a",IF(U$3&gt;(A7taxstdlife+$E414),((Input!$K$109+Input!$K$85)*$K$7)-SUM($K414:T414),((Input!$K$109+Input!$K$85)*$K$7)/A7taxstdlife))</f>
        <v>0.30874895340661634</v>
      </c>
      <c r="V414" s="172">
        <f>IF(A7taxstdlife="n/a","n/a",IF(V$3&gt;(A7taxstdlife+$E414),((Input!$K$109+Input!$K$85)*$K$7)-SUM($K414:U414),((Input!$K$109+Input!$K$85)*$K$7)/A7taxstdlife))</f>
        <v>0.30874895340661634</v>
      </c>
      <c r="W414" s="172">
        <f>IF(A7taxstdlife="n/a","n/a",IF(W$3&gt;(A7taxstdlife+$E414),((Input!$K$109+Input!$K$85)*$K$7)-SUM($K414:V414),((Input!$K$109+Input!$K$85)*$K$7)/A7taxstdlife))</f>
        <v>0.30874895340661634</v>
      </c>
      <c r="X414" s="172">
        <f>IF(A7taxstdlife="n/a","n/a",IF(X$3&gt;(A7taxstdlife+$E414),((Input!$K$109+Input!$K$85)*$K$7)-SUM($K414:W414),((Input!$K$109+Input!$K$85)*$K$7)/A7taxstdlife))</f>
        <v>0.30874895340661634</v>
      </c>
      <c r="Y414" s="172">
        <f>IF(A7taxstdlife="n/a","n/a",IF(Y$3&gt;(A7taxstdlife+$E414),((Input!$K$109+Input!$K$85)*$K$7)-SUM($K414:X414),((Input!$K$109+Input!$K$85)*$K$7)/A7taxstdlife))</f>
        <v>0.30874895340661634</v>
      </c>
      <c r="Z414" s="172">
        <f>IF(A7taxstdlife="n/a","n/a",IF(Z$3&gt;(A7taxstdlife+$E414),((Input!$K$109+Input!$K$85)*$K$7)-SUM($K414:Y414),((Input!$K$109+Input!$K$85)*$K$7)/A7taxstdlife))</f>
        <v>0.30874895340661634</v>
      </c>
      <c r="AA414" s="172">
        <f>IF(A7taxstdlife="n/a","n/a",IF(AA$3&gt;(A7taxstdlife+$E414),((Input!$K$109+Input!$K$85)*$K$7)-SUM($K414:Z414),((Input!$K$109+Input!$K$85)*$K$7)/A7taxstdlife))</f>
        <v>0.30874895340661634</v>
      </c>
      <c r="AB414" s="172">
        <f>IF(A7taxstdlife="n/a","n/a",IF(AB$3&gt;(A7taxstdlife+$E414),((Input!$K$109+Input!$K$85)*$K$7)-SUM($K414:AA414),((Input!$K$109+Input!$K$85)*$K$7)/A7taxstdlife))</f>
        <v>0.30874895340661634</v>
      </c>
      <c r="AC414" s="172">
        <f>IF(A7taxstdlife="n/a","n/a",IF(AC$3&gt;(A7taxstdlife+$E414),((Input!$K$109+Input!$K$85)*$K$7)-SUM($K414:AB414),((Input!$K$109+Input!$K$85)*$K$7)/A7taxstdlife))</f>
        <v>0.30874895340661634</v>
      </c>
      <c r="AD414" s="172">
        <f>IF(A7taxstdlife="n/a","n/a",IF(AD$3&gt;(A7taxstdlife+$E414),((Input!$K$109+Input!$K$85)*$K$7)-SUM($K414:AC414),((Input!$K$109+Input!$K$85)*$K$7)/A7taxstdlife))</f>
        <v>0.30874895340661634</v>
      </c>
      <c r="AE414" s="172">
        <f>IF(A7taxstdlife="n/a","n/a",IF(AE$3&gt;(A7taxstdlife+$E414),((Input!$K$109+Input!$K$85)*$K$7)-SUM($K414:AD414),((Input!$K$109+Input!$K$85)*$K$7)/A7taxstdlife))</f>
        <v>0.30874895340661634</v>
      </c>
      <c r="AF414" s="172">
        <f>IF(A7taxstdlife="n/a","n/a",IF(AF$3&gt;(A7taxstdlife+$E414),((Input!$K$109+Input!$K$85)*$K$7)-SUM($K414:AE414),((Input!$K$109+Input!$K$85)*$K$7)/A7taxstdlife))</f>
        <v>0.30874895340661634</v>
      </c>
      <c r="AG414" s="172">
        <f>IF(A7taxstdlife="n/a","n/a",IF(AG$3&gt;(A7taxstdlife+$E414),((Input!$K$109+Input!$K$85)*$K$7)-SUM($K414:AF414),((Input!$K$109+Input!$K$85)*$K$7)/A7taxstdlife))</f>
        <v>0.30874895340661634</v>
      </c>
      <c r="AH414" s="172">
        <f>IF(A7taxstdlife="n/a","n/a",IF(AH$3&gt;(A7taxstdlife+$E414),((Input!$K$109+Input!$K$85)*$K$7)-SUM($K414:AG414),((Input!$K$109+Input!$K$85)*$K$7)/A7taxstdlife))</f>
        <v>0.30874895340661634</v>
      </c>
      <c r="AI414" s="172">
        <f>IF(A7taxstdlife="n/a","n/a",IF(AI$3&gt;(A7taxstdlife+$E414),((Input!$K$109+Input!$K$85)*$K$7)-SUM($K414:AH414),((Input!$K$109+Input!$K$85)*$K$7)/A7taxstdlife))</f>
        <v>0.30874895340661634</v>
      </c>
      <c r="AJ414" s="172">
        <f>IF(A7taxstdlife="n/a","n/a",IF(AJ$3&gt;(A7taxstdlife+$E414),((Input!$K$109+Input!$K$85)*$K$7)-SUM($K414:AI414),((Input!$K$109+Input!$K$85)*$K$7)/A7taxstdlife))</f>
        <v>0.30874895340661634</v>
      </c>
      <c r="AK414" s="172">
        <f>IF(A7taxstdlife="n/a","n/a",IF(AK$3&gt;(A7taxstdlife+$E414),((Input!$K$109+Input!$K$85)*$K$7)-SUM($K414:AJ414),((Input!$K$109+Input!$K$85)*$K$7)/A7taxstdlife))</f>
        <v>0.30874895340661634</v>
      </c>
      <c r="AL414" s="172">
        <f>IF(A7taxstdlife="n/a","n/a",IF(AL$3&gt;(A7taxstdlife+$E414),((Input!$K$109+Input!$K$85)*$K$7)-SUM($K414:AK414),((Input!$K$109+Input!$K$85)*$K$7)/A7taxstdlife))</f>
        <v>0.30874895340661634</v>
      </c>
      <c r="AM414" s="172">
        <f>IF(A7taxstdlife="n/a","n/a",IF(AM$3&gt;(A7taxstdlife+$E414),((Input!$K$109+Input!$K$85)*$K$7)-SUM($K414:AL414),((Input!$K$109+Input!$K$85)*$K$7)/A7taxstdlife))</f>
        <v>0.30874895340661634</v>
      </c>
      <c r="AN414" s="172">
        <f>IF(A7taxstdlife="n/a","n/a",IF(AN$3&gt;(A7taxstdlife+$E414),((Input!$K$109+Input!$K$85)*$K$7)-SUM($K414:AM414),((Input!$K$109+Input!$K$85)*$K$7)/A7taxstdlife))</f>
        <v>0.30874895340661634</v>
      </c>
      <c r="AO414" s="172">
        <f>IF(A7taxstdlife="n/a","n/a",IF(AO$3&gt;(A7taxstdlife+$E414),((Input!$K$109+Input!$K$85)*$K$7)-SUM($K414:AN414),((Input!$K$109+Input!$K$85)*$K$7)/A7taxstdlife))</f>
        <v>0.30874895340661634</v>
      </c>
      <c r="AP414" s="172">
        <f>IF(A7taxstdlife="n/a","n/a",IF(AP$3&gt;(A7taxstdlife+$E414),((Input!$K$109+Input!$K$85)*$K$7)-SUM($K414:AO414),((Input!$K$109+Input!$K$85)*$K$7)/A7taxstdlife))</f>
        <v>0.30874895340661634</v>
      </c>
      <c r="AQ414" s="172">
        <f>IF(A7taxstdlife="n/a","n/a",IF(AQ$3&gt;(A7taxstdlife+$E414),((Input!$K$109+Input!$K$85)*$K$7)-SUM($K414:AP414),((Input!$K$109+Input!$K$85)*$K$7)/A7taxstdlife))</f>
        <v>0.30874895340661634</v>
      </c>
      <c r="AR414" s="172">
        <f>IF(A7taxstdlife="n/a","n/a",IF(AR$3&gt;(A7taxstdlife+$E414),((Input!$K$109+Input!$K$85)*$K$7)-SUM($K414:AQ414),((Input!$K$109+Input!$K$85)*$K$7)/A7taxstdlife))</f>
        <v>0.30874895340661634</v>
      </c>
      <c r="AS414" s="172">
        <f>IF(A7taxstdlife="n/a","n/a",IF(AS$3&gt;(A7taxstdlife+$E414),((Input!$K$109+Input!$K$85)*$K$7)-SUM($K414:AR414),((Input!$K$109+Input!$K$85)*$K$7)/A7taxstdlife))</f>
        <v>0.30874895340661634</v>
      </c>
      <c r="AT414" s="172">
        <f>IF(A7taxstdlife="n/a","n/a",IF(AT$3&gt;(A7taxstdlife+$E414),((Input!$K$109+Input!$K$85)*$K$7)-SUM($K414:AS414),((Input!$K$109+Input!$K$85)*$K$7)/A7taxstdlife))</f>
        <v>0.30874895340661634</v>
      </c>
      <c r="AU414" s="172">
        <f>IF(A7taxstdlife="n/a","n/a",IF(AU$3&gt;(A7taxstdlife+$E414),((Input!$K$109+Input!$K$85)*$K$7)-SUM($K414:AT414),((Input!$K$109+Input!$K$85)*$K$7)/A7taxstdlife))</f>
        <v>0.30874895340661634</v>
      </c>
      <c r="AV414" s="172">
        <f>IF(A7taxstdlife="n/a","n/a",IF(AV$3&gt;(A7taxstdlife+$E414),((Input!$K$109+Input!$K$85)*$K$7)-SUM($K414:AU414),((Input!$K$109+Input!$K$85)*$K$7)/A7taxstdlife))</f>
        <v>0.30874895340661634</v>
      </c>
      <c r="AW414" s="172">
        <f>IF(A7taxstdlife="n/a","n/a",IF(AW$3&gt;(A7taxstdlife+$E414),((Input!$K$109+Input!$K$85)*$K$7)-SUM($K414:AV414),((Input!$K$109+Input!$K$85)*$K$7)/A7taxstdlife))</f>
        <v>0.30874895340661634</v>
      </c>
      <c r="AX414" s="172">
        <f>IF(A7taxstdlife="n/a","n/a",IF(AX$3&gt;(A7taxstdlife+$E414),((Input!$K$109+Input!$K$85)*$K$7)-SUM($K414:AW414),((Input!$K$109+Input!$K$85)*$K$7)/A7taxstdlife))</f>
        <v>0.30874895340661634</v>
      </c>
      <c r="AY414" s="172">
        <f>IF(A7taxstdlife="n/a","n/a",IF(AY$3&gt;(A7taxstdlife+$E414),((Input!$K$109+Input!$K$85)*$K$7)-SUM($K414:AX414),((Input!$K$109+Input!$K$85)*$K$7)/A7taxstdlife))</f>
        <v>0.30874895340661634</v>
      </c>
      <c r="AZ414" s="172">
        <f>IF(A7taxstdlife="n/a","n/a",IF(AZ$3&gt;(A7taxstdlife+$E414),((Input!$K$109+Input!$K$85)*$K$7)-SUM($K414:AY414),((Input!$K$109+Input!$K$85)*$K$7)/A7taxstdlife))</f>
        <v>0.30874895340661634</v>
      </c>
      <c r="BA414" s="172">
        <f>IF(A7taxstdlife="n/a","n/a",IF(BA$3&gt;(A7taxstdlife+$E414),((Input!$K$109+Input!$K$85)*$K$7)-SUM($K414:AZ414),((Input!$K$109+Input!$K$85)*$K$7)/A7taxstdlife))</f>
        <v>0.30874895340661634</v>
      </c>
      <c r="BB414" s="172">
        <f>IF(A7taxstdlife="n/a","n/a",IF(BB$3&gt;(A7taxstdlife+$E414),((Input!$K$109+Input!$K$85)*$K$7)-SUM($K414:BA414),((Input!$K$109+Input!$K$85)*$K$7)/A7taxstdlife))</f>
        <v>0.30874895340661634</v>
      </c>
      <c r="BC414" s="172">
        <f>IF(A7taxstdlife="n/a","n/a",IF(BC$3&gt;(A7taxstdlife+$E414),((Input!$K$109+Input!$K$85)*$K$7)-SUM($K414:BB414),((Input!$K$109+Input!$K$85)*$K$7)/A7taxstdlife))</f>
        <v>0.30874895340661634</v>
      </c>
      <c r="BD414" s="172">
        <f>IF(A7taxstdlife="n/a","n/a",IF(BD$3&gt;(A7taxstdlife+$E414),((Input!$K$109+Input!$K$85)*$K$7)-SUM($K414:BC414),((Input!$K$109+Input!$K$85)*$K$7)/A7taxstdlife))</f>
        <v>0.30874895340661634</v>
      </c>
      <c r="BE414" s="172">
        <f>IF(A7taxstdlife="n/a","n/a",IF(BE$3&gt;(A7taxstdlife+$E414),((Input!$K$109+Input!$K$85)*$K$7)-SUM($K414:BD414),((Input!$K$109+Input!$K$85)*$K$7)/A7taxstdlife))</f>
        <v>0.30874895340661634</v>
      </c>
      <c r="BF414" s="172">
        <f>IF(A7taxstdlife="n/a","n/a",IF(BF$3&gt;(A7taxstdlife+$E414),((Input!$K$109+Input!$K$85)*$K$7)-SUM($K414:BE414),((Input!$K$109+Input!$K$85)*$K$7)/A7taxstdlife))</f>
        <v>0.30874895340661634</v>
      </c>
      <c r="BG414" s="172">
        <f>IF(A7taxstdlife="n/a","n/a",IF(BG$3&gt;(A7taxstdlife+$E414),((Input!$K$109+Input!$K$85)*$K$7)-SUM($K414:BF414),((Input!$K$109+Input!$K$85)*$K$7)/A7taxstdlife))</f>
        <v>0.30874895340661634</v>
      </c>
      <c r="BH414" s="172">
        <f>IF(A7taxstdlife="n/a","n/a",IF(BH$3&gt;(A7taxstdlife+$E414),((Input!$K$109+Input!$K$85)*$K$7)-SUM($K414:BG414),((Input!$K$109+Input!$K$85)*$K$7)/A7taxstdlife))</f>
        <v>0.30874895340661634</v>
      </c>
      <c r="BI414" s="172">
        <f>IF(A7taxstdlife="n/a","n/a",IF(BI$3&gt;(A7taxstdlife+$E414),((Input!$K$109+Input!$K$85)*$K$7)-SUM($K414:BH414),((Input!$K$109+Input!$K$85)*$K$7)/A7taxstdlife))</f>
        <v>0.30874895340661634</v>
      </c>
      <c r="BJ414" s="16"/>
      <c r="BK414" s="16"/>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2" customFormat="1" hidden="1" outlineLevel="2">
      <c r="A415" s="16"/>
      <c r="B415" s="16"/>
      <c r="C415" s="35"/>
      <c r="D415" s="546"/>
      <c r="E415" s="293">
        <v>6</v>
      </c>
      <c r="F415" s="37"/>
      <c r="G415" s="318"/>
      <c r="H415" s="320"/>
      <c r="I415" s="320"/>
      <c r="J415" s="320"/>
      <c r="K415" s="320"/>
      <c r="L415" s="319"/>
      <c r="M415" s="172">
        <f>IF(A7taxstdlife="n/a","n/a",IF(M$3&gt;(A7taxstdlife+$E415),((Input!$K$109+Input!$K$85)*$L$7)-SUM($L415:L415),((Input!$K$109+Input!$K$85)*$L$7)/A7taxstdlife))</f>
        <v>0.31639002780105996</v>
      </c>
      <c r="N415" s="172">
        <f>IF(A7taxstdlife="n/a","n/a",IF(N$3&gt;(A7taxstdlife+$E415),((Input!$K$109+Input!$K$85)*$L$7)-SUM($L415:M415),((Input!$K$109+Input!$K$85)*$L$7)/A7taxstdlife))</f>
        <v>0.31639002780105996</v>
      </c>
      <c r="O415" s="172">
        <f>IF(A7taxstdlife="n/a","n/a",IF(O$3&gt;(A7taxstdlife+$E415),((Input!$K$109+Input!$K$85)*$L$7)-SUM($L415:N415),((Input!$K$109+Input!$K$85)*$L$7)/A7taxstdlife))</f>
        <v>0.31639002780105996</v>
      </c>
      <c r="P415" s="172">
        <f>IF(A7taxstdlife="n/a","n/a",IF(P$3&gt;(A7taxstdlife+$E415),((Input!$K$109+Input!$K$85)*$L$7)-SUM($L415:O415),((Input!$K$109+Input!$K$85)*$L$7)/A7taxstdlife))</f>
        <v>0.31639002780105996</v>
      </c>
      <c r="Q415" s="172">
        <f>IF(A7taxstdlife="n/a","n/a",IF(Q$3&gt;(A7taxstdlife+$E415),((Input!$K$109+Input!$K$85)*$L$7)-SUM($L415:P415),((Input!$K$109+Input!$K$85)*$L$7)/A7taxstdlife))</f>
        <v>0.31639002780105996</v>
      </c>
      <c r="R415" s="172">
        <f>IF(A7taxstdlife="n/a","n/a",IF(R$3&gt;(A7taxstdlife+$E415),((Input!$K$109+Input!$K$85)*$L$7)-SUM($L415:Q415),((Input!$K$109+Input!$K$85)*$L$7)/A7taxstdlife))</f>
        <v>0.31639002780105996</v>
      </c>
      <c r="S415" s="172">
        <f>IF(A7taxstdlife="n/a","n/a",IF(S$3&gt;(A7taxstdlife+$E415),((Input!$K$109+Input!$K$85)*$L$7)-SUM($L415:R415),((Input!$K$109+Input!$K$85)*$L$7)/A7taxstdlife))</f>
        <v>0.31639002780105996</v>
      </c>
      <c r="T415" s="172">
        <f>IF(A7taxstdlife="n/a","n/a",IF(T$3&gt;(A7taxstdlife+$E415),((Input!$K$109+Input!$K$85)*$L$7)-SUM($L415:S415),((Input!$K$109+Input!$K$85)*$L$7)/A7taxstdlife))</f>
        <v>0.31639002780105996</v>
      </c>
      <c r="U415" s="172">
        <f>IF(A7taxstdlife="n/a","n/a",IF(U$3&gt;(A7taxstdlife+$E415),((Input!$K$109+Input!$K$85)*$L$7)-SUM($L415:T415),((Input!$K$109+Input!$K$85)*$L$7)/A7taxstdlife))</f>
        <v>0.31639002780105996</v>
      </c>
      <c r="V415" s="172">
        <f>IF(A7taxstdlife="n/a","n/a",IF(V$3&gt;(A7taxstdlife+$E415),((Input!$K$109+Input!$K$85)*$L$7)-SUM($L415:U415),((Input!$K$109+Input!$K$85)*$L$7)/A7taxstdlife))</f>
        <v>0.31639002780105996</v>
      </c>
      <c r="W415" s="172">
        <f>IF(A7taxstdlife="n/a","n/a",IF(W$3&gt;(A7taxstdlife+$E415),((Input!$K$109+Input!$K$85)*$L$7)-SUM($L415:V415),((Input!$K$109+Input!$K$85)*$L$7)/A7taxstdlife))</f>
        <v>0.31639002780105996</v>
      </c>
      <c r="X415" s="172">
        <f>IF(A7taxstdlife="n/a","n/a",IF(X$3&gt;(A7taxstdlife+$E415),((Input!$K$109+Input!$K$85)*$L$7)-SUM($L415:W415),((Input!$K$109+Input!$K$85)*$L$7)/A7taxstdlife))</f>
        <v>0.31639002780105996</v>
      </c>
      <c r="Y415" s="172">
        <f>IF(A7taxstdlife="n/a","n/a",IF(Y$3&gt;(A7taxstdlife+$E415),((Input!$K$109+Input!$K$85)*$L$7)-SUM($L415:X415),((Input!$K$109+Input!$K$85)*$L$7)/A7taxstdlife))</f>
        <v>0.31639002780105996</v>
      </c>
      <c r="Z415" s="172">
        <f>IF(A7taxstdlife="n/a","n/a",IF(Z$3&gt;(A7taxstdlife+$E415),((Input!$K$109+Input!$K$85)*$L$7)-SUM($L415:Y415),((Input!$K$109+Input!$K$85)*$L$7)/A7taxstdlife))</f>
        <v>0.31639002780105996</v>
      </c>
      <c r="AA415" s="172">
        <f>IF(A7taxstdlife="n/a","n/a",IF(AA$3&gt;(A7taxstdlife+$E415),((Input!$K$109+Input!$K$85)*$L$7)-SUM($L415:Z415),((Input!$K$109+Input!$K$85)*$L$7)/A7taxstdlife))</f>
        <v>0.31639002780105996</v>
      </c>
      <c r="AB415" s="172">
        <f>IF(A7taxstdlife="n/a","n/a",IF(AB$3&gt;(A7taxstdlife+$E415),((Input!$K$109+Input!$K$85)*$L$7)-SUM($L415:AA415),((Input!$K$109+Input!$K$85)*$L$7)/A7taxstdlife))</f>
        <v>0.31639002780105996</v>
      </c>
      <c r="AC415" s="172">
        <f>IF(A7taxstdlife="n/a","n/a",IF(AC$3&gt;(A7taxstdlife+$E415),((Input!$K$109+Input!$K$85)*$L$7)-SUM($L415:AB415),((Input!$K$109+Input!$K$85)*$L$7)/A7taxstdlife))</f>
        <v>0.31639002780105996</v>
      </c>
      <c r="AD415" s="172">
        <f>IF(A7taxstdlife="n/a","n/a",IF(AD$3&gt;(A7taxstdlife+$E415),((Input!$K$109+Input!$K$85)*$L$7)-SUM($L415:AC415),((Input!$K$109+Input!$K$85)*$L$7)/A7taxstdlife))</f>
        <v>0.31639002780105996</v>
      </c>
      <c r="AE415" s="172">
        <f>IF(A7taxstdlife="n/a","n/a",IF(AE$3&gt;(A7taxstdlife+$E415),((Input!$K$109+Input!$K$85)*$L$7)-SUM($L415:AD415),((Input!$K$109+Input!$K$85)*$L$7)/A7taxstdlife))</f>
        <v>0.31639002780105996</v>
      </c>
      <c r="AF415" s="172">
        <f>IF(A7taxstdlife="n/a","n/a",IF(AF$3&gt;(A7taxstdlife+$E415),((Input!$K$109+Input!$K$85)*$L$7)-SUM($L415:AE415),((Input!$K$109+Input!$K$85)*$L$7)/A7taxstdlife))</f>
        <v>0.31639002780105996</v>
      </c>
      <c r="AG415" s="172">
        <f>IF(A7taxstdlife="n/a","n/a",IF(AG$3&gt;(A7taxstdlife+$E415),((Input!$K$109+Input!$K$85)*$L$7)-SUM($L415:AF415),((Input!$K$109+Input!$K$85)*$L$7)/A7taxstdlife))</f>
        <v>0.31639002780105996</v>
      </c>
      <c r="AH415" s="172">
        <f>IF(A7taxstdlife="n/a","n/a",IF(AH$3&gt;(A7taxstdlife+$E415),((Input!$K$109+Input!$K$85)*$L$7)-SUM($L415:AG415),((Input!$K$109+Input!$K$85)*$L$7)/A7taxstdlife))</f>
        <v>0.31639002780105996</v>
      </c>
      <c r="AI415" s="172">
        <f>IF(A7taxstdlife="n/a","n/a",IF(AI$3&gt;(A7taxstdlife+$E415),((Input!$K$109+Input!$K$85)*$L$7)-SUM($L415:AH415),((Input!$K$109+Input!$K$85)*$L$7)/A7taxstdlife))</f>
        <v>0.31639002780105996</v>
      </c>
      <c r="AJ415" s="172">
        <f>IF(A7taxstdlife="n/a","n/a",IF(AJ$3&gt;(A7taxstdlife+$E415),((Input!$K$109+Input!$K$85)*$L$7)-SUM($L415:AI415),((Input!$K$109+Input!$K$85)*$L$7)/A7taxstdlife))</f>
        <v>0.31639002780105996</v>
      </c>
      <c r="AK415" s="172">
        <f>IF(A7taxstdlife="n/a","n/a",IF(AK$3&gt;(A7taxstdlife+$E415),((Input!$K$109+Input!$K$85)*$L$7)-SUM($L415:AJ415),((Input!$K$109+Input!$K$85)*$L$7)/A7taxstdlife))</f>
        <v>0.31639002780105996</v>
      </c>
      <c r="AL415" s="172">
        <f>IF(A7taxstdlife="n/a","n/a",IF(AL$3&gt;(A7taxstdlife+$E415),((Input!$K$109+Input!$K$85)*$L$7)-SUM($L415:AK415),((Input!$K$109+Input!$K$85)*$L$7)/A7taxstdlife))</f>
        <v>0.31639002780105996</v>
      </c>
      <c r="AM415" s="172">
        <f>IF(A7taxstdlife="n/a","n/a",IF(AM$3&gt;(A7taxstdlife+$E415),((Input!$K$109+Input!$K$85)*$L$7)-SUM($L415:AL415),((Input!$K$109+Input!$K$85)*$L$7)/A7taxstdlife))</f>
        <v>0.31639002780105996</v>
      </c>
      <c r="AN415" s="172">
        <f>IF(A7taxstdlife="n/a","n/a",IF(AN$3&gt;(A7taxstdlife+$E415),((Input!$K$109+Input!$K$85)*$L$7)-SUM($L415:AM415),((Input!$K$109+Input!$K$85)*$L$7)/A7taxstdlife))</f>
        <v>0.31639002780105996</v>
      </c>
      <c r="AO415" s="172">
        <f>IF(A7taxstdlife="n/a","n/a",IF(AO$3&gt;(A7taxstdlife+$E415),((Input!$K$109+Input!$K$85)*$L$7)-SUM($L415:AN415),((Input!$K$109+Input!$K$85)*$L$7)/A7taxstdlife))</f>
        <v>0.31639002780105996</v>
      </c>
      <c r="AP415" s="172">
        <f>IF(A7taxstdlife="n/a","n/a",IF(AP$3&gt;(A7taxstdlife+$E415),((Input!$K$109+Input!$K$85)*$L$7)-SUM($L415:AO415),((Input!$K$109+Input!$K$85)*$L$7)/A7taxstdlife))</f>
        <v>0.31639002780105996</v>
      </c>
      <c r="AQ415" s="172">
        <f>IF(A7taxstdlife="n/a","n/a",IF(AQ$3&gt;(A7taxstdlife+$E415),((Input!$K$109+Input!$K$85)*$L$7)-SUM($L415:AP415),((Input!$K$109+Input!$K$85)*$L$7)/A7taxstdlife))</f>
        <v>0.31639002780105996</v>
      </c>
      <c r="AR415" s="172">
        <f>IF(A7taxstdlife="n/a","n/a",IF(AR$3&gt;(A7taxstdlife+$E415),((Input!$K$109+Input!$K$85)*$L$7)-SUM($L415:AQ415),((Input!$K$109+Input!$K$85)*$L$7)/A7taxstdlife))</f>
        <v>0.31639002780105996</v>
      </c>
      <c r="AS415" s="172">
        <f>IF(A7taxstdlife="n/a","n/a",IF(AS$3&gt;(A7taxstdlife+$E415),((Input!$K$109+Input!$K$85)*$L$7)-SUM($L415:AR415),((Input!$K$109+Input!$K$85)*$L$7)/A7taxstdlife))</f>
        <v>0.31639002780105996</v>
      </c>
      <c r="AT415" s="172">
        <f>IF(A7taxstdlife="n/a","n/a",IF(AT$3&gt;(A7taxstdlife+$E415),((Input!$K$109+Input!$K$85)*$L$7)-SUM($L415:AS415),((Input!$K$109+Input!$K$85)*$L$7)/A7taxstdlife))</f>
        <v>0.31639002780105996</v>
      </c>
      <c r="AU415" s="172">
        <f>IF(A7taxstdlife="n/a","n/a",IF(AU$3&gt;(A7taxstdlife+$E415),((Input!$K$109+Input!$K$85)*$L$7)-SUM($L415:AT415),((Input!$K$109+Input!$K$85)*$L$7)/A7taxstdlife))</f>
        <v>0.31639002780105996</v>
      </c>
      <c r="AV415" s="172">
        <f>IF(A7taxstdlife="n/a","n/a",IF(AV$3&gt;(A7taxstdlife+$E415),((Input!$K$109+Input!$K$85)*$L$7)-SUM($L415:AU415),((Input!$K$109+Input!$K$85)*$L$7)/A7taxstdlife))</f>
        <v>0.31639002780105996</v>
      </c>
      <c r="AW415" s="172">
        <f>IF(A7taxstdlife="n/a","n/a",IF(AW$3&gt;(A7taxstdlife+$E415),((Input!$K$109+Input!$K$85)*$L$7)-SUM($L415:AV415),((Input!$K$109+Input!$K$85)*$L$7)/A7taxstdlife))</f>
        <v>0.31639002780105996</v>
      </c>
      <c r="AX415" s="172">
        <f>IF(A7taxstdlife="n/a","n/a",IF(AX$3&gt;(A7taxstdlife+$E415),((Input!$K$109+Input!$K$85)*$L$7)-SUM($L415:AW415),((Input!$K$109+Input!$K$85)*$L$7)/A7taxstdlife))</f>
        <v>0.31639002780105996</v>
      </c>
      <c r="AY415" s="172">
        <f>IF(A7taxstdlife="n/a","n/a",IF(AY$3&gt;(A7taxstdlife+$E415),((Input!$K$109+Input!$K$85)*$L$7)-SUM($L415:AX415),((Input!$K$109+Input!$K$85)*$L$7)/A7taxstdlife))</f>
        <v>0.31639002780105996</v>
      </c>
      <c r="AZ415" s="172">
        <f>IF(A7taxstdlife="n/a","n/a",IF(AZ$3&gt;(A7taxstdlife+$E415),((Input!$K$109+Input!$K$85)*$L$7)-SUM($L415:AY415),((Input!$K$109+Input!$K$85)*$L$7)/A7taxstdlife))</f>
        <v>0.31639002780105996</v>
      </c>
      <c r="BA415" s="172">
        <f>IF(A7taxstdlife="n/a","n/a",IF(BA$3&gt;(A7taxstdlife+$E415),((Input!$K$109+Input!$K$85)*$L$7)-SUM($L415:AZ415),((Input!$K$109+Input!$K$85)*$L$7)/A7taxstdlife))</f>
        <v>0.31639002780105996</v>
      </c>
      <c r="BB415" s="172">
        <f>IF(A7taxstdlife="n/a","n/a",IF(BB$3&gt;(A7taxstdlife+$E415),((Input!$K$109+Input!$K$85)*$L$7)-SUM($L415:BA415),((Input!$K$109+Input!$K$85)*$L$7)/A7taxstdlife))</f>
        <v>0.31639002780105996</v>
      </c>
      <c r="BC415" s="172">
        <f>IF(A7taxstdlife="n/a","n/a",IF(BC$3&gt;(A7taxstdlife+$E415),((Input!$K$109+Input!$K$85)*$L$7)-SUM($L415:BB415),((Input!$K$109+Input!$K$85)*$L$7)/A7taxstdlife))</f>
        <v>0.31639002780105996</v>
      </c>
      <c r="BD415" s="172">
        <f>IF(A7taxstdlife="n/a","n/a",IF(BD$3&gt;(A7taxstdlife+$E415),((Input!$K$109+Input!$K$85)*$L$7)-SUM($L415:BC415),((Input!$K$109+Input!$K$85)*$L$7)/A7taxstdlife))</f>
        <v>0.31639002780105996</v>
      </c>
      <c r="BE415" s="172">
        <f>IF(A7taxstdlife="n/a","n/a",IF(BE$3&gt;(A7taxstdlife+$E415),((Input!$K$109+Input!$K$85)*$L$7)-SUM($L415:BD415),((Input!$K$109+Input!$K$85)*$L$7)/A7taxstdlife))</f>
        <v>0.31639002780105996</v>
      </c>
      <c r="BF415" s="172">
        <f>IF(A7taxstdlife="n/a","n/a",IF(BF$3&gt;(A7taxstdlife+$E415),((Input!$K$109+Input!$K$85)*$L$7)-SUM($L415:BE415),((Input!$K$109+Input!$K$85)*$L$7)/A7taxstdlife))</f>
        <v>0.31639002780105996</v>
      </c>
      <c r="BG415" s="172">
        <f>IF(A7taxstdlife="n/a","n/a",IF(BG$3&gt;(A7taxstdlife+$E415),((Input!$K$109+Input!$K$85)*$L$7)-SUM($L415:BF415),((Input!$K$109+Input!$K$85)*$L$7)/A7taxstdlife))</f>
        <v>0.31639002780105996</v>
      </c>
      <c r="BH415" s="172">
        <f>IF(A7taxstdlife="n/a","n/a",IF(BH$3&gt;(A7taxstdlife+$E415),((Input!$K$109+Input!$K$85)*$L$7)-SUM($L415:BG415),((Input!$K$109+Input!$K$85)*$L$7)/A7taxstdlife))</f>
        <v>0.31639002780105996</v>
      </c>
      <c r="BI415" s="172">
        <f>IF(A7taxstdlife="n/a","n/a",IF(BI$3&gt;(A7taxstdlife+$E415),((Input!$K$109+Input!$K$85)*$L$7)-SUM($L415:BH415),((Input!$K$109+Input!$K$85)*$L$7)/A7taxstdlife))</f>
        <v>0.31639002780105996</v>
      </c>
      <c r="BJ415" s="16"/>
      <c r="BK415" s="16"/>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2" customFormat="1" hidden="1" outlineLevel="2">
      <c r="A416" s="16"/>
      <c r="B416" s="16"/>
      <c r="C416" s="35"/>
      <c r="D416" s="546"/>
      <c r="E416" s="293">
        <v>7</v>
      </c>
      <c r="F416" s="37"/>
      <c r="G416" s="318"/>
      <c r="H416" s="320"/>
      <c r="I416" s="320"/>
      <c r="J416" s="320"/>
      <c r="K416" s="320"/>
      <c r="L416" s="320"/>
      <c r="M416" s="319"/>
      <c r="N416" s="172">
        <f>IF(A7taxstdlife="n/a","n/a",IF(N$3&gt;(A7taxstdlife+$E416),((Input!$M$109+Input!$M$85)*$M$7)-SUM($M416:M416),((Input!$M$109+Input!$M$85)*$M$7)/A7taxstdlife))</f>
        <v>0</v>
      </c>
      <c r="O416" s="172">
        <f>IF(A7taxstdlife="n/a","n/a",IF(O$3&gt;(A7taxstdlife+$E416),((Input!$M$109+Input!$M$85)*$M$7)-SUM($M416:N416),((Input!$M$109+Input!$M$85)*$M$7)/A7taxstdlife))</f>
        <v>0</v>
      </c>
      <c r="P416" s="172">
        <f>IF(A7taxstdlife="n/a","n/a",IF(P$3&gt;(A7taxstdlife+$E416),((Input!$M$109+Input!$M$85)*$M$7)-SUM($M416:O416),((Input!$M$109+Input!$M$85)*$M$7)/A7taxstdlife))</f>
        <v>0</v>
      </c>
      <c r="Q416" s="172">
        <f>IF(A7taxstdlife="n/a","n/a",IF(Q$3&gt;(A7taxstdlife+$E416),((Input!$M$109+Input!$M$85)*$M$7)-SUM($M416:P416),((Input!$M$109+Input!$M$85)*$M$7)/A7taxstdlife))</f>
        <v>0</v>
      </c>
      <c r="R416" s="172">
        <f>IF(A7taxstdlife="n/a","n/a",IF(R$3&gt;(A7taxstdlife+$E416),((Input!$M$109+Input!$M$85)*$M$7)-SUM($M416:Q416),((Input!$M$109+Input!$M$85)*$M$7)/A7taxstdlife))</f>
        <v>0</v>
      </c>
      <c r="S416" s="172">
        <f>IF(A7taxstdlife="n/a","n/a",IF(S$3&gt;(A7taxstdlife+$E416),((Input!$M$109+Input!$M$85)*$M$7)-SUM($M416:R416),((Input!$M$109+Input!$M$85)*$M$7)/A7taxstdlife))</f>
        <v>0</v>
      </c>
      <c r="T416" s="172">
        <f>IF(A7taxstdlife="n/a","n/a",IF(T$3&gt;(A7taxstdlife+$E416),((Input!$M$109+Input!$M$85)*$M$7)-SUM($M416:S416),((Input!$M$109+Input!$M$85)*$M$7)/A7taxstdlife))</f>
        <v>0</v>
      </c>
      <c r="U416" s="172">
        <f>IF(A7taxstdlife="n/a","n/a",IF(U$3&gt;(A7taxstdlife+$E416),((Input!$M$109+Input!$M$85)*$M$7)-SUM($M416:T416),((Input!$M$109+Input!$M$85)*$M$7)/A7taxstdlife))</f>
        <v>0</v>
      </c>
      <c r="V416" s="172">
        <f>IF(A7taxstdlife="n/a","n/a",IF(V$3&gt;(A7taxstdlife+$E416),((Input!$M$109+Input!$M$85)*$M$7)-SUM($M416:U416),((Input!$M$109+Input!$M$85)*$M$7)/A7taxstdlife))</f>
        <v>0</v>
      </c>
      <c r="W416" s="172">
        <f>IF(A7taxstdlife="n/a","n/a",IF(W$3&gt;(A7taxstdlife+$E416),((Input!$M$109+Input!$M$85)*$M$7)-SUM($M416:V416),((Input!$M$109+Input!$M$85)*$M$7)/A7taxstdlife))</f>
        <v>0</v>
      </c>
      <c r="X416" s="172">
        <f>IF(A7taxstdlife="n/a","n/a",IF(X$3&gt;(A7taxstdlife+$E416),((Input!$M$109+Input!$M$85)*$M$7)-SUM($M416:W416),((Input!$M$109+Input!$M$85)*$M$7)/A7taxstdlife))</f>
        <v>0</v>
      </c>
      <c r="Y416" s="172">
        <f>IF(A7taxstdlife="n/a","n/a",IF(Y$3&gt;(A7taxstdlife+$E416),((Input!$M$109+Input!$M$85)*$M$7)-SUM($M416:X416),((Input!$M$109+Input!$M$85)*$M$7)/A7taxstdlife))</f>
        <v>0</v>
      </c>
      <c r="Z416" s="172">
        <f>IF(A7taxstdlife="n/a","n/a",IF(Z$3&gt;(A7taxstdlife+$E416),((Input!$M$109+Input!$M$85)*$M$7)-SUM($M416:Y416),((Input!$M$109+Input!$M$85)*$M$7)/A7taxstdlife))</f>
        <v>0</v>
      </c>
      <c r="AA416" s="172">
        <f>IF(A7taxstdlife="n/a","n/a",IF(AA$3&gt;(A7taxstdlife+$E416),((Input!$M$109+Input!$M$85)*$M$7)-SUM($M416:Z416),((Input!$M$109+Input!$M$85)*$M$7)/A7taxstdlife))</f>
        <v>0</v>
      </c>
      <c r="AB416" s="172">
        <f>IF(A7taxstdlife="n/a","n/a",IF(AB$3&gt;(A7taxstdlife+$E416),((Input!$M$109+Input!$M$85)*$M$7)-SUM($M416:AA416),((Input!$M$109+Input!$M$85)*$M$7)/A7taxstdlife))</f>
        <v>0</v>
      </c>
      <c r="AC416" s="172">
        <f>IF(A7taxstdlife="n/a","n/a",IF(AC$3&gt;(A7taxstdlife+$E416),((Input!$M$109+Input!$M$85)*$M$7)-SUM($M416:AB416),((Input!$M$109+Input!$M$85)*$M$7)/A7taxstdlife))</f>
        <v>0</v>
      </c>
      <c r="AD416" s="172">
        <f>IF(A7taxstdlife="n/a","n/a",IF(AD$3&gt;(A7taxstdlife+$E416),((Input!$M$109+Input!$M$85)*$M$7)-SUM($M416:AC416),((Input!$M$109+Input!$M$85)*$M$7)/A7taxstdlife))</f>
        <v>0</v>
      </c>
      <c r="AE416" s="172">
        <f>IF(A7taxstdlife="n/a","n/a",IF(AE$3&gt;(A7taxstdlife+$E416),((Input!$M$109+Input!$M$85)*$M$7)-SUM($M416:AD416),((Input!$M$109+Input!$M$85)*$M$7)/A7taxstdlife))</f>
        <v>0</v>
      </c>
      <c r="AF416" s="172">
        <f>IF(A7taxstdlife="n/a","n/a",IF(AF$3&gt;(A7taxstdlife+$E416),((Input!$M$109+Input!$M$85)*$M$7)-SUM($M416:AE416),((Input!$M$109+Input!$M$85)*$M$7)/A7taxstdlife))</f>
        <v>0</v>
      </c>
      <c r="AG416" s="172">
        <f>IF(A7taxstdlife="n/a","n/a",IF(AG$3&gt;(A7taxstdlife+$E416),((Input!$M$109+Input!$M$85)*$M$7)-SUM($M416:AF416),((Input!$M$109+Input!$M$85)*$M$7)/A7taxstdlife))</f>
        <v>0</v>
      </c>
      <c r="AH416" s="172">
        <f>IF(A7taxstdlife="n/a","n/a",IF(AH$3&gt;(A7taxstdlife+$E416),((Input!$M$109+Input!$M$85)*$M$7)-SUM($M416:AG416),((Input!$M$109+Input!$M$85)*$M$7)/A7taxstdlife))</f>
        <v>0</v>
      </c>
      <c r="AI416" s="172">
        <f>IF(A7taxstdlife="n/a","n/a",IF(AI$3&gt;(A7taxstdlife+$E416),((Input!$M$109+Input!$M$85)*$M$7)-SUM($M416:AH416),((Input!$M$109+Input!$M$85)*$M$7)/A7taxstdlife))</f>
        <v>0</v>
      </c>
      <c r="AJ416" s="172">
        <f>IF(A7taxstdlife="n/a","n/a",IF(AJ$3&gt;(A7taxstdlife+$E416),((Input!$M$109+Input!$M$85)*$M$7)-SUM($M416:AI416),((Input!$M$109+Input!$M$85)*$M$7)/A7taxstdlife))</f>
        <v>0</v>
      </c>
      <c r="AK416" s="172">
        <f>IF(A7taxstdlife="n/a","n/a",IF(AK$3&gt;(A7taxstdlife+$E416),((Input!$M$109+Input!$M$85)*$M$7)-SUM($M416:AJ416),((Input!$M$109+Input!$M$85)*$M$7)/A7taxstdlife))</f>
        <v>0</v>
      </c>
      <c r="AL416" s="172">
        <f>IF(A7taxstdlife="n/a","n/a",IF(AL$3&gt;(A7taxstdlife+$E416),((Input!$M$109+Input!$M$85)*$M$7)-SUM($M416:AK416),((Input!$M$109+Input!$M$85)*$M$7)/A7taxstdlife))</f>
        <v>0</v>
      </c>
      <c r="AM416" s="172">
        <f>IF(A7taxstdlife="n/a","n/a",IF(AM$3&gt;(A7taxstdlife+$E416),((Input!$M$109+Input!$M$85)*$M$7)-SUM($M416:AL416),((Input!$M$109+Input!$M$85)*$M$7)/A7taxstdlife))</f>
        <v>0</v>
      </c>
      <c r="AN416" s="172">
        <f>IF(A7taxstdlife="n/a","n/a",IF(AN$3&gt;(A7taxstdlife+$E416),((Input!$M$109+Input!$M$85)*$M$7)-SUM($M416:AM416),((Input!$M$109+Input!$M$85)*$M$7)/A7taxstdlife))</f>
        <v>0</v>
      </c>
      <c r="AO416" s="172">
        <f>IF(A7taxstdlife="n/a","n/a",IF(AO$3&gt;(A7taxstdlife+$E416),((Input!$M$109+Input!$M$85)*$M$7)-SUM($M416:AN416),((Input!$M$109+Input!$M$85)*$M$7)/A7taxstdlife))</f>
        <v>0</v>
      </c>
      <c r="AP416" s="172">
        <f>IF(A7taxstdlife="n/a","n/a",IF(AP$3&gt;(A7taxstdlife+$E416),((Input!$M$109+Input!$M$85)*$M$7)-SUM($M416:AO416),((Input!$M$109+Input!$M$85)*$M$7)/A7taxstdlife))</f>
        <v>0</v>
      </c>
      <c r="AQ416" s="172">
        <f>IF(A7taxstdlife="n/a","n/a",IF(AQ$3&gt;(A7taxstdlife+$E416),((Input!$M$109+Input!$M$85)*$M$7)-SUM($M416:AP416),((Input!$M$109+Input!$M$85)*$M$7)/A7taxstdlife))</f>
        <v>0</v>
      </c>
      <c r="AR416" s="172">
        <f>IF(A7taxstdlife="n/a","n/a",IF(AR$3&gt;(A7taxstdlife+$E416),((Input!$M$109+Input!$M$85)*$M$7)-SUM($M416:AQ416),((Input!$M$109+Input!$M$85)*$M$7)/A7taxstdlife))</f>
        <v>0</v>
      </c>
      <c r="AS416" s="172">
        <f>IF(A7taxstdlife="n/a","n/a",IF(AS$3&gt;(A7taxstdlife+$E416),((Input!$M$109+Input!$M$85)*$M$7)-SUM($M416:AR416),((Input!$M$109+Input!$M$85)*$M$7)/A7taxstdlife))</f>
        <v>0</v>
      </c>
      <c r="AT416" s="172">
        <f>IF(A7taxstdlife="n/a","n/a",IF(AT$3&gt;(A7taxstdlife+$E416),((Input!$M$109+Input!$M$85)*$M$7)-SUM($M416:AS416),((Input!$M$109+Input!$M$85)*$M$7)/A7taxstdlife))</f>
        <v>0</v>
      </c>
      <c r="AU416" s="172">
        <f>IF(A7taxstdlife="n/a","n/a",IF(AU$3&gt;(A7taxstdlife+$E416),((Input!$M$109+Input!$M$85)*$M$7)-SUM($M416:AT416),((Input!$M$109+Input!$M$85)*$M$7)/A7taxstdlife))</f>
        <v>0</v>
      </c>
      <c r="AV416" s="172">
        <f>IF(A7taxstdlife="n/a","n/a",IF(AV$3&gt;(A7taxstdlife+$E416),((Input!$M$109+Input!$M$85)*$M$7)-SUM($M416:AU416),((Input!$M$109+Input!$M$85)*$M$7)/A7taxstdlife))</f>
        <v>0</v>
      </c>
      <c r="AW416" s="172">
        <f>IF(A7taxstdlife="n/a","n/a",IF(AW$3&gt;(A7taxstdlife+$E416),((Input!$M$109+Input!$M$85)*$M$7)-SUM($M416:AV416),((Input!$M$109+Input!$M$85)*$M$7)/A7taxstdlife))</f>
        <v>0</v>
      </c>
      <c r="AX416" s="172">
        <f>IF(A7taxstdlife="n/a","n/a",IF(AX$3&gt;(A7taxstdlife+$E416),((Input!$M$109+Input!$M$85)*$M$7)-SUM($M416:AW416),((Input!$M$109+Input!$M$85)*$M$7)/A7taxstdlife))</f>
        <v>0</v>
      </c>
      <c r="AY416" s="172">
        <f>IF(A7taxstdlife="n/a","n/a",IF(AY$3&gt;(A7taxstdlife+$E416),((Input!$M$109+Input!$M$85)*$M$7)-SUM($M416:AX416),((Input!$M$109+Input!$M$85)*$M$7)/A7taxstdlife))</f>
        <v>0</v>
      </c>
      <c r="AZ416" s="172">
        <f>IF(A7taxstdlife="n/a","n/a",IF(AZ$3&gt;(A7taxstdlife+$E416),((Input!$M$109+Input!$M$85)*$M$7)-SUM($M416:AY416),((Input!$M$109+Input!$M$85)*$M$7)/A7taxstdlife))</f>
        <v>0</v>
      </c>
      <c r="BA416" s="172">
        <f>IF(A7taxstdlife="n/a","n/a",IF(BA$3&gt;(A7taxstdlife+$E416),((Input!$M$109+Input!$M$85)*$M$7)-SUM($M416:AZ416),((Input!$M$109+Input!$M$85)*$M$7)/A7taxstdlife))</f>
        <v>0</v>
      </c>
      <c r="BB416" s="172">
        <f>IF(A7taxstdlife="n/a","n/a",IF(BB$3&gt;(A7taxstdlife+$E416),((Input!$M$109+Input!$M$85)*$M$7)-SUM($M416:BA416),((Input!$M$109+Input!$M$85)*$M$7)/A7taxstdlife))</f>
        <v>0</v>
      </c>
      <c r="BC416" s="172">
        <f>IF(A7taxstdlife="n/a","n/a",IF(BC$3&gt;(A7taxstdlife+$E416),((Input!$M$109+Input!$M$85)*$M$7)-SUM($M416:BB416),((Input!$M$109+Input!$M$85)*$M$7)/A7taxstdlife))</f>
        <v>0</v>
      </c>
      <c r="BD416" s="172">
        <f>IF(A7taxstdlife="n/a","n/a",IF(BD$3&gt;(A7taxstdlife+$E416),((Input!$M$109+Input!$M$85)*$M$7)-SUM($M416:BC416),((Input!$M$109+Input!$M$85)*$M$7)/A7taxstdlife))</f>
        <v>0</v>
      </c>
      <c r="BE416" s="172">
        <f>IF(A7taxstdlife="n/a","n/a",IF(BE$3&gt;(A7taxstdlife+$E416),((Input!$M$109+Input!$M$85)*$M$7)-SUM($M416:BD416),((Input!$M$109+Input!$M$85)*$M$7)/A7taxstdlife))</f>
        <v>0</v>
      </c>
      <c r="BF416" s="172">
        <f>IF(A7taxstdlife="n/a","n/a",IF(BF$3&gt;(A7taxstdlife+$E416),((Input!$M$109+Input!$M$85)*$M$7)-SUM($M416:BE416),((Input!$M$109+Input!$M$85)*$M$7)/A7taxstdlife))</f>
        <v>0</v>
      </c>
      <c r="BG416" s="172">
        <f>IF(A7taxstdlife="n/a","n/a",IF(BG$3&gt;(A7taxstdlife+$E416),((Input!$M$109+Input!$M$85)*$M$7)-SUM($M416:BF416),((Input!$M$109+Input!$M$85)*$M$7)/A7taxstdlife))</f>
        <v>0</v>
      </c>
      <c r="BH416" s="172">
        <f>IF(A7taxstdlife="n/a","n/a",IF(BH$3&gt;(A7taxstdlife+$E416),((Input!$M$109+Input!$M$85)*$M$7)-SUM($M416:BG416),((Input!$M$109+Input!$M$85)*$M$7)/A7taxstdlife))</f>
        <v>0</v>
      </c>
      <c r="BI416" s="172">
        <f>IF(A7taxstdlife="n/a","n/a",IF(BI$3&gt;(A7taxstdlife+$E416),((Input!$M$109+Input!$M$85)*$M$7)-SUM($M416:BH416),((Input!$M$109+Input!$M$85)*$M$7)/A7taxstdlife))</f>
        <v>0</v>
      </c>
      <c r="BJ416" s="16"/>
      <c r="BK416" s="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2" customFormat="1" hidden="1" outlineLevel="2">
      <c r="A417" s="16"/>
      <c r="B417" s="16"/>
      <c r="C417" s="35"/>
      <c r="D417" s="546"/>
      <c r="E417" s="293">
        <v>8</v>
      </c>
      <c r="F417" s="37"/>
      <c r="G417" s="318"/>
      <c r="H417" s="320"/>
      <c r="I417" s="320"/>
      <c r="J417" s="320"/>
      <c r="K417" s="320"/>
      <c r="L417" s="320"/>
      <c r="M417" s="320"/>
      <c r="N417" s="319"/>
      <c r="O417" s="172">
        <f>IF(A7taxstdlife="n/a","n/a",IF(O$3&gt;(A7taxstdlife+$E417),((Input!$N$109+Input!$N$85)*$N$7)-SUM($N417:N417),((Input!$N$109+Input!$N$85)*$N$7)/A7taxstdlife))</f>
        <v>0</v>
      </c>
      <c r="P417" s="172">
        <f>IF(A7taxstdlife="n/a","n/a",IF(P$3&gt;(A7taxstdlife+$E417),((Input!$N$109+Input!$N$85)*$N$7)-SUM($N417:O417),((Input!$N$109+Input!$N$85)*$N$7)/A7taxstdlife))</f>
        <v>0</v>
      </c>
      <c r="Q417" s="172">
        <f>IF(A7taxstdlife="n/a","n/a",IF(Q$3&gt;(A7taxstdlife+$E417),((Input!$N$109+Input!$N$85)*$N$7)-SUM($N417:P417),((Input!$N$109+Input!$N$85)*$N$7)/A7taxstdlife))</f>
        <v>0</v>
      </c>
      <c r="R417" s="172">
        <f>IF(A7taxstdlife="n/a","n/a",IF(R$3&gt;(A7taxstdlife+$E417),((Input!$N$109+Input!$N$85)*$N$7)-SUM($N417:Q417),((Input!$N$109+Input!$N$85)*$N$7)/A7taxstdlife))</f>
        <v>0</v>
      </c>
      <c r="S417" s="172">
        <f>IF(A7taxstdlife="n/a","n/a",IF(S$3&gt;(A7taxstdlife+$E417),((Input!$N$109+Input!$N$85)*$N$7)-SUM($N417:R417),((Input!$N$109+Input!$N$85)*$N$7)/A7taxstdlife))</f>
        <v>0</v>
      </c>
      <c r="T417" s="172">
        <f>IF(A7taxstdlife="n/a","n/a",IF(T$3&gt;(A7taxstdlife+$E417),((Input!$N$109+Input!$N$85)*$N$7)-SUM($N417:S417),((Input!$N$109+Input!$N$85)*$N$7)/A7taxstdlife))</f>
        <v>0</v>
      </c>
      <c r="U417" s="172">
        <f>IF(A7taxstdlife="n/a","n/a",IF(U$3&gt;(A7taxstdlife+$E417),((Input!$N$109+Input!$N$85)*$N$7)-SUM($N417:T417),((Input!$N$109+Input!$N$85)*$N$7)/A7taxstdlife))</f>
        <v>0</v>
      </c>
      <c r="V417" s="172">
        <f>IF(A7taxstdlife="n/a","n/a",IF(V$3&gt;(A7taxstdlife+$E417),((Input!$N$109+Input!$N$85)*$N$7)-SUM($N417:U417),((Input!$N$109+Input!$N$85)*$N$7)/A7taxstdlife))</f>
        <v>0</v>
      </c>
      <c r="W417" s="172">
        <f>IF(A7taxstdlife="n/a","n/a",IF(W$3&gt;(A7taxstdlife+$E417),((Input!$N$109+Input!$N$85)*$N$7)-SUM($N417:V417),((Input!$N$109+Input!$N$85)*$N$7)/A7taxstdlife))</f>
        <v>0</v>
      </c>
      <c r="X417" s="172">
        <f>IF(A7taxstdlife="n/a","n/a",IF(X$3&gt;(A7taxstdlife+$E417),((Input!$N$109+Input!$N$85)*$N$7)-SUM($N417:W417),((Input!$N$109+Input!$N$85)*$N$7)/A7taxstdlife))</f>
        <v>0</v>
      </c>
      <c r="Y417" s="172">
        <f>IF(A7taxstdlife="n/a","n/a",IF(Y$3&gt;(A7taxstdlife+$E417),((Input!$N$109+Input!$N$85)*$N$7)-SUM($N417:X417),((Input!$N$109+Input!$N$85)*$N$7)/A7taxstdlife))</f>
        <v>0</v>
      </c>
      <c r="Z417" s="172">
        <f>IF(A7taxstdlife="n/a","n/a",IF(Z$3&gt;(A7taxstdlife+$E417),((Input!$N$109+Input!$N$85)*$N$7)-SUM($N417:Y417),((Input!$N$109+Input!$N$85)*$N$7)/A7taxstdlife))</f>
        <v>0</v>
      </c>
      <c r="AA417" s="172">
        <f>IF(A7taxstdlife="n/a","n/a",IF(AA$3&gt;(A7taxstdlife+$E417),((Input!$N$109+Input!$N$85)*$N$7)-SUM($N417:Z417),((Input!$N$109+Input!$N$85)*$N$7)/A7taxstdlife))</f>
        <v>0</v>
      </c>
      <c r="AB417" s="172">
        <f>IF(A7taxstdlife="n/a","n/a",IF(AB$3&gt;(A7taxstdlife+$E417),((Input!$N$109+Input!$N$85)*$N$7)-SUM($N417:AA417),((Input!$N$109+Input!$N$85)*$N$7)/A7taxstdlife))</f>
        <v>0</v>
      </c>
      <c r="AC417" s="172">
        <f>IF(A7taxstdlife="n/a","n/a",IF(AC$3&gt;(A7taxstdlife+$E417),((Input!$N$109+Input!$N$85)*$N$7)-SUM($N417:AB417),((Input!$N$109+Input!$N$85)*$N$7)/A7taxstdlife))</f>
        <v>0</v>
      </c>
      <c r="AD417" s="172">
        <f>IF(A7taxstdlife="n/a","n/a",IF(AD$3&gt;(A7taxstdlife+$E417),((Input!$N$109+Input!$N$85)*$N$7)-SUM($N417:AC417),((Input!$N$109+Input!$N$85)*$N$7)/A7taxstdlife))</f>
        <v>0</v>
      </c>
      <c r="AE417" s="172">
        <f>IF(A7taxstdlife="n/a","n/a",IF(AE$3&gt;(A7taxstdlife+$E417),((Input!$N$109+Input!$N$85)*$N$7)-SUM($N417:AD417),((Input!$N$109+Input!$N$85)*$N$7)/A7taxstdlife))</f>
        <v>0</v>
      </c>
      <c r="AF417" s="172">
        <f>IF(A7taxstdlife="n/a","n/a",IF(AF$3&gt;(A7taxstdlife+$E417),((Input!$N$109+Input!$N$85)*$N$7)-SUM($N417:AE417),((Input!$N$109+Input!$N$85)*$N$7)/A7taxstdlife))</f>
        <v>0</v>
      </c>
      <c r="AG417" s="172">
        <f>IF(A7taxstdlife="n/a","n/a",IF(AG$3&gt;(A7taxstdlife+$E417),((Input!$N$109+Input!$N$85)*$N$7)-SUM($N417:AF417),((Input!$N$109+Input!$N$85)*$N$7)/A7taxstdlife))</f>
        <v>0</v>
      </c>
      <c r="AH417" s="172">
        <f>IF(A7taxstdlife="n/a","n/a",IF(AH$3&gt;(A7taxstdlife+$E417),((Input!$N$109+Input!$N$85)*$N$7)-SUM($N417:AG417),((Input!$N$109+Input!$N$85)*$N$7)/A7taxstdlife))</f>
        <v>0</v>
      </c>
      <c r="AI417" s="172">
        <f>IF(A7taxstdlife="n/a","n/a",IF(AI$3&gt;(A7taxstdlife+$E417),((Input!$N$109+Input!$N$85)*$N$7)-SUM($N417:AH417),((Input!$N$109+Input!$N$85)*$N$7)/A7taxstdlife))</f>
        <v>0</v>
      </c>
      <c r="AJ417" s="172">
        <f>IF(A7taxstdlife="n/a","n/a",IF(AJ$3&gt;(A7taxstdlife+$E417),((Input!$N$109+Input!$N$85)*$N$7)-SUM($N417:AI417),((Input!$N$109+Input!$N$85)*$N$7)/A7taxstdlife))</f>
        <v>0</v>
      </c>
      <c r="AK417" s="172">
        <f>IF(A7taxstdlife="n/a","n/a",IF(AK$3&gt;(A7taxstdlife+$E417),((Input!$N$109+Input!$N$85)*$N$7)-SUM($N417:AJ417),((Input!$N$109+Input!$N$85)*$N$7)/A7taxstdlife))</f>
        <v>0</v>
      </c>
      <c r="AL417" s="172">
        <f>IF(A7taxstdlife="n/a","n/a",IF(AL$3&gt;(A7taxstdlife+$E417),((Input!$N$109+Input!$N$85)*$N$7)-SUM($N417:AK417),((Input!$N$109+Input!$N$85)*$N$7)/A7taxstdlife))</f>
        <v>0</v>
      </c>
      <c r="AM417" s="172">
        <f>IF(A7taxstdlife="n/a","n/a",IF(AM$3&gt;(A7taxstdlife+$E417),((Input!$N$109+Input!$N$85)*$N$7)-SUM($N417:AL417),((Input!$N$109+Input!$N$85)*$N$7)/A7taxstdlife))</f>
        <v>0</v>
      </c>
      <c r="AN417" s="172">
        <f>IF(A7taxstdlife="n/a","n/a",IF(AN$3&gt;(A7taxstdlife+$E417),((Input!$N$109+Input!$N$85)*$N$7)-SUM($N417:AM417),((Input!$N$109+Input!$N$85)*$N$7)/A7taxstdlife))</f>
        <v>0</v>
      </c>
      <c r="AO417" s="172">
        <f>IF(A7taxstdlife="n/a","n/a",IF(AO$3&gt;(A7taxstdlife+$E417),((Input!$N$109+Input!$N$85)*$N$7)-SUM($N417:AN417),((Input!$N$109+Input!$N$85)*$N$7)/A7taxstdlife))</f>
        <v>0</v>
      </c>
      <c r="AP417" s="172">
        <f>IF(A7taxstdlife="n/a","n/a",IF(AP$3&gt;(A7taxstdlife+$E417),((Input!$N$109+Input!$N$85)*$N$7)-SUM($N417:AO417),((Input!$N$109+Input!$N$85)*$N$7)/A7taxstdlife))</f>
        <v>0</v>
      </c>
      <c r="AQ417" s="172">
        <f>IF(A7taxstdlife="n/a","n/a",IF(AQ$3&gt;(A7taxstdlife+$E417),((Input!$N$109+Input!$N$85)*$N$7)-SUM($N417:AP417),((Input!$N$109+Input!$N$85)*$N$7)/A7taxstdlife))</f>
        <v>0</v>
      </c>
      <c r="AR417" s="172">
        <f>IF(A7taxstdlife="n/a","n/a",IF(AR$3&gt;(A7taxstdlife+$E417),((Input!$N$109+Input!$N$85)*$N$7)-SUM($N417:AQ417),((Input!$N$109+Input!$N$85)*$N$7)/A7taxstdlife))</f>
        <v>0</v>
      </c>
      <c r="AS417" s="172">
        <f>IF(A7taxstdlife="n/a","n/a",IF(AS$3&gt;(A7taxstdlife+$E417),((Input!$N$109+Input!$N$85)*$N$7)-SUM($N417:AR417),((Input!$N$109+Input!$N$85)*$N$7)/A7taxstdlife))</f>
        <v>0</v>
      </c>
      <c r="AT417" s="172">
        <f>IF(A7taxstdlife="n/a","n/a",IF(AT$3&gt;(A7taxstdlife+$E417),((Input!$N$109+Input!$N$85)*$N$7)-SUM($N417:AS417),((Input!$N$109+Input!$N$85)*$N$7)/A7taxstdlife))</f>
        <v>0</v>
      </c>
      <c r="AU417" s="172">
        <f>IF(A7taxstdlife="n/a","n/a",IF(AU$3&gt;(A7taxstdlife+$E417),((Input!$N$109+Input!$N$85)*$N$7)-SUM($N417:AT417),((Input!$N$109+Input!$N$85)*$N$7)/A7taxstdlife))</f>
        <v>0</v>
      </c>
      <c r="AV417" s="172">
        <f>IF(A7taxstdlife="n/a","n/a",IF(AV$3&gt;(A7taxstdlife+$E417),((Input!$N$109+Input!$N$85)*$N$7)-SUM($N417:AU417),((Input!$N$109+Input!$N$85)*$N$7)/A7taxstdlife))</f>
        <v>0</v>
      </c>
      <c r="AW417" s="172">
        <f>IF(A7taxstdlife="n/a","n/a",IF(AW$3&gt;(A7taxstdlife+$E417),((Input!$N$109+Input!$N$85)*$N$7)-SUM($N417:AV417),((Input!$N$109+Input!$N$85)*$N$7)/A7taxstdlife))</f>
        <v>0</v>
      </c>
      <c r="AX417" s="172">
        <f>IF(A7taxstdlife="n/a","n/a",IF(AX$3&gt;(A7taxstdlife+$E417),((Input!$N$109+Input!$N$85)*$N$7)-SUM($N417:AW417),((Input!$N$109+Input!$N$85)*$N$7)/A7taxstdlife))</f>
        <v>0</v>
      </c>
      <c r="AY417" s="172">
        <f>IF(A7taxstdlife="n/a","n/a",IF(AY$3&gt;(A7taxstdlife+$E417),((Input!$N$109+Input!$N$85)*$N$7)-SUM($N417:AX417),((Input!$N$109+Input!$N$85)*$N$7)/A7taxstdlife))</f>
        <v>0</v>
      </c>
      <c r="AZ417" s="172">
        <f>IF(A7taxstdlife="n/a","n/a",IF(AZ$3&gt;(A7taxstdlife+$E417),((Input!$N$109+Input!$N$85)*$N$7)-SUM($N417:AY417),((Input!$N$109+Input!$N$85)*$N$7)/A7taxstdlife))</f>
        <v>0</v>
      </c>
      <c r="BA417" s="172">
        <f>IF(A7taxstdlife="n/a","n/a",IF(BA$3&gt;(A7taxstdlife+$E417),((Input!$N$109+Input!$N$85)*$N$7)-SUM($N417:AZ417),((Input!$N$109+Input!$N$85)*$N$7)/A7taxstdlife))</f>
        <v>0</v>
      </c>
      <c r="BB417" s="172">
        <f>IF(A7taxstdlife="n/a","n/a",IF(BB$3&gt;(A7taxstdlife+$E417),((Input!$N$109+Input!$N$85)*$N$7)-SUM($N417:BA417),((Input!$N$109+Input!$N$85)*$N$7)/A7taxstdlife))</f>
        <v>0</v>
      </c>
      <c r="BC417" s="172">
        <f>IF(A7taxstdlife="n/a","n/a",IF(BC$3&gt;(A7taxstdlife+$E417),((Input!$N$109+Input!$N$85)*$N$7)-SUM($N417:BB417),((Input!$N$109+Input!$N$85)*$N$7)/A7taxstdlife))</f>
        <v>0</v>
      </c>
      <c r="BD417" s="172">
        <f>IF(A7taxstdlife="n/a","n/a",IF(BD$3&gt;(A7taxstdlife+$E417),((Input!$N$109+Input!$N$85)*$N$7)-SUM($N417:BC417),((Input!$N$109+Input!$N$85)*$N$7)/A7taxstdlife))</f>
        <v>0</v>
      </c>
      <c r="BE417" s="172">
        <f>IF(A7taxstdlife="n/a","n/a",IF(BE$3&gt;(A7taxstdlife+$E417),((Input!$N$109+Input!$N$85)*$N$7)-SUM($N417:BD417),((Input!$N$109+Input!$N$85)*$N$7)/A7taxstdlife))</f>
        <v>0</v>
      </c>
      <c r="BF417" s="172">
        <f>IF(A7taxstdlife="n/a","n/a",IF(BF$3&gt;(A7taxstdlife+$E417),((Input!$N$109+Input!$N$85)*$N$7)-SUM($N417:BE417),((Input!$N$109+Input!$N$85)*$N$7)/A7taxstdlife))</f>
        <v>0</v>
      </c>
      <c r="BG417" s="172">
        <f>IF(A7taxstdlife="n/a","n/a",IF(BG$3&gt;(A7taxstdlife+$E417),((Input!$N$109+Input!$N$85)*$N$7)-SUM($N417:BF417),((Input!$N$109+Input!$N$85)*$N$7)/A7taxstdlife))</f>
        <v>0</v>
      </c>
      <c r="BH417" s="172">
        <f>IF(A7taxstdlife="n/a","n/a",IF(BH$3&gt;(A7taxstdlife+$E417),((Input!$N$109+Input!$N$85)*$N$7)-SUM($N417:BG417),((Input!$N$109+Input!$N$85)*$N$7)/A7taxstdlife))</f>
        <v>0</v>
      </c>
      <c r="BI417" s="172">
        <f>IF(A7taxstdlife="n/a","n/a",IF(BI$3&gt;(A7taxstdlife+$E417),((Input!$N$109+Input!$N$85)*$N$7)-SUM($N417:BH417),((Input!$N$109+Input!$N$85)*$N$7)/A7taxstdlife))</f>
        <v>0</v>
      </c>
      <c r="BJ417" s="16"/>
      <c r="BK417" s="16"/>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2" customFormat="1" hidden="1" outlineLevel="2">
      <c r="A418" s="16"/>
      <c r="B418" s="16"/>
      <c r="C418" s="35"/>
      <c r="D418" s="546"/>
      <c r="E418" s="293">
        <v>9</v>
      </c>
      <c r="F418" s="37"/>
      <c r="G418" s="318"/>
      <c r="H418" s="320"/>
      <c r="I418" s="320"/>
      <c r="J418" s="320"/>
      <c r="K418" s="320"/>
      <c r="L418" s="320"/>
      <c r="M418" s="320"/>
      <c r="N418" s="320"/>
      <c r="O418" s="319"/>
      <c r="P418" s="172">
        <f>IF(A7taxstdlife="n/a","n/a",IF(P$3&gt;(A7taxstdlife+$E418),((Input!$O$109+Input!$O$85)*$O$7)-SUM($O418:O418),((Input!$O$109+Input!$O$85)*$O$7)/A7taxstdlife))</f>
        <v>0</v>
      </c>
      <c r="Q418" s="172">
        <f>IF(A7taxstdlife="n/a","n/a",IF(Q$3&gt;(A7taxstdlife+$E418),((Input!$O$109+Input!$O$85)*$O$7)-SUM($O418:P418),((Input!$O$109+Input!$O$85)*$O$7)/A7taxstdlife))</f>
        <v>0</v>
      </c>
      <c r="R418" s="172">
        <f>IF(A7taxstdlife="n/a","n/a",IF(R$3&gt;(A7taxstdlife+$E418),((Input!$O$109+Input!$O$85)*$O$7)-SUM($O418:Q418),((Input!$O$109+Input!$O$85)*$O$7)/A7taxstdlife))</f>
        <v>0</v>
      </c>
      <c r="S418" s="172">
        <f>IF(A7taxstdlife="n/a","n/a",IF(S$3&gt;(A7taxstdlife+$E418),((Input!$O$109+Input!$O$85)*$O$7)-SUM($O418:R418),((Input!$O$109+Input!$O$85)*$O$7)/A7taxstdlife))</f>
        <v>0</v>
      </c>
      <c r="T418" s="172">
        <f>IF(A7taxstdlife="n/a","n/a",IF(T$3&gt;(A7taxstdlife+$E418),((Input!$O$109+Input!$O$85)*$O$7)-SUM($O418:S418),((Input!$O$109+Input!$O$85)*$O$7)/A7taxstdlife))</f>
        <v>0</v>
      </c>
      <c r="U418" s="172">
        <f>IF(A7taxstdlife="n/a","n/a",IF(U$3&gt;(A7taxstdlife+$E418),((Input!$O$109+Input!$O$85)*$O$7)-SUM($O418:T418),((Input!$O$109+Input!$O$85)*$O$7)/A7taxstdlife))</f>
        <v>0</v>
      </c>
      <c r="V418" s="172">
        <f>IF(A7taxstdlife="n/a","n/a",IF(V$3&gt;(A7taxstdlife+$E418),((Input!$O$109+Input!$O$85)*$O$7)-SUM($O418:U418),((Input!$O$109+Input!$O$85)*$O$7)/A7taxstdlife))</f>
        <v>0</v>
      </c>
      <c r="W418" s="172">
        <f>IF(A7taxstdlife="n/a","n/a",IF(W$3&gt;(A7taxstdlife+$E418),((Input!$O$109+Input!$O$85)*$O$7)-SUM($O418:V418),((Input!$O$109+Input!$O$85)*$O$7)/A7taxstdlife))</f>
        <v>0</v>
      </c>
      <c r="X418" s="172">
        <f>IF(A7taxstdlife="n/a","n/a",IF(X$3&gt;(A7taxstdlife+$E418),((Input!$O$109+Input!$O$85)*$O$7)-SUM($O418:W418),((Input!$O$109+Input!$O$85)*$O$7)/A7taxstdlife))</f>
        <v>0</v>
      </c>
      <c r="Y418" s="172">
        <f>IF(A7taxstdlife="n/a","n/a",IF(Y$3&gt;(A7taxstdlife+$E418),((Input!$O$109+Input!$O$85)*$O$7)-SUM($O418:X418),((Input!$O$109+Input!$O$85)*$O$7)/A7taxstdlife))</f>
        <v>0</v>
      </c>
      <c r="Z418" s="172">
        <f>IF(A7taxstdlife="n/a","n/a",IF(Z$3&gt;(A7taxstdlife+$E418),((Input!$O$109+Input!$O$85)*$O$7)-SUM($O418:Y418),((Input!$O$109+Input!$O$85)*$O$7)/A7taxstdlife))</f>
        <v>0</v>
      </c>
      <c r="AA418" s="172">
        <f>IF(A7taxstdlife="n/a","n/a",IF(AA$3&gt;(A7taxstdlife+$E418),((Input!$O$109+Input!$O$85)*$O$7)-SUM($O418:Z418),((Input!$O$109+Input!$O$85)*$O$7)/A7taxstdlife))</f>
        <v>0</v>
      </c>
      <c r="AB418" s="172">
        <f>IF(A7taxstdlife="n/a","n/a",IF(AB$3&gt;(A7taxstdlife+$E418),((Input!$O$109+Input!$O$85)*$O$7)-SUM($O418:AA418),((Input!$O$109+Input!$O$85)*$O$7)/A7taxstdlife))</f>
        <v>0</v>
      </c>
      <c r="AC418" s="172">
        <f>IF(A7taxstdlife="n/a","n/a",IF(AC$3&gt;(A7taxstdlife+$E418),((Input!$O$109+Input!$O$85)*$O$7)-SUM($O418:AB418),((Input!$O$109+Input!$O$85)*$O$7)/A7taxstdlife))</f>
        <v>0</v>
      </c>
      <c r="AD418" s="172">
        <f>IF(A7taxstdlife="n/a","n/a",IF(AD$3&gt;(A7taxstdlife+$E418),((Input!$O$109+Input!$O$85)*$O$7)-SUM($O418:AC418),((Input!$O$109+Input!$O$85)*$O$7)/A7taxstdlife))</f>
        <v>0</v>
      </c>
      <c r="AE418" s="172">
        <f>IF(A7taxstdlife="n/a","n/a",IF(AE$3&gt;(A7taxstdlife+$E418),((Input!$O$109+Input!$O$85)*$O$7)-SUM($O418:AD418),((Input!$O$109+Input!$O$85)*$O$7)/A7taxstdlife))</f>
        <v>0</v>
      </c>
      <c r="AF418" s="172">
        <f>IF(A7taxstdlife="n/a","n/a",IF(AF$3&gt;(A7taxstdlife+$E418),((Input!$O$109+Input!$O$85)*$O$7)-SUM($O418:AE418),((Input!$O$109+Input!$O$85)*$O$7)/A7taxstdlife))</f>
        <v>0</v>
      </c>
      <c r="AG418" s="172">
        <f>IF(A7taxstdlife="n/a","n/a",IF(AG$3&gt;(A7taxstdlife+$E418),((Input!$O$109+Input!$O$85)*$O$7)-SUM($O418:AF418),((Input!$O$109+Input!$O$85)*$O$7)/A7taxstdlife))</f>
        <v>0</v>
      </c>
      <c r="AH418" s="172">
        <f>IF(A7taxstdlife="n/a","n/a",IF(AH$3&gt;(A7taxstdlife+$E418),((Input!$O$109+Input!$O$85)*$O$7)-SUM($O418:AG418),((Input!$O$109+Input!$O$85)*$O$7)/A7taxstdlife))</f>
        <v>0</v>
      </c>
      <c r="AI418" s="172">
        <f>IF(A7taxstdlife="n/a","n/a",IF(AI$3&gt;(A7taxstdlife+$E418),((Input!$O$109+Input!$O$85)*$O$7)-SUM($O418:AH418),((Input!$O$109+Input!$O$85)*$O$7)/A7taxstdlife))</f>
        <v>0</v>
      </c>
      <c r="AJ418" s="172">
        <f>IF(A7taxstdlife="n/a","n/a",IF(AJ$3&gt;(A7taxstdlife+$E418),((Input!$O$109+Input!$O$85)*$O$7)-SUM($O418:AI418),((Input!$O$109+Input!$O$85)*$O$7)/A7taxstdlife))</f>
        <v>0</v>
      </c>
      <c r="AK418" s="172">
        <f>IF(A7taxstdlife="n/a","n/a",IF(AK$3&gt;(A7taxstdlife+$E418),((Input!$O$109+Input!$O$85)*$O$7)-SUM($O418:AJ418),((Input!$O$109+Input!$O$85)*$O$7)/A7taxstdlife))</f>
        <v>0</v>
      </c>
      <c r="AL418" s="172">
        <f>IF(A7taxstdlife="n/a","n/a",IF(AL$3&gt;(A7taxstdlife+$E418),((Input!$O$109+Input!$O$85)*$O$7)-SUM($O418:AK418),((Input!$O$109+Input!$O$85)*$O$7)/A7taxstdlife))</f>
        <v>0</v>
      </c>
      <c r="AM418" s="172">
        <f>IF(A7taxstdlife="n/a","n/a",IF(AM$3&gt;(A7taxstdlife+$E418),((Input!$O$109+Input!$O$85)*$O$7)-SUM($O418:AL418),((Input!$O$109+Input!$O$85)*$O$7)/A7taxstdlife))</f>
        <v>0</v>
      </c>
      <c r="AN418" s="172">
        <f>IF(A7taxstdlife="n/a","n/a",IF(AN$3&gt;(A7taxstdlife+$E418),((Input!$O$109+Input!$O$85)*$O$7)-SUM($O418:AM418),((Input!$O$109+Input!$O$85)*$O$7)/A7taxstdlife))</f>
        <v>0</v>
      </c>
      <c r="AO418" s="172">
        <f>IF(A7taxstdlife="n/a","n/a",IF(AO$3&gt;(A7taxstdlife+$E418),((Input!$O$109+Input!$O$85)*$O$7)-SUM($O418:AN418),((Input!$O$109+Input!$O$85)*$O$7)/A7taxstdlife))</f>
        <v>0</v>
      </c>
      <c r="AP418" s="172">
        <f>IF(A7taxstdlife="n/a","n/a",IF(AP$3&gt;(A7taxstdlife+$E418),((Input!$O$109+Input!$O$85)*$O$7)-SUM($O418:AO418),((Input!$O$109+Input!$O$85)*$O$7)/A7taxstdlife))</f>
        <v>0</v>
      </c>
      <c r="AQ418" s="172">
        <f>IF(A7taxstdlife="n/a","n/a",IF(AQ$3&gt;(A7taxstdlife+$E418),((Input!$O$109+Input!$O$85)*$O$7)-SUM($O418:AP418),((Input!$O$109+Input!$O$85)*$O$7)/A7taxstdlife))</f>
        <v>0</v>
      </c>
      <c r="AR418" s="172">
        <f>IF(A7taxstdlife="n/a","n/a",IF(AR$3&gt;(A7taxstdlife+$E418),((Input!$O$109+Input!$O$85)*$O$7)-SUM($O418:AQ418),((Input!$O$109+Input!$O$85)*$O$7)/A7taxstdlife))</f>
        <v>0</v>
      </c>
      <c r="AS418" s="172">
        <f>IF(A7taxstdlife="n/a","n/a",IF(AS$3&gt;(A7taxstdlife+$E418),((Input!$O$109+Input!$O$85)*$O$7)-SUM($O418:AR418),((Input!$O$109+Input!$O$85)*$O$7)/A7taxstdlife))</f>
        <v>0</v>
      </c>
      <c r="AT418" s="172">
        <f>IF(A7taxstdlife="n/a","n/a",IF(AT$3&gt;(A7taxstdlife+$E418),((Input!$O$109+Input!$O$85)*$O$7)-SUM($O418:AS418),((Input!$O$109+Input!$O$85)*$O$7)/A7taxstdlife))</f>
        <v>0</v>
      </c>
      <c r="AU418" s="172">
        <f>IF(A7taxstdlife="n/a","n/a",IF(AU$3&gt;(A7taxstdlife+$E418),((Input!$O$109+Input!$O$85)*$O$7)-SUM($O418:AT418),((Input!$O$109+Input!$O$85)*$O$7)/A7taxstdlife))</f>
        <v>0</v>
      </c>
      <c r="AV418" s="172">
        <f>IF(A7taxstdlife="n/a","n/a",IF(AV$3&gt;(A7taxstdlife+$E418),((Input!$O$109+Input!$O$85)*$O$7)-SUM($O418:AU418),((Input!$O$109+Input!$O$85)*$O$7)/A7taxstdlife))</f>
        <v>0</v>
      </c>
      <c r="AW418" s="172">
        <f>IF(A7taxstdlife="n/a","n/a",IF(AW$3&gt;(A7taxstdlife+$E418),((Input!$O$109+Input!$O$85)*$O$7)-SUM($O418:AV418),((Input!$O$109+Input!$O$85)*$O$7)/A7taxstdlife))</f>
        <v>0</v>
      </c>
      <c r="AX418" s="172">
        <f>IF(A7taxstdlife="n/a","n/a",IF(AX$3&gt;(A7taxstdlife+$E418),((Input!$O$109+Input!$O$85)*$O$7)-SUM($O418:AW418),((Input!$O$109+Input!$O$85)*$O$7)/A7taxstdlife))</f>
        <v>0</v>
      </c>
      <c r="AY418" s="172">
        <f>IF(A7taxstdlife="n/a","n/a",IF(AY$3&gt;(A7taxstdlife+$E418),((Input!$O$109+Input!$O$85)*$O$7)-SUM($O418:AX418),((Input!$O$109+Input!$O$85)*$O$7)/A7taxstdlife))</f>
        <v>0</v>
      </c>
      <c r="AZ418" s="172">
        <f>IF(A7taxstdlife="n/a","n/a",IF(AZ$3&gt;(A7taxstdlife+$E418),((Input!$O$109+Input!$O$85)*$O$7)-SUM($O418:AY418),((Input!$O$109+Input!$O$85)*$O$7)/A7taxstdlife))</f>
        <v>0</v>
      </c>
      <c r="BA418" s="172">
        <f>IF(A7taxstdlife="n/a","n/a",IF(BA$3&gt;(A7taxstdlife+$E418),((Input!$O$109+Input!$O$85)*$O$7)-SUM($O418:AZ418),((Input!$O$109+Input!$O$85)*$O$7)/A7taxstdlife))</f>
        <v>0</v>
      </c>
      <c r="BB418" s="172">
        <f>IF(A7taxstdlife="n/a","n/a",IF(BB$3&gt;(A7taxstdlife+$E418),((Input!$O$109+Input!$O$85)*$O$7)-SUM($O418:BA418),((Input!$O$109+Input!$O$85)*$O$7)/A7taxstdlife))</f>
        <v>0</v>
      </c>
      <c r="BC418" s="172">
        <f>IF(A7taxstdlife="n/a","n/a",IF(BC$3&gt;(A7taxstdlife+$E418),((Input!$O$109+Input!$O$85)*$O$7)-SUM($O418:BB418),((Input!$O$109+Input!$O$85)*$O$7)/A7taxstdlife))</f>
        <v>0</v>
      </c>
      <c r="BD418" s="172">
        <f>IF(A7taxstdlife="n/a","n/a",IF(BD$3&gt;(A7taxstdlife+$E418),((Input!$O$109+Input!$O$85)*$O$7)-SUM($O418:BC418),((Input!$O$109+Input!$O$85)*$O$7)/A7taxstdlife))</f>
        <v>0</v>
      </c>
      <c r="BE418" s="172">
        <f>IF(A7taxstdlife="n/a","n/a",IF(BE$3&gt;(A7taxstdlife+$E418),((Input!$O$109+Input!$O$85)*$O$7)-SUM($O418:BD418),((Input!$O$109+Input!$O$85)*$O$7)/A7taxstdlife))</f>
        <v>0</v>
      </c>
      <c r="BF418" s="172">
        <f>IF(A7taxstdlife="n/a","n/a",IF(BF$3&gt;(A7taxstdlife+$E418),((Input!$O$109+Input!$O$85)*$O$7)-SUM($O418:BE418),((Input!$O$109+Input!$O$85)*$O$7)/A7taxstdlife))</f>
        <v>0</v>
      </c>
      <c r="BG418" s="172">
        <f>IF(A7taxstdlife="n/a","n/a",IF(BG$3&gt;(A7taxstdlife+$E418),((Input!$O$109+Input!$O$85)*$O$7)-SUM($O418:BF418),((Input!$O$109+Input!$O$85)*$O$7)/A7taxstdlife))</f>
        <v>0</v>
      </c>
      <c r="BH418" s="172">
        <f>IF(A7taxstdlife="n/a","n/a",IF(BH$3&gt;(A7taxstdlife+$E418),((Input!$O$109+Input!$O$85)*$O$7)-SUM($O418:BG418),((Input!$O$109+Input!$O$85)*$O$7)/A7taxstdlife))</f>
        <v>0</v>
      </c>
      <c r="BI418" s="172">
        <f>IF(A7taxstdlife="n/a","n/a",IF(BI$3&gt;(A7taxstdlife+$E418),((Input!$O$109+Input!$O$85)*$O$7)-SUM($O418:BH418),((Input!$O$109+Input!$O$85)*$O$7)/A7taxstdlife))</f>
        <v>0</v>
      </c>
      <c r="BJ418" s="16"/>
      <c r="BK418" s="16"/>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2" customFormat="1" hidden="1" outlineLevel="2">
      <c r="A419" s="16"/>
      <c r="B419" s="16"/>
      <c r="C419" s="35"/>
      <c r="D419" s="546"/>
      <c r="E419" s="294">
        <v>10</v>
      </c>
      <c r="F419" s="37"/>
      <c r="G419" s="318"/>
      <c r="H419" s="320"/>
      <c r="I419" s="320"/>
      <c r="J419" s="320"/>
      <c r="K419" s="320"/>
      <c r="L419" s="320"/>
      <c r="M419" s="320"/>
      <c r="N419" s="320"/>
      <c r="O419" s="320"/>
      <c r="P419" s="319"/>
      <c r="Q419" s="172">
        <f>IF(A7taxstdlife="n/a","n/a",IF(Q$3&gt;(A7taxstdlife+$E419),((Input!$P$109+Input!$P$85)*$P$7)-SUM($P419:P419),((Input!$P$109+Input!$P$85)*$P$7)/A7taxstdlife))</f>
        <v>0</v>
      </c>
      <c r="R419" s="172">
        <f>IF(A7taxstdlife="n/a","n/a",IF(R$3&gt;(A7taxstdlife+$E419),((Input!$P$109+Input!$P$85)*$P$7)-SUM($P419:Q419),((Input!$P$109+Input!$P$85)*$P$7)/A7taxstdlife))</f>
        <v>0</v>
      </c>
      <c r="S419" s="172">
        <f>IF(A7taxstdlife="n/a","n/a",IF(S$3&gt;(A7taxstdlife+$E419),((Input!$P$109+Input!$P$85)*$P$7)-SUM($P419:R419),((Input!$P$109+Input!$P$85)*$P$7)/A7taxstdlife))</f>
        <v>0</v>
      </c>
      <c r="T419" s="172">
        <f>IF(A7taxstdlife="n/a","n/a",IF(T$3&gt;(A7taxstdlife+$E419),((Input!$P$109+Input!$P$85)*$P$7)-SUM($P419:S419),((Input!$P$109+Input!$P$85)*$P$7)/A7taxstdlife))</f>
        <v>0</v>
      </c>
      <c r="U419" s="172">
        <f>IF(A7taxstdlife="n/a","n/a",IF(U$3&gt;(A7taxstdlife+$E419),((Input!$P$109+Input!$P$85)*$P$7)-SUM($P419:T419),((Input!$P$109+Input!$P$85)*$P$7)/A7taxstdlife))</f>
        <v>0</v>
      </c>
      <c r="V419" s="172">
        <f>IF(A7taxstdlife="n/a","n/a",IF(V$3&gt;(A7taxstdlife+$E419),((Input!$P$109+Input!$P$85)*$P$7)-SUM($P419:U419),((Input!$P$109+Input!$P$85)*$P$7)/A7taxstdlife))</f>
        <v>0</v>
      </c>
      <c r="W419" s="172">
        <f>IF(A7taxstdlife="n/a","n/a",IF(W$3&gt;(A7taxstdlife+$E419),((Input!$P$109+Input!$P$85)*$P$7)-SUM($P419:V419),((Input!$P$109+Input!$P$85)*$P$7)/A7taxstdlife))</f>
        <v>0</v>
      </c>
      <c r="X419" s="172">
        <f>IF(A7taxstdlife="n/a","n/a",IF(X$3&gt;(A7taxstdlife+$E419),((Input!$P$109+Input!$P$85)*$P$7)-SUM($P419:W419),((Input!$P$109+Input!$P$85)*$P$7)/A7taxstdlife))</f>
        <v>0</v>
      </c>
      <c r="Y419" s="172">
        <f>IF(A7taxstdlife="n/a","n/a",IF(Y$3&gt;(A7taxstdlife+$E419),((Input!$P$109+Input!$P$85)*$P$7)-SUM($P419:X419),((Input!$P$109+Input!$P$85)*$P$7)/A7taxstdlife))</f>
        <v>0</v>
      </c>
      <c r="Z419" s="172">
        <f>IF(A7taxstdlife="n/a","n/a",IF(Z$3&gt;(A7taxstdlife+$E419),((Input!$P$109+Input!$P$85)*$P$7)-SUM($P419:Y419),((Input!$P$109+Input!$P$85)*$P$7)/A7taxstdlife))</f>
        <v>0</v>
      </c>
      <c r="AA419" s="172">
        <f>IF(A7taxstdlife="n/a","n/a",IF(AA$3&gt;(A7taxstdlife+$E419),((Input!$P$109+Input!$P$85)*$P$7)-SUM($P419:Z419),((Input!$P$109+Input!$P$85)*$P$7)/A7taxstdlife))</f>
        <v>0</v>
      </c>
      <c r="AB419" s="172">
        <f>IF(A7taxstdlife="n/a","n/a",IF(AB$3&gt;(A7taxstdlife+$E419),((Input!$P$109+Input!$P$85)*$P$7)-SUM($P419:AA419),((Input!$P$109+Input!$P$85)*$P$7)/A7taxstdlife))</f>
        <v>0</v>
      </c>
      <c r="AC419" s="172">
        <f>IF(A7taxstdlife="n/a","n/a",IF(AC$3&gt;(A7taxstdlife+$E419),((Input!$P$109+Input!$P$85)*$P$7)-SUM($P419:AB419),((Input!$P$109+Input!$P$85)*$P$7)/A7taxstdlife))</f>
        <v>0</v>
      </c>
      <c r="AD419" s="172">
        <f>IF(A7taxstdlife="n/a","n/a",IF(AD$3&gt;(A7taxstdlife+$E419),((Input!$P$109+Input!$P$85)*$P$7)-SUM($P419:AC419),((Input!$P$109+Input!$P$85)*$P$7)/A7taxstdlife))</f>
        <v>0</v>
      </c>
      <c r="AE419" s="172">
        <f>IF(A7taxstdlife="n/a","n/a",IF(AE$3&gt;(A7taxstdlife+$E419),((Input!$P$109+Input!$P$85)*$P$7)-SUM($P419:AD419),((Input!$P$109+Input!$P$85)*$P$7)/A7taxstdlife))</f>
        <v>0</v>
      </c>
      <c r="AF419" s="172">
        <f>IF(A7taxstdlife="n/a","n/a",IF(AF$3&gt;(A7taxstdlife+$E419),((Input!$P$109+Input!$P$85)*$P$7)-SUM($P419:AE419),((Input!$P$109+Input!$P$85)*$P$7)/A7taxstdlife))</f>
        <v>0</v>
      </c>
      <c r="AG419" s="172">
        <f>IF(A7taxstdlife="n/a","n/a",IF(AG$3&gt;(A7taxstdlife+$E419),((Input!$P$109+Input!$P$85)*$P$7)-SUM($P419:AF419),((Input!$P$109+Input!$P$85)*$P$7)/A7taxstdlife))</f>
        <v>0</v>
      </c>
      <c r="AH419" s="172">
        <f>IF(A7taxstdlife="n/a","n/a",IF(AH$3&gt;(A7taxstdlife+$E419),((Input!$P$109+Input!$P$85)*$P$7)-SUM($P419:AG419),((Input!$P$109+Input!$P$85)*$P$7)/A7taxstdlife))</f>
        <v>0</v>
      </c>
      <c r="AI419" s="172">
        <f>IF(A7taxstdlife="n/a","n/a",IF(AI$3&gt;(A7taxstdlife+$E419),((Input!$P$109+Input!$P$85)*$P$7)-SUM($P419:AH419),((Input!$P$109+Input!$P$85)*$P$7)/A7taxstdlife))</f>
        <v>0</v>
      </c>
      <c r="AJ419" s="172">
        <f>IF(A7taxstdlife="n/a","n/a",IF(AJ$3&gt;(A7taxstdlife+$E419),((Input!$P$109+Input!$P$85)*$P$7)-SUM($P419:AI419),((Input!$P$109+Input!$P$85)*$P$7)/A7taxstdlife))</f>
        <v>0</v>
      </c>
      <c r="AK419" s="172">
        <f>IF(A7taxstdlife="n/a","n/a",IF(AK$3&gt;(A7taxstdlife+$E419),((Input!$P$109+Input!$P$85)*$P$7)-SUM($P419:AJ419),((Input!$P$109+Input!$P$85)*$P$7)/A7taxstdlife))</f>
        <v>0</v>
      </c>
      <c r="AL419" s="172">
        <f>IF(A7taxstdlife="n/a","n/a",IF(AL$3&gt;(A7taxstdlife+$E419),((Input!$P$109+Input!$P$85)*$P$7)-SUM($P419:AK419),((Input!$P$109+Input!$P$85)*$P$7)/A7taxstdlife))</f>
        <v>0</v>
      </c>
      <c r="AM419" s="172">
        <f>IF(A7taxstdlife="n/a","n/a",IF(AM$3&gt;(A7taxstdlife+$E419),((Input!$P$109+Input!$P$85)*$P$7)-SUM($P419:AL419),((Input!$P$109+Input!$P$85)*$P$7)/A7taxstdlife))</f>
        <v>0</v>
      </c>
      <c r="AN419" s="172">
        <f>IF(A7taxstdlife="n/a","n/a",IF(AN$3&gt;(A7taxstdlife+$E419),((Input!$P$109+Input!$P$85)*$P$7)-SUM($P419:AM419),((Input!$P$109+Input!$P$85)*$P$7)/A7taxstdlife))</f>
        <v>0</v>
      </c>
      <c r="AO419" s="172">
        <f>IF(A7taxstdlife="n/a","n/a",IF(AO$3&gt;(A7taxstdlife+$E419),((Input!$P$109+Input!$P$85)*$P$7)-SUM($P419:AN419),((Input!$P$109+Input!$P$85)*$P$7)/A7taxstdlife))</f>
        <v>0</v>
      </c>
      <c r="AP419" s="172">
        <f>IF(A7taxstdlife="n/a","n/a",IF(AP$3&gt;(A7taxstdlife+$E419),((Input!$P$109+Input!$P$85)*$P$7)-SUM($P419:AO419),((Input!$P$109+Input!$P$85)*$P$7)/A7taxstdlife))</f>
        <v>0</v>
      </c>
      <c r="AQ419" s="172">
        <f>IF(A7taxstdlife="n/a","n/a",IF(AQ$3&gt;(A7taxstdlife+$E419),((Input!$P$109+Input!$P$85)*$P$7)-SUM($P419:AP419),((Input!$P$109+Input!$P$85)*$P$7)/A7taxstdlife))</f>
        <v>0</v>
      </c>
      <c r="AR419" s="172">
        <f>IF(A7taxstdlife="n/a","n/a",IF(AR$3&gt;(A7taxstdlife+$E419),((Input!$P$109+Input!$P$85)*$P$7)-SUM($P419:AQ419),((Input!$P$109+Input!$P$85)*$P$7)/A7taxstdlife))</f>
        <v>0</v>
      </c>
      <c r="AS419" s="172">
        <f>IF(A7taxstdlife="n/a","n/a",IF(AS$3&gt;(A7taxstdlife+$E419),((Input!$P$109+Input!$P$85)*$P$7)-SUM($P419:AR419),((Input!$P$109+Input!$P$85)*$P$7)/A7taxstdlife))</f>
        <v>0</v>
      </c>
      <c r="AT419" s="172">
        <f>IF(A7taxstdlife="n/a","n/a",IF(AT$3&gt;(A7taxstdlife+$E419),((Input!$P$109+Input!$P$85)*$P$7)-SUM($P419:AS419),((Input!$P$109+Input!$P$85)*$P$7)/A7taxstdlife))</f>
        <v>0</v>
      </c>
      <c r="AU419" s="172">
        <f>IF(A7taxstdlife="n/a","n/a",IF(AU$3&gt;(A7taxstdlife+$E419),((Input!$P$109+Input!$P$85)*$P$7)-SUM($P419:AT419),((Input!$P$109+Input!$P$85)*$P$7)/A7taxstdlife))</f>
        <v>0</v>
      </c>
      <c r="AV419" s="172">
        <f>IF(A7taxstdlife="n/a","n/a",IF(AV$3&gt;(A7taxstdlife+$E419),((Input!$P$109+Input!$P$85)*$P$7)-SUM($P419:AU419),((Input!$P$109+Input!$P$85)*$P$7)/A7taxstdlife))</f>
        <v>0</v>
      </c>
      <c r="AW419" s="172">
        <f>IF(A7taxstdlife="n/a","n/a",IF(AW$3&gt;(A7taxstdlife+$E419),((Input!$P$109+Input!$P$85)*$P$7)-SUM($P419:AV419),((Input!$P$109+Input!$P$85)*$P$7)/A7taxstdlife))</f>
        <v>0</v>
      </c>
      <c r="AX419" s="172">
        <f>IF(A7taxstdlife="n/a","n/a",IF(AX$3&gt;(A7taxstdlife+$E419),((Input!$P$109+Input!$P$85)*$P$7)-SUM($P419:AW419),((Input!$P$109+Input!$P$85)*$P$7)/A7taxstdlife))</f>
        <v>0</v>
      </c>
      <c r="AY419" s="172">
        <f>IF(A7taxstdlife="n/a","n/a",IF(AY$3&gt;(A7taxstdlife+$E419),((Input!$P$109+Input!$P$85)*$P$7)-SUM($P419:AX419),((Input!$P$109+Input!$P$85)*$P$7)/A7taxstdlife))</f>
        <v>0</v>
      </c>
      <c r="AZ419" s="172">
        <f>IF(A7taxstdlife="n/a","n/a",IF(AZ$3&gt;(A7taxstdlife+$E419),((Input!$P$109+Input!$P$85)*$P$7)-SUM($P419:AY419),((Input!$P$109+Input!$P$85)*$P$7)/A7taxstdlife))</f>
        <v>0</v>
      </c>
      <c r="BA419" s="172">
        <f>IF(A7taxstdlife="n/a","n/a",IF(BA$3&gt;(A7taxstdlife+$E419),((Input!$P$109+Input!$P$85)*$P$7)-SUM($P419:AZ419),((Input!$P$109+Input!$P$85)*$P$7)/A7taxstdlife))</f>
        <v>0</v>
      </c>
      <c r="BB419" s="172">
        <f>IF(A7taxstdlife="n/a","n/a",IF(BB$3&gt;(A7taxstdlife+$E419),((Input!$P$109+Input!$P$85)*$P$7)-SUM($P419:BA419),((Input!$P$109+Input!$P$85)*$P$7)/A7taxstdlife))</f>
        <v>0</v>
      </c>
      <c r="BC419" s="172">
        <f>IF(A7taxstdlife="n/a","n/a",IF(BC$3&gt;(A7taxstdlife+$E419),((Input!$P$109+Input!$P$85)*$P$7)-SUM($P419:BB419),((Input!$P$109+Input!$P$85)*$P$7)/A7taxstdlife))</f>
        <v>0</v>
      </c>
      <c r="BD419" s="172">
        <f>IF(A7taxstdlife="n/a","n/a",IF(BD$3&gt;(A7taxstdlife+$E419),((Input!$P$109+Input!$P$85)*$P$7)-SUM($P419:BC419),((Input!$P$109+Input!$P$85)*$P$7)/A7taxstdlife))</f>
        <v>0</v>
      </c>
      <c r="BE419" s="172">
        <f>IF(A7taxstdlife="n/a","n/a",IF(BE$3&gt;(A7taxstdlife+$E419),((Input!$P$109+Input!$P$85)*$P$7)-SUM($P419:BD419),((Input!$P$109+Input!$P$85)*$P$7)/A7taxstdlife))</f>
        <v>0</v>
      </c>
      <c r="BF419" s="172">
        <f>IF(A7taxstdlife="n/a","n/a",IF(BF$3&gt;(A7taxstdlife+$E419),((Input!$P$109+Input!$P$85)*$P$7)-SUM($P419:BE419),((Input!$P$109+Input!$P$85)*$P$7)/A7taxstdlife))</f>
        <v>0</v>
      </c>
      <c r="BG419" s="172">
        <f>IF(A7taxstdlife="n/a","n/a",IF(BG$3&gt;(A7taxstdlife+$E419),((Input!$P$109+Input!$P$85)*$P$7)-SUM($P419:BF419),((Input!$P$109+Input!$P$85)*$P$7)/A7taxstdlife))</f>
        <v>0</v>
      </c>
      <c r="BH419" s="172">
        <f>IF(A7taxstdlife="n/a","n/a",IF(BH$3&gt;(A7taxstdlife+$E419),((Input!$P$109+Input!$P$85)*$P$7)-SUM($P419:BG419),((Input!$P$109+Input!$P$85)*$P$7)/A7taxstdlife))</f>
        <v>0</v>
      </c>
      <c r="BI419" s="172">
        <f>IF(A7taxstdlife="n/a","n/a",IF(BI$3&gt;(A7taxstdlife+$E419),((Input!$P$109+Input!$P$85)*$P$7)-SUM($P419:BH419),((Input!$P$109+Input!$P$85)*$P$7)/A7taxstdlife))</f>
        <v>0</v>
      </c>
      <c r="BJ419" s="16"/>
      <c r="BK419" s="16"/>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2" customFormat="1" hidden="1" outlineLevel="1">
      <c r="A420" s="16"/>
      <c r="B420" s="16"/>
      <c r="C420" s="35" t="str">
        <f>Asset7</f>
        <v>Distribution Underground Lines</v>
      </c>
      <c r="D420" s="16"/>
      <c r="E420" s="16"/>
      <c r="F420" s="32"/>
      <c r="G420" s="167">
        <f t="shared" ref="G420:AL420" si="70">SUM(G408:G419)</f>
        <v>0</v>
      </c>
      <c r="H420" s="167">
        <f t="shared" si="70"/>
        <v>0.30339497974834972</v>
      </c>
      <c r="I420" s="167">
        <f t="shared" si="70"/>
        <v>0.64113754732077866</v>
      </c>
      <c r="J420" s="167">
        <f t="shared" si="70"/>
        <v>1.0094478510670335</v>
      </c>
      <c r="K420" s="167">
        <f t="shared" si="70"/>
        <v>1.3409927353084286</v>
      </c>
      <c r="L420" s="167">
        <f t="shared" si="70"/>
        <v>1.6497416887150449</v>
      </c>
      <c r="M420" s="167">
        <f t="shared" si="70"/>
        <v>1.966131716516105</v>
      </c>
      <c r="N420" s="167">
        <f t="shared" si="70"/>
        <v>1.966131716516105</v>
      </c>
      <c r="O420" s="167">
        <f t="shared" si="70"/>
        <v>1.966131716516105</v>
      </c>
      <c r="P420" s="167">
        <f t="shared" si="70"/>
        <v>1.966131716516105</v>
      </c>
      <c r="Q420" s="167">
        <f t="shared" si="70"/>
        <v>1.966131716516105</v>
      </c>
      <c r="R420" s="167">
        <f t="shared" si="70"/>
        <v>1.966131716516105</v>
      </c>
      <c r="S420" s="167">
        <f t="shared" si="70"/>
        <v>1.966131716516105</v>
      </c>
      <c r="T420" s="167">
        <f t="shared" si="70"/>
        <v>1.966131716516105</v>
      </c>
      <c r="U420" s="167">
        <f t="shared" si="70"/>
        <v>1.966131716516105</v>
      </c>
      <c r="V420" s="167">
        <f t="shared" si="70"/>
        <v>1.966131716516105</v>
      </c>
      <c r="W420" s="167">
        <f t="shared" si="70"/>
        <v>1.966131716516105</v>
      </c>
      <c r="X420" s="167">
        <f t="shared" si="70"/>
        <v>1.966131716516105</v>
      </c>
      <c r="Y420" s="167">
        <f t="shared" si="70"/>
        <v>1.966131716516105</v>
      </c>
      <c r="Z420" s="167">
        <f t="shared" si="70"/>
        <v>1.966131716516105</v>
      </c>
      <c r="AA420" s="167">
        <f t="shared" si="70"/>
        <v>1.966131716516105</v>
      </c>
      <c r="AB420" s="167">
        <f t="shared" si="70"/>
        <v>1.966131716516105</v>
      </c>
      <c r="AC420" s="167">
        <f t="shared" si="70"/>
        <v>1.966131716516105</v>
      </c>
      <c r="AD420" s="167">
        <f t="shared" si="70"/>
        <v>1.966131716516105</v>
      </c>
      <c r="AE420" s="167">
        <f t="shared" si="70"/>
        <v>1.966131716516105</v>
      </c>
      <c r="AF420" s="167">
        <f t="shared" si="70"/>
        <v>1.966131716516105</v>
      </c>
      <c r="AG420" s="167">
        <f t="shared" si="70"/>
        <v>1.966131716516105</v>
      </c>
      <c r="AH420" s="167">
        <f t="shared" si="70"/>
        <v>1.966131716516105</v>
      </c>
      <c r="AI420" s="167">
        <f t="shared" si="70"/>
        <v>1.966131716516105</v>
      </c>
      <c r="AJ420" s="167">
        <f t="shared" si="70"/>
        <v>1.966131716516105</v>
      </c>
      <c r="AK420" s="167">
        <f t="shared" si="70"/>
        <v>1.966131716516105</v>
      </c>
      <c r="AL420" s="167">
        <f t="shared" si="70"/>
        <v>1.966131716516105</v>
      </c>
      <c r="AM420" s="167">
        <f t="shared" ref="AM420:BI420" si="71">SUM(AM408:AM419)</f>
        <v>1.966131716516105</v>
      </c>
      <c r="AN420" s="167">
        <f t="shared" si="71"/>
        <v>1.966131716516105</v>
      </c>
      <c r="AO420" s="167">
        <f t="shared" si="71"/>
        <v>1.966131716516105</v>
      </c>
      <c r="AP420" s="167">
        <f t="shared" si="71"/>
        <v>1.966131716516105</v>
      </c>
      <c r="AQ420" s="167">
        <f t="shared" si="71"/>
        <v>1.966131716516105</v>
      </c>
      <c r="AR420" s="167">
        <f t="shared" si="71"/>
        <v>1.966131716516105</v>
      </c>
      <c r="AS420" s="167">
        <f t="shared" si="71"/>
        <v>1.966131716516105</v>
      </c>
      <c r="AT420" s="167">
        <f t="shared" si="71"/>
        <v>1.966131716516105</v>
      </c>
      <c r="AU420" s="167">
        <f t="shared" si="71"/>
        <v>1.966131716516105</v>
      </c>
      <c r="AV420" s="167">
        <f t="shared" si="71"/>
        <v>1.966131716516105</v>
      </c>
      <c r="AW420" s="167">
        <f t="shared" si="71"/>
        <v>1.966131716516105</v>
      </c>
      <c r="AX420" s="167">
        <f t="shared" si="71"/>
        <v>1.966131716516105</v>
      </c>
      <c r="AY420" s="167">
        <f t="shared" si="71"/>
        <v>1.966131716516105</v>
      </c>
      <c r="AZ420" s="167">
        <f t="shared" si="71"/>
        <v>1.966131716516105</v>
      </c>
      <c r="BA420" s="167">
        <f t="shared" si="71"/>
        <v>1.966131716516105</v>
      </c>
      <c r="BB420" s="167">
        <f t="shared" si="71"/>
        <v>1.966131716516105</v>
      </c>
      <c r="BC420" s="167">
        <f t="shared" si="71"/>
        <v>1.966131716516105</v>
      </c>
      <c r="BD420" s="167">
        <f t="shared" si="71"/>
        <v>1.966131716516105</v>
      </c>
      <c r="BE420" s="167">
        <f t="shared" si="71"/>
        <v>1.966131716516105</v>
      </c>
      <c r="BF420" s="167">
        <f t="shared" si="71"/>
        <v>1.6627367367677675</v>
      </c>
      <c r="BG420" s="167">
        <f t="shared" si="71"/>
        <v>1.3249941691953331</v>
      </c>
      <c r="BH420" s="167">
        <f t="shared" si="71"/>
        <v>0.95668386544907846</v>
      </c>
      <c r="BI420" s="167">
        <f t="shared" si="71"/>
        <v>0.62513898120766564</v>
      </c>
      <c r="BJ420" s="16"/>
      <c r="BK420" s="16"/>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2" customFormat="1" hidden="1" outlineLevel="2">
      <c r="A421" s="16"/>
      <c r="B421" s="42" t="str">
        <f>C433</f>
        <v>IT &amp; Communication Systems (Networks)</v>
      </c>
      <c r="C421" s="43"/>
      <c r="D421" s="44" t="s">
        <v>72</v>
      </c>
      <c r="E421" s="43"/>
      <c r="F421" s="45"/>
      <c r="G421" s="171" t="str">
        <f>IF(G$3&gt;A8taxremlife,A8taxvalue-SUM($F421:F421),IF(A8taxremlife="N/A","n/a",A8taxvalue/A8taxremlife))</f>
        <v>n/a</v>
      </c>
      <c r="H421" s="171" t="str">
        <f>IF(H$3&gt;A8taxremlife,A8taxvalue-SUM($F421:G421),IF(A8taxremlife="N/A","n/a",A8taxvalue/A8taxremlife))</f>
        <v>n/a</v>
      </c>
      <c r="I421" s="171" t="str">
        <f>IF(I$3&gt;A8taxremlife,A8taxvalue-SUM($F421:H421),IF(A8taxremlife="N/A","n/a",A8taxvalue/A8taxremlife))</f>
        <v>n/a</v>
      </c>
      <c r="J421" s="171" t="str">
        <f>IF(J$3&gt;A8taxremlife,A8taxvalue-SUM($F421:I421),IF(A8taxremlife="N/A","n/a",A8taxvalue/A8taxremlife))</f>
        <v>n/a</v>
      </c>
      <c r="K421" s="171" t="str">
        <f>IF(K$3&gt;A8taxremlife,A8taxvalue-SUM($F421:J421),IF(A8taxremlife="N/A","n/a",A8taxvalue/A8taxremlife))</f>
        <v>n/a</v>
      </c>
      <c r="L421" s="171" t="str">
        <f>IF(L$3&gt;A8taxremlife,A8taxvalue-SUM($F421:K421),IF(A8taxremlife="N/A","n/a",A8taxvalue/A8taxremlife))</f>
        <v>n/a</v>
      </c>
      <c r="M421" s="171" t="str">
        <f>IF(M$3&gt;A8taxremlife,A8taxvalue-SUM($F421:L421),IF(A8taxremlife="N/A","n/a",A8taxvalue/A8taxremlife))</f>
        <v>n/a</v>
      </c>
      <c r="N421" s="171" t="str">
        <f>IF(N$3&gt;A8taxremlife,A8taxvalue-SUM($F421:M421),IF(A8taxremlife="N/A","n/a",A8taxvalue/A8taxremlife))</f>
        <v>n/a</v>
      </c>
      <c r="O421" s="171" t="str">
        <f>IF(O$3&gt;A8taxremlife,A8taxvalue-SUM($F421:N421),IF(A8taxremlife="N/A","n/a",A8taxvalue/A8taxremlife))</f>
        <v>n/a</v>
      </c>
      <c r="P421" s="171" t="str">
        <f>IF(P$3&gt;A8taxremlife,A8taxvalue-SUM($F421:O421),IF(A8taxremlife="N/A","n/a",A8taxvalue/A8taxremlife))</f>
        <v>n/a</v>
      </c>
      <c r="Q421" s="171" t="str">
        <f>IF(Q$3&gt;A8taxremlife,A8taxvalue-SUM($F421:P421),IF(A8taxremlife="N/A","n/a",A8taxvalue/A8taxremlife))</f>
        <v>n/a</v>
      </c>
      <c r="R421" s="171" t="str">
        <f>IF(R$3&gt;A8taxremlife,A8taxvalue-SUM($F421:Q421),IF(A8taxremlife="N/A","n/a",A8taxvalue/A8taxremlife))</f>
        <v>n/a</v>
      </c>
      <c r="S421" s="171" t="str">
        <f>IF(S$3&gt;A8taxremlife,A8taxvalue-SUM($F421:R421),IF(A8taxremlife="N/A","n/a",A8taxvalue/A8taxremlife))</f>
        <v>n/a</v>
      </c>
      <c r="T421" s="171" t="str">
        <f>IF(T$3&gt;A8taxremlife,A8taxvalue-SUM($F421:S421),IF(A8taxremlife="N/A","n/a",A8taxvalue/A8taxremlife))</f>
        <v>n/a</v>
      </c>
      <c r="U421" s="171" t="str">
        <f>IF(U$3&gt;A8taxremlife,A8taxvalue-SUM($F421:T421),IF(A8taxremlife="N/A","n/a",A8taxvalue/A8taxremlife))</f>
        <v>n/a</v>
      </c>
      <c r="V421" s="171" t="str">
        <f>IF(V$3&gt;A8taxremlife,A8taxvalue-SUM($F421:U421),IF(A8taxremlife="N/A","n/a",A8taxvalue/A8taxremlife))</f>
        <v>n/a</v>
      </c>
      <c r="W421" s="171" t="str">
        <f>IF(W$3&gt;A8taxremlife,A8taxvalue-SUM($F421:V421),IF(A8taxremlife="N/A","n/a",A8taxvalue/A8taxremlife))</f>
        <v>n/a</v>
      </c>
      <c r="X421" s="171" t="str">
        <f>IF(X$3&gt;A8taxremlife,A8taxvalue-SUM($F421:W421),IF(A8taxremlife="N/A","n/a",A8taxvalue/A8taxremlife))</f>
        <v>n/a</v>
      </c>
      <c r="Y421" s="171" t="str">
        <f>IF(Y$3&gt;A8taxremlife,A8taxvalue-SUM($F421:X421),IF(A8taxremlife="N/A","n/a",A8taxvalue/A8taxremlife))</f>
        <v>n/a</v>
      </c>
      <c r="Z421" s="171" t="str">
        <f>IF(Z$3&gt;A8taxremlife,A8taxvalue-SUM($F421:Y421),IF(A8taxremlife="N/A","n/a",A8taxvalue/A8taxremlife))</f>
        <v>n/a</v>
      </c>
      <c r="AA421" s="171" t="str">
        <f>IF(AA$3&gt;A8taxremlife,A8taxvalue-SUM($F421:Z421),IF(A8taxremlife="N/A","n/a",A8taxvalue/A8taxremlife))</f>
        <v>n/a</v>
      </c>
      <c r="AB421" s="171" t="str">
        <f>IF(AB$3&gt;A8taxremlife,A8taxvalue-SUM($F421:AA421),IF(A8taxremlife="N/A","n/a",A8taxvalue/A8taxremlife))</f>
        <v>n/a</v>
      </c>
      <c r="AC421" s="171" t="str">
        <f>IF(AC$3&gt;A8taxremlife,A8taxvalue-SUM($F421:AB421),IF(A8taxremlife="N/A","n/a",A8taxvalue/A8taxremlife))</f>
        <v>n/a</v>
      </c>
      <c r="AD421" s="171" t="str">
        <f>IF(AD$3&gt;A8taxremlife,A8taxvalue-SUM($F421:AC421),IF(A8taxremlife="N/A","n/a",A8taxvalue/A8taxremlife))</f>
        <v>n/a</v>
      </c>
      <c r="AE421" s="171" t="str">
        <f>IF(AE$3&gt;A8taxremlife,A8taxvalue-SUM($F421:AD421),IF(A8taxremlife="N/A","n/a",A8taxvalue/A8taxremlife))</f>
        <v>n/a</v>
      </c>
      <c r="AF421" s="171" t="str">
        <f>IF(AF$3&gt;A8taxremlife,A8taxvalue-SUM($F421:AE421),IF(A8taxremlife="N/A","n/a",A8taxvalue/A8taxremlife))</f>
        <v>n/a</v>
      </c>
      <c r="AG421" s="171" t="str">
        <f>IF(AG$3&gt;A8taxremlife,A8taxvalue-SUM($F421:AF421),IF(A8taxremlife="N/A","n/a",A8taxvalue/A8taxremlife))</f>
        <v>n/a</v>
      </c>
      <c r="AH421" s="171" t="str">
        <f>IF(AH$3&gt;A8taxremlife,A8taxvalue-SUM($F421:AG421),IF(A8taxremlife="N/A","n/a",A8taxvalue/A8taxremlife))</f>
        <v>n/a</v>
      </c>
      <c r="AI421" s="171" t="str">
        <f>IF(AI$3&gt;A8taxremlife,A8taxvalue-SUM($F421:AH421),IF(A8taxremlife="N/A","n/a",A8taxvalue/A8taxremlife))</f>
        <v>n/a</v>
      </c>
      <c r="AJ421" s="171" t="str">
        <f>IF(AJ$3&gt;A8taxremlife,A8taxvalue-SUM($F421:AI421),IF(A8taxremlife="N/A","n/a",A8taxvalue/A8taxremlife))</f>
        <v>n/a</v>
      </c>
      <c r="AK421" s="171" t="str">
        <f>IF(AK$3&gt;A8taxremlife,A8taxvalue-SUM($F421:AJ421),IF(A8taxremlife="N/A","n/a",A8taxvalue/A8taxremlife))</f>
        <v>n/a</v>
      </c>
      <c r="AL421" s="171" t="str">
        <f>IF(AL$3&gt;A8taxremlife,A8taxvalue-SUM($F421:AK421),IF(A8taxremlife="N/A","n/a",A8taxvalue/A8taxremlife))</f>
        <v>n/a</v>
      </c>
      <c r="AM421" s="171" t="str">
        <f>IF(AM$3&gt;A8taxremlife,A8taxvalue-SUM($F421:AL421),IF(A8taxremlife="N/A","n/a",A8taxvalue/A8taxremlife))</f>
        <v>n/a</v>
      </c>
      <c r="AN421" s="171" t="str">
        <f>IF(AN$3&gt;A8taxremlife,A8taxvalue-SUM($F421:AM421),IF(A8taxremlife="N/A","n/a",A8taxvalue/A8taxremlife))</f>
        <v>n/a</v>
      </c>
      <c r="AO421" s="171" t="str">
        <f>IF(AO$3&gt;A8taxremlife,A8taxvalue-SUM($F421:AN421),IF(A8taxremlife="N/A","n/a",A8taxvalue/A8taxremlife))</f>
        <v>n/a</v>
      </c>
      <c r="AP421" s="171" t="str">
        <f>IF(AP$3&gt;A8taxremlife,A8taxvalue-SUM($F421:AO421),IF(A8taxremlife="N/A","n/a",A8taxvalue/A8taxremlife))</f>
        <v>n/a</v>
      </c>
      <c r="AQ421" s="171" t="str">
        <f>IF(AQ$3&gt;A8taxremlife,A8taxvalue-SUM($F421:AP421),IF(A8taxremlife="N/A","n/a",A8taxvalue/A8taxremlife))</f>
        <v>n/a</v>
      </c>
      <c r="AR421" s="171" t="str">
        <f>IF(AR$3&gt;A8taxremlife,A8taxvalue-SUM($F421:AQ421),IF(A8taxremlife="N/A","n/a",A8taxvalue/A8taxremlife))</f>
        <v>n/a</v>
      </c>
      <c r="AS421" s="171" t="str">
        <f>IF(AS$3&gt;A8taxremlife,A8taxvalue-SUM($F421:AR421),IF(A8taxremlife="N/A","n/a",A8taxvalue/A8taxremlife))</f>
        <v>n/a</v>
      </c>
      <c r="AT421" s="171" t="str">
        <f>IF(AT$3&gt;A8taxremlife,A8taxvalue-SUM($F421:AS421),IF(A8taxremlife="N/A","n/a",A8taxvalue/A8taxremlife))</f>
        <v>n/a</v>
      </c>
      <c r="AU421" s="171" t="str">
        <f>IF(AU$3&gt;A8taxremlife,A8taxvalue-SUM($F421:AT421),IF(A8taxremlife="N/A","n/a",A8taxvalue/A8taxremlife))</f>
        <v>n/a</v>
      </c>
      <c r="AV421" s="171" t="str">
        <f>IF(AV$3&gt;A8taxremlife,A8taxvalue-SUM($F421:AU421),IF(A8taxremlife="N/A","n/a",A8taxvalue/A8taxremlife))</f>
        <v>n/a</v>
      </c>
      <c r="AW421" s="171" t="str">
        <f>IF(AW$3&gt;A8taxremlife,A8taxvalue-SUM($F421:AV421),IF(A8taxremlife="N/A","n/a",A8taxvalue/A8taxremlife))</f>
        <v>n/a</v>
      </c>
      <c r="AX421" s="171" t="str">
        <f>IF(AX$3&gt;A8taxremlife,A8taxvalue-SUM($F421:AW421),IF(A8taxremlife="N/A","n/a",A8taxvalue/A8taxremlife))</f>
        <v>n/a</v>
      </c>
      <c r="AY421" s="171" t="str">
        <f>IF(AY$3&gt;A8taxremlife,A8taxvalue-SUM($F421:AX421),IF(A8taxremlife="N/A","n/a",A8taxvalue/A8taxremlife))</f>
        <v>n/a</v>
      </c>
      <c r="AZ421" s="171" t="str">
        <f>IF(AZ$3&gt;A8taxremlife,A8taxvalue-SUM($F421:AY421),IF(A8taxremlife="N/A","n/a",A8taxvalue/A8taxremlife))</f>
        <v>n/a</v>
      </c>
      <c r="BA421" s="171" t="str">
        <f>IF(BA$3&gt;A8taxremlife,A8taxvalue-SUM($F421:AZ421),IF(A8taxremlife="N/A","n/a",A8taxvalue/A8taxremlife))</f>
        <v>n/a</v>
      </c>
      <c r="BB421" s="171" t="str">
        <f>IF(BB$3&gt;A8taxremlife,A8taxvalue-SUM($F421:BA421),IF(A8taxremlife="N/A","n/a",A8taxvalue/A8taxremlife))</f>
        <v>n/a</v>
      </c>
      <c r="BC421" s="171" t="str">
        <f>IF(BC$3&gt;A8taxremlife,A8taxvalue-SUM($F421:BB421),IF(A8taxremlife="N/A","n/a",A8taxvalue/A8taxremlife))</f>
        <v>n/a</v>
      </c>
      <c r="BD421" s="171" t="str">
        <f>IF(BD$3&gt;A8taxremlife,A8taxvalue-SUM($F421:BC421),IF(A8taxremlife="N/A","n/a",A8taxvalue/A8taxremlife))</f>
        <v>n/a</v>
      </c>
      <c r="BE421" s="171" t="str">
        <f>IF(BE$3&gt;A8taxremlife,A8taxvalue-SUM($F421:BD421),IF(A8taxremlife="N/A","n/a",A8taxvalue/A8taxremlife))</f>
        <v>n/a</v>
      </c>
      <c r="BF421" s="171" t="str">
        <f>IF(BF$3&gt;A8taxremlife,A8taxvalue-SUM($F421:BE421),IF(A8taxremlife="N/A","n/a",A8taxvalue/A8taxremlife))</f>
        <v>n/a</v>
      </c>
      <c r="BG421" s="171" t="str">
        <f>IF(BG$3&gt;A8taxremlife,A8taxvalue-SUM($F421:BF421),IF(A8taxremlife="N/A","n/a",A8taxvalue/A8taxremlife))</f>
        <v>n/a</v>
      </c>
      <c r="BH421" s="171" t="str">
        <f>IF(BH$3&gt;A8taxremlife,A8taxvalue-SUM($F421:BG421),IF(A8taxremlife="N/A","n/a",A8taxvalue/A8taxremlife))</f>
        <v>n/a</v>
      </c>
      <c r="BI421" s="171" t="str">
        <f>IF(BI$3&gt;A8taxremlife,A8taxvalue-SUM($F421:BH421),IF(A8taxremlife="N/A","n/a",A8taxvalue/A8taxremlife))</f>
        <v>n/a</v>
      </c>
      <c r="BJ421" s="16"/>
      <c r="BK421" s="16"/>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2" customFormat="1" hidden="1" outlineLevel="2">
      <c r="A422" s="16"/>
      <c r="B422" s="16"/>
      <c r="C422" s="35"/>
      <c r="D422" s="546" t="s">
        <v>71</v>
      </c>
      <c r="E422" s="293">
        <v>0</v>
      </c>
      <c r="F422" s="37"/>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c r="BE422" s="172"/>
      <c r="BF422" s="172"/>
      <c r="BG422" s="172"/>
      <c r="BH422" s="172"/>
      <c r="BI422" s="172"/>
      <c r="BJ422" s="16"/>
      <c r="BK422" s="16"/>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2" customFormat="1" hidden="1" outlineLevel="2">
      <c r="A423" s="16"/>
      <c r="B423" s="16"/>
      <c r="C423" s="35"/>
      <c r="D423" s="546"/>
      <c r="E423" s="293">
        <v>1</v>
      </c>
      <c r="F423" s="37"/>
      <c r="G423" s="317"/>
      <c r="H423" s="172">
        <f>IF(A8taxstdlife="n/a","n/a",IF(H$3&gt;(A8taxstdlife+$E423),((Input!$G$110+Input!$G$86)*$G$7)-SUM($G423:G423),((Input!$G$110+Input!$G$86)*$G$7)/A8taxstdlife))</f>
        <v>0.57539862853726753</v>
      </c>
      <c r="I423" s="172">
        <f>IF(A8taxstdlife="n/a","n/a",IF(I$3&gt;(A8taxstdlife+$E423),((Input!$G$110+Input!$G$86)*$G$7)-SUM($G423:H423),((Input!$G$110+Input!$G$86)*$G$7)/A8taxstdlife))</f>
        <v>0.57539862853726753</v>
      </c>
      <c r="J423" s="172">
        <f>IF(A8taxstdlife="n/a","n/a",IF(J$3&gt;(A8taxstdlife+$E423),((Input!$G$110+Input!$G$86)*$G$7)-SUM($G423:I423),((Input!$G$110+Input!$G$86)*$G$7)/A8taxstdlife))</f>
        <v>0.57539862853726753</v>
      </c>
      <c r="K423" s="172">
        <f>IF(A8taxstdlife="n/a","n/a",IF(K$3&gt;(A8taxstdlife+$E423),((Input!$G$110+Input!$G$86)*$G$7)-SUM($G423:J423),((Input!$G$110+Input!$G$86)*$G$7)/A8taxstdlife))</f>
        <v>0.57539862853726753</v>
      </c>
      <c r="L423" s="172">
        <f>IF(A8taxstdlife="n/a","n/a",IF(L$3&gt;(A8taxstdlife+$E423),((Input!$G$110+Input!$G$86)*$G$7)-SUM($G423:K423),((Input!$G$110+Input!$G$86)*$G$7)/A8taxstdlife))</f>
        <v>0.57539862853726753</v>
      </c>
      <c r="M423" s="172">
        <f>IF(A8taxstdlife="n/a","n/a",IF(M$3&gt;(A8taxstdlife+$E423),((Input!$G$110+Input!$G$86)*$G$7)-SUM($G423:L423),((Input!$G$110+Input!$G$86)*$G$7)/A8taxstdlife))</f>
        <v>0.57539862853726753</v>
      </c>
      <c r="N423" s="172">
        <f>IF(A8taxstdlife="n/a","n/a",IF(N$3&gt;(A8taxstdlife+$E423),((Input!$G$110+Input!$G$86)*$G$7)-SUM($G423:M423),((Input!$G$110+Input!$G$86)*$G$7)/A8taxstdlife))</f>
        <v>0.57539862853726753</v>
      </c>
      <c r="O423" s="172">
        <f>IF(A8taxstdlife="n/a","n/a",IF(O$3&gt;(A8taxstdlife+$E423),((Input!$G$110+Input!$G$86)*$G$7)-SUM($G423:N423),((Input!$G$110+Input!$G$86)*$G$7)/A8taxstdlife))</f>
        <v>0.57539862853726753</v>
      </c>
      <c r="P423" s="172">
        <f>IF(A8taxstdlife="n/a","n/a",IF(P$3&gt;(A8taxstdlife+$E423),((Input!$G$110+Input!$G$86)*$G$7)-SUM($G423:O423),((Input!$G$110+Input!$G$86)*$G$7)/A8taxstdlife))</f>
        <v>0.57539862853726753</v>
      </c>
      <c r="Q423" s="172">
        <f>IF(A8taxstdlife="n/a","n/a",IF(Q$3&gt;(A8taxstdlife+$E423),((Input!$G$110+Input!$G$86)*$G$7)-SUM($G423:P423),((Input!$G$110+Input!$G$86)*$G$7)/A8taxstdlife))</f>
        <v>0.57539862853726753</v>
      </c>
      <c r="R423" s="172">
        <f>IF(A8taxstdlife="n/a","n/a",IF(R$3&gt;(A8taxstdlife+$E423),((Input!$G$110+Input!$G$86)*$G$7)-SUM($G423:Q423),((Input!$G$110+Input!$G$86)*$G$7)/A8taxstdlife))</f>
        <v>0</v>
      </c>
      <c r="S423" s="172">
        <f>IF(A8taxstdlife="n/a","n/a",IF(S$3&gt;(A8taxstdlife+$E423),((Input!$G$110+Input!$G$86)*$G$7)-SUM($G423:R423),((Input!$G$110+Input!$G$86)*$G$7)/A8taxstdlife))</f>
        <v>0</v>
      </c>
      <c r="T423" s="172">
        <f>IF(A8taxstdlife="n/a","n/a",IF(T$3&gt;(A8taxstdlife+$E423),((Input!$G$110+Input!$G$86)*$G$7)-SUM($G423:S423),((Input!$G$110+Input!$G$86)*$G$7)/A8taxstdlife))</f>
        <v>0</v>
      </c>
      <c r="U423" s="172">
        <f>IF(A8taxstdlife="n/a","n/a",IF(U$3&gt;(A8taxstdlife+$E423),((Input!$G$110+Input!$G$86)*$G$7)-SUM($G423:T423),((Input!$G$110+Input!$G$86)*$G$7)/A8taxstdlife))</f>
        <v>0</v>
      </c>
      <c r="V423" s="172">
        <f>IF(A8taxstdlife="n/a","n/a",IF(V$3&gt;(A8taxstdlife+$E423),((Input!$G$110+Input!$G$86)*$G$7)-SUM($G423:U423),((Input!$G$110+Input!$G$86)*$G$7)/A8taxstdlife))</f>
        <v>0</v>
      </c>
      <c r="W423" s="172">
        <f>IF(A8taxstdlife="n/a","n/a",IF(W$3&gt;(A8taxstdlife+$E423),((Input!$G$110+Input!$G$86)*$G$7)-SUM($G423:V423),((Input!$G$110+Input!$G$86)*$G$7)/A8taxstdlife))</f>
        <v>0</v>
      </c>
      <c r="X423" s="172">
        <f>IF(A8taxstdlife="n/a","n/a",IF(X$3&gt;(A8taxstdlife+$E423),((Input!$G$110+Input!$G$86)*$G$7)-SUM($G423:W423),((Input!$G$110+Input!$G$86)*$G$7)/A8taxstdlife))</f>
        <v>0</v>
      </c>
      <c r="Y423" s="172">
        <f>IF(A8taxstdlife="n/a","n/a",IF(Y$3&gt;(A8taxstdlife+$E423),((Input!$G$110+Input!$G$86)*$G$7)-SUM($G423:X423),((Input!$G$110+Input!$G$86)*$G$7)/A8taxstdlife))</f>
        <v>0</v>
      </c>
      <c r="Z423" s="172">
        <f>IF(A8taxstdlife="n/a","n/a",IF(Z$3&gt;(A8taxstdlife+$E423),((Input!$G$110+Input!$G$86)*$G$7)-SUM($G423:Y423),((Input!$G$110+Input!$G$86)*$G$7)/A8taxstdlife))</f>
        <v>0</v>
      </c>
      <c r="AA423" s="172">
        <f>IF(A8taxstdlife="n/a","n/a",IF(AA$3&gt;(A8taxstdlife+$E423),((Input!$G$110+Input!$G$86)*$G$7)-SUM($G423:Z423),((Input!$G$110+Input!$G$86)*$G$7)/A8taxstdlife))</f>
        <v>0</v>
      </c>
      <c r="AB423" s="172">
        <f>IF(A8taxstdlife="n/a","n/a",IF(AB$3&gt;(A8taxstdlife+$E423),((Input!$G$110+Input!$G$86)*$G$7)-SUM($G423:AA423),((Input!$G$110+Input!$G$86)*$G$7)/A8taxstdlife))</f>
        <v>0</v>
      </c>
      <c r="AC423" s="172">
        <f>IF(A8taxstdlife="n/a","n/a",IF(AC$3&gt;(A8taxstdlife+$E423),((Input!$G$110+Input!$G$86)*$G$7)-SUM($G423:AB423),((Input!$G$110+Input!$G$86)*$G$7)/A8taxstdlife))</f>
        <v>0</v>
      </c>
      <c r="AD423" s="172">
        <f>IF(A8taxstdlife="n/a","n/a",IF(AD$3&gt;(A8taxstdlife+$E423),((Input!$G$110+Input!$G$86)*$G$7)-SUM($G423:AC423),((Input!$G$110+Input!$G$86)*$G$7)/A8taxstdlife))</f>
        <v>0</v>
      </c>
      <c r="AE423" s="172">
        <f>IF(A8taxstdlife="n/a","n/a",IF(AE$3&gt;(A8taxstdlife+$E423),((Input!$G$110+Input!$G$86)*$G$7)-SUM($G423:AD423),((Input!$G$110+Input!$G$86)*$G$7)/A8taxstdlife))</f>
        <v>0</v>
      </c>
      <c r="AF423" s="172">
        <f>IF(A8taxstdlife="n/a","n/a",IF(AF$3&gt;(A8taxstdlife+$E423),((Input!$G$110+Input!$G$86)*$G$7)-SUM($G423:AE423),((Input!$G$110+Input!$G$86)*$G$7)/A8taxstdlife))</f>
        <v>0</v>
      </c>
      <c r="AG423" s="172">
        <f>IF(A8taxstdlife="n/a","n/a",IF(AG$3&gt;(A8taxstdlife+$E423),((Input!$G$110+Input!$G$86)*$G$7)-SUM($G423:AF423),((Input!$G$110+Input!$G$86)*$G$7)/A8taxstdlife))</f>
        <v>0</v>
      </c>
      <c r="AH423" s="172">
        <f>IF(A8taxstdlife="n/a","n/a",IF(AH$3&gt;(A8taxstdlife+$E423),((Input!$G$110+Input!$G$86)*$G$7)-SUM($G423:AG423),((Input!$G$110+Input!$G$86)*$G$7)/A8taxstdlife))</f>
        <v>0</v>
      </c>
      <c r="AI423" s="172">
        <f>IF(A8taxstdlife="n/a","n/a",IF(AI$3&gt;(A8taxstdlife+$E423),((Input!$G$110+Input!$G$86)*$G$7)-SUM($G423:AH423),((Input!$G$110+Input!$G$86)*$G$7)/A8taxstdlife))</f>
        <v>0</v>
      </c>
      <c r="AJ423" s="172">
        <f>IF(A8taxstdlife="n/a","n/a",IF(AJ$3&gt;(A8taxstdlife+$E423),((Input!$G$110+Input!$G$86)*$G$7)-SUM($G423:AI423),((Input!$G$110+Input!$G$86)*$G$7)/A8taxstdlife))</f>
        <v>0</v>
      </c>
      <c r="AK423" s="172">
        <f>IF(A8taxstdlife="n/a","n/a",IF(AK$3&gt;(A8taxstdlife+$E423),((Input!$G$110+Input!$G$86)*$G$7)-SUM($G423:AJ423),((Input!$G$110+Input!$G$86)*$G$7)/A8taxstdlife))</f>
        <v>0</v>
      </c>
      <c r="AL423" s="172">
        <f>IF(A8taxstdlife="n/a","n/a",IF(AL$3&gt;(A8taxstdlife+$E423),((Input!$G$110+Input!$G$86)*$G$7)-SUM($G423:AK423),((Input!$G$110+Input!$G$86)*$G$7)/A8taxstdlife))</f>
        <v>0</v>
      </c>
      <c r="AM423" s="172">
        <f>IF(A8taxstdlife="n/a","n/a",IF(AM$3&gt;(A8taxstdlife+$E423),((Input!$G$110+Input!$G$86)*$G$7)-SUM($G423:AL423),((Input!$G$110+Input!$G$86)*$G$7)/A8taxstdlife))</f>
        <v>0</v>
      </c>
      <c r="AN423" s="172">
        <f>IF(A8taxstdlife="n/a","n/a",IF(AN$3&gt;(A8taxstdlife+$E423),((Input!$G$110+Input!$G$86)*$G$7)-SUM($G423:AM423),((Input!$G$110+Input!$G$86)*$G$7)/A8taxstdlife))</f>
        <v>0</v>
      </c>
      <c r="AO423" s="172">
        <f>IF(A8taxstdlife="n/a","n/a",IF(AO$3&gt;(A8taxstdlife+$E423),((Input!$G$110+Input!$G$86)*$G$7)-SUM($G423:AN423),((Input!$G$110+Input!$G$86)*$G$7)/A8taxstdlife))</f>
        <v>0</v>
      </c>
      <c r="AP423" s="172">
        <f>IF(A8taxstdlife="n/a","n/a",IF(AP$3&gt;(A8taxstdlife+$E423),((Input!$G$110+Input!$G$86)*$G$7)-SUM($G423:AO423),((Input!$G$110+Input!$G$86)*$G$7)/A8taxstdlife))</f>
        <v>0</v>
      </c>
      <c r="AQ423" s="172">
        <f>IF(A8taxstdlife="n/a","n/a",IF(AQ$3&gt;(A8taxstdlife+$E423),((Input!$G$110+Input!$G$86)*$G$7)-SUM($G423:AP423),((Input!$G$110+Input!$G$86)*$G$7)/A8taxstdlife))</f>
        <v>0</v>
      </c>
      <c r="AR423" s="172">
        <f>IF(A8taxstdlife="n/a","n/a",IF(AR$3&gt;(A8taxstdlife+$E423),((Input!$G$110+Input!$G$86)*$G$7)-SUM($G423:AQ423),((Input!$G$110+Input!$G$86)*$G$7)/A8taxstdlife))</f>
        <v>0</v>
      </c>
      <c r="AS423" s="172">
        <f>IF(A8taxstdlife="n/a","n/a",IF(AS$3&gt;(A8taxstdlife+$E423),((Input!$G$110+Input!$G$86)*$G$7)-SUM($G423:AR423),((Input!$G$110+Input!$G$86)*$G$7)/A8taxstdlife))</f>
        <v>0</v>
      </c>
      <c r="AT423" s="172">
        <f>IF(A8taxstdlife="n/a","n/a",IF(AT$3&gt;(A8taxstdlife+$E423),((Input!$G$110+Input!$G$86)*$G$7)-SUM($G423:AS423),((Input!$G$110+Input!$G$86)*$G$7)/A8taxstdlife))</f>
        <v>0</v>
      </c>
      <c r="AU423" s="172">
        <f>IF(A8taxstdlife="n/a","n/a",IF(AU$3&gt;(A8taxstdlife+$E423),((Input!$G$110+Input!$G$86)*$G$7)-SUM($G423:AT423),((Input!$G$110+Input!$G$86)*$G$7)/A8taxstdlife))</f>
        <v>0</v>
      </c>
      <c r="AV423" s="172">
        <f>IF(A8taxstdlife="n/a","n/a",IF(AV$3&gt;(A8taxstdlife+$E423),((Input!$G$110+Input!$G$86)*$G$7)-SUM($G423:AU423),((Input!$G$110+Input!$G$86)*$G$7)/A8taxstdlife))</f>
        <v>0</v>
      </c>
      <c r="AW423" s="172">
        <f>IF(A8taxstdlife="n/a","n/a",IF(AW$3&gt;(A8taxstdlife+$E423),((Input!$G$110+Input!$G$86)*$G$7)-SUM($G423:AV423),((Input!$G$110+Input!$G$86)*$G$7)/A8taxstdlife))</f>
        <v>0</v>
      </c>
      <c r="AX423" s="172">
        <f>IF(A8taxstdlife="n/a","n/a",IF(AX$3&gt;(A8taxstdlife+$E423),((Input!$G$110+Input!$G$86)*$G$7)-SUM($G423:AW423),((Input!$G$110+Input!$G$86)*$G$7)/A8taxstdlife))</f>
        <v>0</v>
      </c>
      <c r="AY423" s="172">
        <f>IF(A8taxstdlife="n/a","n/a",IF(AY$3&gt;(A8taxstdlife+$E423),((Input!$G$110+Input!$G$86)*$G$7)-SUM($G423:AX423),((Input!$G$110+Input!$G$86)*$G$7)/A8taxstdlife))</f>
        <v>0</v>
      </c>
      <c r="AZ423" s="172">
        <f>IF(A8taxstdlife="n/a","n/a",IF(AZ$3&gt;(A8taxstdlife+$E423),((Input!$G$110+Input!$G$86)*$G$7)-SUM($G423:AY423),((Input!$G$110+Input!$G$86)*$G$7)/A8taxstdlife))</f>
        <v>0</v>
      </c>
      <c r="BA423" s="172">
        <f>IF(A8taxstdlife="n/a","n/a",IF(BA$3&gt;(A8taxstdlife+$E423),((Input!$G$110+Input!$G$86)*$G$7)-SUM($G423:AZ423),((Input!$G$110+Input!$G$86)*$G$7)/A8taxstdlife))</f>
        <v>0</v>
      </c>
      <c r="BB423" s="172">
        <f>IF(A8taxstdlife="n/a","n/a",IF(BB$3&gt;(A8taxstdlife+$E423),((Input!$G$110+Input!$G$86)*$G$7)-SUM($G423:BA423),((Input!$G$110+Input!$G$86)*$G$7)/A8taxstdlife))</f>
        <v>0</v>
      </c>
      <c r="BC423" s="172">
        <f>IF(A8taxstdlife="n/a","n/a",IF(BC$3&gt;(A8taxstdlife+$E423),((Input!$G$110+Input!$G$86)*$G$7)-SUM($G423:BB423),((Input!$G$110+Input!$G$86)*$G$7)/A8taxstdlife))</f>
        <v>0</v>
      </c>
      <c r="BD423" s="172">
        <f>IF(A8taxstdlife="n/a","n/a",IF(BD$3&gt;(A8taxstdlife+$E423),((Input!$G$110+Input!$G$86)*$G$7)-SUM($G423:BC423),((Input!$G$110+Input!$G$86)*$G$7)/A8taxstdlife))</f>
        <v>0</v>
      </c>
      <c r="BE423" s="172">
        <f>IF(A8taxstdlife="n/a","n/a",IF(BE$3&gt;(A8taxstdlife+$E423),((Input!$G$110+Input!$G$86)*$G$7)-SUM($G423:BD423),((Input!$G$110+Input!$G$86)*$G$7)/A8taxstdlife))</f>
        <v>0</v>
      </c>
      <c r="BF423" s="172">
        <f>IF(A8taxstdlife="n/a","n/a",IF(BF$3&gt;(A8taxstdlife+$E423),((Input!$G$110+Input!$G$86)*$G$7)-SUM($G423:BE423),((Input!$G$110+Input!$G$86)*$G$7)/A8taxstdlife))</f>
        <v>0</v>
      </c>
      <c r="BG423" s="172">
        <f>IF(A8taxstdlife="n/a","n/a",IF(BG$3&gt;(A8taxstdlife+$E423),((Input!$G$110+Input!$G$86)*$G$7)-SUM($G423:BF423),((Input!$G$110+Input!$G$86)*$G$7)/A8taxstdlife))</f>
        <v>0</v>
      </c>
      <c r="BH423" s="172">
        <f>IF(A8taxstdlife="n/a","n/a",IF(BH$3&gt;(A8taxstdlife+$E423),((Input!$G$110+Input!$G$86)*$G$7)-SUM($G423:BG423),((Input!$G$110+Input!$G$86)*$G$7)/A8taxstdlife))</f>
        <v>0</v>
      </c>
      <c r="BI423" s="172">
        <f>IF(A8taxstdlife="n/a","n/a",IF(BI$3&gt;(A8taxstdlife+$E423),((Input!$G$110+Input!$G$86)*$G$7)-SUM($G423:BH423),((Input!$G$110+Input!$G$86)*$G$7)/A8taxstdlife))</f>
        <v>0</v>
      </c>
      <c r="BJ423" s="16"/>
      <c r="BK423" s="16"/>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2" customFormat="1" hidden="1" outlineLevel="2">
      <c r="A424" s="16"/>
      <c r="B424" s="16"/>
      <c r="C424" s="35"/>
      <c r="D424" s="546"/>
      <c r="E424" s="293">
        <v>2</v>
      </c>
      <c r="F424" s="37"/>
      <c r="G424" s="318"/>
      <c r="H424" s="319"/>
      <c r="I424" s="172">
        <f>IF(A8taxstdlife="n/a","n/a",IF(I$3&gt;(A8taxstdlife+$E424),((Input!$H$110+Input!$H$86)*$H$7)-SUM($H424:H424),((Input!$H$110+Input!$H$86)*$H$7)/A8taxstdlife))</f>
        <v>0.59070736962266901</v>
      </c>
      <c r="J424" s="172">
        <f>IF(A8taxstdlife="n/a","n/a",IF(J$3&gt;(A8taxstdlife+$E424),((Input!$H$110+Input!$H$86)*$H$7)-SUM($H424:I424),((Input!$H$110+Input!$H$86)*$H$7)/A8taxstdlife))</f>
        <v>0.59070736962266901</v>
      </c>
      <c r="K424" s="172">
        <f>IF(A8taxstdlife="n/a","n/a",IF(K$3&gt;(A8taxstdlife+$E424),((Input!$H$110+Input!$H$86)*$H$7)-SUM($H424:J424),((Input!$H$110+Input!$H$86)*$H$7)/A8taxstdlife))</f>
        <v>0.59070736962266901</v>
      </c>
      <c r="L424" s="172">
        <f>IF(A8taxstdlife="n/a","n/a",IF(L$3&gt;(A8taxstdlife+$E424),((Input!$H$110+Input!$H$86)*$H$7)-SUM($H424:K424),((Input!$H$110+Input!$H$86)*$H$7)/A8taxstdlife))</f>
        <v>0.59070736962266901</v>
      </c>
      <c r="M424" s="172">
        <f>IF(A8taxstdlife="n/a","n/a",IF(M$3&gt;(A8taxstdlife+$E424),((Input!$H$110+Input!$H$86)*$H$7)-SUM($H424:L424),((Input!$H$110+Input!$H$86)*$H$7)/A8taxstdlife))</f>
        <v>0.59070736962266901</v>
      </c>
      <c r="N424" s="172">
        <f>IF(A8taxstdlife="n/a","n/a",IF(N$3&gt;(A8taxstdlife+$E424),((Input!$H$110+Input!$H$86)*$H$7)-SUM($H424:M424),((Input!$H$110+Input!$H$86)*$H$7)/A8taxstdlife))</f>
        <v>0.59070736962266901</v>
      </c>
      <c r="O424" s="172">
        <f>IF(A8taxstdlife="n/a","n/a",IF(O$3&gt;(A8taxstdlife+$E424),((Input!$H$110+Input!$H$86)*$H$7)-SUM($H424:N424),((Input!$H$110+Input!$H$86)*$H$7)/A8taxstdlife))</f>
        <v>0.59070736962266901</v>
      </c>
      <c r="P424" s="172">
        <f>IF(A8taxstdlife="n/a","n/a",IF(P$3&gt;(A8taxstdlife+$E424),((Input!$H$110+Input!$H$86)*$H$7)-SUM($H424:O424),((Input!$H$110+Input!$H$86)*$H$7)/A8taxstdlife))</f>
        <v>0.59070736962266901</v>
      </c>
      <c r="Q424" s="172">
        <f>IF(A8taxstdlife="n/a","n/a",IF(Q$3&gt;(A8taxstdlife+$E424),((Input!$H$110+Input!$H$86)*$H$7)-SUM($H424:P424),((Input!$H$110+Input!$H$86)*$H$7)/A8taxstdlife))</f>
        <v>0.59070736962266901</v>
      </c>
      <c r="R424" s="172">
        <f>IF(A8taxstdlife="n/a","n/a",IF(R$3&gt;(A8taxstdlife+$E424),((Input!$H$110+Input!$H$86)*$H$7)-SUM($H424:Q424),((Input!$H$110+Input!$H$86)*$H$7)/A8taxstdlife))</f>
        <v>0.59070736962266901</v>
      </c>
      <c r="S424" s="172">
        <f>IF(A8taxstdlife="n/a","n/a",IF(S$3&gt;(A8taxstdlife+$E424),((Input!$H$110+Input!$H$86)*$H$7)-SUM($H424:R424),((Input!$H$110+Input!$H$86)*$H$7)/A8taxstdlife))</f>
        <v>8.8817841970012523E-16</v>
      </c>
      <c r="T424" s="172">
        <f>IF(A8taxstdlife="n/a","n/a",IF(T$3&gt;(A8taxstdlife+$E424),((Input!$H$110+Input!$H$86)*$H$7)-SUM($H424:S424),((Input!$H$110+Input!$H$86)*$H$7)/A8taxstdlife))</f>
        <v>0</v>
      </c>
      <c r="U424" s="172">
        <f>IF(A8taxstdlife="n/a","n/a",IF(U$3&gt;(A8taxstdlife+$E424),((Input!$H$110+Input!$H$86)*$H$7)-SUM($H424:T424),((Input!$H$110+Input!$H$86)*$H$7)/A8taxstdlife))</f>
        <v>0</v>
      </c>
      <c r="V424" s="172">
        <f>IF(A8taxstdlife="n/a","n/a",IF(V$3&gt;(A8taxstdlife+$E424),((Input!$H$110+Input!$H$86)*$H$7)-SUM($H424:U424),((Input!$H$110+Input!$H$86)*$H$7)/A8taxstdlife))</f>
        <v>0</v>
      </c>
      <c r="W424" s="172">
        <f>IF(A8taxstdlife="n/a","n/a",IF(W$3&gt;(A8taxstdlife+$E424),((Input!$H$110+Input!$H$86)*$H$7)-SUM($H424:V424),((Input!$H$110+Input!$H$86)*$H$7)/A8taxstdlife))</f>
        <v>0</v>
      </c>
      <c r="X424" s="172">
        <f>IF(A8taxstdlife="n/a","n/a",IF(X$3&gt;(A8taxstdlife+$E424),((Input!$H$110+Input!$H$86)*$H$7)-SUM($H424:W424),((Input!$H$110+Input!$H$86)*$H$7)/A8taxstdlife))</f>
        <v>0</v>
      </c>
      <c r="Y424" s="172">
        <f>IF(A8taxstdlife="n/a","n/a",IF(Y$3&gt;(A8taxstdlife+$E424),((Input!$H$110+Input!$H$86)*$H$7)-SUM($H424:X424),((Input!$H$110+Input!$H$86)*$H$7)/A8taxstdlife))</f>
        <v>0</v>
      </c>
      <c r="Z424" s="172">
        <f>IF(A8taxstdlife="n/a","n/a",IF(Z$3&gt;(A8taxstdlife+$E424),((Input!$H$110+Input!$H$86)*$H$7)-SUM($H424:Y424),((Input!$H$110+Input!$H$86)*$H$7)/A8taxstdlife))</f>
        <v>0</v>
      </c>
      <c r="AA424" s="172">
        <f>IF(A8taxstdlife="n/a","n/a",IF(AA$3&gt;(A8taxstdlife+$E424),((Input!$H$110+Input!$H$86)*$H$7)-SUM($H424:Z424),((Input!$H$110+Input!$H$86)*$H$7)/A8taxstdlife))</f>
        <v>0</v>
      </c>
      <c r="AB424" s="172">
        <f>IF(A8taxstdlife="n/a","n/a",IF(AB$3&gt;(A8taxstdlife+$E424),((Input!$H$110+Input!$H$86)*$H$7)-SUM($H424:AA424),((Input!$H$110+Input!$H$86)*$H$7)/A8taxstdlife))</f>
        <v>0</v>
      </c>
      <c r="AC424" s="172">
        <f>IF(A8taxstdlife="n/a","n/a",IF(AC$3&gt;(A8taxstdlife+$E424),((Input!$H$110+Input!$H$86)*$H$7)-SUM($H424:AB424),((Input!$H$110+Input!$H$86)*$H$7)/A8taxstdlife))</f>
        <v>0</v>
      </c>
      <c r="AD424" s="172">
        <f>IF(A8taxstdlife="n/a","n/a",IF(AD$3&gt;(A8taxstdlife+$E424),((Input!$H$110+Input!$H$86)*$H$7)-SUM($H424:AC424),((Input!$H$110+Input!$H$86)*$H$7)/A8taxstdlife))</f>
        <v>0</v>
      </c>
      <c r="AE424" s="172">
        <f>IF(A8taxstdlife="n/a","n/a",IF(AE$3&gt;(A8taxstdlife+$E424),((Input!$H$110+Input!$H$86)*$H$7)-SUM($H424:AD424),((Input!$H$110+Input!$H$86)*$H$7)/A8taxstdlife))</f>
        <v>0</v>
      </c>
      <c r="AF424" s="172">
        <f>IF(A8taxstdlife="n/a","n/a",IF(AF$3&gt;(A8taxstdlife+$E424),((Input!$H$110+Input!$H$86)*$H$7)-SUM($H424:AE424),((Input!$H$110+Input!$H$86)*$H$7)/A8taxstdlife))</f>
        <v>0</v>
      </c>
      <c r="AG424" s="172">
        <f>IF(A8taxstdlife="n/a","n/a",IF(AG$3&gt;(A8taxstdlife+$E424),((Input!$H$110+Input!$H$86)*$H$7)-SUM($H424:AF424),((Input!$H$110+Input!$H$86)*$H$7)/A8taxstdlife))</f>
        <v>0</v>
      </c>
      <c r="AH424" s="172">
        <f>IF(A8taxstdlife="n/a","n/a",IF(AH$3&gt;(A8taxstdlife+$E424),((Input!$H$110+Input!$H$86)*$H$7)-SUM($H424:AG424),((Input!$H$110+Input!$H$86)*$H$7)/A8taxstdlife))</f>
        <v>0</v>
      </c>
      <c r="AI424" s="172">
        <f>IF(A8taxstdlife="n/a","n/a",IF(AI$3&gt;(A8taxstdlife+$E424),((Input!$H$110+Input!$H$86)*$H$7)-SUM($H424:AH424),((Input!$H$110+Input!$H$86)*$H$7)/A8taxstdlife))</f>
        <v>0</v>
      </c>
      <c r="AJ424" s="172">
        <f>IF(A8taxstdlife="n/a","n/a",IF(AJ$3&gt;(A8taxstdlife+$E424),((Input!$H$110+Input!$H$86)*$H$7)-SUM($H424:AI424),((Input!$H$110+Input!$H$86)*$H$7)/A8taxstdlife))</f>
        <v>0</v>
      </c>
      <c r="AK424" s="172">
        <f>IF(A8taxstdlife="n/a","n/a",IF(AK$3&gt;(A8taxstdlife+$E424),((Input!$H$110+Input!$H$86)*$H$7)-SUM($H424:AJ424),((Input!$H$110+Input!$H$86)*$H$7)/A8taxstdlife))</f>
        <v>0</v>
      </c>
      <c r="AL424" s="172">
        <f>IF(A8taxstdlife="n/a","n/a",IF(AL$3&gt;(A8taxstdlife+$E424),((Input!$H$110+Input!$H$86)*$H$7)-SUM($H424:AK424),((Input!$H$110+Input!$H$86)*$H$7)/A8taxstdlife))</f>
        <v>0</v>
      </c>
      <c r="AM424" s="172">
        <f>IF(A8taxstdlife="n/a","n/a",IF(AM$3&gt;(A8taxstdlife+$E424),((Input!$H$110+Input!$H$86)*$H$7)-SUM($H424:AL424),((Input!$H$110+Input!$H$86)*$H$7)/A8taxstdlife))</f>
        <v>0</v>
      </c>
      <c r="AN424" s="172">
        <f>IF(A8taxstdlife="n/a","n/a",IF(AN$3&gt;(A8taxstdlife+$E424),((Input!$H$110+Input!$H$86)*$H$7)-SUM($H424:AM424),((Input!$H$110+Input!$H$86)*$H$7)/A8taxstdlife))</f>
        <v>0</v>
      </c>
      <c r="AO424" s="172">
        <f>IF(A8taxstdlife="n/a","n/a",IF(AO$3&gt;(A8taxstdlife+$E424),((Input!$H$110+Input!$H$86)*$H$7)-SUM($H424:AN424),((Input!$H$110+Input!$H$86)*$H$7)/A8taxstdlife))</f>
        <v>0</v>
      </c>
      <c r="AP424" s="172">
        <f>IF(A8taxstdlife="n/a","n/a",IF(AP$3&gt;(A8taxstdlife+$E424),((Input!$H$110+Input!$H$86)*$H$7)-SUM($H424:AO424),((Input!$H$110+Input!$H$86)*$H$7)/A8taxstdlife))</f>
        <v>0</v>
      </c>
      <c r="AQ424" s="172">
        <f>IF(A8taxstdlife="n/a","n/a",IF(AQ$3&gt;(A8taxstdlife+$E424),((Input!$H$110+Input!$H$86)*$H$7)-SUM($H424:AP424),((Input!$H$110+Input!$H$86)*$H$7)/A8taxstdlife))</f>
        <v>0</v>
      </c>
      <c r="AR424" s="172">
        <f>IF(A8taxstdlife="n/a","n/a",IF(AR$3&gt;(A8taxstdlife+$E424),((Input!$H$110+Input!$H$86)*$H$7)-SUM($H424:AQ424),((Input!$H$110+Input!$H$86)*$H$7)/A8taxstdlife))</f>
        <v>0</v>
      </c>
      <c r="AS424" s="172">
        <f>IF(A8taxstdlife="n/a","n/a",IF(AS$3&gt;(A8taxstdlife+$E424),((Input!$H$110+Input!$H$86)*$H$7)-SUM($H424:AR424),((Input!$H$110+Input!$H$86)*$H$7)/A8taxstdlife))</f>
        <v>0</v>
      </c>
      <c r="AT424" s="172">
        <f>IF(A8taxstdlife="n/a","n/a",IF(AT$3&gt;(A8taxstdlife+$E424),((Input!$H$110+Input!$H$86)*$H$7)-SUM($H424:AS424),((Input!$H$110+Input!$H$86)*$H$7)/A8taxstdlife))</f>
        <v>0</v>
      </c>
      <c r="AU424" s="172">
        <f>IF(A8taxstdlife="n/a","n/a",IF(AU$3&gt;(A8taxstdlife+$E424),((Input!$H$110+Input!$H$86)*$H$7)-SUM($H424:AT424),((Input!$H$110+Input!$H$86)*$H$7)/A8taxstdlife))</f>
        <v>0</v>
      </c>
      <c r="AV424" s="172">
        <f>IF(A8taxstdlife="n/a","n/a",IF(AV$3&gt;(A8taxstdlife+$E424),((Input!$H$110+Input!$H$86)*$H$7)-SUM($H424:AU424),((Input!$H$110+Input!$H$86)*$H$7)/A8taxstdlife))</f>
        <v>0</v>
      </c>
      <c r="AW424" s="172">
        <f>IF(A8taxstdlife="n/a","n/a",IF(AW$3&gt;(A8taxstdlife+$E424),((Input!$H$110+Input!$H$86)*$H$7)-SUM($H424:AV424),((Input!$H$110+Input!$H$86)*$H$7)/A8taxstdlife))</f>
        <v>0</v>
      </c>
      <c r="AX424" s="172">
        <f>IF(A8taxstdlife="n/a","n/a",IF(AX$3&gt;(A8taxstdlife+$E424),((Input!$H$110+Input!$H$86)*$H$7)-SUM($H424:AW424),((Input!$H$110+Input!$H$86)*$H$7)/A8taxstdlife))</f>
        <v>0</v>
      </c>
      <c r="AY424" s="172">
        <f>IF(A8taxstdlife="n/a","n/a",IF(AY$3&gt;(A8taxstdlife+$E424),((Input!$H$110+Input!$H$86)*$H$7)-SUM($H424:AX424),((Input!$H$110+Input!$H$86)*$H$7)/A8taxstdlife))</f>
        <v>0</v>
      </c>
      <c r="AZ424" s="172">
        <f>IF(A8taxstdlife="n/a","n/a",IF(AZ$3&gt;(A8taxstdlife+$E424),((Input!$H$110+Input!$H$86)*$H$7)-SUM($H424:AY424),((Input!$H$110+Input!$H$86)*$H$7)/A8taxstdlife))</f>
        <v>0</v>
      </c>
      <c r="BA424" s="172">
        <f>IF(A8taxstdlife="n/a","n/a",IF(BA$3&gt;(A8taxstdlife+$E424),((Input!$H$110+Input!$H$86)*$H$7)-SUM($H424:AZ424),((Input!$H$110+Input!$H$86)*$H$7)/A8taxstdlife))</f>
        <v>0</v>
      </c>
      <c r="BB424" s="172">
        <f>IF(A8taxstdlife="n/a","n/a",IF(BB$3&gt;(A8taxstdlife+$E424),((Input!$H$110+Input!$H$86)*$H$7)-SUM($H424:BA424),((Input!$H$110+Input!$H$86)*$H$7)/A8taxstdlife))</f>
        <v>0</v>
      </c>
      <c r="BC424" s="172">
        <f>IF(A8taxstdlife="n/a","n/a",IF(BC$3&gt;(A8taxstdlife+$E424),((Input!$H$110+Input!$H$86)*$H$7)-SUM($H424:BB424),((Input!$H$110+Input!$H$86)*$H$7)/A8taxstdlife))</f>
        <v>0</v>
      </c>
      <c r="BD424" s="172">
        <f>IF(A8taxstdlife="n/a","n/a",IF(BD$3&gt;(A8taxstdlife+$E424),((Input!$H$110+Input!$H$86)*$H$7)-SUM($H424:BC424),((Input!$H$110+Input!$H$86)*$H$7)/A8taxstdlife))</f>
        <v>0</v>
      </c>
      <c r="BE424" s="172">
        <f>IF(A8taxstdlife="n/a","n/a",IF(BE$3&gt;(A8taxstdlife+$E424),((Input!$H$110+Input!$H$86)*$H$7)-SUM($H424:BD424),((Input!$H$110+Input!$H$86)*$H$7)/A8taxstdlife))</f>
        <v>0</v>
      </c>
      <c r="BF424" s="172">
        <f>IF(A8taxstdlife="n/a","n/a",IF(BF$3&gt;(A8taxstdlife+$E424),((Input!$H$110+Input!$H$86)*$H$7)-SUM($H424:BE424),((Input!$H$110+Input!$H$86)*$H$7)/A8taxstdlife))</f>
        <v>0</v>
      </c>
      <c r="BG424" s="172">
        <f>IF(A8taxstdlife="n/a","n/a",IF(BG$3&gt;(A8taxstdlife+$E424),((Input!$H$110+Input!$H$86)*$H$7)-SUM($H424:BF424),((Input!$H$110+Input!$H$86)*$H$7)/A8taxstdlife))</f>
        <v>0</v>
      </c>
      <c r="BH424" s="172">
        <f>IF(A8taxstdlife="n/a","n/a",IF(BH$3&gt;(A8taxstdlife+$E424),((Input!$H$110+Input!$H$86)*$H$7)-SUM($H424:BG424),((Input!$H$110+Input!$H$86)*$H$7)/A8taxstdlife))</f>
        <v>0</v>
      </c>
      <c r="BI424" s="172">
        <f>IF(A8taxstdlife="n/a","n/a",IF(BI$3&gt;(A8taxstdlife+$E424),((Input!$H$110+Input!$H$86)*$H$7)-SUM($H424:BH424),((Input!$H$110+Input!$H$86)*$H$7)/A8taxstdlife))</f>
        <v>0</v>
      </c>
      <c r="BJ424" s="16"/>
      <c r="BK424" s="16"/>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2" customFormat="1" hidden="1" outlineLevel="2">
      <c r="A425" s="16"/>
      <c r="B425" s="16"/>
      <c r="C425" s="35"/>
      <c r="D425" s="546"/>
      <c r="E425" s="293">
        <v>3</v>
      </c>
      <c r="F425" s="37"/>
      <c r="G425" s="318"/>
      <c r="H425" s="320"/>
      <c r="I425" s="319"/>
      <c r="J425" s="172">
        <f>IF(A8taxstdlife="n/a","n/a",IF(J$3&gt;(A8taxstdlife+$E425),((Input!$I$110+Input!$I$86)*$I$7)-SUM($I425:I425),((Input!$I$110+Input!$I$86)*$I$7)/A8taxstdlife))</f>
        <v>0.41207137426123291</v>
      </c>
      <c r="K425" s="172">
        <f>IF(A8taxstdlife="n/a","n/a",IF(K$3&gt;(A8taxstdlife+$E425),((Input!$I$110+Input!$I$86)*$I$7)-SUM($I425:J425),((Input!$I$110+Input!$I$86)*$I$7)/A8taxstdlife))</f>
        <v>0.41207137426123291</v>
      </c>
      <c r="L425" s="172">
        <f>IF(A8taxstdlife="n/a","n/a",IF(L$3&gt;(A8taxstdlife+$E425),((Input!$I$110+Input!$I$86)*$I$7)-SUM($I425:K425),((Input!$I$110+Input!$I$86)*$I$7)/A8taxstdlife))</f>
        <v>0.41207137426123291</v>
      </c>
      <c r="M425" s="172">
        <f>IF(A8taxstdlife="n/a","n/a",IF(M$3&gt;(A8taxstdlife+$E425),((Input!$I$110+Input!$I$86)*$I$7)-SUM($I425:L425),((Input!$I$110+Input!$I$86)*$I$7)/A8taxstdlife))</f>
        <v>0.41207137426123291</v>
      </c>
      <c r="N425" s="172">
        <f>IF(A8taxstdlife="n/a","n/a",IF(N$3&gt;(A8taxstdlife+$E425),((Input!$I$110+Input!$I$86)*$I$7)-SUM($I425:M425),((Input!$I$110+Input!$I$86)*$I$7)/A8taxstdlife))</f>
        <v>0.41207137426123291</v>
      </c>
      <c r="O425" s="172">
        <f>IF(A8taxstdlife="n/a","n/a",IF(O$3&gt;(A8taxstdlife+$E425),((Input!$I$110+Input!$I$86)*$I$7)-SUM($I425:N425),((Input!$I$110+Input!$I$86)*$I$7)/A8taxstdlife))</f>
        <v>0.41207137426123291</v>
      </c>
      <c r="P425" s="172">
        <f>IF(A8taxstdlife="n/a","n/a",IF(P$3&gt;(A8taxstdlife+$E425),((Input!$I$110+Input!$I$86)*$I$7)-SUM($I425:O425),((Input!$I$110+Input!$I$86)*$I$7)/A8taxstdlife))</f>
        <v>0.41207137426123291</v>
      </c>
      <c r="Q425" s="172">
        <f>IF(A8taxstdlife="n/a","n/a",IF(Q$3&gt;(A8taxstdlife+$E425),((Input!$I$110+Input!$I$86)*$I$7)-SUM($I425:P425),((Input!$I$110+Input!$I$86)*$I$7)/A8taxstdlife))</f>
        <v>0.41207137426123291</v>
      </c>
      <c r="R425" s="172">
        <f>IF(A8taxstdlife="n/a","n/a",IF(R$3&gt;(A8taxstdlife+$E425),((Input!$I$110+Input!$I$86)*$I$7)-SUM($I425:Q425),((Input!$I$110+Input!$I$86)*$I$7)/A8taxstdlife))</f>
        <v>0.41207137426123291</v>
      </c>
      <c r="S425" s="172">
        <f>IF(A8taxstdlife="n/a","n/a",IF(S$3&gt;(A8taxstdlife+$E425),((Input!$I$110+Input!$I$86)*$I$7)-SUM($I425:R425),((Input!$I$110+Input!$I$86)*$I$7)/A8taxstdlife))</f>
        <v>0.41207137426123291</v>
      </c>
      <c r="T425" s="172">
        <f>IF(A8taxstdlife="n/a","n/a",IF(T$3&gt;(A8taxstdlife+$E425),((Input!$I$110+Input!$I$86)*$I$7)-SUM($I425:S425),((Input!$I$110+Input!$I$86)*$I$7)/A8taxstdlife))</f>
        <v>8.8817841970012523E-16</v>
      </c>
      <c r="U425" s="172">
        <f>IF(A8taxstdlife="n/a","n/a",IF(U$3&gt;(A8taxstdlife+$E425),((Input!$I$110+Input!$I$86)*$I$7)-SUM($I425:T425),((Input!$I$110+Input!$I$86)*$I$7)/A8taxstdlife))</f>
        <v>0</v>
      </c>
      <c r="V425" s="172">
        <f>IF(A8taxstdlife="n/a","n/a",IF(V$3&gt;(A8taxstdlife+$E425),((Input!$I$110+Input!$I$86)*$I$7)-SUM($I425:U425),((Input!$I$110+Input!$I$86)*$I$7)/A8taxstdlife))</f>
        <v>0</v>
      </c>
      <c r="W425" s="172">
        <f>IF(A8taxstdlife="n/a","n/a",IF(W$3&gt;(A8taxstdlife+$E425),((Input!$I$110+Input!$I$86)*$I$7)-SUM($I425:V425),((Input!$I$110+Input!$I$86)*$I$7)/A8taxstdlife))</f>
        <v>0</v>
      </c>
      <c r="X425" s="172">
        <f>IF(A8taxstdlife="n/a","n/a",IF(X$3&gt;(A8taxstdlife+$E425),((Input!$I$110+Input!$I$86)*$I$7)-SUM($I425:W425),((Input!$I$110+Input!$I$86)*$I$7)/A8taxstdlife))</f>
        <v>0</v>
      </c>
      <c r="Y425" s="172">
        <f>IF(A8taxstdlife="n/a","n/a",IF(Y$3&gt;(A8taxstdlife+$E425),((Input!$I$110+Input!$I$86)*$I$7)-SUM($I425:X425),((Input!$I$110+Input!$I$86)*$I$7)/A8taxstdlife))</f>
        <v>0</v>
      </c>
      <c r="Z425" s="172">
        <f>IF(A8taxstdlife="n/a","n/a",IF(Z$3&gt;(A8taxstdlife+$E425),((Input!$I$110+Input!$I$86)*$I$7)-SUM($I425:Y425),((Input!$I$110+Input!$I$86)*$I$7)/A8taxstdlife))</f>
        <v>0</v>
      </c>
      <c r="AA425" s="172">
        <f>IF(A8taxstdlife="n/a","n/a",IF(AA$3&gt;(A8taxstdlife+$E425),((Input!$I$110+Input!$I$86)*$I$7)-SUM($I425:Z425),((Input!$I$110+Input!$I$86)*$I$7)/A8taxstdlife))</f>
        <v>0</v>
      </c>
      <c r="AB425" s="172">
        <f>IF(A8taxstdlife="n/a","n/a",IF(AB$3&gt;(A8taxstdlife+$E425),((Input!$I$110+Input!$I$86)*$I$7)-SUM($I425:AA425),((Input!$I$110+Input!$I$86)*$I$7)/A8taxstdlife))</f>
        <v>0</v>
      </c>
      <c r="AC425" s="172">
        <f>IF(A8taxstdlife="n/a","n/a",IF(AC$3&gt;(A8taxstdlife+$E425),((Input!$I$110+Input!$I$86)*$I$7)-SUM($I425:AB425),((Input!$I$110+Input!$I$86)*$I$7)/A8taxstdlife))</f>
        <v>0</v>
      </c>
      <c r="AD425" s="172">
        <f>IF(A8taxstdlife="n/a","n/a",IF(AD$3&gt;(A8taxstdlife+$E425),((Input!$I$110+Input!$I$86)*$I$7)-SUM($I425:AC425),((Input!$I$110+Input!$I$86)*$I$7)/A8taxstdlife))</f>
        <v>0</v>
      </c>
      <c r="AE425" s="172">
        <f>IF(A8taxstdlife="n/a","n/a",IF(AE$3&gt;(A8taxstdlife+$E425),((Input!$I$110+Input!$I$86)*$I$7)-SUM($I425:AD425),((Input!$I$110+Input!$I$86)*$I$7)/A8taxstdlife))</f>
        <v>0</v>
      </c>
      <c r="AF425" s="172">
        <f>IF(A8taxstdlife="n/a","n/a",IF(AF$3&gt;(A8taxstdlife+$E425),((Input!$I$110+Input!$I$86)*$I$7)-SUM($I425:AE425),((Input!$I$110+Input!$I$86)*$I$7)/A8taxstdlife))</f>
        <v>0</v>
      </c>
      <c r="AG425" s="172">
        <f>IF(A8taxstdlife="n/a","n/a",IF(AG$3&gt;(A8taxstdlife+$E425),((Input!$I$110+Input!$I$86)*$I$7)-SUM($I425:AF425),((Input!$I$110+Input!$I$86)*$I$7)/A8taxstdlife))</f>
        <v>0</v>
      </c>
      <c r="AH425" s="172">
        <f>IF(A8taxstdlife="n/a","n/a",IF(AH$3&gt;(A8taxstdlife+$E425),((Input!$I$110+Input!$I$86)*$I$7)-SUM($I425:AG425),((Input!$I$110+Input!$I$86)*$I$7)/A8taxstdlife))</f>
        <v>0</v>
      </c>
      <c r="AI425" s="172">
        <f>IF(A8taxstdlife="n/a","n/a",IF(AI$3&gt;(A8taxstdlife+$E425),((Input!$I$110+Input!$I$86)*$I$7)-SUM($I425:AH425),((Input!$I$110+Input!$I$86)*$I$7)/A8taxstdlife))</f>
        <v>0</v>
      </c>
      <c r="AJ425" s="172">
        <f>IF(A8taxstdlife="n/a","n/a",IF(AJ$3&gt;(A8taxstdlife+$E425),((Input!$I$110+Input!$I$86)*$I$7)-SUM($I425:AI425),((Input!$I$110+Input!$I$86)*$I$7)/A8taxstdlife))</f>
        <v>0</v>
      </c>
      <c r="AK425" s="172">
        <f>IF(A8taxstdlife="n/a","n/a",IF(AK$3&gt;(A8taxstdlife+$E425),((Input!$I$110+Input!$I$86)*$I$7)-SUM($I425:AJ425),((Input!$I$110+Input!$I$86)*$I$7)/A8taxstdlife))</f>
        <v>0</v>
      </c>
      <c r="AL425" s="172">
        <f>IF(A8taxstdlife="n/a","n/a",IF(AL$3&gt;(A8taxstdlife+$E425),((Input!$I$110+Input!$I$86)*$I$7)-SUM($I425:AK425),((Input!$I$110+Input!$I$86)*$I$7)/A8taxstdlife))</f>
        <v>0</v>
      </c>
      <c r="AM425" s="172">
        <f>IF(A8taxstdlife="n/a","n/a",IF(AM$3&gt;(A8taxstdlife+$E425),((Input!$I$110+Input!$I$86)*$I$7)-SUM($I425:AL425),((Input!$I$110+Input!$I$86)*$I$7)/A8taxstdlife))</f>
        <v>0</v>
      </c>
      <c r="AN425" s="172">
        <f>IF(A8taxstdlife="n/a","n/a",IF(AN$3&gt;(A8taxstdlife+$E425),((Input!$I$110+Input!$I$86)*$I$7)-SUM($I425:AM425),((Input!$I$110+Input!$I$86)*$I$7)/A8taxstdlife))</f>
        <v>0</v>
      </c>
      <c r="AO425" s="172">
        <f>IF(A8taxstdlife="n/a","n/a",IF(AO$3&gt;(A8taxstdlife+$E425),((Input!$I$110+Input!$I$86)*$I$7)-SUM($I425:AN425),((Input!$I$110+Input!$I$86)*$I$7)/A8taxstdlife))</f>
        <v>0</v>
      </c>
      <c r="AP425" s="172">
        <f>IF(A8taxstdlife="n/a","n/a",IF(AP$3&gt;(A8taxstdlife+$E425),((Input!$I$110+Input!$I$86)*$I$7)-SUM($I425:AO425),((Input!$I$110+Input!$I$86)*$I$7)/A8taxstdlife))</f>
        <v>0</v>
      </c>
      <c r="AQ425" s="172">
        <f>IF(A8taxstdlife="n/a","n/a",IF(AQ$3&gt;(A8taxstdlife+$E425),((Input!$I$110+Input!$I$86)*$I$7)-SUM($I425:AP425),((Input!$I$110+Input!$I$86)*$I$7)/A8taxstdlife))</f>
        <v>0</v>
      </c>
      <c r="AR425" s="172">
        <f>IF(A8taxstdlife="n/a","n/a",IF(AR$3&gt;(A8taxstdlife+$E425),((Input!$I$110+Input!$I$86)*$I$7)-SUM($I425:AQ425),((Input!$I$110+Input!$I$86)*$I$7)/A8taxstdlife))</f>
        <v>0</v>
      </c>
      <c r="AS425" s="172">
        <f>IF(A8taxstdlife="n/a","n/a",IF(AS$3&gt;(A8taxstdlife+$E425),((Input!$I$110+Input!$I$86)*$I$7)-SUM($I425:AR425),((Input!$I$110+Input!$I$86)*$I$7)/A8taxstdlife))</f>
        <v>0</v>
      </c>
      <c r="AT425" s="172">
        <f>IF(A8taxstdlife="n/a","n/a",IF(AT$3&gt;(A8taxstdlife+$E425),((Input!$I$110+Input!$I$86)*$I$7)-SUM($I425:AS425),((Input!$I$110+Input!$I$86)*$I$7)/A8taxstdlife))</f>
        <v>0</v>
      </c>
      <c r="AU425" s="172">
        <f>IF(A8taxstdlife="n/a","n/a",IF(AU$3&gt;(A8taxstdlife+$E425),((Input!$I$110+Input!$I$86)*$I$7)-SUM($I425:AT425),((Input!$I$110+Input!$I$86)*$I$7)/A8taxstdlife))</f>
        <v>0</v>
      </c>
      <c r="AV425" s="172">
        <f>IF(A8taxstdlife="n/a","n/a",IF(AV$3&gt;(A8taxstdlife+$E425),((Input!$I$110+Input!$I$86)*$I$7)-SUM($I425:AU425),((Input!$I$110+Input!$I$86)*$I$7)/A8taxstdlife))</f>
        <v>0</v>
      </c>
      <c r="AW425" s="172">
        <f>IF(A8taxstdlife="n/a","n/a",IF(AW$3&gt;(A8taxstdlife+$E425),((Input!$I$110+Input!$I$86)*$I$7)-SUM($I425:AV425),((Input!$I$110+Input!$I$86)*$I$7)/A8taxstdlife))</f>
        <v>0</v>
      </c>
      <c r="AX425" s="172">
        <f>IF(A8taxstdlife="n/a","n/a",IF(AX$3&gt;(A8taxstdlife+$E425),((Input!$I$110+Input!$I$86)*$I$7)-SUM($I425:AW425),((Input!$I$110+Input!$I$86)*$I$7)/A8taxstdlife))</f>
        <v>0</v>
      </c>
      <c r="AY425" s="172">
        <f>IF(A8taxstdlife="n/a","n/a",IF(AY$3&gt;(A8taxstdlife+$E425),((Input!$I$110+Input!$I$86)*$I$7)-SUM($I425:AX425),((Input!$I$110+Input!$I$86)*$I$7)/A8taxstdlife))</f>
        <v>0</v>
      </c>
      <c r="AZ425" s="172">
        <f>IF(A8taxstdlife="n/a","n/a",IF(AZ$3&gt;(A8taxstdlife+$E425),((Input!$I$110+Input!$I$86)*$I$7)-SUM($I425:AY425),((Input!$I$110+Input!$I$86)*$I$7)/A8taxstdlife))</f>
        <v>0</v>
      </c>
      <c r="BA425" s="172">
        <f>IF(A8taxstdlife="n/a","n/a",IF(BA$3&gt;(A8taxstdlife+$E425),((Input!$I$110+Input!$I$86)*$I$7)-SUM($I425:AZ425),((Input!$I$110+Input!$I$86)*$I$7)/A8taxstdlife))</f>
        <v>0</v>
      </c>
      <c r="BB425" s="172">
        <f>IF(A8taxstdlife="n/a","n/a",IF(BB$3&gt;(A8taxstdlife+$E425),((Input!$I$110+Input!$I$86)*$I$7)-SUM($I425:BA425),((Input!$I$110+Input!$I$86)*$I$7)/A8taxstdlife))</f>
        <v>0</v>
      </c>
      <c r="BC425" s="172">
        <f>IF(A8taxstdlife="n/a","n/a",IF(BC$3&gt;(A8taxstdlife+$E425),((Input!$I$110+Input!$I$86)*$I$7)-SUM($I425:BB425),((Input!$I$110+Input!$I$86)*$I$7)/A8taxstdlife))</f>
        <v>0</v>
      </c>
      <c r="BD425" s="172">
        <f>IF(A8taxstdlife="n/a","n/a",IF(BD$3&gt;(A8taxstdlife+$E425),((Input!$I$110+Input!$I$86)*$I$7)-SUM($I425:BC425),((Input!$I$110+Input!$I$86)*$I$7)/A8taxstdlife))</f>
        <v>0</v>
      </c>
      <c r="BE425" s="172">
        <f>IF(A8taxstdlife="n/a","n/a",IF(BE$3&gt;(A8taxstdlife+$E425),((Input!$I$110+Input!$I$86)*$I$7)-SUM($I425:BD425),((Input!$I$110+Input!$I$86)*$I$7)/A8taxstdlife))</f>
        <v>0</v>
      </c>
      <c r="BF425" s="172">
        <f>IF(A8taxstdlife="n/a","n/a",IF(BF$3&gt;(A8taxstdlife+$E425),((Input!$I$110+Input!$I$86)*$I$7)-SUM($I425:BE425),((Input!$I$110+Input!$I$86)*$I$7)/A8taxstdlife))</f>
        <v>0</v>
      </c>
      <c r="BG425" s="172">
        <f>IF(A8taxstdlife="n/a","n/a",IF(BG$3&gt;(A8taxstdlife+$E425),((Input!$I$110+Input!$I$86)*$I$7)-SUM($I425:BF425),((Input!$I$110+Input!$I$86)*$I$7)/A8taxstdlife))</f>
        <v>0</v>
      </c>
      <c r="BH425" s="172">
        <f>IF(A8taxstdlife="n/a","n/a",IF(BH$3&gt;(A8taxstdlife+$E425),((Input!$I$110+Input!$I$86)*$I$7)-SUM($I425:BG425),((Input!$I$110+Input!$I$86)*$I$7)/A8taxstdlife))</f>
        <v>0</v>
      </c>
      <c r="BI425" s="172">
        <f>IF(A8taxstdlife="n/a","n/a",IF(BI$3&gt;(A8taxstdlife+$E425),((Input!$I$110+Input!$I$86)*$I$7)-SUM($I425:BH425),((Input!$I$110+Input!$I$86)*$I$7)/A8taxstdlife))</f>
        <v>0</v>
      </c>
      <c r="BJ425" s="16"/>
      <c r="BK425" s="16"/>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2" customFormat="1" hidden="1" outlineLevel="2">
      <c r="A426" s="16"/>
      <c r="B426" s="16"/>
      <c r="C426" s="35"/>
      <c r="D426" s="546"/>
      <c r="E426" s="293">
        <v>4</v>
      </c>
      <c r="F426" s="37"/>
      <c r="G426" s="318"/>
      <c r="H426" s="320"/>
      <c r="I426" s="320"/>
      <c r="J426" s="319"/>
      <c r="K426" s="172">
        <f>IF(A8taxstdlife="n/a","n/a",IF(K$3&gt;(A8taxstdlife+$E426),((Input!$J$110+Input!$I$86)*$J$7)-SUM($J426:J426),((Input!$J$110+Input!$I$86)*$J$7)/A8taxstdlife))</f>
        <v>0.42956270410428765</v>
      </c>
      <c r="L426" s="172">
        <f>IF(A8taxstdlife="n/a","n/a",IF(L$3&gt;(A8taxstdlife+$E426),((Input!$J$110+Input!$I$86)*$J$7)-SUM($J426:K426),((Input!$J$110+Input!$I$86)*$J$7)/A8taxstdlife))</f>
        <v>0.42956270410428765</v>
      </c>
      <c r="M426" s="172">
        <f>IF(A8taxstdlife="n/a","n/a",IF(M$3&gt;(A8taxstdlife+$E426),((Input!$J$110+Input!$I$86)*$J$7)-SUM($J426:L426),((Input!$J$110+Input!$I$86)*$J$7)/A8taxstdlife))</f>
        <v>0.42956270410428765</v>
      </c>
      <c r="N426" s="172">
        <f>IF(A8taxstdlife="n/a","n/a",IF(N$3&gt;(A8taxstdlife+$E426),((Input!$J$110+Input!$I$86)*$J$7)-SUM($J426:M426),((Input!$J$110+Input!$I$86)*$J$7)/A8taxstdlife))</f>
        <v>0.42956270410428765</v>
      </c>
      <c r="O426" s="172">
        <f>IF(A8taxstdlife="n/a","n/a",IF(O$3&gt;(A8taxstdlife+$E426),((Input!$J$110+Input!$I$86)*$J$7)-SUM($J426:N426),((Input!$J$110+Input!$I$86)*$J$7)/A8taxstdlife))</f>
        <v>0.42956270410428765</v>
      </c>
      <c r="P426" s="172">
        <f>IF(A8taxstdlife="n/a","n/a",IF(P$3&gt;(A8taxstdlife+$E426),((Input!$J$110+Input!$I$86)*$J$7)-SUM($J426:O426),((Input!$J$110+Input!$I$86)*$J$7)/A8taxstdlife))</f>
        <v>0.42956270410428765</v>
      </c>
      <c r="Q426" s="172">
        <f>IF(A8taxstdlife="n/a","n/a",IF(Q$3&gt;(A8taxstdlife+$E426),((Input!$J$110+Input!$I$86)*$J$7)-SUM($J426:P426),((Input!$J$110+Input!$I$86)*$J$7)/A8taxstdlife))</f>
        <v>0.42956270410428765</v>
      </c>
      <c r="R426" s="172">
        <f>IF(A8taxstdlife="n/a","n/a",IF(R$3&gt;(A8taxstdlife+$E426),((Input!$J$110+Input!$I$86)*$J$7)-SUM($J426:Q426),((Input!$J$110+Input!$I$86)*$J$7)/A8taxstdlife))</f>
        <v>0.42956270410428765</v>
      </c>
      <c r="S426" s="172">
        <f>IF(A8taxstdlife="n/a","n/a",IF(S$3&gt;(A8taxstdlife+$E426),((Input!$J$110+Input!$I$86)*$J$7)-SUM($J426:R426),((Input!$J$110+Input!$I$86)*$J$7)/A8taxstdlife))</f>
        <v>0.42956270410428765</v>
      </c>
      <c r="T426" s="172">
        <f>IF(A8taxstdlife="n/a","n/a",IF(T$3&gt;(A8taxstdlife+$E426),((Input!$J$110+Input!$I$86)*$J$7)-SUM($J426:S426),((Input!$J$110+Input!$I$86)*$J$7)/A8taxstdlife))</f>
        <v>0.42956270410428765</v>
      </c>
      <c r="U426" s="172">
        <f>IF(A8taxstdlife="n/a","n/a",IF(U$3&gt;(A8taxstdlife+$E426),((Input!$J$110+Input!$I$86)*$J$7)-SUM($J426:T426),((Input!$J$110+Input!$I$86)*$J$7)/A8taxstdlife))</f>
        <v>0</v>
      </c>
      <c r="V426" s="172">
        <f>IF(A8taxstdlife="n/a","n/a",IF(V$3&gt;(A8taxstdlife+$E426),((Input!$J$110+Input!$I$86)*$J$7)-SUM($J426:U426),((Input!$J$110+Input!$I$86)*$J$7)/A8taxstdlife))</f>
        <v>0</v>
      </c>
      <c r="W426" s="172">
        <f>IF(A8taxstdlife="n/a","n/a",IF(W$3&gt;(A8taxstdlife+$E426),((Input!$J$110+Input!$I$86)*$J$7)-SUM($J426:V426),((Input!$J$110+Input!$I$86)*$J$7)/A8taxstdlife))</f>
        <v>0</v>
      </c>
      <c r="X426" s="172">
        <f>IF(A8taxstdlife="n/a","n/a",IF(X$3&gt;(A8taxstdlife+$E426),((Input!$J$110+Input!$I$86)*$J$7)-SUM($J426:W426),((Input!$J$110+Input!$I$86)*$J$7)/A8taxstdlife))</f>
        <v>0</v>
      </c>
      <c r="Y426" s="172">
        <f>IF(A8taxstdlife="n/a","n/a",IF(Y$3&gt;(A8taxstdlife+$E426),((Input!$J$110+Input!$I$86)*$J$7)-SUM($J426:X426),((Input!$J$110+Input!$I$86)*$J$7)/A8taxstdlife))</f>
        <v>0</v>
      </c>
      <c r="Z426" s="172">
        <f>IF(A8taxstdlife="n/a","n/a",IF(Z$3&gt;(A8taxstdlife+$E426),((Input!$J$110+Input!$I$86)*$J$7)-SUM($J426:Y426),((Input!$J$110+Input!$I$86)*$J$7)/A8taxstdlife))</f>
        <v>0</v>
      </c>
      <c r="AA426" s="172">
        <f>IF(A8taxstdlife="n/a","n/a",IF(AA$3&gt;(A8taxstdlife+$E426),((Input!$J$110+Input!$I$86)*$J$7)-SUM($J426:Z426),((Input!$J$110+Input!$I$86)*$J$7)/A8taxstdlife))</f>
        <v>0</v>
      </c>
      <c r="AB426" s="172">
        <f>IF(A8taxstdlife="n/a","n/a",IF(AB$3&gt;(A8taxstdlife+$E426),((Input!$J$110+Input!$I$86)*$J$7)-SUM($J426:AA426),((Input!$J$110+Input!$I$86)*$J$7)/A8taxstdlife))</f>
        <v>0</v>
      </c>
      <c r="AC426" s="172">
        <f>IF(A8taxstdlife="n/a","n/a",IF(AC$3&gt;(A8taxstdlife+$E426),((Input!$J$110+Input!$I$86)*$J$7)-SUM($J426:AB426),((Input!$J$110+Input!$I$86)*$J$7)/A8taxstdlife))</f>
        <v>0</v>
      </c>
      <c r="AD426" s="172">
        <f>IF(A8taxstdlife="n/a","n/a",IF(AD$3&gt;(A8taxstdlife+$E426),((Input!$J$110+Input!$I$86)*$J$7)-SUM($J426:AC426),((Input!$J$110+Input!$I$86)*$J$7)/A8taxstdlife))</f>
        <v>0</v>
      </c>
      <c r="AE426" s="172">
        <f>IF(A8taxstdlife="n/a","n/a",IF(AE$3&gt;(A8taxstdlife+$E426),((Input!$J$110+Input!$I$86)*$J$7)-SUM($J426:AD426),((Input!$J$110+Input!$I$86)*$J$7)/A8taxstdlife))</f>
        <v>0</v>
      </c>
      <c r="AF426" s="172">
        <f>IF(A8taxstdlife="n/a","n/a",IF(AF$3&gt;(A8taxstdlife+$E426),((Input!$J$110+Input!$I$86)*$J$7)-SUM($J426:AE426),((Input!$J$110+Input!$I$86)*$J$7)/A8taxstdlife))</f>
        <v>0</v>
      </c>
      <c r="AG426" s="172">
        <f>IF(A8taxstdlife="n/a","n/a",IF(AG$3&gt;(A8taxstdlife+$E426),((Input!$J$110+Input!$I$86)*$J$7)-SUM($J426:AF426),((Input!$J$110+Input!$I$86)*$J$7)/A8taxstdlife))</f>
        <v>0</v>
      </c>
      <c r="AH426" s="172">
        <f>IF(A8taxstdlife="n/a","n/a",IF(AH$3&gt;(A8taxstdlife+$E426),((Input!$J$110+Input!$I$86)*$J$7)-SUM($J426:AG426),((Input!$J$110+Input!$I$86)*$J$7)/A8taxstdlife))</f>
        <v>0</v>
      </c>
      <c r="AI426" s="172">
        <f>IF(A8taxstdlife="n/a","n/a",IF(AI$3&gt;(A8taxstdlife+$E426),((Input!$J$110+Input!$I$86)*$J$7)-SUM($J426:AH426),((Input!$J$110+Input!$I$86)*$J$7)/A8taxstdlife))</f>
        <v>0</v>
      </c>
      <c r="AJ426" s="172">
        <f>IF(A8taxstdlife="n/a","n/a",IF(AJ$3&gt;(A8taxstdlife+$E426),((Input!$J$110+Input!$I$86)*$J$7)-SUM($J426:AI426),((Input!$J$110+Input!$I$86)*$J$7)/A8taxstdlife))</f>
        <v>0</v>
      </c>
      <c r="AK426" s="172">
        <f>IF(A8taxstdlife="n/a","n/a",IF(AK$3&gt;(A8taxstdlife+$E426),((Input!$J$110+Input!$I$86)*$J$7)-SUM($J426:AJ426),((Input!$J$110+Input!$I$86)*$J$7)/A8taxstdlife))</f>
        <v>0</v>
      </c>
      <c r="AL426" s="172">
        <f>IF(A8taxstdlife="n/a","n/a",IF(AL$3&gt;(A8taxstdlife+$E426),((Input!$J$110+Input!$I$86)*$J$7)-SUM($J426:AK426),((Input!$J$110+Input!$I$86)*$J$7)/A8taxstdlife))</f>
        <v>0</v>
      </c>
      <c r="AM426" s="172">
        <f>IF(A8taxstdlife="n/a","n/a",IF(AM$3&gt;(A8taxstdlife+$E426),((Input!$J$110+Input!$I$86)*$J$7)-SUM($J426:AL426),((Input!$J$110+Input!$I$86)*$J$7)/A8taxstdlife))</f>
        <v>0</v>
      </c>
      <c r="AN426" s="172">
        <f>IF(A8taxstdlife="n/a","n/a",IF(AN$3&gt;(A8taxstdlife+$E426),((Input!$J$110+Input!$I$86)*$J$7)-SUM($J426:AM426),((Input!$J$110+Input!$I$86)*$J$7)/A8taxstdlife))</f>
        <v>0</v>
      </c>
      <c r="AO426" s="172">
        <f>IF(A8taxstdlife="n/a","n/a",IF(AO$3&gt;(A8taxstdlife+$E426),((Input!$J$110+Input!$I$86)*$J$7)-SUM($J426:AN426),((Input!$J$110+Input!$I$86)*$J$7)/A8taxstdlife))</f>
        <v>0</v>
      </c>
      <c r="AP426" s="172">
        <f>IF(A8taxstdlife="n/a","n/a",IF(AP$3&gt;(A8taxstdlife+$E426),((Input!$J$110+Input!$I$86)*$J$7)-SUM($J426:AO426),((Input!$J$110+Input!$I$86)*$J$7)/A8taxstdlife))</f>
        <v>0</v>
      </c>
      <c r="AQ426" s="172">
        <f>IF(A8taxstdlife="n/a","n/a",IF(AQ$3&gt;(A8taxstdlife+$E426),((Input!$J$110+Input!$I$86)*$J$7)-SUM($J426:AP426),((Input!$J$110+Input!$I$86)*$J$7)/A8taxstdlife))</f>
        <v>0</v>
      </c>
      <c r="AR426" s="172">
        <f>IF(A8taxstdlife="n/a","n/a",IF(AR$3&gt;(A8taxstdlife+$E426),((Input!$J$110+Input!$I$86)*$J$7)-SUM($J426:AQ426),((Input!$J$110+Input!$I$86)*$J$7)/A8taxstdlife))</f>
        <v>0</v>
      </c>
      <c r="AS426" s="172">
        <f>IF(A8taxstdlife="n/a","n/a",IF(AS$3&gt;(A8taxstdlife+$E426),((Input!$J$110+Input!$I$86)*$J$7)-SUM($J426:AR426),((Input!$J$110+Input!$I$86)*$J$7)/A8taxstdlife))</f>
        <v>0</v>
      </c>
      <c r="AT426" s="172">
        <f>IF(A8taxstdlife="n/a","n/a",IF(AT$3&gt;(A8taxstdlife+$E426),((Input!$J$110+Input!$I$86)*$J$7)-SUM($J426:AS426),((Input!$J$110+Input!$I$86)*$J$7)/A8taxstdlife))</f>
        <v>0</v>
      </c>
      <c r="AU426" s="172">
        <f>IF(A8taxstdlife="n/a","n/a",IF(AU$3&gt;(A8taxstdlife+$E426),((Input!$J$110+Input!$I$86)*$J$7)-SUM($J426:AT426),((Input!$J$110+Input!$I$86)*$J$7)/A8taxstdlife))</f>
        <v>0</v>
      </c>
      <c r="AV426" s="172">
        <f>IF(A8taxstdlife="n/a","n/a",IF(AV$3&gt;(A8taxstdlife+$E426),((Input!$J$110+Input!$I$86)*$J$7)-SUM($J426:AU426),((Input!$J$110+Input!$I$86)*$J$7)/A8taxstdlife))</f>
        <v>0</v>
      </c>
      <c r="AW426" s="172">
        <f>IF(A8taxstdlife="n/a","n/a",IF(AW$3&gt;(A8taxstdlife+$E426),((Input!$J$110+Input!$I$86)*$J$7)-SUM($J426:AV426),((Input!$J$110+Input!$I$86)*$J$7)/A8taxstdlife))</f>
        <v>0</v>
      </c>
      <c r="AX426" s="172">
        <f>IF(A8taxstdlife="n/a","n/a",IF(AX$3&gt;(A8taxstdlife+$E426),((Input!$J$110+Input!$I$86)*$J$7)-SUM($J426:AW426),((Input!$J$110+Input!$I$86)*$J$7)/A8taxstdlife))</f>
        <v>0</v>
      </c>
      <c r="AY426" s="172">
        <f>IF(A8taxstdlife="n/a","n/a",IF(AY$3&gt;(A8taxstdlife+$E426),((Input!$J$110+Input!$I$86)*$J$7)-SUM($J426:AX426),((Input!$J$110+Input!$I$86)*$J$7)/A8taxstdlife))</f>
        <v>0</v>
      </c>
      <c r="AZ426" s="172">
        <f>IF(A8taxstdlife="n/a","n/a",IF(AZ$3&gt;(A8taxstdlife+$E426),((Input!$J$110+Input!$I$86)*$J$7)-SUM($J426:AY426),((Input!$J$110+Input!$I$86)*$J$7)/A8taxstdlife))</f>
        <v>0</v>
      </c>
      <c r="BA426" s="172">
        <f>IF(A8taxstdlife="n/a","n/a",IF(BA$3&gt;(A8taxstdlife+$E426),((Input!$J$110+Input!$I$86)*$J$7)-SUM($J426:AZ426),((Input!$J$110+Input!$I$86)*$J$7)/A8taxstdlife))</f>
        <v>0</v>
      </c>
      <c r="BB426" s="172">
        <f>IF(A8taxstdlife="n/a","n/a",IF(BB$3&gt;(A8taxstdlife+$E426),((Input!$J$110+Input!$I$86)*$J$7)-SUM($J426:BA426),((Input!$J$110+Input!$I$86)*$J$7)/A8taxstdlife))</f>
        <v>0</v>
      </c>
      <c r="BC426" s="172">
        <f>IF(A8taxstdlife="n/a","n/a",IF(BC$3&gt;(A8taxstdlife+$E426),((Input!$J$110+Input!$I$86)*$J$7)-SUM($J426:BB426),((Input!$J$110+Input!$I$86)*$J$7)/A8taxstdlife))</f>
        <v>0</v>
      </c>
      <c r="BD426" s="172">
        <f>IF(A8taxstdlife="n/a","n/a",IF(BD$3&gt;(A8taxstdlife+$E426),((Input!$J$110+Input!$I$86)*$J$7)-SUM($J426:BC426),((Input!$J$110+Input!$I$86)*$J$7)/A8taxstdlife))</f>
        <v>0</v>
      </c>
      <c r="BE426" s="172">
        <f>IF(A8taxstdlife="n/a","n/a",IF(BE$3&gt;(A8taxstdlife+$E426),((Input!$J$110+Input!$I$86)*$J$7)-SUM($J426:BD426),((Input!$J$110+Input!$I$86)*$J$7)/A8taxstdlife))</f>
        <v>0</v>
      </c>
      <c r="BF426" s="172">
        <f>IF(A8taxstdlife="n/a","n/a",IF(BF$3&gt;(A8taxstdlife+$E426),((Input!$J$110+Input!$I$86)*$J$7)-SUM($J426:BE426),((Input!$J$110+Input!$I$86)*$J$7)/A8taxstdlife))</f>
        <v>0</v>
      </c>
      <c r="BG426" s="172">
        <f>IF(A8taxstdlife="n/a","n/a",IF(BG$3&gt;(A8taxstdlife+$E426),((Input!$J$110+Input!$I$86)*$J$7)-SUM($J426:BF426),((Input!$J$110+Input!$I$86)*$J$7)/A8taxstdlife))</f>
        <v>0</v>
      </c>
      <c r="BH426" s="172">
        <f>IF(A8taxstdlife="n/a","n/a",IF(BH$3&gt;(A8taxstdlife+$E426),((Input!$J$110+Input!$I$86)*$J$7)-SUM($J426:BG426),((Input!$J$110+Input!$I$86)*$J$7)/A8taxstdlife))</f>
        <v>0</v>
      </c>
      <c r="BI426" s="172">
        <f>IF(A8taxstdlife="n/a","n/a",IF(BI$3&gt;(A8taxstdlife+$E426),((Input!$J$110+Input!$I$86)*$J$7)-SUM($J426:BH426),((Input!$J$110+Input!$I$86)*$J$7)/A8taxstdlife))</f>
        <v>0</v>
      </c>
      <c r="BJ426" s="16"/>
      <c r="BK426" s="1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2" customFormat="1" hidden="1" outlineLevel="2">
      <c r="A427" s="16"/>
      <c r="B427" s="16"/>
      <c r="C427" s="35"/>
      <c r="D427" s="546"/>
      <c r="E427" s="293">
        <v>5</v>
      </c>
      <c r="F427" s="37"/>
      <c r="G427" s="318"/>
      <c r="H427" s="320"/>
      <c r="I427" s="320"/>
      <c r="J427" s="320"/>
      <c r="K427" s="319"/>
      <c r="L427" s="172">
        <f>IF(A8taxstdlife="n/a","n/a",IF(L$3&gt;(A8taxstdlife+$E427),((Input!$K$110+Input!$K$86)*$K$7)-SUM($K427:K427),((Input!$K$110+Input!$K$86)*$K$7)/A8taxstdlife))</f>
        <v>0.56609642523735437</v>
      </c>
      <c r="M427" s="172">
        <f>IF(A8taxstdlife="n/a","n/a",IF(M$3&gt;(A8taxstdlife+$E427),((Input!$K$110+Input!$K$86)*$K$7)-SUM($K427:L427),((Input!$K$110+Input!$K$86)*$K$7)/A8taxstdlife))</f>
        <v>0.56609642523735437</v>
      </c>
      <c r="N427" s="172">
        <f>IF(A8taxstdlife="n/a","n/a",IF(N$3&gt;(A8taxstdlife+$E427),((Input!$K$110+Input!$K$86)*$K$7)-SUM($K427:M427),((Input!$K$110+Input!$K$86)*$K$7)/A8taxstdlife))</f>
        <v>0.56609642523735437</v>
      </c>
      <c r="O427" s="172">
        <f>IF(A8taxstdlife="n/a","n/a",IF(O$3&gt;(A8taxstdlife+$E427),((Input!$K$110+Input!$K$86)*$K$7)-SUM($K427:N427),((Input!$K$110+Input!$K$86)*$K$7)/A8taxstdlife))</f>
        <v>0.56609642523735437</v>
      </c>
      <c r="P427" s="172">
        <f>IF(A8taxstdlife="n/a","n/a",IF(P$3&gt;(A8taxstdlife+$E427),((Input!$K$110+Input!$K$86)*$K$7)-SUM($K427:O427),((Input!$K$110+Input!$K$86)*$K$7)/A8taxstdlife))</f>
        <v>0.56609642523735437</v>
      </c>
      <c r="Q427" s="172">
        <f>IF(A8taxstdlife="n/a","n/a",IF(Q$3&gt;(A8taxstdlife+$E427),((Input!$K$110+Input!$K$86)*$K$7)-SUM($K427:P427),((Input!$K$110+Input!$K$86)*$K$7)/A8taxstdlife))</f>
        <v>0.56609642523735437</v>
      </c>
      <c r="R427" s="172">
        <f>IF(A8taxstdlife="n/a","n/a",IF(R$3&gt;(A8taxstdlife+$E427),((Input!$K$110+Input!$K$86)*$K$7)-SUM($K427:Q427),((Input!$K$110+Input!$K$86)*$K$7)/A8taxstdlife))</f>
        <v>0.56609642523735437</v>
      </c>
      <c r="S427" s="172">
        <f>IF(A8taxstdlife="n/a","n/a",IF(S$3&gt;(A8taxstdlife+$E427),((Input!$K$110+Input!$K$86)*$K$7)-SUM($K427:R427),((Input!$K$110+Input!$K$86)*$K$7)/A8taxstdlife))</f>
        <v>0.56609642523735437</v>
      </c>
      <c r="T427" s="172">
        <f>IF(A8taxstdlife="n/a","n/a",IF(T$3&gt;(A8taxstdlife+$E427),((Input!$K$110+Input!$K$86)*$K$7)-SUM($K427:S427),((Input!$K$110+Input!$K$86)*$K$7)/A8taxstdlife))</f>
        <v>0.56609642523735437</v>
      </c>
      <c r="U427" s="172">
        <f>IF(A8taxstdlife="n/a","n/a",IF(U$3&gt;(A8taxstdlife+$E427),((Input!$K$110+Input!$K$86)*$K$7)-SUM($K427:T427),((Input!$K$110+Input!$K$86)*$K$7)/A8taxstdlife))</f>
        <v>0.56609642523735437</v>
      </c>
      <c r="V427" s="172">
        <f>IF(A8taxstdlife="n/a","n/a",IF(V$3&gt;(A8taxstdlife+$E427),((Input!$K$110+Input!$K$86)*$K$7)-SUM($K427:U427),((Input!$K$110+Input!$K$86)*$K$7)/A8taxstdlife))</f>
        <v>-1.7763568394002505E-15</v>
      </c>
      <c r="W427" s="172">
        <f>IF(A8taxstdlife="n/a","n/a",IF(W$3&gt;(A8taxstdlife+$E427),((Input!$K$110+Input!$K$86)*$K$7)-SUM($K427:V427),((Input!$K$110+Input!$K$86)*$K$7)/A8taxstdlife))</f>
        <v>0</v>
      </c>
      <c r="X427" s="172">
        <f>IF(A8taxstdlife="n/a","n/a",IF(X$3&gt;(A8taxstdlife+$E427),((Input!$K$110+Input!$K$86)*$K$7)-SUM($K427:W427),((Input!$K$110+Input!$K$86)*$K$7)/A8taxstdlife))</f>
        <v>0</v>
      </c>
      <c r="Y427" s="172">
        <f>IF(A8taxstdlife="n/a","n/a",IF(Y$3&gt;(A8taxstdlife+$E427),((Input!$K$110+Input!$K$86)*$K$7)-SUM($K427:X427),((Input!$K$110+Input!$K$86)*$K$7)/A8taxstdlife))</f>
        <v>0</v>
      </c>
      <c r="Z427" s="172">
        <f>IF(A8taxstdlife="n/a","n/a",IF(Z$3&gt;(A8taxstdlife+$E427),((Input!$K$110+Input!$K$86)*$K$7)-SUM($K427:Y427),((Input!$K$110+Input!$K$86)*$K$7)/A8taxstdlife))</f>
        <v>0</v>
      </c>
      <c r="AA427" s="172">
        <f>IF(A8taxstdlife="n/a","n/a",IF(AA$3&gt;(A8taxstdlife+$E427),((Input!$K$110+Input!$K$86)*$K$7)-SUM($K427:Z427),((Input!$K$110+Input!$K$86)*$K$7)/A8taxstdlife))</f>
        <v>0</v>
      </c>
      <c r="AB427" s="172">
        <f>IF(A8taxstdlife="n/a","n/a",IF(AB$3&gt;(A8taxstdlife+$E427),((Input!$K$110+Input!$K$86)*$K$7)-SUM($K427:AA427),((Input!$K$110+Input!$K$86)*$K$7)/A8taxstdlife))</f>
        <v>0</v>
      </c>
      <c r="AC427" s="172">
        <f>IF(A8taxstdlife="n/a","n/a",IF(AC$3&gt;(A8taxstdlife+$E427),((Input!$K$110+Input!$K$86)*$K$7)-SUM($K427:AB427),((Input!$K$110+Input!$K$86)*$K$7)/A8taxstdlife))</f>
        <v>0</v>
      </c>
      <c r="AD427" s="172">
        <f>IF(A8taxstdlife="n/a","n/a",IF(AD$3&gt;(A8taxstdlife+$E427),((Input!$K$110+Input!$K$86)*$K$7)-SUM($K427:AC427),((Input!$K$110+Input!$K$86)*$K$7)/A8taxstdlife))</f>
        <v>0</v>
      </c>
      <c r="AE427" s="172">
        <f>IF(A8taxstdlife="n/a","n/a",IF(AE$3&gt;(A8taxstdlife+$E427),((Input!$K$110+Input!$K$86)*$K$7)-SUM($K427:AD427),((Input!$K$110+Input!$K$86)*$K$7)/A8taxstdlife))</f>
        <v>0</v>
      </c>
      <c r="AF427" s="172">
        <f>IF(A8taxstdlife="n/a","n/a",IF(AF$3&gt;(A8taxstdlife+$E427),((Input!$K$110+Input!$K$86)*$K$7)-SUM($K427:AE427),((Input!$K$110+Input!$K$86)*$K$7)/A8taxstdlife))</f>
        <v>0</v>
      </c>
      <c r="AG427" s="172">
        <f>IF(A8taxstdlife="n/a","n/a",IF(AG$3&gt;(A8taxstdlife+$E427),((Input!$K$110+Input!$K$86)*$K$7)-SUM($K427:AF427),((Input!$K$110+Input!$K$86)*$K$7)/A8taxstdlife))</f>
        <v>0</v>
      </c>
      <c r="AH427" s="172">
        <f>IF(A8taxstdlife="n/a","n/a",IF(AH$3&gt;(A8taxstdlife+$E427),((Input!$K$110+Input!$K$86)*$K$7)-SUM($K427:AG427),((Input!$K$110+Input!$K$86)*$K$7)/A8taxstdlife))</f>
        <v>0</v>
      </c>
      <c r="AI427" s="172">
        <f>IF(A8taxstdlife="n/a","n/a",IF(AI$3&gt;(A8taxstdlife+$E427),((Input!$K$110+Input!$K$86)*$K$7)-SUM($K427:AH427),((Input!$K$110+Input!$K$86)*$K$7)/A8taxstdlife))</f>
        <v>0</v>
      </c>
      <c r="AJ427" s="172">
        <f>IF(A8taxstdlife="n/a","n/a",IF(AJ$3&gt;(A8taxstdlife+$E427),((Input!$K$110+Input!$K$86)*$K$7)-SUM($K427:AI427),((Input!$K$110+Input!$K$86)*$K$7)/A8taxstdlife))</f>
        <v>0</v>
      </c>
      <c r="AK427" s="172">
        <f>IF(A8taxstdlife="n/a","n/a",IF(AK$3&gt;(A8taxstdlife+$E427),((Input!$K$110+Input!$K$86)*$K$7)-SUM($K427:AJ427),((Input!$K$110+Input!$K$86)*$K$7)/A8taxstdlife))</f>
        <v>0</v>
      </c>
      <c r="AL427" s="172">
        <f>IF(A8taxstdlife="n/a","n/a",IF(AL$3&gt;(A8taxstdlife+$E427),((Input!$K$110+Input!$K$86)*$K$7)-SUM($K427:AK427),((Input!$K$110+Input!$K$86)*$K$7)/A8taxstdlife))</f>
        <v>0</v>
      </c>
      <c r="AM427" s="172">
        <f>IF(A8taxstdlife="n/a","n/a",IF(AM$3&gt;(A8taxstdlife+$E427),((Input!$K$110+Input!$K$86)*$K$7)-SUM($K427:AL427),((Input!$K$110+Input!$K$86)*$K$7)/A8taxstdlife))</f>
        <v>0</v>
      </c>
      <c r="AN427" s="172">
        <f>IF(A8taxstdlife="n/a","n/a",IF(AN$3&gt;(A8taxstdlife+$E427),((Input!$K$110+Input!$K$86)*$K$7)-SUM($K427:AM427),((Input!$K$110+Input!$K$86)*$K$7)/A8taxstdlife))</f>
        <v>0</v>
      </c>
      <c r="AO427" s="172">
        <f>IF(A8taxstdlife="n/a","n/a",IF(AO$3&gt;(A8taxstdlife+$E427),((Input!$K$110+Input!$K$86)*$K$7)-SUM($K427:AN427),((Input!$K$110+Input!$K$86)*$K$7)/A8taxstdlife))</f>
        <v>0</v>
      </c>
      <c r="AP427" s="172">
        <f>IF(A8taxstdlife="n/a","n/a",IF(AP$3&gt;(A8taxstdlife+$E427),((Input!$K$110+Input!$K$86)*$K$7)-SUM($K427:AO427),((Input!$K$110+Input!$K$86)*$K$7)/A8taxstdlife))</f>
        <v>0</v>
      </c>
      <c r="AQ427" s="172">
        <f>IF(A8taxstdlife="n/a","n/a",IF(AQ$3&gt;(A8taxstdlife+$E427),((Input!$K$110+Input!$K$86)*$K$7)-SUM($K427:AP427),((Input!$K$110+Input!$K$86)*$K$7)/A8taxstdlife))</f>
        <v>0</v>
      </c>
      <c r="AR427" s="172">
        <f>IF(A8taxstdlife="n/a","n/a",IF(AR$3&gt;(A8taxstdlife+$E427),((Input!$K$110+Input!$K$86)*$K$7)-SUM($K427:AQ427),((Input!$K$110+Input!$K$86)*$K$7)/A8taxstdlife))</f>
        <v>0</v>
      </c>
      <c r="AS427" s="172">
        <f>IF(A8taxstdlife="n/a","n/a",IF(AS$3&gt;(A8taxstdlife+$E427),((Input!$K$110+Input!$K$86)*$K$7)-SUM($K427:AR427),((Input!$K$110+Input!$K$86)*$K$7)/A8taxstdlife))</f>
        <v>0</v>
      </c>
      <c r="AT427" s="172">
        <f>IF(A8taxstdlife="n/a","n/a",IF(AT$3&gt;(A8taxstdlife+$E427),((Input!$K$110+Input!$K$86)*$K$7)-SUM($K427:AS427),((Input!$K$110+Input!$K$86)*$K$7)/A8taxstdlife))</f>
        <v>0</v>
      </c>
      <c r="AU427" s="172">
        <f>IF(A8taxstdlife="n/a","n/a",IF(AU$3&gt;(A8taxstdlife+$E427),((Input!$K$110+Input!$K$86)*$K$7)-SUM($K427:AT427),((Input!$K$110+Input!$K$86)*$K$7)/A8taxstdlife))</f>
        <v>0</v>
      </c>
      <c r="AV427" s="172">
        <f>IF(A8taxstdlife="n/a","n/a",IF(AV$3&gt;(A8taxstdlife+$E427),((Input!$K$110+Input!$K$86)*$K$7)-SUM($K427:AU427),((Input!$K$110+Input!$K$86)*$K$7)/A8taxstdlife))</f>
        <v>0</v>
      </c>
      <c r="AW427" s="172">
        <f>IF(A8taxstdlife="n/a","n/a",IF(AW$3&gt;(A8taxstdlife+$E427),((Input!$K$110+Input!$K$86)*$K$7)-SUM($K427:AV427),((Input!$K$110+Input!$K$86)*$K$7)/A8taxstdlife))</f>
        <v>0</v>
      </c>
      <c r="AX427" s="172">
        <f>IF(A8taxstdlife="n/a","n/a",IF(AX$3&gt;(A8taxstdlife+$E427),((Input!$K$110+Input!$K$86)*$K$7)-SUM($K427:AW427),((Input!$K$110+Input!$K$86)*$K$7)/A8taxstdlife))</f>
        <v>0</v>
      </c>
      <c r="AY427" s="172">
        <f>IF(A8taxstdlife="n/a","n/a",IF(AY$3&gt;(A8taxstdlife+$E427),((Input!$K$110+Input!$K$86)*$K$7)-SUM($K427:AX427),((Input!$K$110+Input!$K$86)*$K$7)/A8taxstdlife))</f>
        <v>0</v>
      </c>
      <c r="AZ427" s="172">
        <f>IF(A8taxstdlife="n/a","n/a",IF(AZ$3&gt;(A8taxstdlife+$E427),((Input!$K$110+Input!$K$86)*$K$7)-SUM($K427:AY427),((Input!$K$110+Input!$K$86)*$K$7)/A8taxstdlife))</f>
        <v>0</v>
      </c>
      <c r="BA427" s="172">
        <f>IF(A8taxstdlife="n/a","n/a",IF(BA$3&gt;(A8taxstdlife+$E427),((Input!$K$110+Input!$K$86)*$K$7)-SUM($K427:AZ427),((Input!$K$110+Input!$K$86)*$K$7)/A8taxstdlife))</f>
        <v>0</v>
      </c>
      <c r="BB427" s="172">
        <f>IF(A8taxstdlife="n/a","n/a",IF(BB$3&gt;(A8taxstdlife+$E427),((Input!$K$110+Input!$K$86)*$K$7)-SUM($K427:BA427),((Input!$K$110+Input!$K$86)*$K$7)/A8taxstdlife))</f>
        <v>0</v>
      </c>
      <c r="BC427" s="172">
        <f>IF(A8taxstdlife="n/a","n/a",IF(BC$3&gt;(A8taxstdlife+$E427),((Input!$K$110+Input!$K$86)*$K$7)-SUM($K427:BB427),((Input!$K$110+Input!$K$86)*$K$7)/A8taxstdlife))</f>
        <v>0</v>
      </c>
      <c r="BD427" s="172">
        <f>IF(A8taxstdlife="n/a","n/a",IF(BD$3&gt;(A8taxstdlife+$E427),((Input!$K$110+Input!$K$86)*$K$7)-SUM($K427:BC427),((Input!$K$110+Input!$K$86)*$K$7)/A8taxstdlife))</f>
        <v>0</v>
      </c>
      <c r="BE427" s="172">
        <f>IF(A8taxstdlife="n/a","n/a",IF(BE$3&gt;(A8taxstdlife+$E427),((Input!$K$110+Input!$K$86)*$K$7)-SUM($K427:BD427),((Input!$K$110+Input!$K$86)*$K$7)/A8taxstdlife))</f>
        <v>0</v>
      </c>
      <c r="BF427" s="172">
        <f>IF(A8taxstdlife="n/a","n/a",IF(BF$3&gt;(A8taxstdlife+$E427),((Input!$K$110+Input!$K$86)*$K$7)-SUM($K427:BE427),((Input!$K$110+Input!$K$86)*$K$7)/A8taxstdlife))</f>
        <v>0</v>
      </c>
      <c r="BG427" s="172">
        <f>IF(A8taxstdlife="n/a","n/a",IF(BG$3&gt;(A8taxstdlife+$E427),((Input!$K$110+Input!$K$86)*$K$7)-SUM($K427:BF427),((Input!$K$110+Input!$K$86)*$K$7)/A8taxstdlife))</f>
        <v>0</v>
      </c>
      <c r="BH427" s="172">
        <f>IF(A8taxstdlife="n/a","n/a",IF(BH$3&gt;(A8taxstdlife+$E427),((Input!$K$110+Input!$K$86)*$K$7)-SUM($K427:BG427),((Input!$K$110+Input!$K$86)*$K$7)/A8taxstdlife))</f>
        <v>0</v>
      </c>
      <c r="BI427" s="172">
        <f>IF(A8taxstdlife="n/a","n/a",IF(BI$3&gt;(A8taxstdlife+$E427),((Input!$K$110+Input!$K$86)*$K$7)-SUM($K427:BH427),((Input!$K$110+Input!$K$86)*$K$7)/A8taxstdlife))</f>
        <v>0</v>
      </c>
      <c r="BJ427" s="16"/>
      <c r="BK427" s="16"/>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2" customFormat="1" hidden="1" outlineLevel="2">
      <c r="A428" s="16"/>
      <c r="B428" s="16"/>
      <c r="C428" s="35"/>
      <c r="D428" s="546"/>
      <c r="E428" s="293">
        <v>6</v>
      </c>
      <c r="F428" s="37"/>
      <c r="G428" s="318"/>
      <c r="H428" s="320"/>
      <c r="I428" s="320"/>
      <c r="J428" s="320"/>
      <c r="K428" s="320"/>
      <c r="L428" s="319"/>
      <c r="M428" s="172">
        <f>IF(A8taxstdlife="n/a","n/a",IF(M$3&gt;(A8taxstdlife+$E428),((Input!$K$110+Input!$K$86)*$L$7)-SUM($L428:L428),((Input!$K$110+Input!$K$86)*$L$7)/A8taxstdlife))</f>
        <v>0.5801064643061199</v>
      </c>
      <c r="N428" s="172">
        <f>IF(A8taxstdlife="n/a","n/a",IF(N$3&gt;(A8taxstdlife+$E428),((Input!$K$110+Input!$K$86)*$L$7)-SUM($L428:M428),((Input!$K$110+Input!$K$86)*$L$7)/A8taxstdlife))</f>
        <v>0.5801064643061199</v>
      </c>
      <c r="O428" s="172">
        <f>IF(A8taxstdlife="n/a","n/a",IF(O$3&gt;(A8taxstdlife+$E428),((Input!$K$110+Input!$K$86)*$L$7)-SUM($L428:N428),((Input!$K$110+Input!$K$86)*$L$7)/A8taxstdlife))</f>
        <v>0.5801064643061199</v>
      </c>
      <c r="P428" s="172">
        <f>IF(A8taxstdlife="n/a","n/a",IF(P$3&gt;(A8taxstdlife+$E428),((Input!$K$110+Input!$K$86)*$L$7)-SUM($L428:O428),((Input!$K$110+Input!$K$86)*$L$7)/A8taxstdlife))</f>
        <v>0.5801064643061199</v>
      </c>
      <c r="Q428" s="172">
        <f>IF(A8taxstdlife="n/a","n/a",IF(Q$3&gt;(A8taxstdlife+$E428),((Input!$K$110+Input!$K$86)*$L$7)-SUM($L428:P428),((Input!$K$110+Input!$K$86)*$L$7)/A8taxstdlife))</f>
        <v>0.5801064643061199</v>
      </c>
      <c r="R428" s="172">
        <f>IF(A8taxstdlife="n/a","n/a",IF(R$3&gt;(A8taxstdlife+$E428),((Input!$K$110+Input!$K$86)*$L$7)-SUM($L428:Q428),((Input!$K$110+Input!$K$86)*$L$7)/A8taxstdlife))</f>
        <v>0.5801064643061199</v>
      </c>
      <c r="S428" s="172">
        <f>IF(A8taxstdlife="n/a","n/a",IF(S$3&gt;(A8taxstdlife+$E428),((Input!$K$110+Input!$K$86)*$L$7)-SUM($L428:R428),((Input!$K$110+Input!$K$86)*$L$7)/A8taxstdlife))</f>
        <v>0.5801064643061199</v>
      </c>
      <c r="T428" s="172">
        <f>IF(A8taxstdlife="n/a","n/a",IF(T$3&gt;(A8taxstdlife+$E428),((Input!$K$110+Input!$K$86)*$L$7)-SUM($L428:S428),((Input!$K$110+Input!$K$86)*$L$7)/A8taxstdlife))</f>
        <v>0.5801064643061199</v>
      </c>
      <c r="U428" s="172">
        <f>IF(A8taxstdlife="n/a","n/a",IF(U$3&gt;(A8taxstdlife+$E428),((Input!$K$110+Input!$K$86)*$L$7)-SUM($L428:T428),((Input!$K$110+Input!$K$86)*$L$7)/A8taxstdlife))</f>
        <v>0.5801064643061199</v>
      </c>
      <c r="V428" s="172">
        <f>IF(A8taxstdlife="n/a","n/a",IF(V$3&gt;(A8taxstdlife+$E428),((Input!$K$110+Input!$K$86)*$L$7)-SUM($L428:U428),((Input!$K$110+Input!$K$86)*$L$7)/A8taxstdlife))</f>
        <v>0.5801064643061199</v>
      </c>
      <c r="W428" s="172">
        <f>IF(A8taxstdlife="n/a","n/a",IF(W$3&gt;(A8taxstdlife+$E428),((Input!$K$110+Input!$K$86)*$L$7)-SUM($L428:V428),((Input!$K$110+Input!$K$86)*$L$7)/A8taxstdlife))</f>
        <v>8.8817841970012523E-16</v>
      </c>
      <c r="X428" s="172">
        <f>IF(A8taxstdlife="n/a","n/a",IF(X$3&gt;(A8taxstdlife+$E428),((Input!$K$110+Input!$K$86)*$L$7)-SUM($L428:W428),((Input!$K$110+Input!$K$86)*$L$7)/A8taxstdlife))</f>
        <v>0</v>
      </c>
      <c r="Y428" s="172">
        <f>IF(A8taxstdlife="n/a","n/a",IF(Y$3&gt;(A8taxstdlife+$E428),((Input!$K$110+Input!$K$86)*$L$7)-SUM($L428:X428),((Input!$K$110+Input!$K$86)*$L$7)/A8taxstdlife))</f>
        <v>0</v>
      </c>
      <c r="Z428" s="172">
        <f>IF(A8taxstdlife="n/a","n/a",IF(Z$3&gt;(A8taxstdlife+$E428),((Input!$K$110+Input!$K$86)*$L$7)-SUM($L428:Y428),((Input!$K$110+Input!$K$86)*$L$7)/A8taxstdlife))</f>
        <v>0</v>
      </c>
      <c r="AA428" s="172">
        <f>IF(A8taxstdlife="n/a","n/a",IF(AA$3&gt;(A8taxstdlife+$E428),((Input!$K$110+Input!$K$86)*$L$7)-SUM($L428:Z428),((Input!$K$110+Input!$K$86)*$L$7)/A8taxstdlife))</f>
        <v>0</v>
      </c>
      <c r="AB428" s="172">
        <f>IF(A8taxstdlife="n/a","n/a",IF(AB$3&gt;(A8taxstdlife+$E428),((Input!$K$110+Input!$K$86)*$L$7)-SUM($L428:AA428),((Input!$K$110+Input!$K$86)*$L$7)/A8taxstdlife))</f>
        <v>0</v>
      </c>
      <c r="AC428" s="172">
        <f>IF(A8taxstdlife="n/a","n/a",IF(AC$3&gt;(A8taxstdlife+$E428),((Input!$K$110+Input!$K$86)*$L$7)-SUM($L428:AB428),((Input!$K$110+Input!$K$86)*$L$7)/A8taxstdlife))</f>
        <v>0</v>
      </c>
      <c r="AD428" s="172">
        <f>IF(A8taxstdlife="n/a","n/a",IF(AD$3&gt;(A8taxstdlife+$E428),((Input!$K$110+Input!$K$86)*$L$7)-SUM($L428:AC428),((Input!$K$110+Input!$K$86)*$L$7)/A8taxstdlife))</f>
        <v>0</v>
      </c>
      <c r="AE428" s="172">
        <f>IF(A8taxstdlife="n/a","n/a",IF(AE$3&gt;(A8taxstdlife+$E428),((Input!$K$110+Input!$K$86)*$L$7)-SUM($L428:AD428),((Input!$K$110+Input!$K$86)*$L$7)/A8taxstdlife))</f>
        <v>0</v>
      </c>
      <c r="AF428" s="172">
        <f>IF(A8taxstdlife="n/a","n/a",IF(AF$3&gt;(A8taxstdlife+$E428),((Input!$K$110+Input!$K$86)*$L$7)-SUM($L428:AE428),((Input!$K$110+Input!$K$86)*$L$7)/A8taxstdlife))</f>
        <v>0</v>
      </c>
      <c r="AG428" s="172">
        <f>IF(A8taxstdlife="n/a","n/a",IF(AG$3&gt;(A8taxstdlife+$E428),((Input!$K$110+Input!$K$86)*$L$7)-SUM($L428:AF428),((Input!$K$110+Input!$K$86)*$L$7)/A8taxstdlife))</f>
        <v>0</v>
      </c>
      <c r="AH428" s="172">
        <f>IF(A8taxstdlife="n/a","n/a",IF(AH$3&gt;(A8taxstdlife+$E428),((Input!$K$110+Input!$K$86)*$L$7)-SUM($L428:AG428),((Input!$K$110+Input!$K$86)*$L$7)/A8taxstdlife))</f>
        <v>0</v>
      </c>
      <c r="AI428" s="172">
        <f>IF(A8taxstdlife="n/a","n/a",IF(AI$3&gt;(A8taxstdlife+$E428),((Input!$K$110+Input!$K$86)*$L$7)-SUM($L428:AH428),((Input!$K$110+Input!$K$86)*$L$7)/A8taxstdlife))</f>
        <v>0</v>
      </c>
      <c r="AJ428" s="172">
        <f>IF(A8taxstdlife="n/a","n/a",IF(AJ$3&gt;(A8taxstdlife+$E428),((Input!$K$110+Input!$K$86)*$L$7)-SUM($L428:AI428),((Input!$K$110+Input!$K$86)*$L$7)/A8taxstdlife))</f>
        <v>0</v>
      </c>
      <c r="AK428" s="172">
        <f>IF(A8taxstdlife="n/a","n/a",IF(AK$3&gt;(A8taxstdlife+$E428),((Input!$K$110+Input!$K$86)*$L$7)-SUM($L428:AJ428),((Input!$K$110+Input!$K$86)*$L$7)/A8taxstdlife))</f>
        <v>0</v>
      </c>
      <c r="AL428" s="172">
        <f>IF(A8taxstdlife="n/a","n/a",IF(AL$3&gt;(A8taxstdlife+$E428),((Input!$K$110+Input!$K$86)*$L$7)-SUM($L428:AK428),((Input!$K$110+Input!$K$86)*$L$7)/A8taxstdlife))</f>
        <v>0</v>
      </c>
      <c r="AM428" s="172">
        <f>IF(A8taxstdlife="n/a","n/a",IF(AM$3&gt;(A8taxstdlife+$E428),((Input!$K$110+Input!$K$86)*$L$7)-SUM($L428:AL428),((Input!$K$110+Input!$K$86)*$L$7)/A8taxstdlife))</f>
        <v>0</v>
      </c>
      <c r="AN428" s="172">
        <f>IF(A8taxstdlife="n/a","n/a",IF(AN$3&gt;(A8taxstdlife+$E428),((Input!$K$110+Input!$K$86)*$L$7)-SUM($L428:AM428),((Input!$K$110+Input!$K$86)*$L$7)/A8taxstdlife))</f>
        <v>0</v>
      </c>
      <c r="AO428" s="172">
        <f>IF(A8taxstdlife="n/a","n/a",IF(AO$3&gt;(A8taxstdlife+$E428),((Input!$K$110+Input!$K$86)*$L$7)-SUM($L428:AN428),((Input!$K$110+Input!$K$86)*$L$7)/A8taxstdlife))</f>
        <v>0</v>
      </c>
      <c r="AP428" s="172">
        <f>IF(A8taxstdlife="n/a","n/a",IF(AP$3&gt;(A8taxstdlife+$E428),((Input!$K$110+Input!$K$86)*$L$7)-SUM($L428:AO428),((Input!$K$110+Input!$K$86)*$L$7)/A8taxstdlife))</f>
        <v>0</v>
      </c>
      <c r="AQ428" s="172">
        <f>IF(A8taxstdlife="n/a","n/a",IF(AQ$3&gt;(A8taxstdlife+$E428),((Input!$K$110+Input!$K$86)*$L$7)-SUM($L428:AP428),((Input!$K$110+Input!$K$86)*$L$7)/A8taxstdlife))</f>
        <v>0</v>
      </c>
      <c r="AR428" s="172">
        <f>IF(A8taxstdlife="n/a","n/a",IF(AR$3&gt;(A8taxstdlife+$E428),((Input!$K$110+Input!$K$86)*$L$7)-SUM($L428:AQ428),((Input!$K$110+Input!$K$86)*$L$7)/A8taxstdlife))</f>
        <v>0</v>
      </c>
      <c r="AS428" s="172">
        <f>IF(A8taxstdlife="n/a","n/a",IF(AS$3&gt;(A8taxstdlife+$E428),((Input!$K$110+Input!$K$86)*$L$7)-SUM($L428:AR428),((Input!$K$110+Input!$K$86)*$L$7)/A8taxstdlife))</f>
        <v>0</v>
      </c>
      <c r="AT428" s="172">
        <f>IF(A8taxstdlife="n/a","n/a",IF(AT$3&gt;(A8taxstdlife+$E428),((Input!$K$110+Input!$K$86)*$L$7)-SUM($L428:AS428),((Input!$K$110+Input!$K$86)*$L$7)/A8taxstdlife))</f>
        <v>0</v>
      </c>
      <c r="AU428" s="172">
        <f>IF(A8taxstdlife="n/a","n/a",IF(AU$3&gt;(A8taxstdlife+$E428),((Input!$K$110+Input!$K$86)*$L$7)-SUM($L428:AT428),((Input!$K$110+Input!$K$86)*$L$7)/A8taxstdlife))</f>
        <v>0</v>
      </c>
      <c r="AV428" s="172">
        <f>IF(A8taxstdlife="n/a","n/a",IF(AV$3&gt;(A8taxstdlife+$E428),((Input!$K$110+Input!$K$86)*$L$7)-SUM($L428:AU428),((Input!$K$110+Input!$K$86)*$L$7)/A8taxstdlife))</f>
        <v>0</v>
      </c>
      <c r="AW428" s="172">
        <f>IF(A8taxstdlife="n/a","n/a",IF(AW$3&gt;(A8taxstdlife+$E428),((Input!$K$110+Input!$K$86)*$L$7)-SUM($L428:AV428),((Input!$K$110+Input!$K$86)*$L$7)/A8taxstdlife))</f>
        <v>0</v>
      </c>
      <c r="AX428" s="172">
        <f>IF(A8taxstdlife="n/a","n/a",IF(AX$3&gt;(A8taxstdlife+$E428),((Input!$K$110+Input!$K$86)*$L$7)-SUM($L428:AW428),((Input!$K$110+Input!$K$86)*$L$7)/A8taxstdlife))</f>
        <v>0</v>
      </c>
      <c r="AY428" s="172">
        <f>IF(A8taxstdlife="n/a","n/a",IF(AY$3&gt;(A8taxstdlife+$E428),((Input!$K$110+Input!$K$86)*$L$7)-SUM($L428:AX428),((Input!$K$110+Input!$K$86)*$L$7)/A8taxstdlife))</f>
        <v>0</v>
      </c>
      <c r="AZ428" s="172">
        <f>IF(A8taxstdlife="n/a","n/a",IF(AZ$3&gt;(A8taxstdlife+$E428),((Input!$K$110+Input!$K$86)*$L$7)-SUM($L428:AY428),((Input!$K$110+Input!$K$86)*$L$7)/A8taxstdlife))</f>
        <v>0</v>
      </c>
      <c r="BA428" s="172">
        <f>IF(A8taxstdlife="n/a","n/a",IF(BA$3&gt;(A8taxstdlife+$E428),((Input!$K$110+Input!$K$86)*$L$7)-SUM($L428:AZ428),((Input!$K$110+Input!$K$86)*$L$7)/A8taxstdlife))</f>
        <v>0</v>
      </c>
      <c r="BB428" s="172">
        <f>IF(A8taxstdlife="n/a","n/a",IF(BB$3&gt;(A8taxstdlife+$E428),((Input!$K$110+Input!$K$86)*$L$7)-SUM($L428:BA428),((Input!$K$110+Input!$K$86)*$L$7)/A8taxstdlife))</f>
        <v>0</v>
      </c>
      <c r="BC428" s="172">
        <f>IF(A8taxstdlife="n/a","n/a",IF(BC$3&gt;(A8taxstdlife+$E428),((Input!$K$110+Input!$K$86)*$L$7)-SUM($L428:BB428),((Input!$K$110+Input!$K$86)*$L$7)/A8taxstdlife))</f>
        <v>0</v>
      </c>
      <c r="BD428" s="172">
        <f>IF(A8taxstdlife="n/a","n/a",IF(BD$3&gt;(A8taxstdlife+$E428),((Input!$K$110+Input!$K$86)*$L$7)-SUM($L428:BC428),((Input!$K$110+Input!$K$86)*$L$7)/A8taxstdlife))</f>
        <v>0</v>
      </c>
      <c r="BE428" s="172">
        <f>IF(A8taxstdlife="n/a","n/a",IF(BE$3&gt;(A8taxstdlife+$E428),((Input!$K$110+Input!$K$86)*$L$7)-SUM($L428:BD428),((Input!$K$110+Input!$K$86)*$L$7)/A8taxstdlife))</f>
        <v>0</v>
      </c>
      <c r="BF428" s="172">
        <f>IF(A8taxstdlife="n/a","n/a",IF(BF$3&gt;(A8taxstdlife+$E428),((Input!$K$110+Input!$K$86)*$L$7)-SUM($L428:BE428),((Input!$K$110+Input!$K$86)*$L$7)/A8taxstdlife))</f>
        <v>0</v>
      </c>
      <c r="BG428" s="172">
        <f>IF(A8taxstdlife="n/a","n/a",IF(BG$3&gt;(A8taxstdlife+$E428),((Input!$K$110+Input!$K$86)*$L$7)-SUM($L428:BF428),((Input!$K$110+Input!$K$86)*$L$7)/A8taxstdlife))</f>
        <v>0</v>
      </c>
      <c r="BH428" s="172">
        <f>IF(A8taxstdlife="n/a","n/a",IF(BH$3&gt;(A8taxstdlife+$E428),((Input!$K$110+Input!$K$86)*$L$7)-SUM($L428:BG428),((Input!$K$110+Input!$K$86)*$L$7)/A8taxstdlife))</f>
        <v>0</v>
      </c>
      <c r="BI428" s="172">
        <f>IF(A8taxstdlife="n/a","n/a",IF(BI$3&gt;(A8taxstdlife+$E428),((Input!$K$110+Input!$K$86)*$L$7)-SUM($L428:BH428),((Input!$K$110+Input!$K$86)*$L$7)/A8taxstdlife))</f>
        <v>0</v>
      </c>
      <c r="BJ428" s="16"/>
      <c r="BK428" s="16"/>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2" customFormat="1" hidden="1" outlineLevel="2">
      <c r="A429" s="16"/>
      <c r="B429" s="16"/>
      <c r="C429" s="35"/>
      <c r="D429" s="546"/>
      <c r="E429" s="293">
        <v>7</v>
      </c>
      <c r="F429" s="37"/>
      <c r="G429" s="318"/>
      <c r="H429" s="320"/>
      <c r="I429" s="320"/>
      <c r="J429" s="320"/>
      <c r="K429" s="320"/>
      <c r="L429" s="320"/>
      <c r="M429" s="319"/>
      <c r="N429" s="172">
        <f>IF(A8taxstdlife="n/a","n/a",IF(N$3&gt;(A8taxstdlife+$E429),((Input!$M$110+Input!$M$86)*$M$7)-SUM($M429:M429),((Input!$M$110+Input!$M$86)*$M$7)/A8taxstdlife))</f>
        <v>0</v>
      </c>
      <c r="O429" s="172">
        <f>IF(A8taxstdlife="n/a","n/a",IF(O$3&gt;(A8taxstdlife+$E429),((Input!$M$110+Input!$M$86)*$M$7)-SUM($M429:N429),((Input!$M$110+Input!$M$86)*$M$7)/A8taxstdlife))</f>
        <v>0</v>
      </c>
      <c r="P429" s="172">
        <f>IF(A8taxstdlife="n/a","n/a",IF(P$3&gt;(A8taxstdlife+$E429),((Input!$M$110+Input!$M$86)*$M$7)-SUM($M429:O429),((Input!$M$110+Input!$M$86)*$M$7)/A8taxstdlife))</f>
        <v>0</v>
      </c>
      <c r="Q429" s="172">
        <f>IF(A8taxstdlife="n/a","n/a",IF(Q$3&gt;(A8taxstdlife+$E429),((Input!$M$110+Input!$M$86)*$M$7)-SUM($M429:P429),((Input!$M$110+Input!$M$86)*$M$7)/A8taxstdlife))</f>
        <v>0</v>
      </c>
      <c r="R429" s="172">
        <f>IF(A8taxstdlife="n/a","n/a",IF(R$3&gt;(A8taxstdlife+$E429),((Input!$M$110+Input!$M$86)*$M$7)-SUM($M429:Q429),((Input!$M$110+Input!$M$86)*$M$7)/A8taxstdlife))</f>
        <v>0</v>
      </c>
      <c r="S429" s="172">
        <f>IF(A8taxstdlife="n/a","n/a",IF(S$3&gt;(A8taxstdlife+$E429),((Input!$M$110+Input!$M$86)*$M$7)-SUM($M429:R429),((Input!$M$110+Input!$M$86)*$M$7)/A8taxstdlife))</f>
        <v>0</v>
      </c>
      <c r="T429" s="172">
        <f>IF(A8taxstdlife="n/a","n/a",IF(T$3&gt;(A8taxstdlife+$E429),((Input!$M$110+Input!$M$86)*$M$7)-SUM($M429:S429),((Input!$M$110+Input!$M$86)*$M$7)/A8taxstdlife))</f>
        <v>0</v>
      </c>
      <c r="U429" s="172">
        <f>IF(A8taxstdlife="n/a","n/a",IF(U$3&gt;(A8taxstdlife+$E429),((Input!$M$110+Input!$M$86)*$M$7)-SUM($M429:T429),((Input!$M$110+Input!$M$86)*$M$7)/A8taxstdlife))</f>
        <v>0</v>
      </c>
      <c r="V429" s="172">
        <f>IF(A8taxstdlife="n/a","n/a",IF(V$3&gt;(A8taxstdlife+$E429),((Input!$M$110+Input!$M$86)*$M$7)-SUM($M429:U429),((Input!$M$110+Input!$M$86)*$M$7)/A8taxstdlife))</f>
        <v>0</v>
      </c>
      <c r="W429" s="172">
        <f>IF(A8taxstdlife="n/a","n/a",IF(W$3&gt;(A8taxstdlife+$E429),((Input!$M$110+Input!$M$86)*$M$7)-SUM($M429:V429),((Input!$M$110+Input!$M$86)*$M$7)/A8taxstdlife))</f>
        <v>0</v>
      </c>
      <c r="X429" s="172">
        <f>IF(A8taxstdlife="n/a","n/a",IF(X$3&gt;(A8taxstdlife+$E429),((Input!$M$110+Input!$M$86)*$M$7)-SUM($M429:W429),((Input!$M$110+Input!$M$86)*$M$7)/A8taxstdlife))</f>
        <v>0</v>
      </c>
      <c r="Y429" s="172">
        <f>IF(A8taxstdlife="n/a","n/a",IF(Y$3&gt;(A8taxstdlife+$E429),((Input!$M$110+Input!$M$86)*$M$7)-SUM($M429:X429),((Input!$M$110+Input!$M$86)*$M$7)/A8taxstdlife))</f>
        <v>0</v>
      </c>
      <c r="Z429" s="172">
        <f>IF(A8taxstdlife="n/a","n/a",IF(Z$3&gt;(A8taxstdlife+$E429),((Input!$M$110+Input!$M$86)*$M$7)-SUM($M429:Y429),((Input!$M$110+Input!$M$86)*$M$7)/A8taxstdlife))</f>
        <v>0</v>
      </c>
      <c r="AA429" s="172">
        <f>IF(A8taxstdlife="n/a","n/a",IF(AA$3&gt;(A8taxstdlife+$E429),((Input!$M$110+Input!$M$86)*$M$7)-SUM($M429:Z429),((Input!$M$110+Input!$M$86)*$M$7)/A8taxstdlife))</f>
        <v>0</v>
      </c>
      <c r="AB429" s="172">
        <f>IF(A8taxstdlife="n/a","n/a",IF(AB$3&gt;(A8taxstdlife+$E429),((Input!$M$110+Input!$M$86)*$M$7)-SUM($M429:AA429),((Input!$M$110+Input!$M$86)*$M$7)/A8taxstdlife))</f>
        <v>0</v>
      </c>
      <c r="AC429" s="172">
        <f>IF(A8taxstdlife="n/a","n/a",IF(AC$3&gt;(A8taxstdlife+$E429),((Input!$M$110+Input!$M$86)*$M$7)-SUM($M429:AB429),((Input!$M$110+Input!$M$86)*$M$7)/A8taxstdlife))</f>
        <v>0</v>
      </c>
      <c r="AD429" s="172">
        <f>IF(A8taxstdlife="n/a","n/a",IF(AD$3&gt;(A8taxstdlife+$E429),((Input!$M$110+Input!$M$86)*$M$7)-SUM($M429:AC429),((Input!$M$110+Input!$M$86)*$M$7)/A8taxstdlife))</f>
        <v>0</v>
      </c>
      <c r="AE429" s="172">
        <f>IF(A8taxstdlife="n/a","n/a",IF(AE$3&gt;(A8taxstdlife+$E429),((Input!$M$110+Input!$M$86)*$M$7)-SUM($M429:AD429),((Input!$M$110+Input!$M$86)*$M$7)/A8taxstdlife))</f>
        <v>0</v>
      </c>
      <c r="AF429" s="172">
        <f>IF(A8taxstdlife="n/a","n/a",IF(AF$3&gt;(A8taxstdlife+$E429),((Input!$M$110+Input!$M$86)*$M$7)-SUM($M429:AE429),((Input!$M$110+Input!$M$86)*$M$7)/A8taxstdlife))</f>
        <v>0</v>
      </c>
      <c r="AG429" s="172">
        <f>IF(A8taxstdlife="n/a","n/a",IF(AG$3&gt;(A8taxstdlife+$E429),((Input!$M$110+Input!$M$86)*$M$7)-SUM($M429:AF429),((Input!$M$110+Input!$M$86)*$M$7)/A8taxstdlife))</f>
        <v>0</v>
      </c>
      <c r="AH429" s="172">
        <f>IF(A8taxstdlife="n/a","n/a",IF(AH$3&gt;(A8taxstdlife+$E429),((Input!$M$110+Input!$M$86)*$M$7)-SUM($M429:AG429),((Input!$M$110+Input!$M$86)*$M$7)/A8taxstdlife))</f>
        <v>0</v>
      </c>
      <c r="AI429" s="172">
        <f>IF(A8taxstdlife="n/a","n/a",IF(AI$3&gt;(A8taxstdlife+$E429),((Input!$M$110+Input!$M$86)*$M$7)-SUM($M429:AH429),((Input!$M$110+Input!$M$86)*$M$7)/A8taxstdlife))</f>
        <v>0</v>
      </c>
      <c r="AJ429" s="172">
        <f>IF(A8taxstdlife="n/a","n/a",IF(AJ$3&gt;(A8taxstdlife+$E429),((Input!$M$110+Input!$M$86)*$M$7)-SUM($M429:AI429),((Input!$M$110+Input!$M$86)*$M$7)/A8taxstdlife))</f>
        <v>0</v>
      </c>
      <c r="AK429" s="172">
        <f>IF(A8taxstdlife="n/a","n/a",IF(AK$3&gt;(A8taxstdlife+$E429),((Input!$M$110+Input!$M$86)*$M$7)-SUM($M429:AJ429),((Input!$M$110+Input!$M$86)*$M$7)/A8taxstdlife))</f>
        <v>0</v>
      </c>
      <c r="AL429" s="172">
        <f>IF(A8taxstdlife="n/a","n/a",IF(AL$3&gt;(A8taxstdlife+$E429),((Input!$M$110+Input!$M$86)*$M$7)-SUM($M429:AK429),((Input!$M$110+Input!$M$86)*$M$7)/A8taxstdlife))</f>
        <v>0</v>
      </c>
      <c r="AM429" s="172">
        <f>IF(A8taxstdlife="n/a","n/a",IF(AM$3&gt;(A8taxstdlife+$E429),((Input!$M$110+Input!$M$86)*$M$7)-SUM($M429:AL429),((Input!$M$110+Input!$M$86)*$M$7)/A8taxstdlife))</f>
        <v>0</v>
      </c>
      <c r="AN429" s="172">
        <f>IF(A8taxstdlife="n/a","n/a",IF(AN$3&gt;(A8taxstdlife+$E429),((Input!$M$110+Input!$M$86)*$M$7)-SUM($M429:AM429),((Input!$M$110+Input!$M$86)*$M$7)/A8taxstdlife))</f>
        <v>0</v>
      </c>
      <c r="AO429" s="172">
        <f>IF(A8taxstdlife="n/a","n/a",IF(AO$3&gt;(A8taxstdlife+$E429),((Input!$M$110+Input!$M$86)*$M$7)-SUM($M429:AN429),((Input!$M$110+Input!$M$86)*$M$7)/A8taxstdlife))</f>
        <v>0</v>
      </c>
      <c r="AP429" s="172">
        <f>IF(A8taxstdlife="n/a","n/a",IF(AP$3&gt;(A8taxstdlife+$E429),((Input!$M$110+Input!$M$86)*$M$7)-SUM($M429:AO429),((Input!$M$110+Input!$M$86)*$M$7)/A8taxstdlife))</f>
        <v>0</v>
      </c>
      <c r="AQ429" s="172">
        <f>IF(A8taxstdlife="n/a","n/a",IF(AQ$3&gt;(A8taxstdlife+$E429),((Input!$M$110+Input!$M$86)*$M$7)-SUM($M429:AP429),((Input!$M$110+Input!$M$86)*$M$7)/A8taxstdlife))</f>
        <v>0</v>
      </c>
      <c r="AR429" s="172">
        <f>IF(A8taxstdlife="n/a","n/a",IF(AR$3&gt;(A8taxstdlife+$E429),((Input!$M$110+Input!$M$86)*$M$7)-SUM($M429:AQ429),((Input!$M$110+Input!$M$86)*$M$7)/A8taxstdlife))</f>
        <v>0</v>
      </c>
      <c r="AS429" s="172">
        <f>IF(A8taxstdlife="n/a","n/a",IF(AS$3&gt;(A8taxstdlife+$E429),((Input!$M$110+Input!$M$86)*$M$7)-SUM($M429:AR429),((Input!$M$110+Input!$M$86)*$M$7)/A8taxstdlife))</f>
        <v>0</v>
      </c>
      <c r="AT429" s="172">
        <f>IF(A8taxstdlife="n/a","n/a",IF(AT$3&gt;(A8taxstdlife+$E429),((Input!$M$110+Input!$M$86)*$M$7)-SUM($M429:AS429),((Input!$M$110+Input!$M$86)*$M$7)/A8taxstdlife))</f>
        <v>0</v>
      </c>
      <c r="AU429" s="172">
        <f>IF(A8taxstdlife="n/a","n/a",IF(AU$3&gt;(A8taxstdlife+$E429),((Input!$M$110+Input!$M$86)*$M$7)-SUM($M429:AT429),((Input!$M$110+Input!$M$86)*$M$7)/A8taxstdlife))</f>
        <v>0</v>
      </c>
      <c r="AV429" s="172">
        <f>IF(A8taxstdlife="n/a","n/a",IF(AV$3&gt;(A8taxstdlife+$E429),((Input!$M$110+Input!$M$86)*$M$7)-SUM($M429:AU429),((Input!$M$110+Input!$M$86)*$M$7)/A8taxstdlife))</f>
        <v>0</v>
      </c>
      <c r="AW429" s="172">
        <f>IF(A8taxstdlife="n/a","n/a",IF(AW$3&gt;(A8taxstdlife+$E429),((Input!$M$110+Input!$M$86)*$M$7)-SUM($M429:AV429),((Input!$M$110+Input!$M$86)*$M$7)/A8taxstdlife))</f>
        <v>0</v>
      </c>
      <c r="AX429" s="172">
        <f>IF(A8taxstdlife="n/a","n/a",IF(AX$3&gt;(A8taxstdlife+$E429),((Input!$M$110+Input!$M$86)*$M$7)-SUM($M429:AW429),((Input!$M$110+Input!$M$86)*$M$7)/A8taxstdlife))</f>
        <v>0</v>
      </c>
      <c r="AY429" s="172">
        <f>IF(A8taxstdlife="n/a","n/a",IF(AY$3&gt;(A8taxstdlife+$E429),((Input!$M$110+Input!$M$86)*$M$7)-SUM($M429:AX429),((Input!$M$110+Input!$M$86)*$M$7)/A8taxstdlife))</f>
        <v>0</v>
      </c>
      <c r="AZ429" s="172">
        <f>IF(A8taxstdlife="n/a","n/a",IF(AZ$3&gt;(A8taxstdlife+$E429),((Input!$M$110+Input!$M$86)*$M$7)-SUM($M429:AY429),((Input!$M$110+Input!$M$86)*$M$7)/A8taxstdlife))</f>
        <v>0</v>
      </c>
      <c r="BA429" s="172">
        <f>IF(A8taxstdlife="n/a","n/a",IF(BA$3&gt;(A8taxstdlife+$E429),((Input!$M$110+Input!$M$86)*$M$7)-SUM($M429:AZ429),((Input!$M$110+Input!$M$86)*$M$7)/A8taxstdlife))</f>
        <v>0</v>
      </c>
      <c r="BB429" s="172">
        <f>IF(A8taxstdlife="n/a","n/a",IF(BB$3&gt;(A8taxstdlife+$E429),((Input!$M$110+Input!$M$86)*$M$7)-SUM($M429:BA429),((Input!$M$110+Input!$M$86)*$M$7)/A8taxstdlife))</f>
        <v>0</v>
      </c>
      <c r="BC429" s="172">
        <f>IF(A8taxstdlife="n/a","n/a",IF(BC$3&gt;(A8taxstdlife+$E429),((Input!$M$110+Input!$M$86)*$M$7)-SUM($M429:BB429),((Input!$M$110+Input!$M$86)*$M$7)/A8taxstdlife))</f>
        <v>0</v>
      </c>
      <c r="BD429" s="172">
        <f>IF(A8taxstdlife="n/a","n/a",IF(BD$3&gt;(A8taxstdlife+$E429),((Input!$M$110+Input!$M$86)*$M$7)-SUM($M429:BC429),((Input!$M$110+Input!$M$86)*$M$7)/A8taxstdlife))</f>
        <v>0</v>
      </c>
      <c r="BE429" s="172">
        <f>IF(A8taxstdlife="n/a","n/a",IF(BE$3&gt;(A8taxstdlife+$E429),((Input!$M$110+Input!$M$86)*$M$7)-SUM($M429:BD429),((Input!$M$110+Input!$M$86)*$M$7)/A8taxstdlife))</f>
        <v>0</v>
      </c>
      <c r="BF429" s="172">
        <f>IF(A8taxstdlife="n/a","n/a",IF(BF$3&gt;(A8taxstdlife+$E429),((Input!$M$110+Input!$M$86)*$M$7)-SUM($M429:BE429),((Input!$M$110+Input!$M$86)*$M$7)/A8taxstdlife))</f>
        <v>0</v>
      </c>
      <c r="BG429" s="172">
        <f>IF(A8taxstdlife="n/a","n/a",IF(BG$3&gt;(A8taxstdlife+$E429),((Input!$M$110+Input!$M$86)*$M$7)-SUM($M429:BF429),((Input!$M$110+Input!$M$86)*$M$7)/A8taxstdlife))</f>
        <v>0</v>
      </c>
      <c r="BH429" s="172">
        <f>IF(A8taxstdlife="n/a","n/a",IF(BH$3&gt;(A8taxstdlife+$E429),((Input!$M$110+Input!$M$86)*$M$7)-SUM($M429:BG429),((Input!$M$110+Input!$M$86)*$M$7)/A8taxstdlife))</f>
        <v>0</v>
      </c>
      <c r="BI429" s="172">
        <f>IF(A8taxstdlife="n/a","n/a",IF(BI$3&gt;(A8taxstdlife+$E429),((Input!$M$110+Input!$M$86)*$M$7)-SUM($M429:BH429),((Input!$M$110+Input!$M$86)*$M$7)/A8taxstdlife))</f>
        <v>0</v>
      </c>
      <c r="BJ429" s="16"/>
      <c r="BK429" s="16"/>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2" customFormat="1" hidden="1" outlineLevel="2">
      <c r="A430" s="16"/>
      <c r="B430" s="16"/>
      <c r="C430" s="35"/>
      <c r="D430" s="546"/>
      <c r="E430" s="293">
        <v>8</v>
      </c>
      <c r="F430" s="37"/>
      <c r="G430" s="318"/>
      <c r="H430" s="320"/>
      <c r="I430" s="320"/>
      <c r="J430" s="320"/>
      <c r="K430" s="320"/>
      <c r="L430" s="320"/>
      <c r="M430" s="320"/>
      <c r="N430" s="319"/>
      <c r="O430" s="172">
        <f>IF(A8taxstdlife="n/a","n/a",IF(O$3&gt;(A8taxstdlife+$E430),((Input!$N$110+Input!$N$86)*$N$7)-SUM($N430:N430),((Input!$N$110+Input!$N$86)*$N$7)/A8taxstdlife))</f>
        <v>0</v>
      </c>
      <c r="P430" s="172">
        <f>IF(A8taxstdlife="n/a","n/a",IF(P$3&gt;(A8taxstdlife+$E430),((Input!$N$110+Input!$N$86)*$N$7)-SUM($N430:O430),((Input!$N$110+Input!$N$86)*$N$7)/A8taxstdlife))</f>
        <v>0</v>
      </c>
      <c r="Q430" s="172">
        <f>IF(A8taxstdlife="n/a","n/a",IF(Q$3&gt;(A8taxstdlife+$E430),((Input!$N$110+Input!$N$86)*$N$7)-SUM($N430:P430),((Input!$N$110+Input!$N$86)*$N$7)/A8taxstdlife))</f>
        <v>0</v>
      </c>
      <c r="R430" s="172">
        <f>IF(A8taxstdlife="n/a","n/a",IF(R$3&gt;(A8taxstdlife+$E430),((Input!$N$110+Input!$N$86)*$N$7)-SUM($N430:Q430),((Input!$N$110+Input!$N$86)*$N$7)/A8taxstdlife))</f>
        <v>0</v>
      </c>
      <c r="S430" s="172">
        <f>IF(A8taxstdlife="n/a","n/a",IF(S$3&gt;(A8taxstdlife+$E430),((Input!$N$110+Input!$N$86)*$N$7)-SUM($N430:R430),((Input!$N$110+Input!$N$86)*$N$7)/A8taxstdlife))</f>
        <v>0</v>
      </c>
      <c r="T430" s="172">
        <f>IF(A8taxstdlife="n/a","n/a",IF(T$3&gt;(A8taxstdlife+$E430),((Input!$N$110+Input!$N$86)*$N$7)-SUM($N430:S430),((Input!$N$110+Input!$N$86)*$N$7)/A8taxstdlife))</f>
        <v>0</v>
      </c>
      <c r="U430" s="172">
        <f>IF(A8taxstdlife="n/a","n/a",IF(U$3&gt;(A8taxstdlife+$E430),((Input!$N$110+Input!$N$86)*$N$7)-SUM($N430:T430),((Input!$N$110+Input!$N$86)*$N$7)/A8taxstdlife))</f>
        <v>0</v>
      </c>
      <c r="V430" s="172">
        <f>IF(A8taxstdlife="n/a","n/a",IF(V$3&gt;(A8taxstdlife+$E430),((Input!$N$110+Input!$N$86)*$N$7)-SUM($N430:U430),((Input!$N$110+Input!$N$86)*$N$7)/A8taxstdlife))</f>
        <v>0</v>
      </c>
      <c r="W430" s="172">
        <f>IF(A8taxstdlife="n/a","n/a",IF(W$3&gt;(A8taxstdlife+$E430),((Input!$N$110+Input!$N$86)*$N$7)-SUM($N430:V430),((Input!$N$110+Input!$N$86)*$N$7)/A8taxstdlife))</f>
        <v>0</v>
      </c>
      <c r="X430" s="172">
        <f>IF(A8taxstdlife="n/a","n/a",IF(X$3&gt;(A8taxstdlife+$E430),((Input!$N$110+Input!$N$86)*$N$7)-SUM($N430:W430),((Input!$N$110+Input!$N$86)*$N$7)/A8taxstdlife))</f>
        <v>0</v>
      </c>
      <c r="Y430" s="172">
        <f>IF(A8taxstdlife="n/a","n/a",IF(Y$3&gt;(A8taxstdlife+$E430),((Input!$N$110+Input!$N$86)*$N$7)-SUM($N430:X430),((Input!$N$110+Input!$N$86)*$N$7)/A8taxstdlife))</f>
        <v>0</v>
      </c>
      <c r="Z430" s="172">
        <f>IF(A8taxstdlife="n/a","n/a",IF(Z$3&gt;(A8taxstdlife+$E430),((Input!$N$110+Input!$N$86)*$N$7)-SUM($N430:Y430),((Input!$N$110+Input!$N$86)*$N$7)/A8taxstdlife))</f>
        <v>0</v>
      </c>
      <c r="AA430" s="172">
        <f>IF(A8taxstdlife="n/a","n/a",IF(AA$3&gt;(A8taxstdlife+$E430),((Input!$N$110+Input!$N$86)*$N$7)-SUM($N430:Z430),((Input!$N$110+Input!$N$86)*$N$7)/A8taxstdlife))</f>
        <v>0</v>
      </c>
      <c r="AB430" s="172">
        <f>IF(A8taxstdlife="n/a","n/a",IF(AB$3&gt;(A8taxstdlife+$E430),((Input!$N$110+Input!$N$86)*$N$7)-SUM($N430:AA430),((Input!$N$110+Input!$N$86)*$N$7)/A8taxstdlife))</f>
        <v>0</v>
      </c>
      <c r="AC430" s="172">
        <f>IF(A8taxstdlife="n/a","n/a",IF(AC$3&gt;(A8taxstdlife+$E430),((Input!$N$110+Input!$N$86)*$N$7)-SUM($N430:AB430),((Input!$N$110+Input!$N$86)*$N$7)/A8taxstdlife))</f>
        <v>0</v>
      </c>
      <c r="AD430" s="172">
        <f>IF(A8taxstdlife="n/a","n/a",IF(AD$3&gt;(A8taxstdlife+$E430),((Input!$N$110+Input!$N$86)*$N$7)-SUM($N430:AC430),((Input!$N$110+Input!$N$86)*$N$7)/A8taxstdlife))</f>
        <v>0</v>
      </c>
      <c r="AE430" s="172">
        <f>IF(A8taxstdlife="n/a","n/a",IF(AE$3&gt;(A8taxstdlife+$E430),((Input!$N$110+Input!$N$86)*$N$7)-SUM($N430:AD430),((Input!$N$110+Input!$N$86)*$N$7)/A8taxstdlife))</f>
        <v>0</v>
      </c>
      <c r="AF430" s="172">
        <f>IF(A8taxstdlife="n/a","n/a",IF(AF$3&gt;(A8taxstdlife+$E430),((Input!$N$110+Input!$N$86)*$N$7)-SUM($N430:AE430),((Input!$N$110+Input!$N$86)*$N$7)/A8taxstdlife))</f>
        <v>0</v>
      </c>
      <c r="AG430" s="172">
        <f>IF(A8taxstdlife="n/a","n/a",IF(AG$3&gt;(A8taxstdlife+$E430),((Input!$N$110+Input!$N$86)*$N$7)-SUM($N430:AF430),((Input!$N$110+Input!$N$86)*$N$7)/A8taxstdlife))</f>
        <v>0</v>
      </c>
      <c r="AH430" s="172">
        <f>IF(A8taxstdlife="n/a","n/a",IF(AH$3&gt;(A8taxstdlife+$E430),((Input!$N$110+Input!$N$86)*$N$7)-SUM($N430:AG430),((Input!$N$110+Input!$N$86)*$N$7)/A8taxstdlife))</f>
        <v>0</v>
      </c>
      <c r="AI430" s="172">
        <f>IF(A8taxstdlife="n/a","n/a",IF(AI$3&gt;(A8taxstdlife+$E430),((Input!$N$110+Input!$N$86)*$N$7)-SUM($N430:AH430),((Input!$N$110+Input!$N$86)*$N$7)/A8taxstdlife))</f>
        <v>0</v>
      </c>
      <c r="AJ430" s="172">
        <f>IF(A8taxstdlife="n/a","n/a",IF(AJ$3&gt;(A8taxstdlife+$E430),((Input!$N$110+Input!$N$86)*$N$7)-SUM($N430:AI430),((Input!$N$110+Input!$N$86)*$N$7)/A8taxstdlife))</f>
        <v>0</v>
      </c>
      <c r="AK430" s="172">
        <f>IF(A8taxstdlife="n/a","n/a",IF(AK$3&gt;(A8taxstdlife+$E430),((Input!$N$110+Input!$N$86)*$N$7)-SUM($N430:AJ430),((Input!$N$110+Input!$N$86)*$N$7)/A8taxstdlife))</f>
        <v>0</v>
      </c>
      <c r="AL430" s="172">
        <f>IF(A8taxstdlife="n/a","n/a",IF(AL$3&gt;(A8taxstdlife+$E430),((Input!$N$110+Input!$N$86)*$N$7)-SUM($N430:AK430),((Input!$N$110+Input!$N$86)*$N$7)/A8taxstdlife))</f>
        <v>0</v>
      </c>
      <c r="AM430" s="172">
        <f>IF(A8taxstdlife="n/a","n/a",IF(AM$3&gt;(A8taxstdlife+$E430),((Input!$N$110+Input!$N$86)*$N$7)-SUM($N430:AL430),((Input!$N$110+Input!$N$86)*$N$7)/A8taxstdlife))</f>
        <v>0</v>
      </c>
      <c r="AN430" s="172">
        <f>IF(A8taxstdlife="n/a","n/a",IF(AN$3&gt;(A8taxstdlife+$E430),((Input!$N$110+Input!$N$86)*$N$7)-SUM($N430:AM430),((Input!$N$110+Input!$N$86)*$N$7)/A8taxstdlife))</f>
        <v>0</v>
      </c>
      <c r="AO430" s="172">
        <f>IF(A8taxstdlife="n/a","n/a",IF(AO$3&gt;(A8taxstdlife+$E430),((Input!$N$110+Input!$N$86)*$N$7)-SUM($N430:AN430),((Input!$N$110+Input!$N$86)*$N$7)/A8taxstdlife))</f>
        <v>0</v>
      </c>
      <c r="AP430" s="172">
        <f>IF(A8taxstdlife="n/a","n/a",IF(AP$3&gt;(A8taxstdlife+$E430),((Input!$N$110+Input!$N$86)*$N$7)-SUM($N430:AO430),((Input!$N$110+Input!$N$86)*$N$7)/A8taxstdlife))</f>
        <v>0</v>
      </c>
      <c r="AQ430" s="172">
        <f>IF(A8taxstdlife="n/a","n/a",IF(AQ$3&gt;(A8taxstdlife+$E430),((Input!$N$110+Input!$N$86)*$N$7)-SUM($N430:AP430),((Input!$N$110+Input!$N$86)*$N$7)/A8taxstdlife))</f>
        <v>0</v>
      </c>
      <c r="AR430" s="172">
        <f>IF(A8taxstdlife="n/a","n/a",IF(AR$3&gt;(A8taxstdlife+$E430),((Input!$N$110+Input!$N$86)*$N$7)-SUM($N430:AQ430),((Input!$N$110+Input!$N$86)*$N$7)/A8taxstdlife))</f>
        <v>0</v>
      </c>
      <c r="AS430" s="172">
        <f>IF(A8taxstdlife="n/a","n/a",IF(AS$3&gt;(A8taxstdlife+$E430),((Input!$N$110+Input!$N$86)*$N$7)-SUM($N430:AR430),((Input!$N$110+Input!$N$86)*$N$7)/A8taxstdlife))</f>
        <v>0</v>
      </c>
      <c r="AT430" s="172">
        <f>IF(A8taxstdlife="n/a","n/a",IF(AT$3&gt;(A8taxstdlife+$E430),((Input!$N$110+Input!$N$86)*$N$7)-SUM($N430:AS430),((Input!$N$110+Input!$N$86)*$N$7)/A8taxstdlife))</f>
        <v>0</v>
      </c>
      <c r="AU430" s="172">
        <f>IF(A8taxstdlife="n/a","n/a",IF(AU$3&gt;(A8taxstdlife+$E430),((Input!$N$110+Input!$N$86)*$N$7)-SUM($N430:AT430),((Input!$N$110+Input!$N$86)*$N$7)/A8taxstdlife))</f>
        <v>0</v>
      </c>
      <c r="AV430" s="172">
        <f>IF(A8taxstdlife="n/a","n/a",IF(AV$3&gt;(A8taxstdlife+$E430),((Input!$N$110+Input!$N$86)*$N$7)-SUM($N430:AU430),((Input!$N$110+Input!$N$86)*$N$7)/A8taxstdlife))</f>
        <v>0</v>
      </c>
      <c r="AW430" s="172">
        <f>IF(A8taxstdlife="n/a","n/a",IF(AW$3&gt;(A8taxstdlife+$E430),((Input!$N$110+Input!$N$86)*$N$7)-SUM($N430:AV430),((Input!$N$110+Input!$N$86)*$N$7)/A8taxstdlife))</f>
        <v>0</v>
      </c>
      <c r="AX430" s="172">
        <f>IF(A8taxstdlife="n/a","n/a",IF(AX$3&gt;(A8taxstdlife+$E430),((Input!$N$110+Input!$N$86)*$N$7)-SUM($N430:AW430),((Input!$N$110+Input!$N$86)*$N$7)/A8taxstdlife))</f>
        <v>0</v>
      </c>
      <c r="AY430" s="172">
        <f>IF(A8taxstdlife="n/a","n/a",IF(AY$3&gt;(A8taxstdlife+$E430),((Input!$N$110+Input!$N$86)*$N$7)-SUM($N430:AX430),((Input!$N$110+Input!$N$86)*$N$7)/A8taxstdlife))</f>
        <v>0</v>
      </c>
      <c r="AZ430" s="172">
        <f>IF(A8taxstdlife="n/a","n/a",IF(AZ$3&gt;(A8taxstdlife+$E430),((Input!$N$110+Input!$N$86)*$N$7)-SUM($N430:AY430),((Input!$N$110+Input!$N$86)*$N$7)/A8taxstdlife))</f>
        <v>0</v>
      </c>
      <c r="BA430" s="172">
        <f>IF(A8taxstdlife="n/a","n/a",IF(BA$3&gt;(A8taxstdlife+$E430),((Input!$N$110+Input!$N$86)*$N$7)-SUM($N430:AZ430),((Input!$N$110+Input!$N$86)*$N$7)/A8taxstdlife))</f>
        <v>0</v>
      </c>
      <c r="BB430" s="172">
        <f>IF(A8taxstdlife="n/a","n/a",IF(BB$3&gt;(A8taxstdlife+$E430),((Input!$N$110+Input!$N$86)*$N$7)-SUM($N430:BA430),((Input!$N$110+Input!$N$86)*$N$7)/A8taxstdlife))</f>
        <v>0</v>
      </c>
      <c r="BC430" s="172">
        <f>IF(A8taxstdlife="n/a","n/a",IF(BC$3&gt;(A8taxstdlife+$E430),((Input!$N$110+Input!$N$86)*$N$7)-SUM($N430:BB430),((Input!$N$110+Input!$N$86)*$N$7)/A8taxstdlife))</f>
        <v>0</v>
      </c>
      <c r="BD430" s="172">
        <f>IF(A8taxstdlife="n/a","n/a",IF(BD$3&gt;(A8taxstdlife+$E430),((Input!$N$110+Input!$N$86)*$N$7)-SUM($N430:BC430),((Input!$N$110+Input!$N$86)*$N$7)/A8taxstdlife))</f>
        <v>0</v>
      </c>
      <c r="BE430" s="172">
        <f>IF(A8taxstdlife="n/a","n/a",IF(BE$3&gt;(A8taxstdlife+$E430),((Input!$N$110+Input!$N$86)*$N$7)-SUM($N430:BD430),((Input!$N$110+Input!$N$86)*$N$7)/A8taxstdlife))</f>
        <v>0</v>
      </c>
      <c r="BF430" s="172">
        <f>IF(A8taxstdlife="n/a","n/a",IF(BF$3&gt;(A8taxstdlife+$E430),((Input!$N$110+Input!$N$86)*$N$7)-SUM($N430:BE430),((Input!$N$110+Input!$N$86)*$N$7)/A8taxstdlife))</f>
        <v>0</v>
      </c>
      <c r="BG430" s="172">
        <f>IF(A8taxstdlife="n/a","n/a",IF(BG$3&gt;(A8taxstdlife+$E430),((Input!$N$110+Input!$N$86)*$N$7)-SUM($N430:BF430),((Input!$N$110+Input!$N$86)*$N$7)/A8taxstdlife))</f>
        <v>0</v>
      </c>
      <c r="BH430" s="172">
        <f>IF(A8taxstdlife="n/a","n/a",IF(BH$3&gt;(A8taxstdlife+$E430),((Input!$N$110+Input!$N$86)*$N$7)-SUM($N430:BG430),((Input!$N$110+Input!$N$86)*$N$7)/A8taxstdlife))</f>
        <v>0</v>
      </c>
      <c r="BI430" s="172">
        <f>IF(A8taxstdlife="n/a","n/a",IF(BI$3&gt;(A8taxstdlife+$E430),((Input!$N$110+Input!$N$86)*$N$7)-SUM($N430:BH430),((Input!$N$110+Input!$N$86)*$N$7)/A8taxstdlife))</f>
        <v>0</v>
      </c>
      <c r="BJ430" s="16"/>
      <c r="BK430" s="16"/>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2" customFormat="1" hidden="1" outlineLevel="2">
      <c r="A431" s="16"/>
      <c r="B431" s="16"/>
      <c r="C431" s="35"/>
      <c r="D431" s="546"/>
      <c r="E431" s="293">
        <v>9</v>
      </c>
      <c r="F431" s="37"/>
      <c r="G431" s="318"/>
      <c r="H431" s="320"/>
      <c r="I431" s="320"/>
      <c r="J431" s="320"/>
      <c r="K431" s="320"/>
      <c r="L431" s="320"/>
      <c r="M431" s="320"/>
      <c r="N431" s="320"/>
      <c r="O431" s="319"/>
      <c r="P431" s="172">
        <f>IF(A8taxstdlife="n/a","n/a",IF(P$3&gt;(A8taxstdlife+$E431),((Input!$O$110+Input!$O$86)*$O$7)-SUM($O431:O431),((Input!$O$110+Input!$O$86)*$O$7)/A8taxstdlife))</f>
        <v>0</v>
      </c>
      <c r="Q431" s="172">
        <f>IF(A8taxstdlife="n/a","n/a",IF(Q$3&gt;(A8taxstdlife+$E431),((Input!$O$110+Input!$O$86)*$O$7)-SUM($O431:P431),((Input!$O$110+Input!$O$86)*$O$7)/A8taxstdlife))</f>
        <v>0</v>
      </c>
      <c r="R431" s="172">
        <f>IF(A8taxstdlife="n/a","n/a",IF(R$3&gt;(A8taxstdlife+$E431),((Input!$O$110+Input!$O$86)*$O$7)-SUM($O431:Q431),((Input!$O$110+Input!$O$86)*$O$7)/A8taxstdlife))</f>
        <v>0</v>
      </c>
      <c r="S431" s="172">
        <f>IF(A8taxstdlife="n/a","n/a",IF(S$3&gt;(A8taxstdlife+$E431),((Input!$O$110+Input!$O$86)*$O$7)-SUM($O431:R431),((Input!$O$110+Input!$O$86)*$O$7)/A8taxstdlife))</f>
        <v>0</v>
      </c>
      <c r="T431" s="172">
        <f>IF(A8taxstdlife="n/a","n/a",IF(T$3&gt;(A8taxstdlife+$E431),((Input!$O$110+Input!$O$86)*$O$7)-SUM($O431:S431),((Input!$O$110+Input!$O$86)*$O$7)/A8taxstdlife))</f>
        <v>0</v>
      </c>
      <c r="U431" s="172">
        <f>IF(A8taxstdlife="n/a","n/a",IF(U$3&gt;(A8taxstdlife+$E431),((Input!$O$110+Input!$O$86)*$O$7)-SUM($O431:T431),((Input!$O$110+Input!$O$86)*$O$7)/A8taxstdlife))</f>
        <v>0</v>
      </c>
      <c r="V431" s="172">
        <f>IF(A8taxstdlife="n/a","n/a",IF(V$3&gt;(A8taxstdlife+$E431),((Input!$O$110+Input!$O$86)*$O$7)-SUM($O431:U431),((Input!$O$110+Input!$O$86)*$O$7)/A8taxstdlife))</f>
        <v>0</v>
      </c>
      <c r="W431" s="172">
        <f>IF(A8taxstdlife="n/a","n/a",IF(W$3&gt;(A8taxstdlife+$E431),((Input!$O$110+Input!$O$86)*$O$7)-SUM($O431:V431),((Input!$O$110+Input!$O$86)*$O$7)/A8taxstdlife))</f>
        <v>0</v>
      </c>
      <c r="X431" s="172">
        <f>IF(A8taxstdlife="n/a","n/a",IF(X$3&gt;(A8taxstdlife+$E431),((Input!$O$110+Input!$O$86)*$O$7)-SUM($O431:W431),((Input!$O$110+Input!$O$86)*$O$7)/A8taxstdlife))</f>
        <v>0</v>
      </c>
      <c r="Y431" s="172">
        <f>IF(A8taxstdlife="n/a","n/a",IF(Y$3&gt;(A8taxstdlife+$E431),((Input!$O$110+Input!$O$86)*$O$7)-SUM($O431:X431),((Input!$O$110+Input!$O$86)*$O$7)/A8taxstdlife))</f>
        <v>0</v>
      </c>
      <c r="Z431" s="172">
        <f>IF(A8taxstdlife="n/a","n/a",IF(Z$3&gt;(A8taxstdlife+$E431),((Input!$O$110+Input!$O$86)*$O$7)-SUM($O431:Y431),((Input!$O$110+Input!$O$86)*$O$7)/A8taxstdlife))</f>
        <v>0</v>
      </c>
      <c r="AA431" s="172">
        <f>IF(A8taxstdlife="n/a","n/a",IF(AA$3&gt;(A8taxstdlife+$E431),((Input!$O$110+Input!$O$86)*$O$7)-SUM($O431:Z431),((Input!$O$110+Input!$O$86)*$O$7)/A8taxstdlife))</f>
        <v>0</v>
      </c>
      <c r="AB431" s="172">
        <f>IF(A8taxstdlife="n/a","n/a",IF(AB$3&gt;(A8taxstdlife+$E431),((Input!$O$110+Input!$O$86)*$O$7)-SUM($O431:AA431),((Input!$O$110+Input!$O$86)*$O$7)/A8taxstdlife))</f>
        <v>0</v>
      </c>
      <c r="AC431" s="172">
        <f>IF(A8taxstdlife="n/a","n/a",IF(AC$3&gt;(A8taxstdlife+$E431),((Input!$O$110+Input!$O$86)*$O$7)-SUM($O431:AB431),((Input!$O$110+Input!$O$86)*$O$7)/A8taxstdlife))</f>
        <v>0</v>
      </c>
      <c r="AD431" s="172">
        <f>IF(A8taxstdlife="n/a","n/a",IF(AD$3&gt;(A8taxstdlife+$E431),((Input!$O$110+Input!$O$86)*$O$7)-SUM($O431:AC431),((Input!$O$110+Input!$O$86)*$O$7)/A8taxstdlife))</f>
        <v>0</v>
      </c>
      <c r="AE431" s="172">
        <f>IF(A8taxstdlife="n/a","n/a",IF(AE$3&gt;(A8taxstdlife+$E431),((Input!$O$110+Input!$O$86)*$O$7)-SUM($O431:AD431),((Input!$O$110+Input!$O$86)*$O$7)/A8taxstdlife))</f>
        <v>0</v>
      </c>
      <c r="AF431" s="172">
        <f>IF(A8taxstdlife="n/a","n/a",IF(AF$3&gt;(A8taxstdlife+$E431),((Input!$O$110+Input!$O$86)*$O$7)-SUM($O431:AE431),((Input!$O$110+Input!$O$86)*$O$7)/A8taxstdlife))</f>
        <v>0</v>
      </c>
      <c r="AG431" s="172">
        <f>IF(A8taxstdlife="n/a","n/a",IF(AG$3&gt;(A8taxstdlife+$E431),((Input!$O$110+Input!$O$86)*$O$7)-SUM($O431:AF431),((Input!$O$110+Input!$O$86)*$O$7)/A8taxstdlife))</f>
        <v>0</v>
      </c>
      <c r="AH431" s="172">
        <f>IF(A8taxstdlife="n/a","n/a",IF(AH$3&gt;(A8taxstdlife+$E431),((Input!$O$110+Input!$O$86)*$O$7)-SUM($O431:AG431),((Input!$O$110+Input!$O$86)*$O$7)/A8taxstdlife))</f>
        <v>0</v>
      </c>
      <c r="AI431" s="172">
        <f>IF(A8taxstdlife="n/a","n/a",IF(AI$3&gt;(A8taxstdlife+$E431),((Input!$O$110+Input!$O$86)*$O$7)-SUM($O431:AH431),((Input!$O$110+Input!$O$86)*$O$7)/A8taxstdlife))</f>
        <v>0</v>
      </c>
      <c r="AJ431" s="172">
        <f>IF(A8taxstdlife="n/a","n/a",IF(AJ$3&gt;(A8taxstdlife+$E431),((Input!$O$110+Input!$O$86)*$O$7)-SUM($O431:AI431),((Input!$O$110+Input!$O$86)*$O$7)/A8taxstdlife))</f>
        <v>0</v>
      </c>
      <c r="AK431" s="172">
        <f>IF(A8taxstdlife="n/a","n/a",IF(AK$3&gt;(A8taxstdlife+$E431),((Input!$O$110+Input!$O$86)*$O$7)-SUM($O431:AJ431),((Input!$O$110+Input!$O$86)*$O$7)/A8taxstdlife))</f>
        <v>0</v>
      </c>
      <c r="AL431" s="172">
        <f>IF(A8taxstdlife="n/a","n/a",IF(AL$3&gt;(A8taxstdlife+$E431),((Input!$O$110+Input!$O$86)*$O$7)-SUM($O431:AK431),((Input!$O$110+Input!$O$86)*$O$7)/A8taxstdlife))</f>
        <v>0</v>
      </c>
      <c r="AM431" s="172">
        <f>IF(A8taxstdlife="n/a","n/a",IF(AM$3&gt;(A8taxstdlife+$E431),((Input!$O$110+Input!$O$86)*$O$7)-SUM($O431:AL431),((Input!$O$110+Input!$O$86)*$O$7)/A8taxstdlife))</f>
        <v>0</v>
      </c>
      <c r="AN431" s="172">
        <f>IF(A8taxstdlife="n/a","n/a",IF(AN$3&gt;(A8taxstdlife+$E431),((Input!$O$110+Input!$O$86)*$O$7)-SUM($O431:AM431),((Input!$O$110+Input!$O$86)*$O$7)/A8taxstdlife))</f>
        <v>0</v>
      </c>
      <c r="AO431" s="172">
        <f>IF(A8taxstdlife="n/a","n/a",IF(AO$3&gt;(A8taxstdlife+$E431),((Input!$O$110+Input!$O$86)*$O$7)-SUM($O431:AN431),((Input!$O$110+Input!$O$86)*$O$7)/A8taxstdlife))</f>
        <v>0</v>
      </c>
      <c r="AP431" s="172">
        <f>IF(A8taxstdlife="n/a","n/a",IF(AP$3&gt;(A8taxstdlife+$E431),((Input!$O$110+Input!$O$86)*$O$7)-SUM($O431:AO431),((Input!$O$110+Input!$O$86)*$O$7)/A8taxstdlife))</f>
        <v>0</v>
      </c>
      <c r="AQ431" s="172">
        <f>IF(A8taxstdlife="n/a","n/a",IF(AQ$3&gt;(A8taxstdlife+$E431),((Input!$O$110+Input!$O$86)*$O$7)-SUM($O431:AP431),((Input!$O$110+Input!$O$86)*$O$7)/A8taxstdlife))</f>
        <v>0</v>
      </c>
      <c r="AR431" s="172">
        <f>IF(A8taxstdlife="n/a","n/a",IF(AR$3&gt;(A8taxstdlife+$E431),((Input!$O$110+Input!$O$86)*$O$7)-SUM($O431:AQ431),((Input!$O$110+Input!$O$86)*$O$7)/A8taxstdlife))</f>
        <v>0</v>
      </c>
      <c r="AS431" s="172">
        <f>IF(A8taxstdlife="n/a","n/a",IF(AS$3&gt;(A8taxstdlife+$E431),((Input!$O$110+Input!$O$86)*$O$7)-SUM($O431:AR431),((Input!$O$110+Input!$O$86)*$O$7)/A8taxstdlife))</f>
        <v>0</v>
      </c>
      <c r="AT431" s="172">
        <f>IF(A8taxstdlife="n/a","n/a",IF(AT$3&gt;(A8taxstdlife+$E431),((Input!$O$110+Input!$O$86)*$O$7)-SUM($O431:AS431),((Input!$O$110+Input!$O$86)*$O$7)/A8taxstdlife))</f>
        <v>0</v>
      </c>
      <c r="AU431" s="172">
        <f>IF(A8taxstdlife="n/a","n/a",IF(AU$3&gt;(A8taxstdlife+$E431),((Input!$O$110+Input!$O$86)*$O$7)-SUM($O431:AT431),((Input!$O$110+Input!$O$86)*$O$7)/A8taxstdlife))</f>
        <v>0</v>
      </c>
      <c r="AV431" s="172">
        <f>IF(A8taxstdlife="n/a","n/a",IF(AV$3&gt;(A8taxstdlife+$E431),((Input!$O$110+Input!$O$86)*$O$7)-SUM($O431:AU431),((Input!$O$110+Input!$O$86)*$O$7)/A8taxstdlife))</f>
        <v>0</v>
      </c>
      <c r="AW431" s="172">
        <f>IF(A8taxstdlife="n/a","n/a",IF(AW$3&gt;(A8taxstdlife+$E431),((Input!$O$110+Input!$O$86)*$O$7)-SUM($O431:AV431),((Input!$O$110+Input!$O$86)*$O$7)/A8taxstdlife))</f>
        <v>0</v>
      </c>
      <c r="AX431" s="172">
        <f>IF(A8taxstdlife="n/a","n/a",IF(AX$3&gt;(A8taxstdlife+$E431),((Input!$O$110+Input!$O$86)*$O$7)-SUM($O431:AW431),((Input!$O$110+Input!$O$86)*$O$7)/A8taxstdlife))</f>
        <v>0</v>
      </c>
      <c r="AY431" s="172">
        <f>IF(A8taxstdlife="n/a","n/a",IF(AY$3&gt;(A8taxstdlife+$E431),((Input!$O$110+Input!$O$86)*$O$7)-SUM($O431:AX431),((Input!$O$110+Input!$O$86)*$O$7)/A8taxstdlife))</f>
        <v>0</v>
      </c>
      <c r="AZ431" s="172">
        <f>IF(A8taxstdlife="n/a","n/a",IF(AZ$3&gt;(A8taxstdlife+$E431),((Input!$O$110+Input!$O$86)*$O$7)-SUM($O431:AY431),((Input!$O$110+Input!$O$86)*$O$7)/A8taxstdlife))</f>
        <v>0</v>
      </c>
      <c r="BA431" s="172">
        <f>IF(A8taxstdlife="n/a","n/a",IF(BA$3&gt;(A8taxstdlife+$E431),((Input!$O$110+Input!$O$86)*$O$7)-SUM($O431:AZ431),((Input!$O$110+Input!$O$86)*$O$7)/A8taxstdlife))</f>
        <v>0</v>
      </c>
      <c r="BB431" s="172">
        <f>IF(A8taxstdlife="n/a","n/a",IF(BB$3&gt;(A8taxstdlife+$E431),((Input!$O$110+Input!$O$86)*$O$7)-SUM($O431:BA431),((Input!$O$110+Input!$O$86)*$O$7)/A8taxstdlife))</f>
        <v>0</v>
      </c>
      <c r="BC431" s="172">
        <f>IF(A8taxstdlife="n/a","n/a",IF(BC$3&gt;(A8taxstdlife+$E431),((Input!$O$110+Input!$O$86)*$O$7)-SUM($O431:BB431),((Input!$O$110+Input!$O$86)*$O$7)/A8taxstdlife))</f>
        <v>0</v>
      </c>
      <c r="BD431" s="172">
        <f>IF(A8taxstdlife="n/a","n/a",IF(BD$3&gt;(A8taxstdlife+$E431),((Input!$O$110+Input!$O$86)*$O$7)-SUM($O431:BC431),((Input!$O$110+Input!$O$86)*$O$7)/A8taxstdlife))</f>
        <v>0</v>
      </c>
      <c r="BE431" s="172">
        <f>IF(A8taxstdlife="n/a","n/a",IF(BE$3&gt;(A8taxstdlife+$E431),((Input!$O$110+Input!$O$86)*$O$7)-SUM($O431:BD431),((Input!$O$110+Input!$O$86)*$O$7)/A8taxstdlife))</f>
        <v>0</v>
      </c>
      <c r="BF431" s="172">
        <f>IF(A8taxstdlife="n/a","n/a",IF(BF$3&gt;(A8taxstdlife+$E431),((Input!$O$110+Input!$O$86)*$O$7)-SUM($O431:BE431),((Input!$O$110+Input!$O$86)*$O$7)/A8taxstdlife))</f>
        <v>0</v>
      </c>
      <c r="BG431" s="172">
        <f>IF(A8taxstdlife="n/a","n/a",IF(BG$3&gt;(A8taxstdlife+$E431),((Input!$O$110+Input!$O$86)*$O$7)-SUM($O431:BF431),((Input!$O$110+Input!$O$86)*$O$7)/A8taxstdlife))</f>
        <v>0</v>
      </c>
      <c r="BH431" s="172">
        <f>IF(A8taxstdlife="n/a","n/a",IF(BH$3&gt;(A8taxstdlife+$E431),((Input!$O$110+Input!$O$86)*$O$7)-SUM($O431:BG431),((Input!$O$110+Input!$O$86)*$O$7)/A8taxstdlife))</f>
        <v>0</v>
      </c>
      <c r="BI431" s="172">
        <f>IF(A8taxstdlife="n/a","n/a",IF(BI$3&gt;(A8taxstdlife+$E431),((Input!$O$110+Input!$O$86)*$O$7)-SUM($O431:BH431),((Input!$O$110+Input!$O$86)*$O$7)/A8taxstdlife))</f>
        <v>0</v>
      </c>
      <c r="BJ431" s="16"/>
      <c r="BK431" s="16"/>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2" customFormat="1" hidden="1" outlineLevel="2">
      <c r="A432" s="16"/>
      <c r="B432" s="16"/>
      <c r="C432" s="35"/>
      <c r="D432" s="546"/>
      <c r="E432" s="294">
        <v>10</v>
      </c>
      <c r="F432" s="37"/>
      <c r="G432" s="318"/>
      <c r="H432" s="320"/>
      <c r="I432" s="320"/>
      <c r="J432" s="320"/>
      <c r="K432" s="320"/>
      <c r="L432" s="320"/>
      <c r="M432" s="320"/>
      <c r="N432" s="320"/>
      <c r="O432" s="320"/>
      <c r="P432" s="319"/>
      <c r="Q432" s="172">
        <f>IF(A8taxstdlife="n/a","n/a",IF(Q$3&gt;(A8taxstdlife+$E432),((Input!$P$110+Input!$P$86)*$P$7)-SUM($P432:P432),((Input!$P$110+Input!$P$86)*$P$7)/A8taxstdlife))</f>
        <v>0</v>
      </c>
      <c r="R432" s="172">
        <f>IF(A8taxstdlife="n/a","n/a",IF(R$3&gt;(A8taxstdlife+$E432),((Input!$P$110+Input!$P$86)*$P$7)-SUM($P432:Q432),((Input!$P$110+Input!$P$86)*$P$7)/A8taxstdlife))</f>
        <v>0</v>
      </c>
      <c r="S432" s="172">
        <f>IF(A8taxstdlife="n/a","n/a",IF(S$3&gt;(A8taxstdlife+$E432),((Input!$P$110+Input!$P$86)*$P$7)-SUM($P432:R432),((Input!$P$110+Input!$P$86)*$P$7)/A8taxstdlife))</f>
        <v>0</v>
      </c>
      <c r="T432" s="172">
        <f>IF(A8taxstdlife="n/a","n/a",IF(T$3&gt;(A8taxstdlife+$E432),((Input!$P$110+Input!$P$86)*$P$7)-SUM($P432:S432),((Input!$P$110+Input!$P$86)*$P$7)/A8taxstdlife))</f>
        <v>0</v>
      </c>
      <c r="U432" s="172">
        <f>IF(A8taxstdlife="n/a","n/a",IF(U$3&gt;(A8taxstdlife+$E432),((Input!$P$110+Input!$P$86)*$P$7)-SUM($P432:T432),((Input!$P$110+Input!$P$86)*$P$7)/A8taxstdlife))</f>
        <v>0</v>
      </c>
      <c r="V432" s="172">
        <f>IF(A8taxstdlife="n/a","n/a",IF(V$3&gt;(A8taxstdlife+$E432),((Input!$P$110+Input!$P$86)*$P$7)-SUM($P432:U432),((Input!$P$110+Input!$P$86)*$P$7)/A8taxstdlife))</f>
        <v>0</v>
      </c>
      <c r="W432" s="172">
        <f>IF(A8taxstdlife="n/a","n/a",IF(W$3&gt;(A8taxstdlife+$E432),((Input!$P$110+Input!$P$86)*$P$7)-SUM($P432:V432),((Input!$P$110+Input!$P$86)*$P$7)/A8taxstdlife))</f>
        <v>0</v>
      </c>
      <c r="X432" s="172">
        <f>IF(A8taxstdlife="n/a","n/a",IF(X$3&gt;(A8taxstdlife+$E432),((Input!$P$110+Input!$P$86)*$P$7)-SUM($P432:W432),((Input!$P$110+Input!$P$86)*$P$7)/A8taxstdlife))</f>
        <v>0</v>
      </c>
      <c r="Y432" s="172">
        <f>IF(A8taxstdlife="n/a","n/a",IF(Y$3&gt;(A8taxstdlife+$E432),((Input!$P$110+Input!$P$86)*$P$7)-SUM($P432:X432),((Input!$P$110+Input!$P$86)*$P$7)/A8taxstdlife))</f>
        <v>0</v>
      </c>
      <c r="Z432" s="172">
        <f>IF(A8taxstdlife="n/a","n/a",IF(Z$3&gt;(A8taxstdlife+$E432),((Input!$P$110+Input!$P$86)*$P$7)-SUM($P432:Y432),((Input!$P$110+Input!$P$86)*$P$7)/A8taxstdlife))</f>
        <v>0</v>
      </c>
      <c r="AA432" s="172">
        <f>IF(A8taxstdlife="n/a","n/a",IF(AA$3&gt;(A8taxstdlife+$E432),((Input!$P$110+Input!$P$86)*$P$7)-SUM($P432:Z432),((Input!$P$110+Input!$P$86)*$P$7)/A8taxstdlife))</f>
        <v>0</v>
      </c>
      <c r="AB432" s="172">
        <f>IF(A8taxstdlife="n/a","n/a",IF(AB$3&gt;(A8taxstdlife+$E432),((Input!$P$110+Input!$P$86)*$P$7)-SUM($P432:AA432),((Input!$P$110+Input!$P$86)*$P$7)/A8taxstdlife))</f>
        <v>0</v>
      </c>
      <c r="AC432" s="172">
        <f>IF(A8taxstdlife="n/a","n/a",IF(AC$3&gt;(A8taxstdlife+$E432),((Input!$P$110+Input!$P$86)*$P$7)-SUM($P432:AB432),((Input!$P$110+Input!$P$86)*$P$7)/A8taxstdlife))</f>
        <v>0</v>
      </c>
      <c r="AD432" s="172">
        <f>IF(A8taxstdlife="n/a","n/a",IF(AD$3&gt;(A8taxstdlife+$E432),((Input!$P$110+Input!$P$86)*$P$7)-SUM($P432:AC432),((Input!$P$110+Input!$P$86)*$P$7)/A8taxstdlife))</f>
        <v>0</v>
      </c>
      <c r="AE432" s="172">
        <f>IF(A8taxstdlife="n/a","n/a",IF(AE$3&gt;(A8taxstdlife+$E432),((Input!$P$110+Input!$P$86)*$P$7)-SUM($P432:AD432),((Input!$P$110+Input!$P$86)*$P$7)/A8taxstdlife))</f>
        <v>0</v>
      </c>
      <c r="AF432" s="172">
        <f>IF(A8taxstdlife="n/a","n/a",IF(AF$3&gt;(A8taxstdlife+$E432),((Input!$P$110+Input!$P$86)*$P$7)-SUM($P432:AE432),((Input!$P$110+Input!$P$86)*$P$7)/A8taxstdlife))</f>
        <v>0</v>
      </c>
      <c r="AG432" s="172">
        <f>IF(A8taxstdlife="n/a","n/a",IF(AG$3&gt;(A8taxstdlife+$E432),((Input!$P$110+Input!$P$86)*$P$7)-SUM($P432:AF432),((Input!$P$110+Input!$P$86)*$P$7)/A8taxstdlife))</f>
        <v>0</v>
      </c>
      <c r="AH432" s="172">
        <f>IF(A8taxstdlife="n/a","n/a",IF(AH$3&gt;(A8taxstdlife+$E432),((Input!$P$110+Input!$P$86)*$P$7)-SUM($P432:AG432),((Input!$P$110+Input!$P$86)*$P$7)/A8taxstdlife))</f>
        <v>0</v>
      </c>
      <c r="AI432" s="172">
        <f>IF(A8taxstdlife="n/a","n/a",IF(AI$3&gt;(A8taxstdlife+$E432),((Input!$P$110+Input!$P$86)*$P$7)-SUM($P432:AH432),((Input!$P$110+Input!$P$86)*$P$7)/A8taxstdlife))</f>
        <v>0</v>
      </c>
      <c r="AJ432" s="172">
        <f>IF(A8taxstdlife="n/a","n/a",IF(AJ$3&gt;(A8taxstdlife+$E432),((Input!$P$110+Input!$P$86)*$P$7)-SUM($P432:AI432),((Input!$P$110+Input!$P$86)*$P$7)/A8taxstdlife))</f>
        <v>0</v>
      </c>
      <c r="AK432" s="172">
        <f>IF(A8taxstdlife="n/a","n/a",IF(AK$3&gt;(A8taxstdlife+$E432),((Input!$P$110+Input!$P$86)*$P$7)-SUM($P432:AJ432),((Input!$P$110+Input!$P$86)*$P$7)/A8taxstdlife))</f>
        <v>0</v>
      </c>
      <c r="AL432" s="172">
        <f>IF(A8taxstdlife="n/a","n/a",IF(AL$3&gt;(A8taxstdlife+$E432),((Input!$P$110+Input!$P$86)*$P$7)-SUM($P432:AK432),((Input!$P$110+Input!$P$86)*$P$7)/A8taxstdlife))</f>
        <v>0</v>
      </c>
      <c r="AM432" s="172">
        <f>IF(A8taxstdlife="n/a","n/a",IF(AM$3&gt;(A8taxstdlife+$E432),((Input!$P$110+Input!$P$86)*$P$7)-SUM($P432:AL432),((Input!$P$110+Input!$P$86)*$P$7)/A8taxstdlife))</f>
        <v>0</v>
      </c>
      <c r="AN432" s="172">
        <f>IF(A8taxstdlife="n/a","n/a",IF(AN$3&gt;(A8taxstdlife+$E432),((Input!$P$110+Input!$P$86)*$P$7)-SUM($P432:AM432),((Input!$P$110+Input!$P$86)*$P$7)/A8taxstdlife))</f>
        <v>0</v>
      </c>
      <c r="AO432" s="172">
        <f>IF(A8taxstdlife="n/a","n/a",IF(AO$3&gt;(A8taxstdlife+$E432),((Input!$P$110+Input!$P$86)*$P$7)-SUM($P432:AN432),((Input!$P$110+Input!$P$86)*$P$7)/A8taxstdlife))</f>
        <v>0</v>
      </c>
      <c r="AP432" s="172">
        <f>IF(A8taxstdlife="n/a","n/a",IF(AP$3&gt;(A8taxstdlife+$E432),((Input!$P$110+Input!$P$86)*$P$7)-SUM($P432:AO432),((Input!$P$110+Input!$P$86)*$P$7)/A8taxstdlife))</f>
        <v>0</v>
      </c>
      <c r="AQ432" s="172">
        <f>IF(A8taxstdlife="n/a","n/a",IF(AQ$3&gt;(A8taxstdlife+$E432),((Input!$P$110+Input!$P$86)*$P$7)-SUM($P432:AP432),((Input!$P$110+Input!$P$86)*$P$7)/A8taxstdlife))</f>
        <v>0</v>
      </c>
      <c r="AR432" s="172">
        <f>IF(A8taxstdlife="n/a","n/a",IF(AR$3&gt;(A8taxstdlife+$E432),((Input!$P$110+Input!$P$86)*$P$7)-SUM($P432:AQ432),((Input!$P$110+Input!$P$86)*$P$7)/A8taxstdlife))</f>
        <v>0</v>
      </c>
      <c r="AS432" s="172">
        <f>IF(A8taxstdlife="n/a","n/a",IF(AS$3&gt;(A8taxstdlife+$E432),((Input!$P$110+Input!$P$86)*$P$7)-SUM($P432:AR432),((Input!$P$110+Input!$P$86)*$P$7)/A8taxstdlife))</f>
        <v>0</v>
      </c>
      <c r="AT432" s="172">
        <f>IF(A8taxstdlife="n/a","n/a",IF(AT$3&gt;(A8taxstdlife+$E432),((Input!$P$110+Input!$P$86)*$P$7)-SUM($P432:AS432),((Input!$P$110+Input!$P$86)*$P$7)/A8taxstdlife))</f>
        <v>0</v>
      </c>
      <c r="AU432" s="172">
        <f>IF(A8taxstdlife="n/a","n/a",IF(AU$3&gt;(A8taxstdlife+$E432),((Input!$P$110+Input!$P$86)*$P$7)-SUM($P432:AT432),((Input!$P$110+Input!$P$86)*$P$7)/A8taxstdlife))</f>
        <v>0</v>
      </c>
      <c r="AV432" s="172">
        <f>IF(A8taxstdlife="n/a","n/a",IF(AV$3&gt;(A8taxstdlife+$E432),((Input!$P$110+Input!$P$86)*$P$7)-SUM($P432:AU432),((Input!$P$110+Input!$P$86)*$P$7)/A8taxstdlife))</f>
        <v>0</v>
      </c>
      <c r="AW432" s="172">
        <f>IF(A8taxstdlife="n/a","n/a",IF(AW$3&gt;(A8taxstdlife+$E432),((Input!$P$110+Input!$P$86)*$P$7)-SUM($P432:AV432),((Input!$P$110+Input!$P$86)*$P$7)/A8taxstdlife))</f>
        <v>0</v>
      </c>
      <c r="AX432" s="172">
        <f>IF(A8taxstdlife="n/a","n/a",IF(AX$3&gt;(A8taxstdlife+$E432),((Input!$P$110+Input!$P$86)*$P$7)-SUM($P432:AW432),((Input!$P$110+Input!$P$86)*$P$7)/A8taxstdlife))</f>
        <v>0</v>
      </c>
      <c r="AY432" s="172">
        <f>IF(A8taxstdlife="n/a","n/a",IF(AY$3&gt;(A8taxstdlife+$E432),((Input!$P$110+Input!$P$86)*$P$7)-SUM($P432:AX432),((Input!$P$110+Input!$P$86)*$P$7)/A8taxstdlife))</f>
        <v>0</v>
      </c>
      <c r="AZ432" s="172">
        <f>IF(A8taxstdlife="n/a","n/a",IF(AZ$3&gt;(A8taxstdlife+$E432),((Input!$P$110+Input!$P$86)*$P$7)-SUM($P432:AY432),((Input!$P$110+Input!$P$86)*$P$7)/A8taxstdlife))</f>
        <v>0</v>
      </c>
      <c r="BA432" s="172">
        <f>IF(A8taxstdlife="n/a","n/a",IF(BA$3&gt;(A8taxstdlife+$E432),((Input!$P$110+Input!$P$86)*$P$7)-SUM($P432:AZ432),((Input!$P$110+Input!$P$86)*$P$7)/A8taxstdlife))</f>
        <v>0</v>
      </c>
      <c r="BB432" s="172">
        <f>IF(A8taxstdlife="n/a","n/a",IF(BB$3&gt;(A8taxstdlife+$E432),((Input!$P$110+Input!$P$86)*$P$7)-SUM($P432:BA432),((Input!$P$110+Input!$P$86)*$P$7)/A8taxstdlife))</f>
        <v>0</v>
      </c>
      <c r="BC432" s="172">
        <f>IF(A8taxstdlife="n/a","n/a",IF(BC$3&gt;(A8taxstdlife+$E432),((Input!$P$110+Input!$P$86)*$P$7)-SUM($P432:BB432),((Input!$P$110+Input!$P$86)*$P$7)/A8taxstdlife))</f>
        <v>0</v>
      </c>
      <c r="BD432" s="172">
        <f>IF(A8taxstdlife="n/a","n/a",IF(BD$3&gt;(A8taxstdlife+$E432),((Input!$P$110+Input!$P$86)*$P$7)-SUM($P432:BC432),((Input!$P$110+Input!$P$86)*$P$7)/A8taxstdlife))</f>
        <v>0</v>
      </c>
      <c r="BE432" s="172">
        <f>IF(A8taxstdlife="n/a","n/a",IF(BE$3&gt;(A8taxstdlife+$E432),((Input!$P$110+Input!$P$86)*$P$7)-SUM($P432:BD432),((Input!$P$110+Input!$P$86)*$P$7)/A8taxstdlife))</f>
        <v>0</v>
      </c>
      <c r="BF432" s="172">
        <f>IF(A8taxstdlife="n/a","n/a",IF(BF$3&gt;(A8taxstdlife+$E432),((Input!$P$110+Input!$P$86)*$P$7)-SUM($P432:BE432),((Input!$P$110+Input!$P$86)*$P$7)/A8taxstdlife))</f>
        <v>0</v>
      </c>
      <c r="BG432" s="172">
        <f>IF(A8taxstdlife="n/a","n/a",IF(BG$3&gt;(A8taxstdlife+$E432),((Input!$P$110+Input!$P$86)*$P$7)-SUM($P432:BF432),((Input!$P$110+Input!$P$86)*$P$7)/A8taxstdlife))</f>
        <v>0</v>
      </c>
      <c r="BH432" s="172">
        <f>IF(A8taxstdlife="n/a","n/a",IF(BH$3&gt;(A8taxstdlife+$E432),((Input!$P$110+Input!$P$86)*$P$7)-SUM($P432:BG432),((Input!$P$110+Input!$P$86)*$P$7)/A8taxstdlife))</f>
        <v>0</v>
      </c>
      <c r="BI432" s="172">
        <f>IF(A8taxstdlife="n/a","n/a",IF(BI$3&gt;(A8taxstdlife+$E432),((Input!$P$110+Input!$P$86)*$P$7)-SUM($P432:BH432),((Input!$P$110+Input!$P$86)*$P$7)/A8taxstdlife))</f>
        <v>0</v>
      </c>
      <c r="BJ432" s="16"/>
      <c r="BK432" s="16"/>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2" customFormat="1" hidden="1" outlineLevel="1">
      <c r="A433" s="16"/>
      <c r="B433" s="16"/>
      <c r="C433" s="35" t="str">
        <f>Asset8</f>
        <v>IT &amp; Communication Systems (Networks)</v>
      </c>
      <c r="D433" s="16"/>
      <c r="E433" s="16"/>
      <c r="F433" s="32"/>
      <c r="G433" s="167">
        <f t="shared" ref="G433:AL433" si="72">SUM(G421:G432)</f>
        <v>0</v>
      </c>
      <c r="H433" s="167">
        <f t="shared" si="72"/>
        <v>0.57539862853726753</v>
      </c>
      <c r="I433" s="167">
        <f t="shared" si="72"/>
        <v>1.1661059981599364</v>
      </c>
      <c r="J433" s="167">
        <f t="shared" si="72"/>
        <v>1.5781773724211694</v>
      </c>
      <c r="K433" s="167">
        <f t="shared" si="72"/>
        <v>2.0077400765254572</v>
      </c>
      <c r="L433" s="167">
        <f t="shared" si="72"/>
        <v>2.5738365017628118</v>
      </c>
      <c r="M433" s="167">
        <f t="shared" si="72"/>
        <v>3.1539429660689318</v>
      </c>
      <c r="N433" s="167">
        <f t="shared" si="72"/>
        <v>3.1539429660689318</v>
      </c>
      <c r="O433" s="167">
        <f t="shared" si="72"/>
        <v>3.1539429660689318</v>
      </c>
      <c r="P433" s="167">
        <f t="shared" si="72"/>
        <v>3.1539429660689318</v>
      </c>
      <c r="Q433" s="167">
        <f t="shared" si="72"/>
        <v>3.1539429660689318</v>
      </c>
      <c r="R433" s="167">
        <f t="shared" si="72"/>
        <v>2.5785443375316639</v>
      </c>
      <c r="S433" s="167">
        <f t="shared" si="72"/>
        <v>1.9878369679089958</v>
      </c>
      <c r="T433" s="167">
        <f t="shared" si="72"/>
        <v>1.5757655936477628</v>
      </c>
      <c r="U433" s="167">
        <f t="shared" si="72"/>
        <v>1.1462028895434742</v>
      </c>
      <c r="V433" s="167">
        <f t="shared" si="72"/>
        <v>0.58010646430611812</v>
      </c>
      <c r="W433" s="167">
        <f t="shared" si="72"/>
        <v>8.8817841970012523E-16</v>
      </c>
      <c r="X433" s="167">
        <f t="shared" si="72"/>
        <v>0</v>
      </c>
      <c r="Y433" s="167">
        <f t="shared" si="72"/>
        <v>0</v>
      </c>
      <c r="Z433" s="167">
        <f t="shared" si="72"/>
        <v>0</v>
      </c>
      <c r="AA433" s="167">
        <f t="shared" si="72"/>
        <v>0</v>
      </c>
      <c r="AB433" s="167">
        <f t="shared" si="72"/>
        <v>0</v>
      </c>
      <c r="AC433" s="167">
        <f t="shared" si="72"/>
        <v>0</v>
      </c>
      <c r="AD433" s="167">
        <f t="shared" si="72"/>
        <v>0</v>
      </c>
      <c r="AE433" s="167">
        <f t="shared" si="72"/>
        <v>0</v>
      </c>
      <c r="AF433" s="167">
        <f t="shared" si="72"/>
        <v>0</v>
      </c>
      <c r="AG433" s="167">
        <f t="shared" si="72"/>
        <v>0</v>
      </c>
      <c r="AH433" s="167">
        <f t="shared" si="72"/>
        <v>0</v>
      </c>
      <c r="AI433" s="167">
        <f t="shared" si="72"/>
        <v>0</v>
      </c>
      <c r="AJ433" s="167">
        <f t="shared" si="72"/>
        <v>0</v>
      </c>
      <c r="AK433" s="167">
        <f t="shared" si="72"/>
        <v>0</v>
      </c>
      <c r="AL433" s="167">
        <f t="shared" si="72"/>
        <v>0</v>
      </c>
      <c r="AM433" s="167">
        <f t="shared" ref="AM433:BI433" si="73">SUM(AM421:AM432)</f>
        <v>0</v>
      </c>
      <c r="AN433" s="167">
        <f t="shared" si="73"/>
        <v>0</v>
      </c>
      <c r="AO433" s="167">
        <f t="shared" si="73"/>
        <v>0</v>
      </c>
      <c r="AP433" s="167">
        <f t="shared" si="73"/>
        <v>0</v>
      </c>
      <c r="AQ433" s="167">
        <f t="shared" si="73"/>
        <v>0</v>
      </c>
      <c r="AR433" s="167">
        <f t="shared" si="73"/>
        <v>0</v>
      </c>
      <c r="AS433" s="167">
        <f t="shared" si="73"/>
        <v>0</v>
      </c>
      <c r="AT433" s="167">
        <f t="shared" si="73"/>
        <v>0</v>
      </c>
      <c r="AU433" s="167">
        <f t="shared" si="73"/>
        <v>0</v>
      </c>
      <c r="AV433" s="167">
        <f t="shared" si="73"/>
        <v>0</v>
      </c>
      <c r="AW433" s="167">
        <f t="shared" si="73"/>
        <v>0</v>
      </c>
      <c r="AX433" s="167">
        <f t="shared" si="73"/>
        <v>0</v>
      </c>
      <c r="AY433" s="167">
        <f t="shared" si="73"/>
        <v>0</v>
      </c>
      <c r="AZ433" s="167">
        <f t="shared" si="73"/>
        <v>0</v>
      </c>
      <c r="BA433" s="167">
        <f t="shared" si="73"/>
        <v>0</v>
      </c>
      <c r="BB433" s="167">
        <f t="shared" si="73"/>
        <v>0</v>
      </c>
      <c r="BC433" s="167">
        <f t="shared" si="73"/>
        <v>0</v>
      </c>
      <c r="BD433" s="167">
        <f t="shared" si="73"/>
        <v>0</v>
      </c>
      <c r="BE433" s="167">
        <f t="shared" si="73"/>
        <v>0</v>
      </c>
      <c r="BF433" s="167">
        <f t="shared" si="73"/>
        <v>0</v>
      </c>
      <c r="BG433" s="167">
        <f t="shared" si="73"/>
        <v>0</v>
      </c>
      <c r="BH433" s="167">
        <f t="shared" si="73"/>
        <v>0</v>
      </c>
      <c r="BI433" s="167">
        <f t="shared" si="73"/>
        <v>0</v>
      </c>
      <c r="BJ433" s="16"/>
      <c r="BK433" s="16"/>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2" customFormat="1" hidden="1" outlineLevel="2">
      <c r="A434" s="16"/>
      <c r="B434" s="42" t="str">
        <f>C446</f>
        <v>Motor Vehicles</v>
      </c>
      <c r="C434" s="43"/>
      <c r="D434" s="44" t="s">
        <v>72</v>
      </c>
      <c r="E434" s="43"/>
      <c r="F434" s="45"/>
      <c r="G434" s="171" t="str">
        <f>IF(G$3&gt;A9taxremlife,A9taxvalue-SUM($F434:F434),IF(A9taxremlife="N/A","n/a",A9taxvalue/A9taxremlife))</f>
        <v>n/a</v>
      </c>
      <c r="H434" s="171" t="str">
        <f>IF(H$3&gt;A9taxremlife,A9taxvalue-SUM($F434:G434),IF(A9taxremlife="N/A","n/a",A9taxvalue/A9taxremlife))</f>
        <v>n/a</v>
      </c>
      <c r="I434" s="171" t="str">
        <f>IF(I$3&gt;A9taxremlife,A9taxvalue-SUM($F434:H434),IF(A9taxremlife="N/A","n/a",A9taxvalue/A9taxremlife))</f>
        <v>n/a</v>
      </c>
      <c r="J434" s="171" t="str">
        <f>IF(J$3&gt;A9taxremlife,A9taxvalue-SUM($F434:I434),IF(A9taxremlife="N/A","n/a",A9taxvalue/A9taxremlife))</f>
        <v>n/a</v>
      </c>
      <c r="K434" s="171" t="str">
        <f>IF(K$3&gt;A9taxremlife,A9taxvalue-SUM($F434:J434),IF(A9taxremlife="N/A","n/a",A9taxvalue/A9taxremlife))</f>
        <v>n/a</v>
      </c>
      <c r="L434" s="171" t="str">
        <f>IF(L$3&gt;A9taxremlife,A9taxvalue-SUM($F434:K434),IF(A9taxremlife="N/A","n/a",A9taxvalue/A9taxremlife))</f>
        <v>n/a</v>
      </c>
      <c r="M434" s="171" t="str">
        <f>IF(M$3&gt;A9taxremlife,A9taxvalue-SUM($F434:L434),IF(A9taxremlife="N/A","n/a",A9taxvalue/A9taxremlife))</f>
        <v>n/a</v>
      </c>
      <c r="N434" s="171" t="str">
        <f>IF(N$3&gt;A9taxremlife,A9taxvalue-SUM($F434:M434),IF(A9taxremlife="N/A","n/a",A9taxvalue/A9taxremlife))</f>
        <v>n/a</v>
      </c>
      <c r="O434" s="171" t="str">
        <f>IF(O$3&gt;A9taxremlife,A9taxvalue-SUM($F434:N434),IF(A9taxremlife="N/A","n/a",A9taxvalue/A9taxremlife))</f>
        <v>n/a</v>
      </c>
      <c r="P434" s="171" t="str">
        <f>IF(P$3&gt;A9taxremlife,A9taxvalue-SUM($F434:O434),IF(A9taxremlife="N/A","n/a",A9taxvalue/A9taxremlife))</f>
        <v>n/a</v>
      </c>
      <c r="Q434" s="171" t="str">
        <f>IF(Q$3&gt;A9taxremlife,A9taxvalue-SUM($F434:P434),IF(A9taxremlife="N/A","n/a",A9taxvalue/A9taxremlife))</f>
        <v>n/a</v>
      </c>
      <c r="R434" s="171" t="str">
        <f>IF(R$3&gt;A9taxremlife,A9taxvalue-SUM($F434:Q434),IF(A9taxremlife="N/A","n/a",A9taxvalue/A9taxremlife))</f>
        <v>n/a</v>
      </c>
      <c r="S434" s="171" t="str">
        <f>IF(S$3&gt;A9taxremlife,A9taxvalue-SUM($F434:R434),IF(A9taxremlife="N/A","n/a",A9taxvalue/A9taxremlife))</f>
        <v>n/a</v>
      </c>
      <c r="T434" s="171" t="str">
        <f>IF(T$3&gt;A9taxremlife,A9taxvalue-SUM($F434:S434),IF(A9taxremlife="N/A","n/a",A9taxvalue/A9taxremlife))</f>
        <v>n/a</v>
      </c>
      <c r="U434" s="171" t="str">
        <f>IF(U$3&gt;A9taxremlife,A9taxvalue-SUM($F434:T434),IF(A9taxremlife="N/A","n/a",A9taxvalue/A9taxremlife))</f>
        <v>n/a</v>
      </c>
      <c r="V434" s="171" t="str">
        <f>IF(V$3&gt;A9taxremlife,A9taxvalue-SUM($F434:U434),IF(A9taxremlife="N/A","n/a",A9taxvalue/A9taxremlife))</f>
        <v>n/a</v>
      </c>
      <c r="W434" s="171" t="str">
        <f>IF(W$3&gt;A9taxremlife,A9taxvalue-SUM($F434:V434),IF(A9taxremlife="N/A","n/a",A9taxvalue/A9taxremlife))</f>
        <v>n/a</v>
      </c>
      <c r="X434" s="171" t="str">
        <f>IF(X$3&gt;A9taxremlife,A9taxvalue-SUM($F434:W434),IF(A9taxremlife="N/A","n/a",A9taxvalue/A9taxremlife))</f>
        <v>n/a</v>
      </c>
      <c r="Y434" s="171" t="str">
        <f>IF(Y$3&gt;A9taxremlife,A9taxvalue-SUM($F434:X434),IF(A9taxremlife="N/A","n/a",A9taxvalue/A9taxremlife))</f>
        <v>n/a</v>
      </c>
      <c r="Z434" s="171" t="str">
        <f>IF(Z$3&gt;A9taxremlife,A9taxvalue-SUM($F434:Y434),IF(A9taxremlife="N/A","n/a",A9taxvalue/A9taxremlife))</f>
        <v>n/a</v>
      </c>
      <c r="AA434" s="171" t="str">
        <f>IF(AA$3&gt;A9taxremlife,A9taxvalue-SUM($F434:Z434),IF(A9taxremlife="N/A","n/a",A9taxvalue/A9taxremlife))</f>
        <v>n/a</v>
      </c>
      <c r="AB434" s="171" t="str">
        <f>IF(AB$3&gt;A9taxremlife,A9taxvalue-SUM($F434:AA434),IF(A9taxremlife="N/A","n/a",A9taxvalue/A9taxremlife))</f>
        <v>n/a</v>
      </c>
      <c r="AC434" s="171" t="str">
        <f>IF(AC$3&gt;A9taxremlife,A9taxvalue-SUM($F434:AB434),IF(A9taxremlife="N/A","n/a",A9taxvalue/A9taxremlife))</f>
        <v>n/a</v>
      </c>
      <c r="AD434" s="171" t="str">
        <f>IF(AD$3&gt;A9taxremlife,A9taxvalue-SUM($F434:AC434),IF(A9taxremlife="N/A","n/a",A9taxvalue/A9taxremlife))</f>
        <v>n/a</v>
      </c>
      <c r="AE434" s="171" t="str">
        <f>IF(AE$3&gt;A9taxremlife,A9taxvalue-SUM($F434:AD434),IF(A9taxremlife="N/A","n/a",A9taxvalue/A9taxremlife))</f>
        <v>n/a</v>
      </c>
      <c r="AF434" s="171" t="str">
        <f>IF(AF$3&gt;A9taxremlife,A9taxvalue-SUM($F434:AE434),IF(A9taxremlife="N/A","n/a",A9taxvalue/A9taxremlife))</f>
        <v>n/a</v>
      </c>
      <c r="AG434" s="171" t="str">
        <f>IF(AG$3&gt;A9taxremlife,A9taxvalue-SUM($F434:AF434),IF(A9taxremlife="N/A","n/a",A9taxvalue/A9taxremlife))</f>
        <v>n/a</v>
      </c>
      <c r="AH434" s="171" t="str">
        <f>IF(AH$3&gt;A9taxremlife,A9taxvalue-SUM($F434:AG434),IF(A9taxremlife="N/A","n/a",A9taxvalue/A9taxremlife))</f>
        <v>n/a</v>
      </c>
      <c r="AI434" s="171" t="str">
        <f>IF(AI$3&gt;A9taxremlife,A9taxvalue-SUM($F434:AH434),IF(A9taxremlife="N/A","n/a",A9taxvalue/A9taxremlife))</f>
        <v>n/a</v>
      </c>
      <c r="AJ434" s="171" t="str">
        <f>IF(AJ$3&gt;A9taxremlife,A9taxvalue-SUM($F434:AI434),IF(A9taxremlife="N/A","n/a",A9taxvalue/A9taxremlife))</f>
        <v>n/a</v>
      </c>
      <c r="AK434" s="171" t="str">
        <f>IF(AK$3&gt;A9taxremlife,A9taxvalue-SUM($F434:AJ434),IF(A9taxremlife="N/A","n/a",A9taxvalue/A9taxremlife))</f>
        <v>n/a</v>
      </c>
      <c r="AL434" s="171" t="str">
        <f>IF(AL$3&gt;A9taxremlife,A9taxvalue-SUM($F434:AK434),IF(A9taxremlife="N/A","n/a",A9taxvalue/A9taxremlife))</f>
        <v>n/a</v>
      </c>
      <c r="AM434" s="171" t="str">
        <f>IF(AM$3&gt;A9taxremlife,A9taxvalue-SUM($F434:AL434),IF(A9taxremlife="N/A","n/a",A9taxvalue/A9taxremlife))</f>
        <v>n/a</v>
      </c>
      <c r="AN434" s="171" t="str">
        <f>IF(AN$3&gt;A9taxremlife,A9taxvalue-SUM($F434:AM434),IF(A9taxremlife="N/A","n/a",A9taxvalue/A9taxremlife))</f>
        <v>n/a</v>
      </c>
      <c r="AO434" s="171" t="str">
        <f>IF(AO$3&gt;A9taxremlife,A9taxvalue-SUM($F434:AN434),IF(A9taxremlife="N/A","n/a",A9taxvalue/A9taxremlife))</f>
        <v>n/a</v>
      </c>
      <c r="AP434" s="171" t="str">
        <f>IF(AP$3&gt;A9taxremlife,A9taxvalue-SUM($F434:AO434),IF(A9taxremlife="N/A","n/a",A9taxvalue/A9taxremlife))</f>
        <v>n/a</v>
      </c>
      <c r="AQ434" s="171" t="str">
        <f>IF(AQ$3&gt;A9taxremlife,A9taxvalue-SUM($F434:AP434),IF(A9taxremlife="N/A","n/a",A9taxvalue/A9taxremlife))</f>
        <v>n/a</v>
      </c>
      <c r="AR434" s="171" t="str">
        <f>IF(AR$3&gt;A9taxremlife,A9taxvalue-SUM($F434:AQ434),IF(A9taxremlife="N/A","n/a",A9taxvalue/A9taxremlife))</f>
        <v>n/a</v>
      </c>
      <c r="AS434" s="171" t="str">
        <f>IF(AS$3&gt;A9taxremlife,A9taxvalue-SUM($F434:AR434),IF(A9taxremlife="N/A","n/a",A9taxvalue/A9taxremlife))</f>
        <v>n/a</v>
      </c>
      <c r="AT434" s="171" t="str">
        <f>IF(AT$3&gt;A9taxremlife,A9taxvalue-SUM($F434:AS434),IF(A9taxremlife="N/A","n/a",A9taxvalue/A9taxremlife))</f>
        <v>n/a</v>
      </c>
      <c r="AU434" s="171" t="str">
        <f>IF(AU$3&gt;A9taxremlife,A9taxvalue-SUM($F434:AT434),IF(A9taxremlife="N/A","n/a",A9taxvalue/A9taxremlife))</f>
        <v>n/a</v>
      </c>
      <c r="AV434" s="171" t="str">
        <f>IF(AV$3&gt;A9taxremlife,A9taxvalue-SUM($F434:AU434),IF(A9taxremlife="N/A","n/a",A9taxvalue/A9taxremlife))</f>
        <v>n/a</v>
      </c>
      <c r="AW434" s="171" t="str">
        <f>IF(AW$3&gt;A9taxremlife,A9taxvalue-SUM($F434:AV434),IF(A9taxremlife="N/A","n/a",A9taxvalue/A9taxremlife))</f>
        <v>n/a</v>
      </c>
      <c r="AX434" s="171" t="str">
        <f>IF(AX$3&gt;A9taxremlife,A9taxvalue-SUM($F434:AW434),IF(A9taxremlife="N/A","n/a",A9taxvalue/A9taxremlife))</f>
        <v>n/a</v>
      </c>
      <c r="AY434" s="171" t="str">
        <f>IF(AY$3&gt;A9taxremlife,A9taxvalue-SUM($F434:AX434),IF(A9taxremlife="N/A","n/a",A9taxvalue/A9taxremlife))</f>
        <v>n/a</v>
      </c>
      <c r="AZ434" s="171" t="str">
        <f>IF(AZ$3&gt;A9taxremlife,A9taxvalue-SUM($F434:AY434),IF(A9taxremlife="N/A","n/a",A9taxvalue/A9taxremlife))</f>
        <v>n/a</v>
      </c>
      <c r="BA434" s="171" t="str">
        <f>IF(BA$3&gt;A9taxremlife,A9taxvalue-SUM($F434:AZ434),IF(A9taxremlife="N/A","n/a",A9taxvalue/A9taxremlife))</f>
        <v>n/a</v>
      </c>
      <c r="BB434" s="171" t="str">
        <f>IF(BB$3&gt;A9taxremlife,A9taxvalue-SUM($F434:BA434),IF(A9taxremlife="N/A","n/a",A9taxvalue/A9taxremlife))</f>
        <v>n/a</v>
      </c>
      <c r="BC434" s="171" t="str">
        <f>IF(BC$3&gt;A9taxremlife,A9taxvalue-SUM($F434:BB434),IF(A9taxremlife="N/A","n/a",A9taxvalue/A9taxremlife))</f>
        <v>n/a</v>
      </c>
      <c r="BD434" s="171" t="str">
        <f>IF(BD$3&gt;A9taxremlife,A9taxvalue-SUM($F434:BC434),IF(A9taxremlife="N/A","n/a",A9taxvalue/A9taxremlife))</f>
        <v>n/a</v>
      </c>
      <c r="BE434" s="171" t="str">
        <f>IF(BE$3&gt;A9taxremlife,A9taxvalue-SUM($F434:BD434),IF(A9taxremlife="N/A","n/a",A9taxvalue/A9taxremlife))</f>
        <v>n/a</v>
      </c>
      <c r="BF434" s="171" t="str">
        <f>IF(BF$3&gt;A9taxremlife,A9taxvalue-SUM($F434:BE434),IF(A9taxremlife="N/A","n/a",A9taxvalue/A9taxremlife))</f>
        <v>n/a</v>
      </c>
      <c r="BG434" s="171" t="str">
        <f>IF(BG$3&gt;A9taxremlife,A9taxvalue-SUM($F434:BF434),IF(A9taxremlife="N/A","n/a",A9taxvalue/A9taxremlife))</f>
        <v>n/a</v>
      </c>
      <c r="BH434" s="171" t="str">
        <f>IF(BH$3&gt;A9taxremlife,A9taxvalue-SUM($F434:BG434),IF(A9taxremlife="N/A","n/a",A9taxvalue/A9taxremlife))</f>
        <v>n/a</v>
      </c>
      <c r="BI434" s="171" t="str">
        <f>IF(BI$3&gt;A9taxremlife,A9taxvalue-SUM($F434:BH434),IF(A9taxremlife="N/A","n/a",A9taxvalue/A9taxremlife))</f>
        <v>n/a</v>
      </c>
      <c r="BJ434" s="16"/>
      <c r="BK434" s="16"/>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2" customFormat="1" hidden="1" outlineLevel="2">
      <c r="A435" s="16"/>
      <c r="B435" s="16"/>
      <c r="C435" s="35"/>
      <c r="D435" s="546" t="s">
        <v>71</v>
      </c>
      <c r="E435" s="293">
        <v>0</v>
      </c>
      <c r="F435" s="37"/>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c r="BC435" s="172"/>
      <c r="BD435" s="172"/>
      <c r="BE435" s="172"/>
      <c r="BF435" s="172"/>
      <c r="BG435" s="172"/>
      <c r="BH435" s="172"/>
      <c r="BI435" s="172"/>
      <c r="BJ435" s="16"/>
      <c r="BK435" s="16"/>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2" customFormat="1" hidden="1" outlineLevel="2">
      <c r="A436" s="16"/>
      <c r="B436" s="16"/>
      <c r="C436" s="35"/>
      <c r="D436" s="546"/>
      <c r="E436" s="293">
        <v>1</v>
      </c>
      <c r="F436" s="37"/>
      <c r="G436" s="317"/>
      <c r="H436" s="172">
        <f>IF(A9taxstdlife="n/a","n/a",IF(H$3&gt;(A9taxstdlife+$E436),((Input!$G$111+Input!$G$87)*$G$7)-SUM($G436:G436),((Input!$G$111+Input!$G$87)*$G$7)/A9taxstdlife))</f>
        <v>0</v>
      </c>
      <c r="I436" s="172">
        <f>IF(A9taxstdlife="n/a","n/a",IF(I$3&gt;(A9taxstdlife+$E436),((Input!$G$111+Input!$G$87)*$G$7)-SUM($G436:H436),((Input!$G$111+Input!$G$87)*$G$7)/A9taxstdlife))</f>
        <v>0</v>
      </c>
      <c r="J436" s="172">
        <f>IF(A9taxstdlife="n/a","n/a",IF(J$3&gt;(A9taxstdlife+$E436),((Input!$G$111+Input!$G$87)*$G$7)-SUM($G436:I436),((Input!$G$111+Input!$G$87)*$G$7)/A9taxstdlife))</f>
        <v>0</v>
      </c>
      <c r="K436" s="172">
        <f>IF(A9taxstdlife="n/a","n/a",IF(K$3&gt;(A9taxstdlife+$E436),((Input!$G$111+Input!$G$87)*$G$7)-SUM($G436:J436),((Input!$G$111+Input!$G$87)*$G$7)/A9taxstdlife))</f>
        <v>0</v>
      </c>
      <c r="L436" s="172">
        <f>IF(A9taxstdlife="n/a","n/a",IF(L$3&gt;(A9taxstdlife+$E436),((Input!$G$111+Input!$G$87)*$G$7)-SUM($G436:K436),((Input!$G$111+Input!$G$87)*$G$7)/A9taxstdlife))</f>
        <v>0</v>
      </c>
      <c r="M436" s="172">
        <f>IF(A9taxstdlife="n/a","n/a",IF(M$3&gt;(A9taxstdlife+$E436),((Input!$G$111+Input!$G$87)*$G$7)-SUM($G436:L436),((Input!$G$111+Input!$G$87)*$G$7)/A9taxstdlife))</f>
        <v>0</v>
      </c>
      <c r="N436" s="172">
        <f>IF(A9taxstdlife="n/a","n/a",IF(N$3&gt;(A9taxstdlife+$E436),((Input!$G$111+Input!$G$87)*$G$7)-SUM($G436:M436),((Input!$G$111+Input!$G$87)*$G$7)/A9taxstdlife))</f>
        <v>0</v>
      </c>
      <c r="O436" s="172">
        <f>IF(A9taxstdlife="n/a","n/a",IF(O$3&gt;(A9taxstdlife+$E436),((Input!$G$111+Input!$G$87)*$G$7)-SUM($G436:N436),((Input!$G$111+Input!$G$87)*$G$7)/A9taxstdlife))</f>
        <v>0</v>
      </c>
      <c r="P436" s="172">
        <f>IF(A9taxstdlife="n/a","n/a",IF(P$3&gt;(A9taxstdlife+$E436),((Input!$G$111+Input!$G$87)*$G$7)-SUM($G436:O436),((Input!$G$111+Input!$G$87)*$G$7)/A9taxstdlife))</f>
        <v>0</v>
      </c>
      <c r="Q436" s="172">
        <f>IF(A9taxstdlife="n/a","n/a",IF(Q$3&gt;(A9taxstdlife+$E436),((Input!$G$111+Input!$G$87)*$G$7)-SUM($G436:P436),((Input!$G$111+Input!$G$87)*$G$7)/A9taxstdlife))</f>
        <v>0</v>
      </c>
      <c r="R436" s="172">
        <f>IF(A9taxstdlife="n/a","n/a",IF(R$3&gt;(A9taxstdlife+$E436),((Input!$G$111+Input!$G$87)*$G$7)-SUM($G436:Q436),((Input!$G$111+Input!$G$87)*$G$7)/A9taxstdlife))</f>
        <v>0</v>
      </c>
      <c r="S436" s="172">
        <f>IF(A9taxstdlife="n/a","n/a",IF(S$3&gt;(A9taxstdlife+$E436),((Input!$G$111+Input!$G$87)*$G$7)-SUM($G436:R436),((Input!$G$111+Input!$G$87)*$G$7)/A9taxstdlife))</f>
        <v>0</v>
      </c>
      <c r="T436" s="172">
        <f>IF(A9taxstdlife="n/a","n/a",IF(T$3&gt;(A9taxstdlife+$E436),((Input!$G$111+Input!$G$87)*$G$7)-SUM($G436:S436),((Input!$G$111+Input!$G$87)*$G$7)/A9taxstdlife))</f>
        <v>0</v>
      </c>
      <c r="U436" s="172">
        <f>IF(A9taxstdlife="n/a","n/a",IF(U$3&gt;(A9taxstdlife+$E436),((Input!$G$111+Input!$G$87)*$G$7)-SUM($G436:T436),((Input!$G$111+Input!$G$87)*$G$7)/A9taxstdlife))</f>
        <v>0</v>
      </c>
      <c r="V436" s="172">
        <f>IF(A9taxstdlife="n/a","n/a",IF(V$3&gt;(A9taxstdlife+$E436),((Input!$G$111+Input!$G$87)*$G$7)-SUM($G436:U436),((Input!$G$111+Input!$G$87)*$G$7)/A9taxstdlife))</f>
        <v>0</v>
      </c>
      <c r="W436" s="172">
        <f>IF(A9taxstdlife="n/a","n/a",IF(W$3&gt;(A9taxstdlife+$E436),((Input!$G$111+Input!$G$87)*$G$7)-SUM($G436:V436),((Input!$G$111+Input!$G$87)*$G$7)/A9taxstdlife))</f>
        <v>0</v>
      </c>
      <c r="X436" s="172">
        <f>IF(A9taxstdlife="n/a","n/a",IF(X$3&gt;(A9taxstdlife+$E436),((Input!$G$111+Input!$G$87)*$G$7)-SUM($G436:W436),((Input!$G$111+Input!$G$87)*$G$7)/A9taxstdlife))</f>
        <v>0</v>
      </c>
      <c r="Y436" s="172">
        <f>IF(A9taxstdlife="n/a","n/a",IF(Y$3&gt;(A9taxstdlife+$E436),((Input!$G$111+Input!$G$87)*$G$7)-SUM($G436:X436),((Input!$G$111+Input!$G$87)*$G$7)/A9taxstdlife))</f>
        <v>0</v>
      </c>
      <c r="Z436" s="172">
        <f>IF(A9taxstdlife="n/a","n/a",IF(Z$3&gt;(A9taxstdlife+$E436),((Input!$G$111+Input!$G$87)*$G$7)-SUM($G436:Y436),((Input!$G$111+Input!$G$87)*$G$7)/A9taxstdlife))</f>
        <v>0</v>
      </c>
      <c r="AA436" s="172">
        <f>IF(A9taxstdlife="n/a","n/a",IF(AA$3&gt;(A9taxstdlife+$E436),((Input!$G$111+Input!$G$87)*$G$7)-SUM($G436:Z436),((Input!$G$111+Input!$G$87)*$G$7)/A9taxstdlife))</f>
        <v>0</v>
      </c>
      <c r="AB436" s="172">
        <f>IF(A9taxstdlife="n/a","n/a",IF(AB$3&gt;(A9taxstdlife+$E436),((Input!$G$111+Input!$G$87)*$G$7)-SUM($G436:AA436),((Input!$G$111+Input!$G$87)*$G$7)/A9taxstdlife))</f>
        <v>0</v>
      </c>
      <c r="AC436" s="172">
        <f>IF(A9taxstdlife="n/a","n/a",IF(AC$3&gt;(A9taxstdlife+$E436),((Input!$G$111+Input!$G$87)*$G$7)-SUM($G436:AB436),((Input!$G$111+Input!$G$87)*$G$7)/A9taxstdlife))</f>
        <v>0</v>
      </c>
      <c r="AD436" s="172">
        <f>IF(A9taxstdlife="n/a","n/a",IF(AD$3&gt;(A9taxstdlife+$E436),((Input!$G$111+Input!$G$87)*$G$7)-SUM($G436:AC436),((Input!$G$111+Input!$G$87)*$G$7)/A9taxstdlife))</f>
        <v>0</v>
      </c>
      <c r="AE436" s="172">
        <f>IF(A9taxstdlife="n/a","n/a",IF(AE$3&gt;(A9taxstdlife+$E436),((Input!$G$111+Input!$G$87)*$G$7)-SUM($G436:AD436),((Input!$G$111+Input!$G$87)*$G$7)/A9taxstdlife))</f>
        <v>0</v>
      </c>
      <c r="AF436" s="172">
        <f>IF(A9taxstdlife="n/a","n/a",IF(AF$3&gt;(A9taxstdlife+$E436),((Input!$G$111+Input!$G$87)*$G$7)-SUM($G436:AE436),((Input!$G$111+Input!$G$87)*$G$7)/A9taxstdlife))</f>
        <v>0</v>
      </c>
      <c r="AG436" s="172">
        <f>IF(A9taxstdlife="n/a","n/a",IF(AG$3&gt;(A9taxstdlife+$E436),((Input!$G$111+Input!$G$87)*$G$7)-SUM($G436:AF436),((Input!$G$111+Input!$G$87)*$G$7)/A9taxstdlife))</f>
        <v>0</v>
      </c>
      <c r="AH436" s="172">
        <f>IF(A9taxstdlife="n/a","n/a",IF(AH$3&gt;(A9taxstdlife+$E436),((Input!$G$111+Input!$G$87)*$G$7)-SUM($G436:AG436),((Input!$G$111+Input!$G$87)*$G$7)/A9taxstdlife))</f>
        <v>0</v>
      </c>
      <c r="AI436" s="172">
        <f>IF(A9taxstdlife="n/a","n/a",IF(AI$3&gt;(A9taxstdlife+$E436),((Input!$G$111+Input!$G$87)*$G$7)-SUM($G436:AH436),((Input!$G$111+Input!$G$87)*$G$7)/A9taxstdlife))</f>
        <v>0</v>
      </c>
      <c r="AJ436" s="172">
        <f>IF(A9taxstdlife="n/a","n/a",IF(AJ$3&gt;(A9taxstdlife+$E436),((Input!$G$111+Input!$G$87)*$G$7)-SUM($G436:AI436),((Input!$G$111+Input!$G$87)*$G$7)/A9taxstdlife))</f>
        <v>0</v>
      </c>
      <c r="AK436" s="172">
        <f>IF(A9taxstdlife="n/a","n/a",IF(AK$3&gt;(A9taxstdlife+$E436),((Input!$G$111+Input!$G$87)*$G$7)-SUM($G436:AJ436),((Input!$G$111+Input!$G$87)*$G$7)/A9taxstdlife))</f>
        <v>0</v>
      </c>
      <c r="AL436" s="172">
        <f>IF(A9taxstdlife="n/a","n/a",IF(AL$3&gt;(A9taxstdlife+$E436),((Input!$G$111+Input!$G$87)*$G$7)-SUM($G436:AK436),((Input!$G$111+Input!$G$87)*$G$7)/A9taxstdlife))</f>
        <v>0</v>
      </c>
      <c r="AM436" s="172">
        <f>IF(A9taxstdlife="n/a","n/a",IF(AM$3&gt;(A9taxstdlife+$E436),((Input!$G$111+Input!$G$87)*$G$7)-SUM($G436:AL436),((Input!$G$111+Input!$G$87)*$G$7)/A9taxstdlife))</f>
        <v>0</v>
      </c>
      <c r="AN436" s="172">
        <f>IF(A9taxstdlife="n/a","n/a",IF(AN$3&gt;(A9taxstdlife+$E436),((Input!$G$111+Input!$G$87)*$G$7)-SUM($G436:AM436),((Input!$G$111+Input!$G$87)*$G$7)/A9taxstdlife))</f>
        <v>0</v>
      </c>
      <c r="AO436" s="172">
        <f>IF(A9taxstdlife="n/a","n/a",IF(AO$3&gt;(A9taxstdlife+$E436),((Input!$G$111+Input!$G$87)*$G$7)-SUM($G436:AN436),((Input!$G$111+Input!$G$87)*$G$7)/A9taxstdlife))</f>
        <v>0</v>
      </c>
      <c r="AP436" s="172">
        <f>IF(A9taxstdlife="n/a","n/a",IF(AP$3&gt;(A9taxstdlife+$E436),((Input!$G$111+Input!$G$87)*$G$7)-SUM($G436:AO436),((Input!$G$111+Input!$G$87)*$G$7)/A9taxstdlife))</f>
        <v>0</v>
      </c>
      <c r="AQ436" s="172">
        <f>IF(A9taxstdlife="n/a","n/a",IF(AQ$3&gt;(A9taxstdlife+$E436),((Input!$G$111+Input!$G$87)*$G$7)-SUM($G436:AP436),((Input!$G$111+Input!$G$87)*$G$7)/A9taxstdlife))</f>
        <v>0</v>
      </c>
      <c r="AR436" s="172">
        <f>IF(A9taxstdlife="n/a","n/a",IF(AR$3&gt;(A9taxstdlife+$E436),((Input!$G$111+Input!$G$87)*$G$7)-SUM($G436:AQ436),((Input!$G$111+Input!$G$87)*$G$7)/A9taxstdlife))</f>
        <v>0</v>
      </c>
      <c r="AS436" s="172">
        <f>IF(A9taxstdlife="n/a","n/a",IF(AS$3&gt;(A9taxstdlife+$E436),((Input!$G$111+Input!$G$87)*$G$7)-SUM($G436:AR436),((Input!$G$111+Input!$G$87)*$G$7)/A9taxstdlife))</f>
        <v>0</v>
      </c>
      <c r="AT436" s="172">
        <f>IF(A9taxstdlife="n/a","n/a",IF(AT$3&gt;(A9taxstdlife+$E436),((Input!$G$111+Input!$G$87)*$G$7)-SUM($G436:AS436),((Input!$G$111+Input!$G$87)*$G$7)/A9taxstdlife))</f>
        <v>0</v>
      </c>
      <c r="AU436" s="172">
        <f>IF(A9taxstdlife="n/a","n/a",IF(AU$3&gt;(A9taxstdlife+$E436),((Input!$G$111+Input!$G$87)*$G$7)-SUM($G436:AT436),((Input!$G$111+Input!$G$87)*$G$7)/A9taxstdlife))</f>
        <v>0</v>
      </c>
      <c r="AV436" s="172">
        <f>IF(A9taxstdlife="n/a","n/a",IF(AV$3&gt;(A9taxstdlife+$E436),((Input!$G$111+Input!$G$87)*$G$7)-SUM($G436:AU436),((Input!$G$111+Input!$G$87)*$G$7)/A9taxstdlife))</f>
        <v>0</v>
      </c>
      <c r="AW436" s="172">
        <f>IF(A9taxstdlife="n/a","n/a",IF(AW$3&gt;(A9taxstdlife+$E436),((Input!$G$111+Input!$G$87)*$G$7)-SUM($G436:AV436),((Input!$G$111+Input!$G$87)*$G$7)/A9taxstdlife))</f>
        <v>0</v>
      </c>
      <c r="AX436" s="172">
        <f>IF(A9taxstdlife="n/a","n/a",IF(AX$3&gt;(A9taxstdlife+$E436),((Input!$G$111+Input!$G$87)*$G$7)-SUM($G436:AW436),((Input!$G$111+Input!$G$87)*$G$7)/A9taxstdlife))</f>
        <v>0</v>
      </c>
      <c r="AY436" s="172">
        <f>IF(A9taxstdlife="n/a","n/a",IF(AY$3&gt;(A9taxstdlife+$E436),((Input!$G$111+Input!$G$87)*$G$7)-SUM($G436:AX436),((Input!$G$111+Input!$G$87)*$G$7)/A9taxstdlife))</f>
        <v>0</v>
      </c>
      <c r="AZ436" s="172">
        <f>IF(A9taxstdlife="n/a","n/a",IF(AZ$3&gt;(A9taxstdlife+$E436),((Input!$G$111+Input!$G$87)*$G$7)-SUM($G436:AY436),((Input!$G$111+Input!$G$87)*$G$7)/A9taxstdlife))</f>
        <v>0</v>
      </c>
      <c r="BA436" s="172">
        <f>IF(A9taxstdlife="n/a","n/a",IF(BA$3&gt;(A9taxstdlife+$E436),((Input!$G$111+Input!$G$87)*$G$7)-SUM($G436:AZ436),((Input!$G$111+Input!$G$87)*$G$7)/A9taxstdlife))</f>
        <v>0</v>
      </c>
      <c r="BB436" s="172">
        <f>IF(A9taxstdlife="n/a","n/a",IF(BB$3&gt;(A9taxstdlife+$E436),((Input!$G$111+Input!$G$87)*$G$7)-SUM($G436:BA436),((Input!$G$111+Input!$G$87)*$G$7)/A9taxstdlife))</f>
        <v>0</v>
      </c>
      <c r="BC436" s="172">
        <f>IF(A9taxstdlife="n/a","n/a",IF(BC$3&gt;(A9taxstdlife+$E436),((Input!$G$111+Input!$G$87)*$G$7)-SUM($G436:BB436),((Input!$G$111+Input!$G$87)*$G$7)/A9taxstdlife))</f>
        <v>0</v>
      </c>
      <c r="BD436" s="172">
        <f>IF(A9taxstdlife="n/a","n/a",IF(BD$3&gt;(A9taxstdlife+$E436),((Input!$G$111+Input!$G$87)*$G$7)-SUM($G436:BC436),((Input!$G$111+Input!$G$87)*$G$7)/A9taxstdlife))</f>
        <v>0</v>
      </c>
      <c r="BE436" s="172">
        <f>IF(A9taxstdlife="n/a","n/a",IF(BE$3&gt;(A9taxstdlife+$E436),((Input!$G$111+Input!$G$87)*$G$7)-SUM($G436:BD436),((Input!$G$111+Input!$G$87)*$G$7)/A9taxstdlife))</f>
        <v>0</v>
      </c>
      <c r="BF436" s="172">
        <f>IF(A9taxstdlife="n/a","n/a",IF(BF$3&gt;(A9taxstdlife+$E436),((Input!$G$111+Input!$G$87)*$G$7)-SUM($G436:BE436),((Input!$G$111+Input!$G$87)*$G$7)/A9taxstdlife))</f>
        <v>0</v>
      </c>
      <c r="BG436" s="172">
        <f>IF(A9taxstdlife="n/a","n/a",IF(BG$3&gt;(A9taxstdlife+$E436),((Input!$G$111+Input!$G$87)*$G$7)-SUM($G436:BF436),((Input!$G$111+Input!$G$87)*$G$7)/A9taxstdlife))</f>
        <v>0</v>
      </c>
      <c r="BH436" s="172">
        <f>IF(A9taxstdlife="n/a","n/a",IF(BH$3&gt;(A9taxstdlife+$E436),((Input!$G$111+Input!$G$87)*$G$7)-SUM($G436:BG436),((Input!$G$111+Input!$G$87)*$G$7)/A9taxstdlife))</f>
        <v>0</v>
      </c>
      <c r="BI436" s="172">
        <f>IF(A9taxstdlife="n/a","n/a",IF(BI$3&gt;(A9taxstdlife+$E436),((Input!$G$111+Input!$G$87)*$G$7)-SUM($G436:BH436),((Input!$G$111+Input!$G$87)*$G$7)/A9taxstdlife))</f>
        <v>0</v>
      </c>
      <c r="BJ436" s="16"/>
      <c r="BK436" s="1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2" customFormat="1" hidden="1" outlineLevel="2">
      <c r="A437" s="16"/>
      <c r="B437" s="16"/>
      <c r="C437" s="35"/>
      <c r="D437" s="546"/>
      <c r="E437" s="293">
        <v>2</v>
      </c>
      <c r="F437" s="37"/>
      <c r="G437" s="318"/>
      <c r="H437" s="319"/>
      <c r="I437" s="172">
        <f>IF(A9taxstdlife="n/a","n/a",IF(I$3&gt;(A9taxstdlife+$E437),((Input!$H$111+Input!$H$87)*$H$7)-SUM($H437:H437),((Input!$H$111+Input!$H$87)*$H$7)/A9taxstdlife))</f>
        <v>0</v>
      </c>
      <c r="J437" s="172">
        <f>IF(A9taxstdlife="n/a","n/a",IF(J$3&gt;(A9taxstdlife+$E437),((Input!$H$111+Input!$H$87)*$H$7)-SUM($H437:I437),((Input!$H$111+Input!$H$87)*$H$7)/A9taxstdlife))</f>
        <v>0</v>
      </c>
      <c r="K437" s="172">
        <f>IF(A9taxstdlife="n/a","n/a",IF(K$3&gt;(A9taxstdlife+$E437),((Input!$H$111+Input!$H$87)*$H$7)-SUM($H437:J437),((Input!$H$111+Input!$H$87)*$H$7)/A9taxstdlife))</f>
        <v>0</v>
      </c>
      <c r="L437" s="172">
        <f>IF(A9taxstdlife="n/a","n/a",IF(L$3&gt;(A9taxstdlife+$E437),((Input!$H$111+Input!$H$87)*$H$7)-SUM($H437:K437),((Input!$H$111+Input!$H$87)*$H$7)/A9taxstdlife))</f>
        <v>0</v>
      </c>
      <c r="M437" s="172">
        <f>IF(A9taxstdlife="n/a","n/a",IF(M$3&gt;(A9taxstdlife+$E437),((Input!$H$111+Input!$H$87)*$H$7)-SUM($H437:L437),((Input!$H$111+Input!$H$87)*$H$7)/A9taxstdlife))</f>
        <v>0</v>
      </c>
      <c r="N437" s="172">
        <f>IF(A9taxstdlife="n/a","n/a",IF(N$3&gt;(A9taxstdlife+$E437),((Input!$H$111+Input!$H$87)*$H$7)-SUM($H437:M437),((Input!$H$111+Input!$H$87)*$H$7)/A9taxstdlife))</f>
        <v>0</v>
      </c>
      <c r="O437" s="172">
        <f>IF(A9taxstdlife="n/a","n/a",IF(O$3&gt;(A9taxstdlife+$E437),((Input!$H$111+Input!$H$87)*$H$7)-SUM($H437:N437),((Input!$H$111+Input!$H$87)*$H$7)/A9taxstdlife))</f>
        <v>0</v>
      </c>
      <c r="P437" s="172">
        <f>IF(A9taxstdlife="n/a","n/a",IF(P$3&gt;(A9taxstdlife+$E437),((Input!$H$111+Input!$H$87)*$H$7)-SUM($H437:O437),((Input!$H$111+Input!$H$87)*$H$7)/A9taxstdlife))</f>
        <v>0</v>
      </c>
      <c r="Q437" s="172">
        <f>IF(A9taxstdlife="n/a","n/a",IF(Q$3&gt;(A9taxstdlife+$E437),((Input!$H$111+Input!$H$87)*$H$7)-SUM($H437:P437),((Input!$H$111+Input!$H$87)*$H$7)/A9taxstdlife))</f>
        <v>0</v>
      </c>
      <c r="R437" s="172">
        <f>IF(A9taxstdlife="n/a","n/a",IF(R$3&gt;(A9taxstdlife+$E437),((Input!$H$111+Input!$H$87)*$H$7)-SUM($H437:Q437),((Input!$H$111+Input!$H$87)*$H$7)/A9taxstdlife))</f>
        <v>0</v>
      </c>
      <c r="S437" s="172">
        <f>IF(A9taxstdlife="n/a","n/a",IF(S$3&gt;(A9taxstdlife+$E437),((Input!$H$111+Input!$H$87)*$H$7)-SUM($H437:R437),((Input!$H$111+Input!$H$87)*$H$7)/A9taxstdlife))</f>
        <v>0</v>
      </c>
      <c r="T437" s="172">
        <f>IF(A9taxstdlife="n/a","n/a",IF(T$3&gt;(A9taxstdlife+$E437),((Input!$H$111+Input!$H$87)*$H$7)-SUM($H437:S437),((Input!$H$111+Input!$H$87)*$H$7)/A9taxstdlife))</f>
        <v>0</v>
      </c>
      <c r="U437" s="172">
        <f>IF(A9taxstdlife="n/a","n/a",IF(U$3&gt;(A9taxstdlife+$E437),((Input!$H$111+Input!$H$87)*$H$7)-SUM($H437:T437),((Input!$H$111+Input!$H$87)*$H$7)/A9taxstdlife))</f>
        <v>0</v>
      </c>
      <c r="V437" s="172">
        <f>IF(A9taxstdlife="n/a","n/a",IF(V$3&gt;(A9taxstdlife+$E437),((Input!$H$111+Input!$H$87)*$H$7)-SUM($H437:U437),((Input!$H$111+Input!$H$87)*$H$7)/A9taxstdlife))</f>
        <v>0</v>
      </c>
      <c r="W437" s="172">
        <f>IF(A9taxstdlife="n/a","n/a",IF(W$3&gt;(A9taxstdlife+$E437),((Input!$H$111+Input!$H$87)*$H$7)-SUM($H437:V437),((Input!$H$111+Input!$H$87)*$H$7)/A9taxstdlife))</f>
        <v>0</v>
      </c>
      <c r="X437" s="172">
        <f>IF(A9taxstdlife="n/a","n/a",IF(X$3&gt;(A9taxstdlife+$E437),((Input!$H$111+Input!$H$87)*$H$7)-SUM($H437:W437),((Input!$H$111+Input!$H$87)*$H$7)/A9taxstdlife))</f>
        <v>0</v>
      </c>
      <c r="Y437" s="172">
        <f>IF(A9taxstdlife="n/a","n/a",IF(Y$3&gt;(A9taxstdlife+$E437),((Input!$H$111+Input!$H$87)*$H$7)-SUM($H437:X437),((Input!$H$111+Input!$H$87)*$H$7)/A9taxstdlife))</f>
        <v>0</v>
      </c>
      <c r="Z437" s="172">
        <f>IF(A9taxstdlife="n/a","n/a",IF(Z$3&gt;(A9taxstdlife+$E437),((Input!$H$111+Input!$H$87)*$H$7)-SUM($H437:Y437),((Input!$H$111+Input!$H$87)*$H$7)/A9taxstdlife))</f>
        <v>0</v>
      </c>
      <c r="AA437" s="172">
        <f>IF(A9taxstdlife="n/a","n/a",IF(AA$3&gt;(A9taxstdlife+$E437),((Input!$H$111+Input!$H$87)*$H$7)-SUM($H437:Z437),((Input!$H$111+Input!$H$87)*$H$7)/A9taxstdlife))</f>
        <v>0</v>
      </c>
      <c r="AB437" s="172">
        <f>IF(A9taxstdlife="n/a","n/a",IF(AB$3&gt;(A9taxstdlife+$E437),((Input!$H$111+Input!$H$87)*$H$7)-SUM($H437:AA437),((Input!$H$111+Input!$H$87)*$H$7)/A9taxstdlife))</f>
        <v>0</v>
      </c>
      <c r="AC437" s="172">
        <f>IF(A9taxstdlife="n/a","n/a",IF(AC$3&gt;(A9taxstdlife+$E437),((Input!$H$111+Input!$H$87)*$H$7)-SUM($H437:AB437),((Input!$H$111+Input!$H$87)*$H$7)/A9taxstdlife))</f>
        <v>0</v>
      </c>
      <c r="AD437" s="172">
        <f>IF(A9taxstdlife="n/a","n/a",IF(AD$3&gt;(A9taxstdlife+$E437),((Input!$H$111+Input!$H$87)*$H$7)-SUM($H437:AC437),((Input!$H$111+Input!$H$87)*$H$7)/A9taxstdlife))</f>
        <v>0</v>
      </c>
      <c r="AE437" s="172">
        <f>IF(A9taxstdlife="n/a","n/a",IF(AE$3&gt;(A9taxstdlife+$E437),((Input!$H$111+Input!$H$87)*$H$7)-SUM($H437:AD437),((Input!$H$111+Input!$H$87)*$H$7)/A9taxstdlife))</f>
        <v>0</v>
      </c>
      <c r="AF437" s="172">
        <f>IF(A9taxstdlife="n/a","n/a",IF(AF$3&gt;(A9taxstdlife+$E437),((Input!$H$111+Input!$H$87)*$H$7)-SUM($H437:AE437),((Input!$H$111+Input!$H$87)*$H$7)/A9taxstdlife))</f>
        <v>0</v>
      </c>
      <c r="AG437" s="172">
        <f>IF(A9taxstdlife="n/a","n/a",IF(AG$3&gt;(A9taxstdlife+$E437),((Input!$H$111+Input!$H$87)*$H$7)-SUM($H437:AF437),((Input!$H$111+Input!$H$87)*$H$7)/A9taxstdlife))</f>
        <v>0</v>
      </c>
      <c r="AH437" s="172">
        <f>IF(A9taxstdlife="n/a","n/a",IF(AH$3&gt;(A9taxstdlife+$E437),((Input!$H$111+Input!$H$87)*$H$7)-SUM($H437:AG437),((Input!$H$111+Input!$H$87)*$H$7)/A9taxstdlife))</f>
        <v>0</v>
      </c>
      <c r="AI437" s="172">
        <f>IF(A9taxstdlife="n/a","n/a",IF(AI$3&gt;(A9taxstdlife+$E437),((Input!$H$111+Input!$H$87)*$H$7)-SUM($H437:AH437),((Input!$H$111+Input!$H$87)*$H$7)/A9taxstdlife))</f>
        <v>0</v>
      </c>
      <c r="AJ437" s="172">
        <f>IF(A9taxstdlife="n/a","n/a",IF(AJ$3&gt;(A9taxstdlife+$E437),((Input!$H$111+Input!$H$87)*$H$7)-SUM($H437:AI437),((Input!$H$111+Input!$H$87)*$H$7)/A9taxstdlife))</f>
        <v>0</v>
      </c>
      <c r="AK437" s="172">
        <f>IF(A9taxstdlife="n/a","n/a",IF(AK$3&gt;(A9taxstdlife+$E437),((Input!$H$111+Input!$H$87)*$H$7)-SUM($H437:AJ437),((Input!$H$111+Input!$H$87)*$H$7)/A9taxstdlife))</f>
        <v>0</v>
      </c>
      <c r="AL437" s="172">
        <f>IF(A9taxstdlife="n/a","n/a",IF(AL$3&gt;(A9taxstdlife+$E437),((Input!$H$111+Input!$H$87)*$H$7)-SUM($H437:AK437),((Input!$H$111+Input!$H$87)*$H$7)/A9taxstdlife))</f>
        <v>0</v>
      </c>
      <c r="AM437" s="172">
        <f>IF(A9taxstdlife="n/a","n/a",IF(AM$3&gt;(A9taxstdlife+$E437),((Input!$H$111+Input!$H$87)*$H$7)-SUM($H437:AL437),((Input!$H$111+Input!$H$87)*$H$7)/A9taxstdlife))</f>
        <v>0</v>
      </c>
      <c r="AN437" s="172">
        <f>IF(A9taxstdlife="n/a","n/a",IF(AN$3&gt;(A9taxstdlife+$E437),((Input!$H$111+Input!$H$87)*$H$7)-SUM($H437:AM437),((Input!$H$111+Input!$H$87)*$H$7)/A9taxstdlife))</f>
        <v>0</v>
      </c>
      <c r="AO437" s="172">
        <f>IF(A9taxstdlife="n/a","n/a",IF(AO$3&gt;(A9taxstdlife+$E437),((Input!$H$111+Input!$H$87)*$H$7)-SUM($H437:AN437),((Input!$H$111+Input!$H$87)*$H$7)/A9taxstdlife))</f>
        <v>0</v>
      </c>
      <c r="AP437" s="172">
        <f>IF(A9taxstdlife="n/a","n/a",IF(AP$3&gt;(A9taxstdlife+$E437),((Input!$H$111+Input!$H$87)*$H$7)-SUM($H437:AO437),((Input!$H$111+Input!$H$87)*$H$7)/A9taxstdlife))</f>
        <v>0</v>
      </c>
      <c r="AQ437" s="172">
        <f>IF(A9taxstdlife="n/a","n/a",IF(AQ$3&gt;(A9taxstdlife+$E437),((Input!$H$111+Input!$H$87)*$H$7)-SUM($H437:AP437),((Input!$H$111+Input!$H$87)*$H$7)/A9taxstdlife))</f>
        <v>0</v>
      </c>
      <c r="AR437" s="172">
        <f>IF(A9taxstdlife="n/a","n/a",IF(AR$3&gt;(A9taxstdlife+$E437),((Input!$H$111+Input!$H$87)*$H$7)-SUM($H437:AQ437),((Input!$H$111+Input!$H$87)*$H$7)/A9taxstdlife))</f>
        <v>0</v>
      </c>
      <c r="AS437" s="172">
        <f>IF(A9taxstdlife="n/a","n/a",IF(AS$3&gt;(A9taxstdlife+$E437),((Input!$H$111+Input!$H$87)*$H$7)-SUM($H437:AR437),((Input!$H$111+Input!$H$87)*$H$7)/A9taxstdlife))</f>
        <v>0</v>
      </c>
      <c r="AT437" s="172">
        <f>IF(A9taxstdlife="n/a","n/a",IF(AT$3&gt;(A9taxstdlife+$E437),((Input!$H$111+Input!$H$87)*$H$7)-SUM($H437:AS437),((Input!$H$111+Input!$H$87)*$H$7)/A9taxstdlife))</f>
        <v>0</v>
      </c>
      <c r="AU437" s="172">
        <f>IF(A9taxstdlife="n/a","n/a",IF(AU$3&gt;(A9taxstdlife+$E437),((Input!$H$111+Input!$H$87)*$H$7)-SUM($H437:AT437),((Input!$H$111+Input!$H$87)*$H$7)/A9taxstdlife))</f>
        <v>0</v>
      </c>
      <c r="AV437" s="172">
        <f>IF(A9taxstdlife="n/a","n/a",IF(AV$3&gt;(A9taxstdlife+$E437),((Input!$H$111+Input!$H$87)*$H$7)-SUM($H437:AU437),((Input!$H$111+Input!$H$87)*$H$7)/A9taxstdlife))</f>
        <v>0</v>
      </c>
      <c r="AW437" s="172">
        <f>IF(A9taxstdlife="n/a","n/a",IF(AW$3&gt;(A9taxstdlife+$E437),((Input!$H$111+Input!$H$87)*$H$7)-SUM($H437:AV437),((Input!$H$111+Input!$H$87)*$H$7)/A9taxstdlife))</f>
        <v>0</v>
      </c>
      <c r="AX437" s="172">
        <f>IF(A9taxstdlife="n/a","n/a",IF(AX$3&gt;(A9taxstdlife+$E437),((Input!$H$111+Input!$H$87)*$H$7)-SUM($H437:AW437),((Input!$H$111+Input!$H$87)*$H$7)/A9taxstdlife))</f>
        <v>0</v>
      </c>
      <c r="AY437" s="172">
        <f>IF(A9taxstdlife="n/a","n/a",IF(AY$3&gt;(A9taxstdlife+$E437),((Input!$H$111+Input!$H$87)*$H$7)-SUM($H437:AX437),((Input!$H$111+Input!$H$87)*$H$7)/A9taxstdlife))</f>
        <v>0</v>
      </c>
      <c r="AZ437" s="172">
        <f>IF(A9taxstdlife="n/a","n/a",IF(AZ$3&gt;(A9taxstdlife+$E437),((Input!$H$111+Input!$H$87)*$H$7)-SUM($H437:AY437),((Input!$H$111+Input!$H$87)*$H$7)/A9taxstdlife))</f>
        <v>0</v>
      </c>
      <c r="BA437" s="172">
        <f>IF(A9taxstdlife="n/a","n/a",IF(BA$3&gt;(A9taxstdlife+$E437),((Input!$H$111+Input!$H$87)*$H$7)-SUM($H437:AZ437),((Input!$H$111+Input!$H$87)*$H$7)/A9taxstdlife))</f>
        <v>0</v>
      </c>
      <c r="BB437" s="172">
        <f>IF(A9taxstdlife="n/a","n/a",IF(BB$3&gt;(A9taxstdlife+$E437),((Input!$H$111+Input!$H$87)*$H$7)-SUM($H437:BA437),((Input!$H$111+Input!$H$87)*$H$7)/A9taxstdlife))</f>
        <v>0</v>
      </c>
      <c r="BC437" s="172">
        <f>IF(A9taxstdlife="n/a","n/a",IF(BC$3&gt;(A9taxstdlife+$E437),((Input!$H$111+Input!$H$87)*$H$7)-SUM($H437:BB437),((Input!$H$111+Input!$H$87)*$H$7)/A9taxstdlife))</f>
        <v>0</v>
      </c>
      <c r="BD437" s="172">
        <f>IF(A9taxstdlife="n/a","n/a",IF(BD$3&gt;(A9taxstdlife+$E437),((Input!$H$111+Input!$H$87)*$H$7)-SUM($H437:BC437),((Input!$H$111+Input!$H$87)*$H$7)/A9taxstdlife))</f>
        <v>0</v>
      </c>
      <c r="BE437" s="172">
        <f>IF(A9taxstdlife="n/a","n/a",IF(BE$3&gt;(A9taxstdlife+$E437),((Input!$H$111+Input!$H$87)*$H$7)-SUM($H437:BD437),((Input!$H$111+Input!$H$87)*$H$7)/A9taxstdlife))</f>
        <v>0</v>
      </c>
      <c r="BF437" s="172">
        <f>IF(A9taxstdlife="n/a","n/a",IF(BF$3&gt;(A9taxstdlife+$E437),((Input!$H$111+Input!$H$87)*$H$7)-SUM($H437:BE437),((Input!$H$111+Input!$H$87)*$H$7)/A9taxstdlife))</f>
        <v>0</v>
      </c>
      <c r="BG437" s="172">
        <f>IF(A9taxstdlife="n/a","n/a",IF(BG$3&gt;(A9taxstdlife+$E437),((Input!$H$111+Input!$H$87)*$H$7)-SUM($H437:BF437),((Input!$H$111+Input!$H$87)*$H$7)/A9taxstdlife))</f>
        <v>0</v>
      </c>
      <c r="BH437" s="172">
        <f>IF(A9taxstdlife="n/a","n/a",IF(BH$3&gt;(A9taxstdlife+$E437),((Input!$H$111+Input!$H$87)*$H$7)-SUM($H437:BG437),((Input!$H$111+Input!$H$87)*$H$7)/A9taxstdlife))</f>
        <v>0</v>
      </c>
      <c r="BI437" s="172">
        <f>IF(A9taxstdlife="n/a","n/a",IF(BI$3&gt;(A9taxstdlife+$E437),((Input!$H$111+Input!$H$87)*$H$7)-SUM($H437:BH437),((Input!$H$111+Input!$H$87)*$H$7)/A9taxstdlife))</f>
        <v>0</v>
      </c>
      <c r="BJ437" s="16"/>
      <c r="BK437" s="16"/>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2" customFormat="1" hidden="1" outlineLevel="2">
      <c r="A438" s="16"/>
      <c r="B438" s="16"/>
      <c r="C438" s="35"/>
      <c r="D438" s="546"/>
      <c r="E438" s="293">
        <v>3</v>
      </c>
      <c r="F438" s="37"/>
      <c r="G438" s="318"/>
      <c r="H438" s="320"/>
      <c r="I438" s="319"/>
      <c r="J438" s="172">
        <f>IF(A9taxstdlife="n/a","n/a",IF(J$3&gt;(A9taxstdlife+$E438),((Input!$I$111+Input!$I$87)*$I$7)-SUM($I438:I438),((Input!$I$111+Input!$I$87)*$I$7)/A9taxstdlife))</f>
        <v>0</v>
      </c>
      <c r="K438" s="172">
        <f>IF(A9taxstdlife="n/a","n/a",IF(K$3&gt;(A9taxstdlife+$E438),((Input!$I$111+Input!$I$87)*$I$7)-SUM($I438:J438),((Input!$I$111+Input!$I$87)*$I$7)/A9taxstdlife))</f>
        <v>0</v>
      </c>
      <c r="L438" s="172">
        <f>IF(A9taxstdlife="n/a","n/a",IF(L$3&gt;(A9taxstdlife+$E438),((Input!$I$111+Input!$I$87)*$I$7)-SUM($I438:K438),((Input!$I$111+Input!$I$87)*$I$7)/A9taxstdlife))</f>
        <v>0</v>
      </c>
      <c r="M438" s="172">
        <f>IF(A9taxstdlife="n/a","n/a",IF(M$3&gt;(A9taxstdlife+$E438),((Input!$I$111+Input!$I$87)*$I$7)-SUM($I438:L438),((Input!$I$111+Input!$I$87)*$I$7)/A9taxstdlife))</f>
        <v>0</v>
      </c>
      <c r="N438" s="172">
        <f>IF(A9taxstdlife="n/a","n/a",IF(N$3&gt;(A9taxstdlife+$E438),((Input!$I$111+Input!$I$87)*$I$7)-SUM($I438:M438),((Input!$I$111+Input!$I$87)*$I$7)/A9taxstdlife))</f>
        <v>0</v>
      </c>
      <c r="O438" s="172">
        <f>IF(A9taxstdlife="n/a","n/a",IF(O$3&gt;(A9taxstdlife+$E438),((Input!$I$111+Input!$I$87)*$I$7)-SUM($I438:N438),((Input!$I$111+Input!$I$87)*$I$7)/A9taxstdlife))</f>
        <v>0</v>
      </c>
      <c r="P438" s="172">
        <f>IF(A9taxstdlife="n/a","n/a",IF(P$3&gt;(A9taxstdlife+$E438),((Input!$I$111+Input!$I$87)*$I$7)-SUM($I438:O438),((Input!$I$111+Input!$I$87)*$I$7)/A9taxstdlife))</f>
        <v>0</v>
      </c>
      <c r="Q438" s="172">
        <f>IF(A9taxstdlife="n/a","n/a",IF(Q$3&gt;(A9taxstdlife+$E438),((Input!$I$111+Input!$I$87)*$I$7)-SUM($I438:P438),((Input!$I$111+Input!$I$87)*$I$7)/A9taxstdlife))</f>
        <v>0</v>
      </c>
      <c r="R438" s="172">
        <f>IF(A9taxstdlife="n/a","n/a",IF(R$3&gt;(A9taxstdlife+$E438),((Input!$I$111+Input!$I$87)*$I$7)-SUM($I438:Q438),((Input!$I$111+Input!$I$87)*$I$7)/A9taxstdlife))</f>
        <v>0</v>
      </c>
      <c r="S438" s="172">
        <f>IF(A9taxstdlife="n/a","n/a",IF(S$3&gt;(A9taxstdlife+$E438),((Input!$I$111+Input!$I$87)*$I$7)-SUM($I438:R438),((Input!$I$111+Input!$I$87)*$I$7)/A9taxstdlife))</f>
        <v>0</v>
      </c>
      <c r="T438" s="172">
        <f>IF(A9taxstdlife="n/a","n/a",IF(T$3&gt;(A9taxstdlife+$E438),((Input!$I$111+Input!$I$87)*$I$7)-SUM($I438:S438),((Input!$I$111+Input!$I$87)*$I$7)/A9taxstdlife))</f>
        <v>0</v>
      </c>
      <c r="U438" s="172">
        <f>IF(A9taxstdlife="n/a","n/a",IF(U$3&gt;(A9taxstdlife+$E438),((Input!$I$111+Input!$I$87)*$I$7)-SUM($I438:T438),((Input!$I$111+Input!$I$87)*$I$7)/A9taxstdlife))</f>
        <v>0</v>
      </c>
      <c r="V438" s="172">
        <f>IF(A9taxstdlife="n/a","n/a",IF(V$3&gt;(A9taxstdlife+$E438),((Input!$I$111+Input!$I$87)*$I$7)-SUM($I438:U438),((Input!$I$111+Input!$I$87)*$I$7)/A9taxstdlife))</f>
        <v>0</v>
      </c>
      <c r="W438" s="172">
        <f>IF(A9taxstdlife="n/a","n/a",IF(W$3&gt;(A9taxstdlife+$E438),((Input!$I$111+Input!$I$87)*$I$7)-SUM($I438:V438),((Input!$I$111+Input!$I$87)*$I$7)/A9taxstdlife))</f>
        <v>0</v>
      </c>
      <c r="X438" s="172">
        <f>IF(A9taxstdlife="n/a","n/a",IF(X$3&gt;(A9taxstdlife+$E438),((Input!$I$111+Input!$I$87)*$I$7)-SUM($I438:W438),((Input!$I$111+Input!$I$87)*$I$7)/A9taxstdlife))</f>
        <v>0</v>
      </c>
      <c r="Y438" s="172">
        <f>IF(A9taxstdlife="n/a","n/a",IF(Y$3&gt;(A9taxstdlife+$E438),((Input!$I$111+Input!$I$87)*$I$7)-SUM($I438:X438),((Input!$I$111+Input!$I$87)*$I$7)/A9taxstdlife))</f>
        <v>0</v>
      </c>
      <c r="Z438" s="172">
        <f>IF(A9taxstdlife="n/a","n/a",IF(Z$3&gt;(A9taxstdlife+$E438),((Input!$I$111+Input!$I$87)*$I$7)-SUM($I438:Y438),((Input!$I$111+Input!$I$87)*$I$7)/A9taxstdlife))</f>
        <v>0</v>
      </c>
      <c r="AA438" s="172">
        <f>IF(A9taxstdlife="n/a","n/a",IF(AA$3&gt;(A9taxstdlife+$E438),((Input!$I$111+Input!$I$87)*$I$7)-SUM($I438:Z438),((Input!$I$111+Input!$I$87)*$I$7)/A9taxstdlife))</f>
        <v>0</v>
      </c>
      <c r="AB438" s="172">
        <f>IF(A9taxstdlife="n/a","n/a",IF(AB$3&gt;(A9taxstdlife+$E438),((Input!$I$111+Input!$I$87)*$I$7)-SUM($I438:AA438),((Input!$I$111+Input!$I$87)*$I$7)/A9taxstdlife))</f>
        <v>0</v>
      </c>
      <c r="AC438" s="172">
        <f>IF(A9taxstdlife="n/a","n/a",IF(AC$3&gt;(A9taxstdlife+$E438),((Input!$I$111+Input!$I$87)*$I$7)-SUM($I438:AB438),((Input!$I$111+Input!$I$87)*$I$7)/A9taxstdlife))</f>
        <v>0</v>
      </c>
      <c r="AD438" s="172">
        <f>IF(A9taxstdlife="n/a","n/a",IF(AD$3&gt;(A9taxstdlife+$E438),((Input!$I$111+Input!$I$87)*$I$7)-SUM($I438:AC438),((Input!$I$111+Input!$I$87)*$I$7)/A9taxstdlife))</f>
        <v>0</v>
      </c>
      <c r="AE438" s="172">
        <f>IF(A9taxstdlife="n/a","n/a",IF(AE$3&gt;(A9taxstdlife+$E438),((Input!$I$111+Input!$I$87)*$I$7)-SUM($I438:AD438),((Input!$I$111+Input!$I$87)*$I$7)/A9taxstdlife))</f>
        <v>0</v>
      </c>
      <c r="AF438" s="172">
        <f>IF(A9taxstdlife="n/a","n/a",IF(AF$3&gt;(A9taxstdlife+$E438),((Input!$I$111+Input!$I$87)*$I$7)-SUM($I438:AE438),((Input!$I$111+Input!$I$87)*$I$7)/A9taxstdlife))</f>
        <v>0</v>
      </c>
      <c r="AG438" s="172">
        <f>IF(A9taxstdlife="n/a","n/a",IF(AG$3&gt;(A9taxstdlife+$E438),((Input!$I$111+Input!$I$87)*$I$7)-SUM($I438:AF438),((Input!$I$111+Input!$I$87)*$I$7)/A9taxstdlife))</f>
        <v>0</v>
      </c>
      <c r="AH438" s="172">
        <f>IF(A9taxstdlife="n/a","n/a",IF(AH$3&gt;(A9taxstdlife+$E438),((Input!$I$111+Input!$I$87)*$I$7)-SUM($I438:AG438),((Input!$I$111+Input!$I$87)*$I$7)/A9taxstdlife))</f>
        <v>0</v>
      </c>
      <c r="AI438" s="172">
        <f>IF(A9taxstdlife="n/a","n/a",IF(AI$3&gt;(A9taxstdlife+$E438),((Input!$I$111+Input!$I$87)*$I$7)-SUM($I438:AH438),((Input!$I$111+Input!$I$87)*$I$7)/A9taxstdlife))</f>
        <v>0</v>
      </c>
      <c r="AJ438" s="172">
        <f>IF(A9taxstdlife="n/a","n/a",IF(AJ$3&gt;(A9taxstdlife+$E438),((Input!$I$111+Input!$I$87)*$I$7)-SUM($I438:AI438),((Input!$I$111+Input!$I$87)*$I$7)/A9taxstdlife))</f>
        <v>0</v>
      </c>
      <c r="AK438" s="172">
        <f>IF(A9taxstdlife="n/a","n/a",IF(AK$3&gt;(A9taxstdlife+$E438),((Input!$I$111+Input!$I$87)*$I$7)-SUM($I438:AJ438),((Input!$I$111+Input!$I$87)*$I$7)/A9taxstdlife))</f>
        <v>0</v>
      </c>
      <c r="AL438" s="172">
        <f>IF(A9taxstdlife="n/a","n/a",IF(AL$3&gt;(A9taxstdlife+$E438),((Input!$I$111+Input!$I$87)*$I$7)-SUM($I438:AK438),((Input!$I$111+Input!$I$87)*$I$7)/A9taxstdlife))</f>
        <v>0</v>
      </c>
      <c r="AM438" s="172">
        <f>IF(A9taxstdlife="n/a","n/a",IF(AM$3&gt;(A9taxstdlife+$E438),((Input!$I$111+Input!$I$87)*$I$7)-SUM($I438:AL438),((Input!$I$111+Input!$I$87)*$I$7)/A9taxstdlife))</f>
        <v>0</v>
      </c>
      <c r="AN438" s="172">
        <f>IF(A9taxstdlife="n/a","n/a",IF(AN$3&gt;(A9taxstdlife+$E438),((Input!$I$111+Input!$I$87)*$I$7)-SUM($I438:AM438),((Input!$I$111+Input!$I$87)*$I$7)/A9taxstdlife))</f>
        <v>0</v>
      </c>
      <c r="AO438" s="172">
        <f>IF(A9taxstdlife="n/a","n/a",IF(AO$3&gt;(A9taxstdlife+$E438),((Input!$I$111+Input!$I$87)*$I$7)-SUM($I438:AN438),((Input!$I$111+Input!$I$87)*$I$7)/A9taxstdlife))</f>
        <v>0</v>
      </c>
      <c r="AP438" s="172">
        <f>IF(A9taxstdlife="n/a","n/a",IF(AP$3&gt;(A9taxstdlife+$E438),((Input!$I$111+Input!$I$87)*$I$7)-SUM($I438:AO438),((Input!$I$111+Input!$I$87)*$I$7)/A9taxstdlife))</f>
        <v>0</v>
      </c>
      <c r="AQ438" s="172">
        <f>IF(A9taxstdlife="n/a","n/a",IF(AQ$3&gt;(A9taxstdlife+$E438),((Input!$I$111+Input!$I$87)*$I$7)-SUM($I438:AP438),((Input!$I$111+Input!$I$87)*$I$7)/A9taxstdlife))</f>
        <v>0</v>
      </c>
      <c r="AR438" s="172">
        <f>IF(A9taxstdlife="n/a","n/a",IF(AR$3&gt;(A9taxstdlife+$E438),((Input!$I$111+Input!$I$87)*$I$7)-SUM($I438:AQ438),((Input!$I$111+Input!$I$87)*$I$7)/A9taxstdlife))</f>
        <v>0</v>
      </c>
      <c r="AS438" s="172">
        <f>IF(A9taxstdlife="n/a","n/a",IF(AS$3&gt;(A9taxstdlife+$E438),((Input!$I$111+Input!$I$87)*$I$7)-SUM($I438:AR438),((Input!$I$111+Input!$I$87)*$I$7)/A9taxstdlife))</f>
        <v>0</v>
      </c>
      <c r="AT438" s="172">
        <f>IF(A9taxstdlife="n/a","n/a",IF(AT$3&gt;(A9taxstdlife+$E438),((Input!$I$111+Input!$I$87)*$I$7)-SUM($I438:AS438),((Input!$I$111+Input!$I$87)*$I$7)/A9taxstdlife))</f>
        <v>0</v>
      </c>
      <c r="AU438" s="172">
        <f>IF(A9taxstdlife="n/a","n/a",IF(AU$3&gt;(A9taxstdlife+$E438),((Input!$I$111+Input!$I$87)*$I$7)-SUM($I438:AT438),((Input!$I$111+Input!$I$87)*$I$7)/A9taxstdlife))</f>
        <v>0</v>
      </c>
      <c r="AV438" s="172">
        <f>IF(A9taxstdlife="n/a","n/a",IF(AV$3&gt;(A9taxstdlife+$E438),((Input!$I$111+Input!$I$87)*$I$7)-SUM($I438:AU438),((Input!$I$111+Input!$I$87)*$I$7)/A9taxstdlife))</f>
        <v>0</v>
      </c>
      <c r="AW438" s="172">
        <f>IF(A9taxstdlife="n/a","n/a",IF(AW$3&gt;(A9taxstdlife+$E438),((Input!$I$111+Input!$I$87)*$I$7)-SUM($I438:AV438),((Input!$I$111+Input!$I$87)*$I$7)/A9taxstdlife))</f>
        <v>0</v>
      </c>
      <c r="AX438" s="172">
        <f>IF(A9taxstdlife="n/a","n/a",IF(AX$3&gt;(A9taxstdlife+$E438),((Input!$I$111+Input!$I$87)*$I$7)-SUM($I438:AW438),((Input!$I$111+Input!$I$87)*$I$7)/A9taxstdlife))</f>
        <v>0</v>
      </c>
      <c r="AY438" s="172">
        <f>IF(A9taxstdlife="n/a","n/a",IF(AY$3&gt;(A9taxstdlife+$E438),((Input!$I$111+Input!$I$87)*$I$7)-SUM($I438:AX438),((Input!$I$111+Input!$I$87)*$I$7)/A9taxstdlife))</f>
        <v>0</v>
      </c>
      <c r="AZ438" s="172">
        <f>IF(A9taxstdlife="n/a","n/a",IF(AZ$3&gt;(A9taxstdlife+$E438),((Input!$I$111+Input!$I$87)*$I$7)-SUM($I438:AY438),((Input!$I$111+Input!$I$87)*$I$7)/A9taxstdlife))</f>
        <v>0</v>
      </c>
      <c r="BA438" s="172">
        <f>IF(A9taxstdlife="n/a","n/a",IF(BA$3&gt;(A9taxstdlife+$E438),((Input!$I$111+Input!$I$87)*$I$7)-SUM($I438:AZ438),((Input!$I$111+Input!$I$87)*$I$7)/A9taxstdlife))</f>
        <v>0</v>
      </c>
      <c r="BB438" s="172">
        <f>IF(A9taxstdlife="n/a","n/a",IF(BB$3&gt;(A9taxstdlife+$E438),((Input!$I$111+Input!$I$87)*$I$7)-SUM($I438:BA438),((Input!$I$111+Input!$I$87)*$I$7)/A9taxstdlife))</f>
        <v>0</v>
      </c>
      <c r="BC438" s="172">
        <f>IF(A9taxstdlife="n/a","n/a",IF(BC$3&gt;(A9taxstdlife+$E438),((Input!$I$111+Input!$I$87)*$I$7)-SUM($I438:BB438),((Input!$I$111+Input!$I$87)*$I$7)/A9taxstdlife))</f>
        <v>0</v>
      </c>
      <c r="BD438" s="172">
        <f>IF(A9taxstdlife="n/a","n/a",IF(BD$3&gt;(A9taxstdlife+$E438),((Input!$I$111+Input!$I$87)*$I$7)-SUM($I438:BC438),((Input!$I$111+Input!$I$87)*$I$7)/A9taxstdlife))</f>
        <v>0</v>
      </c>
      <c r="BE438" s="172">
        <f>IF(A9taxstdlife="n/a","n/a",IF(BE$3&gt;(A9taxstdlife+$E438),((Input!$I$111+Input!$I$87)*$I$7)-SUM($I438:BD438),((Input!$I$111+Input!$I$87)*$I$7)/A9taxstdlife))</f>
        <v>0</v>
      </c>
      <c r="BF438" s="172">
        <f>IF(A9taxstdlife="n/a","n/a",IF(BF$3&gt;(A9taxstdlife+$E438),((Input!$I$111+Input!$I$87)*$I$7)-SUM($I438:BE438),((Input!$I$111+Input!$I$87)*$I$7)/A9taxstdlife))</f>
        <v>0</v>
      </c>
      <c r="BG438" s="172">
        <f>IF(A9taxstdlife="n/a","n/a",IF(BG$3&gt;(A9taxstdlife+$E438),((Input!$I$111+Input!$I$87)*$I$7)-SUM($I438:BF438),((Input!$I$111+Input!$I$87)*$I$7)/A9taxstdlife))</f>
        <v>0</v>
      </c>
      <c r="BH438" s="172">
        <f>IF(A9taxstdlife="n/a","n/a",IF(BH$3&gt;(A9taxstdlife+$E438),((Input!$I$111+Input!$I$87)*$I$7)-SUM($I438:BG438),((Input!$I$111+Input!$I$87)*$I$7)/A9taxstdlife))</f>
        <v>0</v>
      </c>
      <c r="BI438" s="172">
        <f>IF(A9taxstdlife="n/a","n/a",IF(BI$3&gt;(A9taxstdlife+$E438),((Input!$I$111+Input!$I$87)*$I$7)-SUM($I438:BH438),((Input!$I$111+Input!$I$87)*$I$7)/A9taxstdlife))</f>
        <v>0</v>
      </c>
      <c r="BJ438" s="16"/>
      <c r="BK438" s="16"/>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2" customFormat="1" hidden="1" outlineLevel="2">
      <c r="A439" s="16"/>
      <c r="B439" s="16"/>
      <c r="C439" s="35"/>
      <c r="D439" s="546"/>
      <c r="E439" s="293">
        <v>4</v>
      </c>
      <c r="F439" s="37"/>
      <c r="G439" s="318"/>
      <c r="H439" s="320"/>
      <c r="I439" s="320"/>
      <c r="J439" s="319"/>
      <c r="K439" s="172">
        <f>IF(A9taxstdlife="n/a","n/a",IF(K$3&gt;(A9taxstdlife+$E439),((Input!$J$111+Input!$I$87)*$J$7)-SUM($J439:J439),((Input!$J$111+Input!$I$87)*$J$7)/A9taxstdlife))</f>
        <v>0</v>
      </c>
      <c r="L439" s="172">
        <f>IF(A9taxstdlife="n/a","n/a",IF(L$3&gt;(A9taxstdlife+$E439),((Input!$J$111+Input!$I$87)*$J$7)-SUM($J439:K439),((Input!$J$111+Input!$I$87)*$J$7)/A9taxstdlife))</f>
        <v>0</v>
      </c>
      <c r="M439" s="172">
        <f>IF(A9taxstdlife="n/a","n/a",IF(M$3&gt;(A9taxstdlife+$E439),((Input!$J$111+Input!$I$87)*$J$7)-SUM($J439:L439),((Input!$J$111+Input!$I$87)*$J$7)/A9taxstdlife))</f>
        <v>0</v>
      </c>
      <c r="N439" s="172">
        <f>IF(A9taxstdlife="n/a","n/a",IF(N$3&gt;(A9taxstdlife+$E439),((Input!$J$111+Input!$I$87)*$J$7)-SUM($J439:M439),((Input!$J$111+Input!$I$87)*$J$7)/A9taxstdlife))</f>
        <v>0</v>
      </c>
      <c r="O439" s="172">
        <f>IF(A9taxstdlife="n/a","n/a",IF(O$3&gt;(A9taxstdlife+$E439),((Input!$J$111+Input!$I$87)*$J$7)-SUM($J439:N439),((Input!$J$111+Input!$I$87)*$J$7)/A9taxstdlife))</f>
        <v>0</v>
      </c>
      <c r="P439" s="172">
        <f>IF(A9taxstdlife="n/a","n/a",IF(P$3&gt;(A9taxstdlife+$E439),((Input!$J$111+Input!$I$87)*$J$7)-SUM($J439:O439),((Input!$J$111+Input!$I$87)*$J$7)/A9taxstdlife))</f>
        <v>0</v>
      </c>
      <c r="Q439" s="172">
        <f>IF(A9taxstdlife="n/a","n/a",IF(Q$3&gt;(A9taxstdlife+$E439),((Input!$J$111+Input!$I$87)*$J$7)-SUM($J439:P439),((Input!$J$111+Input!$I$87)*$J$7)/A9taxstdlife))</f>
        <v>0</v>
      </c>
      <c r="R439" s="172">
        <f>IF(A9taxstdlife="n/a","n/a",IF(R$3&gt;(A9taxstdlife+$E439),((Input!$J$111+Input!$I$87)*$J$7)-SUM($J439:Q439),((Input!$J$111+Input!$I$87)*$J$7)/A9taxstdlife))</f>
        <v>0</v>
      </c>
      <c r="S439" s="172">
        <f>IF(A9taxstdlife="n/a","n/a",IF(S$3&gt;(A9taxstdlife+$E439),((Input!$J$111+Input!$I$87)*$J$7)-SUM($J439:R439),((Input!$J$111+Input!$I$87)*$J$7)/A9taxstdlife))</f>
        <v>0</v>
      </c>
      <c r="T439" s="172">
        <f>IF(A9taxstdlife="n/a","n/a",IF(T$3&gt;(A9taxstdlife+$E439),((Input!$J$111+Input!$I$87)*$J$7)-SUM($J439:S439),((Input!$J$111+Input!$I$87)*$J$7)/A9taxstdlife))</f>
        <v>0</v>
      </c>
      <c r="U439" s="172">
        <f>IF(A9taxstdlife="n/a","n/a",IF(U$3&gt;(A9taxstdlife+$E439),((Input!$J$111+Input!$I$87)*$J$7)-SUM($J439:T439),((Input!$J$111+Input!$I$87)*$J$7)/A9taxstdlife))</f>
        <v>0</v>
      </c>
      <c r="V439" s="172">
        <f>IF(A9taxstdlife="n/a","n/a",IF(V$3&gt;(A9taxstdlife+$E439),((Input!$J$111+Input!$I$87)*$J$7)-SUM($J439:U439),((Input!$J$111+Input!$I$87)*$J$7)/A9taxstdlife))</f>
        <v>0</v>
      </c>
      <c r="W439" s="172">
        <f>IF(A9taxstdlife="n/a","n/a",IF(W$3&gt;(A9taxstdlife+$E439),((Input!$J$111+Input!$I$87)*$J$7)-SUM($J439:V439),((Input!$J$111+Input!$I$87)*$J$7)/A9taxstdlife))</f>
        <v>0</v>
      </c>
      <c r="X439" s="172">
        <f>IF(A9taxstdlife="n/a","n/a",IF(X$3&gt;(A9taxstdlife+$E439),((Input!$J$111+Input!$I$87)*$J$7)-SUM($J439:W439),((Input!$J$111+Input!$I$87)*$J$7)/A9taxstdlife))</f>
        <v>0</v>
      </c>
      <c r="Y439" s="172">
        <f>IF(A9taxstdlife="n/a","n/a",IF(Y$3&gt;(A9taxstdlife+$E439),((Input!$J$111+Input!$I$87)*$J$7)-SUM($J439:X439),((Input!$J$111+Input!$I$87)*$J$7)/A9taxstdlife))</f>
        <v>0</v>
      </c>
      <c r="Z439" s="172">
        <f>IF(A9taxstdlife="n/a","n/a",IF(Z$3&gt;(A9taxstdlife+$E439),((Input!$J$111+Input!$I$87)*$J$7)-SUM($J439:Y439),((Input!$J$111+Input!$I$87)*$J$7)/A9taxstdlife))</f>
        <v>0</v>
      </c>
      <c r="AA439" s="172">
        <f>IF(A9taxstdlife="n/a","n/a",IF(AA$3&gt;(A9taxstdlife+$E439),((Input!$J$111+Input!$I$87)*$J$7)-SUM($J439:Z439),((Input!$J$111+Input!$I$87)*$J$7)/A9taxstdlife))</f>
        <v>0</v>
      </c>
      <c r="AB439" s="172">
        <f>IF(A9taxstdlife="n/a","n/a",IF(AB$3&gt;(A9taxstdlife+$E439),((Input!$J$111+Input!$I$87)*$J$7)-SUM($J439:AA439),((Input!$J$111+Input!$I$87)*$J$7)/A9taxstdlife))</f>
        <v>0</v>
      </c>
      <c r="AC439" s="172">
        <f>IF(A9taxstdlife="n/a","n/a",IF(AC$3&gt;(A9taxstdlife+$E439),((Input!$J$111+Input!$I$87)*$J$7)-SUM($J439:AB439),((Input!$J$111+Input!$I$87)*$J$7)/A9taxstdlife))</f>
        <v>0</v>
      </c>
      <c r="AD439" s="172">
        <f>IF(A9taxstdlife="n/a","n/a",IF(AD$3&gt;(A9taxstdlife+$E439),((Input!$J$111+Input!$I$87)*$J$7)-SUM($J439:AC439),((Input!$J$111+Input!$I$87)*$J$7)/A9taxstdlife))</f>
        <v>0</v>
      </c>
      <c r="AE439" s="172">
        <f>IF(A9taxstdlife="n/a","n/a",IF(AE$3&gt;(A9taxstdlife+$E439),((Input!$J$111+Input!$I$87)*$J$7)-SUM($J439:AD439),((Input!$J$111+Input!$I$87)*$J$7)/A9taxstdlife))</f>
        <v>0</v>
      </c>
      <c r="AF439" s="172">
        <f>IF(A9taxstdlife="n/a","n/a",IF(AF$3&gt;(A9taxstdlife+$E439),((Input!$J$111+Input!$I$87)*$J$7)-SUM($J439:AE439),((Input!$J$111+Input!$I$87)*$J$7)/A9taxstdlife))</f>
        <v>0</v>
      </c>
      <c r="AG439" s="172">
        <f>IF(A9taxstdlife="n/a","n/a",IF(AG$3&gt;(A9taxstdlife+$E439),((Input!$J$111+Input!$I$87)*$J$7)-SUM($J439:AF439),((Input!$J$111+Input!$I$87)*$J$7)/A9taxstdlife))</f>
        <v>0</v>
      </c>
      <c r="AH439" s="172">
        <f>IF(A9taxstdlife="n/a","n/a",IF(AH$3&gt;(A9taxstdlife+$E439),((Input!$J$111+Input!$I$87)*$J$7)-SUM($J439:AG439),((Input!$J$111+Input!$I$87)*$J$7)/A9taxstdlife))</f>
        <v>0</v>
      </c>
      <c r="AI439" s="172">
        <f>IF(A9taxstdlife="n/a","n/a",IF(AI$3&gt;(A9taxstdlife+$E439),((Input!$J$111+Input!$I$87)*$J$7)-SUM($J439:AH439),((Input!$J$111+Input!$I$87)*$J$7)/A9taxstdlife))</f>
        <v>0</v>
      </c>
      <c r="AJ439" s="172">
        <f>IF(A9taxstdlife="n/a","n/a",IF(AJ$3&gt;(A9taxstdlife+$E439),((Input!$J$111+Input!$I$87)*$J$7)-SUM($J439:AI439),((Input!$J$111+Input!$I$87)*$J$7)/A9taxstdlife))</f>
        <v>0</v>
      </c>
      <c r="AK439" s="172">
        <f>IF(A9taxstdlife="n/a","n/a",IF(AK$3&gt;(A9taxstdlife+$E439),((Input!$J$111+Input!$I$87)*$J$7)-SUM($J439:AJ439),((Input!$J$111+Input!$I$87)*$J$7)/A9taxstdlife))</f>
        <v>0</v>
      </c>
      <c r="AL439" s="172">
        <f>IF(A9taxstdlife="n/a","n/a",IF(AL$3&gt;(A9taxstdlife+$E439),((Input!$J$111+Input!$I$87)*$J$7)-SUM($J439:AK439),((Input!$J$111+Input!$I$87)*$J$7)/A9taxstdlife))</f>
        <v>0</v>
      </c>
      <c r="AM439" s="172">
        <f>IF(A9taxstdlife="n/a","n/a",IF(AM$3&gt;(A9taxstdlife+$E439),((Input!$J$111+Input!$I$87)*$J$7)-SUM($J439:AL439),((Input!$J$111+Input!$I$87)*$J$7)/A9taxstdlife))</f>
        <v>0</v>
      </c>
      <c r="AN439" s="172">
        <f>IF(A9taxstdlife="n/a","n/a",IF(AN$3&gt;(A9taxstdlife+$E439),((Input!$J$111+Input!$I$87)*$J$7)-SUM($J439:AM439),((Input!$J$111+Input!$I$87)*$J$7)/A9taxstdlife))</f>
        <v>0</v>
      </c>
      <c r="AO439" s="172">
        <f>IF(A9taxstdlife="n/a","n/a",IF(AO$3&gt;(A9taxstdlife+$E439),((Input!$J$111+Input!$I$87)*$J$7)-SUM($J439:AN439),((Input!$J$111+Input!$I$87)*$J$7)/A9taxstdlife))</f>
        <v>0</v>
      </c>
      <c r="AP439" s="172">
        <f>IF(A9taxstdlife="n/a","n/a",IF(AP$3&gt;(A9taxstdlife+$E439),((Input!$J$111+Input!$I$87)*$J$7)-SUM($J439:AO439),((Input!$J$111+Input!$I$87)*$J$7)/A9taxstdlife))</f>
        <v>0</v>
      </c>
      <c r="AQ439" s="172">
        <f>IF(A9taxstdlife="n/a","n/a",IF(AQ$3&gt;(A9taxstdlife+$E439),((Input!$J$111+Input!$I$87)*$J$7)-SUM($J439:AP439),((Input!$J$111+Input!$I$87)*$J$7)/A9taxstdlife))</f>
        <v>0</v>
      </c>
      <c r="AR439" s="172">
        <f>IF(A9taxstdlife="n/a","n/a",IF(AR$3&gt;(A9taxstdlife+$E439),((Input!$J$111+Input!$I$87)*$J$7)-SUM($J439:AQ439),((Input!$J$111+Input!$I$87)*$J$7)/A9taxstdlife))</f>
        <v>0</v>
      </c>
      <c r="AS439" s="172">
        <f>IF(A9taxstdlife="n/a","n/a",IF(AS$3&gt;(A9taxstdlife+$E439),((Input!$J$111+Input!$I$87)*$J$7)-SUM($J439:AR439),((Input!$J$111+Input!$I$87)*$J$7)/A9taxstdlife))</f>
        <v>0</v>
      </c>
      <c r="AT439" s="172">
        <f>IF(A9taxstdlife="n/a","n/a",IF(AT$3&gt;(A9taxstdlife+$E439),((Input!$J$111+Input!$I$87)*$J$7)-SUM($J439:AS439),((Input!$J$111+Input!$I$87)*$J$7)/A9taxstdlife))</f>
        <v>0</v>
      </c>
      <c r="AU439" s="172">
        <f>IF(A9taxstdlife="n/a","n/a",IF(AU$3&gt;(A9taxstdlife+$E439),((Input!$J$111+Input!$I$87)*$J$7)-SUM($J439:AT439),((Input!$J$111+Input!$I$87)*$J$7)/A9taxstdlife))</f>
        <v>0</v>
      </c>
      <c r="AV439" s="172">
        <f>IF(A9taxstdlife="n/a","n/a",IF(AV$3&gt;(A9taxstdlife+$E439),((Input!$J$111+Input!$I$87)*$J$7)-SUM($J439:AU439),((Input!$J$111+Input!$I$87)*$J$7)/A9taxstdlife))</f>
        <v>0</v>
      </c>
      <c r="AW439" s="172">
        <f>IF(A9taxstdlife="n/a","n/a",IF(AW$3&gt;(A9taxstdlife+$E439),((Input!$J$111+Input!$I$87)*$J$7)-SUM($J439:AV439),((Input!$J$111+Input!$I$87)*$J$7)/A9taxstdlife))</f>
        <v>0</v>
      </c>
      <c r="AX439" s="172">
        <f>IF(A9taxstdlife="n/a","n/a",IF(AX$3&gt;(A9taxstdlife+$E439),((Input!$J$111+Input!$I$87)*$J$7)-SUM($J439:AW439),((Input!$J$111+Input!$I$87)*$J$7)/A9taxstdlife))</f>
        <v>0</v>
      </c>
      <c r="AY439" s="172">
        <f>IF(A9taxstdlife="n/a","n/a",IF(AY$3&gt;(A9taxstdlife+$E439),((Input!$J$111+Input!$I$87)*$J$7)-SUM($J439:AX439),((Input!$J$111+Input!$I$87)*$J$7)/A9taxstdlife))</f>
        <v>0</v>
      </c>
      <c r="AZ439" s="172">
        <f>IF(A9taxstdlife="n/a","n/a",IF(AZ$3&gt;(A9taxstdlife+$E439),((Input!$J$111+Input!$I$87)*$J$7)-SUM($J439:AY439),((Input!$J$111+Input!$I$87)*$J$7)/A9taxstdlife))</f>
        <v>0</v>
      </c>
      <c r="BA439" s="172">
        <f>IF(A9taxstdlife="n/a","n/a",IF(BA$3&gt;(A9taxstdlife+$E439),((Input!$J$111+Input!$I$87)*$J$7)-SUM($J439:AZ439),((Input!$J$111+Input!$I$87)*$J$7)/A9taxstdlife))</f>
        <v>0</v>
      </c>
      <c r="BB439" s="172">
        <f>IF(A9taxstdlife="n/a","n/a",IF(BB$3&gt;(A9taxstdlife+$E439),((Input!$J$111+Input!$I$87)*$J$7)-SUM($J439:BA439),((Input!$J$111+Input!$I$87)*$J$7)/A9taxstdlife))</f>
        <v>0</v>
      </c>
      <c r="BC439" s="172">
        <f>IF(A9taxstdlife="n/a","n/a",IF(BC$3&gt;(A9taxstdlife+$E439),((Input!$J$111+Input!$I$87)*$J$7)-SUM($J439:BB439),((Input!$J$111+Input!$I$87)*$J$7)/A9taxstdlife))</f>
        <v>0</v>
      </c>
      <c r="BD439" s="172">
        <f>IF(A9taxstdlife="n/a","n/a",IF(BD$3&gt;(A9taxstdlife+$E439),((Input!$J$111+Input!$I$87)*$J$7)-SUM($J439:BC439),((Input!$J$111+Input!$I$87)*$J$7)/A9taxstdlife))</f>
        <v>0</v>
      </c>
      <c r="BE439" s="172">
        <f>IF(A9taxstdlife="n/a","n/a",IF(BE$3&gt;(A9taxstdlife+$E439),((Input!$J$111+Input!$I$87)*$J$7)-SUM($J439:BD439),((Input!$J$111+Input!$I$87)*$J$7)/A9taxstdlife))</f>
        <v>0</v>
      </c>
      <c r="BF439" s="172">
        <f>IF(A9taxstdlife="n/a","n/a",IF(BF$3&gt;(A9taxstdlife+$E439),((Input!$J$111+Input!$I$87)*$J$7)-SUM($J439:BE439),((Input!$J$111+Input!$I$87)*$J$7)/A9taxstdlife))</f>
        <v>0</v>
      </c>
      <c r="BG439" s="172">
        <f>IF(A9taxstdlife="n/a","n/a",IF(BG$3&gt;(A9taxstdlife+$E439),((Input!$J$111+Input!$I$87)*$J$7)-SUM($J439:BF439),((Input!$J$111+Input!$I$87)*$J$7)/A9taxstdlife))</f>
        <v>0</v>
      </c>
      <c r="BH439" s="172">
        <f>IF(A9taxstdlife="n/a","n/a",IF(BH$3&gt;(A9taxstdlife+$E439),((Input!$J$111+Input!$I$87)*$J$7)-SUM($J439:BG439),((Input!$J$111+Input!$I$87)*$J$7)/A9taxstdlife))</f>
        <v>0</v>
      </c>
      <c r="BI439" s="172">
        <f>IF(A9taxstdlife="n/a","n/a",IF(BI$3&gt;(A9taxstdlife+$E439),((Input!$J$111+Input!$I$87)*$J$7)-SUM($J439:BH439),((Input!$J$111+Input!$I$87)*$J$7)/A9taxstdlife))</f>
        <v>0</v>
      </c>
      <c r="BJ439" s="16"/>
      <c r="BK439" s="16"/>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2" customFormat="1" hidden="1" outlineLevel="2">
      <c r="A440" s="16"/>
      <c r="B440" s="16"/>
      <c r="C440" s="35"/>
      <c r="D440" s="546"/>
      <c r="E440" s="293">
        <v>5</v>
      </c>
      <c r="F440" s="37"/>
      <c r="G440" s="318"/>
      <c r="H440" s="320"/>
      <c r="I440" s="320"/>
      <c r="J440" s="320"/>
      <c r="K440" s="319"/>
      <c r="L440" s="172">
        <f>IF(A9taxstdlife="n/a","n/a",IF(L$3&gt;(A9taxstdlife+$E440),((Input!$K$111+Input!$K$87)*$K$7)-SUM($K440:K440),((Input!$K$111+Input!$K$87)*$K$7)/A9taxstdlife))</f>
        <v>0</v>
      </c>
      <c r="M440" s="172">
        <f>IF(A9taxstdlife="n/a","n/a",IF(M$3&gt;(A9taxstdlife+$E440),((Input!$K$111+Input!$K$87)*$K$7)-SUM($K440:L440),((Input!$K$111+Input!$K$87)*$K$7)/A9taxstdlife))</f>
        <v>0</v>
      </c>
      <c r="N440" s="172">
        <f>IF(A9taxstdlife="n/a","n/a",IF(N$3&gt;(A9taxstdlife+$E440),((Input!$K$111+Input!$K$87)*$K$7)-SUM($K440:M440),((Input!$K$111+Input!$K$87)*$K$7)/A9taxstdlife))</f>
        <v>0</v>
      </c>
      <c r="O440" s="172">
        <f>IF(A9taxstdlife="n/a","n/a",IF(O$3&gt;(A9taxstdlife+$E440),((Input!$K$111+Input!$K$87)*$K$7)-SUM($K440:N440),((Input!$K$111+Input!$K$87)*$K$7)/A9taxstdlife))</f>
        <v>0</v>
      </c>
      <c r="P440" s="172">
        <f>IF(A9taxstdlife="n/a","n/a",IF(P$3&gt;(A9taxstdlife+$E440),((Input!$K$111+Input!$K$87)*$K$7)-SUM($K440:O440),((Input!$K$111+Input!$K$87)*$K$7)/A9taxstdlife))</f>
        <v>0</v>
      </c>
      <c r="Q440" s="172">
        <f>IF(A9taxstdlife="n/a","n/a",IF(Q$3&gt;(A9taxstdlife+$E440),((Input!$K$111+Input!$K$87)*$K$7)-SUM($K440:P440),((Input!$K$111+Input!$K$87)*$K$7)/A9taxstdlife))</f>
        <v>0</v>
      </c>
      <c r="R440" s="172">
        <f>IF(A9taxstdlife="n/a","n/a",IF(R$3&gt;(A9taxstdlife+$E440),((Input!$K$111+Input!$K$87)*$K$7)-SUM($K440:Q440),((Input!$K$111+Input!$K$87)*$K$7)/A9taxstdlife))</f>
        <v>0</v>
      </c>
      <c r="S440" s="172">
        <f>IF(A9taxstdlife="n/a","n/a",IF(S$3&gt;(A9taxstdlife+$E440),((Input!$K$111+Input!$K$87)*$K$7)-SUM($K440:R440),((Input!$K$111+Input!$K$87)*$K$7)/A9taxstdlife))</f>
        <v>0</v>
      </c>
      <c r="T440" s="172">
        <f>IF(A9taxstdlife="n/a","n/a",IF(T$3&gt;(A9taxstdlife+$E440),((Input!$K$111+Input!$K$87)*$K$7)-SUM($K440:S440),((Input!$K$111+Input!$K$87)*$K$7)/A9taxstdlife))</f>
        <v>0</v>
      </c>
      <c r="U440" s="172">
        <f>IF(A9taxstdlife="n/a","n/a",IF(U$3&gt;(A9taxstdlife+$E440),((Input!$K$111+Input!$K$87)*$K$7)-SUM($K440:T440),((Input!$K$111+Input!$K$87)*$K$7)/A9taxstdlife))</f>
        <v>0</v>
      </c>
      <c r="V440" s="172">
        <f>IF(A9taxstdlife="n/a","n/a",IF(V$3&gt;(A9taxstdlife+$E440),((Input!$K$111+Input!$K$87)*$K$7)-SUM($K440:U440),((Input!$K$111+Input!$K$87)*$K$7)/A9taxstdlife))</f>
        <v>0</v>
      </c>
      <c r="W440" s="172">
        <f>IF(A9taxstdlife="n/a","n/a",IF(W$3&gt;(A9taxstdlife+$E440),((Input!$K$111+Input!$K$87)*$K$7)-SUM($K440:V440),((Input!$K$111+Input!$K$87)*$K$7)/A9taxstdlife))</f>
        <v>0</v>
      </c>
      <c r="X440" s="172">
        <f>IF(A9taxstdlife="n/a","n/a",IF(X$3&gt;(A9taxstdlife+$E440),((Input!$K$111+Input!$K$87)*$K$7)-SUM($K440:W440),((Input!$K$111+Input!$K$87)*$K$7)/A9taxstdlife))</f>
        <v>0</v>
      </c>
      <c r="Y440" s="172">
        <f>IF(A9taxstdlife="n/a","n/a",IF(Y$3&gt;(A9taxstdlife+$E440),((Input!$K$111+Input!$K$87)*$K$7)-SUM($K440:X440),((Input!$K$111+Input!$K$87)*$K$7)/A9taxstdlife))</f>
        <v>0</v>
      </c>
      <c r="Z440" s="172">
        <f>IF(A9taxstdlife="n/a","n/a",IF(Z$3&gt;(A9taxstdlife+$E440),((Input!$K$111+Input!$K$87)*$K$7)-SUM($K440:Y440),((Input!$K$111+Input!$K$87)*$K$7)/A9taxstdlife))</f>
        <v>0</v>
      </c>
      <c r="AA440" s="172">
        <f>IF(A9taxstdlife="n/a","n/a",IF(AA$3&gt;(A9taxstdlife+$E440),((Input!$K$111+Input!$K$87)*$K$7)-SUM($K440:Z440),((Input!$K$111+Input!$K$87)*$K$7)/A9taxstdlife))</f>
        <v>0</v>
      </c>
      <c r="AB440" s="172">
        <f>IF(A9taxstdlife="n/a","n/a",IF(AB$3&gt;(A9taxstdlife+$E440),((Input!$K$111+Input!$K$87)*$K$7)-SUM($K440:AA440),((Input!$K$111+Input!$K$87)*$K$7)/A9taxstdlife))</f>
        <v>0</v>
      </c>
      <c r="AC440" s="172">
        <f>IF(A9taxstdlife="n/a","n/a",IF(AC$3&gt;(A9taxstdlife+$E440),((Input!$K$111+Input!$K$87)*$K$7)-SUM($K440:AB440),((Input!$K$111+Input!$K$87)*$K$7)/A9taxstdlife))</f>
        <v>0</v>
      </c>
      <c r="AD440" s="172">
        <f>IF(A9taxstdlife="n/a","n/a",IF(AD$3&gt;(A9taxstdlife+$E440),((Input!$K$111+Input!$K$87)*$K$7)-SUM($K440:AC440),((Input!$K$111+Input!$K$87)*$K$7)/A9taxstdlife))</f>
        <v>0</v>
      </c>
      <c r="AE440" s="172">
        <f>IF(A9taxstdlife="n/a","n/a",IF(AE$3&gt;(A9taxstdlife+$E440),((Input!$K$111+Input!$K$87)*$K$7)-SUM($K440:AD440),((Input!$K$111+Input!$K$87)*$K$7)/A9taxstdlife))</f>
        <v>0</v>
      </c>
      <c r="AF440" s="172">
        <f>IF(A9taxstdlife="n/a","n/a",IF(AF$3&gt;(A9taxstdlife+$E440),((Input!$K$111+Input!$K$87)*$K$7)-SUM($K440:AE440),((Input!$K$111+Input!$K$87)*$K$7)/A9taxstdlife))</f>
        <v>0</v>
      </c>
      <c r="AG440" s="172">
        <f>IF(A9taxstdlife="n/a","n/a",IF(AG$3&gt;(A9taxstdlife+$E440),((Input!$K$111+Input!$K$87)*$K$7)-SUM($K440:AF440),((Input!$K$111+Input!$K$87)*$K$7)/A9taxstdlife))</f>
        <v>0</v>
      </c>
      <c r="AH440" s="172">
        <f>IF(A9taxstdlife="n/a","n/a",IF(AH$3&gt;(A9taxstdlife+$E440),((Input!$K$111+Input!$K$87)*$K$7)-SUM($K440:AG440),((Input!$K$111+Input!$K$87)*$K$7)/A9taxstdlife))</f>
        <v>0</v>
      </c>
      <c r="AI440" s="172">
        <f>IF(A9taxstdlife="n/a","n/a",IF(AI$3&gt;(A9taxstdlife+$E440),((Input!$K$111+Input!$K$87)*$K$7)-SUM($K440:AH440),((Input!$K$111+Input!$K$87)*$K$7)/A9taxstdlife))</f>
        <v>0</v>
      </c>
      <c r="AJ440" s="172">
        <f>IF(A9taxstdlife="n/a","n/a",IF(AJ$3&gt;(A9taxstdlife+$E440),((Input!$K$111+Input!$K$87)*$K$7)-SUM($K440:AI440),((Input!$K$111+Input!$K$87)*$K$7)/A9taxstdlife))</f>
        <v>0</v>
      </c>
      <c r="AK440" s="172">
        <f>IF(A9taxstdlife="n/a","n/a",IF(AK$3&gt;(A9taxstdlife+$E440),((Input!$K$111+Input!$K$87)*$K$7)-SUM($K440:AJ440),((Input!$K$111+Input!$K$87)*$K$7)/A9taxstdlife))</f>
        <v>0</v>
      </c>
      <c r="AL440" s="172">
        <f>IF(A9taxstdlife="n/a","n/a",IF(AL$3&gt;(A9taxstdlife+$E440),((Input!$K$111+Input!$K$87)*$K$7)-SUM($K440:AK440),((Input!$K$111+Input!$K$87)*$K$7)/A9taxstdlife))</f>
        <v>0</v>
      </c>
      <c r="AM440" s="172">
        <f>IF(A9taxstdlife="n/a","n/a",IF(AM$3&gt;(A9taxstdlife+$E440),((Input!$K$111+Input!$K$87)*$K$7)-SUM($K440:AL440),((Input!$K$111+Input!$K$87)*$K$7)/A9taxstdlife))</f>
        <v>0</v>
      </c>
      <c r="AN440" s="172">
        <f>IF(A9taxstdlife="n/a","n/a",IF(AN$3&gt;(A9taxstdlife+$E440),((Input!$K$111+Input!$K$87)*$K$7)-SUM($K440:AM440),((Input!$K$111+Input!$K$87)*$K$7)/A9taxstdlife))</f>
        <v>0</v>
      </c>
      <c r="AO440" s="172">
        <f>IF(A9taxstdlife="n/a","n/a",IF(AO$3&gt;(A9taxstdlife+$E440),((Input!$K$111+Input!$K$87)*$K$7)-SUM($K440:AN440),((Input!$K$111+Input!$K$87)*$K$7)/A9taxstdlife))</f>
        <v>0</v>
      </c>
      <c r="AP440" s="172">
        <f>IF(A9taxstdlife="n/a","n/a",IF(AP$3&gt;(A9taxstdlife+$E440),((Input!$K$111+Input!$K$87)*$K$7)-SUM($K440:AO440),((Input!$K$111+Input!$K$87)*$K$7)/A9taxstdlife))</f>
        <v>0</v>
      </c>
      <c r="AQ440" s="172">
        <f>IF(A9taxstdlife="n/a","n/a",IF(AQ$3&gt;(A9taxstdlife+$E440),((Input!$K$111+Input!$K$87)*$K$7)-SUM($K440:AP440),((Input!$K$111+Input!$K$87)*$K$7)/A9taxstdlife))</f>
        <v>0</v>
      </c>
      <c r="AR440" s="172">
        <f>IF(A9taxstdlife="n/a","n/a",IF(AR$3&gt;(A9taxstdlife+$E440),((Input!$K$111+Input!$K$87)*$K$7)-SUM($K440:AQ440),((Input!$K$111+Input!$K$87)*$K$7)/A9taxstdlife))</f>
        <v>0</v>
      </c>
      <c r="AS440" s="172">
        <f>IF(A9taxstdlife="n/a","n/a",IF(AS$3&gt;(A9taxstdlife+$E440),((Input!$K$111+Input!$K$87)*$K$7)-SUM($K440:AR440),((Input!$K$111+Input!$K$87)*$K$7)/A9taxstdlife))</f>
        <v>0</v>
      </c>
      <c r="AT440" s="172">
        <f>IF(A9taxstdlife="n/a","n/a",IF(AT$3&gt;(A9taxstdlife+$E440),((Input!$K$111+Input!$K$87)*$K$7)-SUM($K440:AS440),((Input!$K$111+Input!$K$87)*$K$7)/A9taxstdlife))</f>
        <v>0</v>
      </c>
      <c r="AU440" s="172">
        <f>IF(A9taxstdlife="n/a","n/a",IF(AU$3&gt;(A9taxstdlife+$E440),((Input!$K$111+Input!$K$87)*$K$7)-SUM($K440:AT440),((Input!$K$111+Input!$K$87)*$K$7)/A9taxstdlife))</f>
        <v>0</v>
      </c>
      <c r="AV440" s="172">
        <f>IF(A9taxstdlife="n/a","n/a",IF(AV$3&gt;(A9taxstdlife+$E440),((Input!$K$111+Input!$K$87)*$K$7)-SUM($K440:AU440),((Input!$K$111+Input!$K$87)*$K$7)/A9taxstdlife))</f>
        <v>0</v>
      </c>
      <c r="AW440" s="172">
        <f>IF(A9taxstdlife="n/a","n/a",IF(AW$3&gt;(A9taxstdlife+$E440),((Input!$K$111+Input!$K$87)*$K$7)-SUM($K440:AV440),((Input!$K$111+Input!$K$87)*$K$7)/A9taxstdlife))</f>
        <v>0</v>
      </c>
      <c r="AX440" s="172">
        <f>IF(A9taxstdlife="n/a","n/a",IF(AX$3&gt;(A9taxstdlife+$E440),((Input!$K$111+Input!$K$87)*$K$7)-SUM($K440:AW440),((Input!$K$111+Input!$K$87)*$K$7)/A9taxstdlife))</f>
        <v>0</v>
      </c>
      <c r="AY440" s="172">
        <f>IF(A9taxstdlife="n/a","n/a",IF(AY$3&gt;(A9taxstdlife+$E440),((Input!$K$111+Input!$K$87)*$K$7)-SUM($K440:AX440),((Input!$K$111+Input!$K$87)*$K$7)/A9taxstdlife))</f>
        <v>0</v>
      </c>
      <c r="AZ440" s="172">
        <f>IF(A9taxstdlife="n/a","n/a",IF(AZ$3&gt;(A9taxstdlife+$E440),((Input!$K$111+Input!$K$87)*$K$7)-SUM($K440:AY440),((Input!$K$111+Input!$K$87)*$K$7)/A9taxstdlife))</f>
        <v>0</v>
      </c>
      <c r="BA440" s="172">
        <f>IF(A9taxstdlife="n/a","n/a",IF(BA$3&gt;(A9taxstdlife+$E440),((Input!$K$111+Input!$K$87)*$K$7)-SUM($K440:AZ440),((Input!$K$111+Input!$K$87)*$K$7)/A9taxstdlife))</f>
        <v>0</v>
      </c>
      <c r="BB440" s="172">
        <f>IF(A9taxstdlife="n/a","n/a",IF(BB$3&gt;(A9taxstdlife+$E440),((Input!$K$111+Input!$K$87)*$K$7)-SUM($K440:BA440),((Input!$K$111+Input!$K$87)*$K$7)/A9taxstdlife))</f>
        <v>0</v>
      </c>
      <c r="BC440" s="172">
        <f>IF(A9taxstdlife="n/a","n/a",IF(BC$3&gt;(A9taxstdlife+$E440),((Input!$K$111+Input!$K$87)*$K$7)-SUM($K440:BB440),((Input!$K$111+Input!$K$87)*$K$7)/A9taxstdlife))</f>
        <v>0</v>
      </c>
      <c r="BD440" s="172">
        <f>IF(A9taxstdlife="n/a","n/a",IF(BD$3&gt;(A9taxstdlife+$E440),((Input!$K$111+Input!$K$87)*$K$7)-SUM($K440:BC440),((Input!$K$111+Input!$K$87)*$K$7)/A9taxstdlife))</f>
        <v>0</v>
      </c>
      <c r="BE440" s="172">
        <f>IF(A9taxstdlife="n/a","n/a",IF(BE$3&gt;(A9taxstdlife+$E440),((Input!$K$111+Input!$K$87)*$K$7)-SUM($K440:BD440),((Input!$K$111+Input!$K$87)*$K$7)/A9taxstdlife))</f>
        <v>0</v>
      </c>
      <c r="BF440" s="172">
        <f>IF(A9taxstdlife="n/a","n/a",IF(BF$3&gt;(A9taxstdlife+$E440),((Input!$K$111+Input!$K$87)*$K$7)-SUM($K440:BE440),((Input!$K$111+Input!$K$87)*$K$7)/A9taxstdlife))</f>
        <v>0</v>
      </c>
      <c r="BG440" s="172">
        <f>IF(A9taxstdlife="n/a","n/a",IF(BG$3&gt;(A9taxstdlife+$E440),((Input!$K$111+Input!$K$87)*$K$7)-SUM($K440:BF440),((Input!$K$111+Input!$K$87)*$K$7)/A9taxstdlife))</f>
        <v>0</v>
      </c>
      <c r="BH440" s="172">
        <f>IF(A9taxstdlife="n/a","n/a",IF(BH$3&gt;(A9taxstdlife+$E440),((Input!$K$111+Input!$K$87)*$K$7)-SUM($K440:BG440),((Input!$K$111+Input!$K$87)*$K$7)/A9taxstdlife))</f>
        <v>0</v>
      </c>
      <c r="BI440" s="172">
        <f>IF(A9taxstdlife="n/a","n/a",IF(BI$3&gt;(A9taxstdlife+$E440),((Input!$K$111+Input!$K$87)*$K$7)-SUM($K440:BH440),((Input!$K$111+Input!$K$87)*$K$7)/A9taxstdlife))</f>
        <v>0</v>
      </c>
      <c r="BJ440" s="172"/>
      <c r="BK440" s="16"/>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2" customFormat="1" hidden="1" outlineLevel="2">
      <c r="A441" s="16"/>
      <c r="B441" s="16"/>
      <c r="C441" s="35"/>
      <c r="D441" s="546"/>
      <c r="E441" s="293">
        <v>6</v>
      </c>
      <c r="F441" s="37"/>
      <c r="G441" s="318"/>
      <c r="H441" s="320"/>
      <c r="I441" s="320"/>
      <c r="J441" s="320"/>
      <c r="K441" s="320"/>
      <c r="L441" s="319"/>
      <c r="M441" s="172">
        <f>IF(A9taxstdlife="n/a","n/a",IF(M$3&gt;(A9taxstdlife+$E441),((Input!$K$111+Input!$K$87)*$L$7)-SUM($L441:L441),((Input!$K$111+Input!$K$87)*$L$7)/A9taxstdlife))</f>
        <v>0</v>
      </c>
      <c r="N441" s="172">
        <f>IF(A9taxstdlife="n/a","n/a",IF(N$3&gt;(A9taxstdlife+$E441),((Input!$K$111+Input!$K$87)*$L$7)-SUM($L441:M441),((Input!$K$111+Input!$K$87)*$L$7)/A9taxstdlife))</f>
        <v>0</v>
      </c>
      <c r="O441" s="172">
        <f>IF(A9taxstdlife="n/a","n/a",IF(O$3&gt;(A9taxstdlife+$E441),((Input!$K$111+Input!$K$87)*$L$7)-SUM($L441:N441),((Input!$K$111+Input!$K$87)*$L$7)/A9taxstdlife))</f>
        <v>0</v>
      </c>
      <c r="P441" s="172">
        <f>IF(A9taxstdlife="n/a","n/a",IF(P$3&gt;(A9taxstdlife+$E441),((Input!$K$111+Input!$K$87)*$L$7)-SUM($L441:O441),((Input!$K$111+Input!$K$87)*$L$7)/A9taxstdlife))</f>
        <v>0</v>
      </c>
      <c r="Q441" s="172">
        <f>IF(A9taxstdlife="n/a","n/a",IF(Q$3&gt;(A9taxstdlife+$E441),((Input!$K$111+Input!$K$87)*$L$7)-SUM($L441:P441),((Input!$K$111+Input!$K$87)*$L$7)/A9taxstdlife))</f>
        <v>0</v>
      </c>
      <c r="R441" s="172">
        <f>IF(A9taxstdlife="n/a","n/a",IF(R$3&gt;(A9taxstdlife+$E441),((Input!$K$111+Input!$K$87)*$L$7)-SUM($L441:Q441),((Input!$K$111+Input!$K$87)*$L$7)/A9taxstdlife))</f>
        <v>0</v>
      </c>
      <c r="S441" s="172">
        <f>IF(A9taxstdlife="n/a","n/a",IF(S$3&gt;(A9taxstdlife+$E441),((Input!$K$111+Input!$K$87)*$L$7)-SUM($L441:R441),((Input!$K$111+Input!$K$87)*$L$7)/A9taxstdlife))</f>
        <v>0</v>
      </c>
      <c r="T441" s="172">
        <f>IF(A9taxstdlife="n/a","n/a",IF(T$3&gt;(A9taxstdlife+$E441),((Input!$K$111+Input!$K$87)*$L$7)-SUM($L441:S441),((Input!$K$111+Input!$K$87)*$L$7)/A9taxstdlife))</f>
        <v>0</v>
      </c>
      <c r="U441" s="172">
        <f>IF(A9taxstdlife="n/a","n/a",IF(U$3&gt;(A9taxstdlife+$E441),((Input!$K$111+Input!$K$87)*$L$7)-SUM($L441:T441),((Input!$K$111+Input!$K$87)*$L$7)/A9taxstdlife))</f>
        <v>0</v>
      </c>
      <c r="V441" s="172">
        <f>IF(A9taxstdlife="n/a","n/a",IF(V$3&gt;(A9taxstdlife+$E441),((Input!$K$111+Input!$K$87)*$L$7)-SUM($L441:U441),((Input!$K$111+Input!$K$87)*$L$7)/A9taxstdlife))</f>
        <v>0</v>
      </c>
      <c r="W441" s="172">
        <f>IF(A9taxstdlife="n/a","n/a",IF(W$3&gt;(A9taxstdlife+$E441),((Input!$K$111+Input!$K$87)*$L$7)-SUM($L441:V441),((Input!$K$111+Input!$K$87)*$L$7)/A9taxstdlife))</f>
        <v>0</v>
      </c>
      <c r="X441" s="172">
        <f>IF(A9taxstdlife="n/a","n/a",IF(X$3&gt;(A9taxstdlife+$E441),((Input!$K$111+Input!$K$87)*$L$7)-SUM($L441:W441),((Input!$K$111+Input!$K$87)*$L$7)/A9taxstdlife))</f>
        <v>0</v>
      </c>
      <c r="Y441" s="172">
        <f>IF(A9taxstdlife="n/a","n/a",IF(Y$3&gt;(A9taxstdlife+$E441),((Input!$K$111+Input!$K$87)*$L$7)-SUM($L441:X441),((Input!$K$111+Input!$K$87)*$L$7)/A9taxstdlife))</f>
        <v>0</v>
      </c>
      <c r="Z441" s="172">
        <f>IF(A9taxstdlife="n/a","n/a",IF(Z$3&gt;(A9taxstdlife+$E441),((Input!$K$111+Input!$K$87)*$L$7)-SUM($L441:Y441),((Input!$K$111+Input!$K$87)*$L$7)/A9taxstdlife))</f>
        <v>0</v>
      </c>
      <c r="AA441" s="172">
        <f>IF(A9taxstdlife="n/a","n/a",IF(AA$3&gt;(A9taxstdlife+$E441),((Input!$K$111+Input!$K$87)*$L$7)-SUM($L441:Z441),((Input!$K$111+Input!$K$87)*$L$7)/A9taxstdlife))</f>
        <v>0</v>
      </c>
      <c r="AB441" s="172">
        <f>IF(A9taxstdlife="n/a","n/a",IF(AB$3&gt;(A9taxstdlife+$E441),((Input!$K$111+Input!$K$87)*$L$7)-SUM($L441:AA441),((Input!$K$111+Input!$K$87)*$L$7)/A9taxstdlife))</f>
        <v>0</v>
      </c>
      <c r="AC441" s="172">
        <f>IF(A9taxstdlife="n/a","n/a",IF(AC$3&gt;(A9taxstdlife+$E441),((Input!$K$111+Input!$K$87)*$L$7)-SUM($L441:AB441),((Input!$K$111+Input!$K$87)*$L$7)/A9taxstdlife))</f>
        <v>0</v>
      </c>
      <c r="AD441" s="172">
        <f>IF(A9taxstdlife="n/a","n/a",IF(AD$3&gt;(A9taxstdlife+$E441),((Input!$K$111+Input!$K$87)*$L$7)-SUM($L441:AC441),((Input!$K$111+Input!$K$87)*$L$7)/A9taxstdlife))</f>
        <v>0</v>
      </c>
      <c r="AE441" s="172">
        <f>IF(A9taxstdlife="n/a","n/a",IF(AE$3&gt;(A9taxstdlife+$E441),((Input!$K$111+Input!$K$87)*$L$7)-SUM($L441:AD441),((Input!$K$111+Input!$K$87)*$L$7)/A9taxstdlife))</f>
        <v>0</v>
      </c>
      <c r="AF441" s="172">
        <f>IF(A9taxstdlife="n/a","n/a",IF(AF$3&gt;(A9taxstdlife+$E441),((Input!$K$111+Input!$K$87)*$L$7)-SUM($L441:AE441),((Input!$K$111+Input!$K$87)*$L$7)/A9taxstdlife))</f>
        <v>0</v>
      </c>
      <c r="AG441" s="172">
        <f>IF(A9taxstdlife="n/a","n/a",IF(AG$3&gt;(A9taxstdlife+$E441),((Input!$K$111+Input!$K$87)*$L$7)-SUM($L441:AF441),((Input!$K$111+Input!$K$87)*$L$7)/A9taxstdlife))</f>
        <v>0</v>
      </c>
      <c r="AH441" s="172">
        <f>IF(A9taxstdlife="n/a","n/a",IF(AH$3&gt;(A9taxstdlife+$E441),((Input!$K$111+Input!$K$87)*$L$7)-SUM($L441:AG441),((Input!$K$111+Input!$K$87)*$L$7)/A9taxstdlife))</f>
        <v>0</v>
      </c>
      <c r="AI441" s="172">
        <f>IF(A9taxstdlife="n/a","n/a",IF(AI$3&gt;(A9taxstdlife+$E441),((Input!$K$111+Input!$K$87)*$L$7)-SUM($L441:AH441),((Input!$K$111+Input!$K$87)*$L$7)/A9taxstdlife))</f>
        <v>0</v>
      </c>
      <c r="AJ441" s="172">
        <f>IF(A9taxstdlife="n/a","n/a",IF(AJ$3&gt;(A9taxstdlife+$E441),((Input!$K$111+Input!$K$87)*$L$7)-SUM($L441:AI441),((Input!$K$111+Input!$K$87)*$L$7)/A9taxstdlife))</f>
        <v>0</v>
      </c>
      <c r="AK441" s="172">
        <f>IF(A9taxstdlife="n/a","n/a",IF(AK$3&gt;(A9taxstdlife+$E441),((Input!$K$111+Input!$K$87)*$L$7)-SUM($L441:AJ441),((Input!$K$111+Input!$K$87)*$L$7)/A9taxstdlife))</f>
        <v>0</v>
      </c>
      <c r="AL441" s="172">
        <f>IF(A9taxstdlife="n/a","n/a",IF(AL$3&gt;(A9taxstdlife+$E441),((Input!$K$111+Input!$K$87)*$L$7)-SUM($L441:AK441),((Input!$K$111+Input!$K$87)*$L$7)/A9taxstdlife))</f>
        <v>0</v>
      </c>
      <c r="AM441" s="172">
        <f>IF(A9taxstdlife="n/a","n/a",IF(AM$3&gt;(A9taxstdlife+$E441),((Input!$K$111+Input!$K$87)*$L$7)-SUM($L441:AL441),((Input!$K$111+Input!$K$87)*$L$7)/A9taxstdlife))</f>
        <v>0</v>
      </c>
      <c r="AN441" s="172">
        <f>IF(A9taxstdlife="n/a","n/a",IF(AN$3&gt;(A9taxstdlife+$E441),((Input!$K$111+Input!$K$87)*$L$7)-SUM($L441:AM441),((Input!$K$111+Input!$K$87)*$L$7)/A9taxstdlife))</f>
        <v>0</v>
      </c>
      <c r="AO441" s="172">
        <f>IF(A9taxstdlife="n/a","n/a",IF(AO$3&gt;(A9taxstdlife+$E441),((Input!$K$111+Input!$K$87)*$L$7)-SUM($L441:AN441),((Input!$K$111+Input!$K$87)*$L$7)/A9taxstdlife))</f>
        <v>0</v>
      </c>
      <c r="AP441" s="172">
        <f>IF(A9taxstdlife="n/a","n/a",IF(AP$3&gt;(A9taxstdlife+$E441),((Input!$K$111+Input!$K$87)*$L$7)-SUM($L441:AO441),((Input!$K$111+Input!$K$87)*$L$7)/A9taxstdlife))</f>
        <v>0</v>
      </c>
      <c r="AQ441" s="172">
        <f>IF(A9taxstdlife="n/a","n/a",IF(AQ$3&gt;(A9taxstdlife+$E441),((Input!$K$111+Input!$K$87)*$L$7)-SUM($L441:AP441),((Input!$K$111+Input!$K$87)*$L$7)/A9taxstdlife))</f>
        <v>0</v>
      </c>
      <c r="AR441" s="172">
        <f>IF(A9taxstdlife="n/a","n/a",IF(AR$3&gt;(A9taxstdlife+$E441),((Input!$K$111+Input!$K$87)*$L$7)-SUM($L441:AQ441),((Input!$K$111+Input!$K$87)*$L$7)/A9taxstdlife))</f>
        <v>0</v>
      </c>
      <c r="AS441" s="172">
        <f>IF(A9taxstdlife="n/a","n/a",IF(AS$3&gt;(A9taxstdlife+$E441),((Input!$K$111+Input!$K$87)*$L$7)-SUM($L441:AR441),((Input!$K$111+Input!$K$87)*$L$7)/A9taxstdlife))</f>
        <v>0</v>
      </c>
      <c r="AT441" s="172">
        <f>IF(A9taxstdlife="n/a","n/a",IF(AT$3&gt;(A9taxstdlife+$E441),((Input!$K$111+Input!$K$87)*$L$7)-SUM($L441:AS441),((Input!$K$111+Input!$K$87)*$L$7)/A9taxstdlife))</f>
        <v>0</v>
      </c>
      <c r="AU441" s="172">
        <f>IF(A9taxstdlife="n/a","n/a",IF(AU$3&gt;(A9taxstdlife+$E441),((Input!$K$111+Input!$K$87)*$L$7)-SUM($L441:AT441),((Input!$K$111+Input!$K$87)*$L$7)/A9taxstdlife))</f>
        <v>0</v>
      </c>
      <c r="AV441" s="172">
        <f>IF(A9taxstdlife="n/a","n/a",IF(AV$3&gt;(A9taxstdlife+$E441),((Input!$K$111+Input!$K$87)*$L$7)-SUM($L441:AU441),((Input!$K$111+Input!$K$87)*$L$7)/A9taxstdlife))</f>
        <v>0</v>
      </c>
      <c r="AW441" s="172">
        <f>IF(A9taxstdlife="n/a","n/a",IF(AW$3&gt;(A9taxstdlife+$E441),((Input!$K$111+Input!$K$87)*$L$7)-SUM($L441:AV441),((Input!$K$111+Input!$K$87)*$L$7)/A9taxstdlife))</f>
        <v>0</v>
      </c>
      <c r="AX441" s="172">
        <f>IF(A9taxstdlife="n/a","n/a",IF(AX$3&gt;(A9taxstdlife+$E441),((Input!$K$111+Input!$K$87)*$L$7)-SUM($L441:AW441),((Input!$K$111+Input!$K$87)*$L$7)/A9taxstdlife))</f>
        <v>0</v>
      </c>
      <c r="AY441" s="172">
        <f>IF(A9taxstdlife="n/a","n/a",IF(AY$3&gt;(A9taxstdlife+$E441),((Input!$K$111+Input!$K$87)*$L$7)-SUM($L441:AX441),((Input!$K$111+Input!$K$87)*$L$7)/A9taxstdlife))</f>
        <v>0</v>
      </c>
      <c r="AZ441" s="172">
        <f>IF(A9taxstdlife="n/a","n/a",IF(AZ$3&gt;(A9taxstdlife+$E441),((Input!$K$111+Input!$K$87)*$L$7)-SUM($L441:AY441),((Input!$K$111+Input!$K$87)*$L$7)/A9taxstdlife))</f>
        <v>0</v>
      </c>
      <c r="BA441" s="172">
        <f>IF(A9taxstdlife="n/a","n/a",IF(BA$3&gt;(A9taxstdlife+$E441),((Input!$K$111+Input!$K$87)*$L$7)-SUM($L441:AZ441),((Input!$K$111+Input!$K$87)*$L$7)/A9taxstdlife))</f>
        <v>0</v>
      </c>
      <c r="BB441" s="172">
        <f>IF(A9taxstdlife="n/a","n/a",IF(BB$3&gt;(A9taxstdlife+$E441),((Input!$K$111+Input!$K$87)*$L$7)-SUM($L441:BA441),((Input!$K$111+Input!$K$87)*$L$7)/A9taxstdlife))</f>
        <v>0</v>
      </c>
      <c r="BC441" s="172">
        <f>IF(A9taxstdlife="n/a","n/a",IF(BC$3&gt;(A9taxstdlife+$E441),((Input!$K$111+Input!$K$87)*$L$7)-SUM($L441:BB441),((Input!$K$111+Input!$K$87)*$L$7)/A9taxstdlife))</f>
        <v>0</v>
      </c>
      <c r="BD441" s="172">
        <f>IF(A9taxstdlife="n/a","n/a",IF(BD$3&gt;(A9taxstdlife+$E441),((Input!$K$111+Input!$K$87)*$L$7)-SUM($L441:BC441),((Input!$K$111+Input!$K$87)*$L$7)/A9taxstdlife))</f>
        <v>0</v>
      </c>
      <c r="BE441" s="172">
        <f>IF(A9taxstdlife="n/a","n/a",IF(BE$3&gt;(A9taxstdlife+$E441),((Input!$K$111+Input!$K$87)*$L$7)-SUM($L441:BD441),((Input!$K$111+Input!$K$87)*$L$7)/A9taxstdlife))</f>
        <v>0</v>
      </c>
      <c r="BF441" s="172">
        <f>IF(A9taxstdlife="n/a","n/a",IF(BF$3&gt;(A9taxstdlife+$E441),((Input!$K$111+Input!$K$87)*$L$7)-SUM($L441:BE441),((Input!$K$111+Input!$K$87)*$L$7)/A9taxstdlife))</f>
        <v>0</v>
      </c>
      <c r="BG441" s="172">
        <f>IF(A9taxstdlife="n/a","n/a",IF(BG$3&gt;(A9taxstdlife+$E441),((Input!$K$111+Input!$K$87)*$L$7)-SUM($L441:BF441),((Input!$K$111+Input!$K$87)*$L$7)/A9taxstdlife))</f>
        <v>0</v>
      </c>
      <c r="BH441" s="172">
        <f>IF(A9taxstdlife="n/a","n/a",IF(BH$3&gt;(A9taxstdlife+$E441),((Input!$K$111+Input!$K$87)*$L$7)-SUM($L441:BG441),((Input!$K$111+Input!$K$87)*$L$7)/A9taxstdlife))</f>
        <v>0</v>
      </c>
      <c r="BI441" s="172">
        <f>IF(A9taxstdlife="n/a","n/a",IF(BI$3&gt;(A9taxstdlife+$E441),((Input!$K$111+Input!$K$87)*$L$7)-SUM($L441:BH441),((Input!$K$111+Input!$K$87)*$L$7)/A9taxstdlife))</f>
        <v>0</v>
      </c>
      <c r="BJ441" s="16"/>
      <c r="BK441" s="16"/>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2" customFormat="1" hidden="1" outlineLevel="2">
      <c r="A442" s="16"/>
      <c r="B442" s="16"/>
      <c r="C442" s="35"/>
      <c r="D442" s="546"/>
      <c r="E442" s="293">
        <v>7</v>
      </c>
      <c r="F442" s="37"/>
      <c r="G442" s="318"/>
      <c r="H442" s="320"/>
      <c r="I442" s="320"/>
      <c r="J442" s="320"/>
      <c r="K442" s="320"/>
      <c r="L442" s="320"/>
      <c r="M442" s="319"/>
      <c r="N442" s="172">
        <f>IF(A9taxstdlife="n/a","n/a",IF(N$3&gt;(A9taxstdlife+$E442),((Input!$M$111+Input!$M$87)*$M$7)-SUM($M442:M442),((Input!$M$111+Input!$M$87)*$M$7)/A9taxstdlife))</f>
        <v>0</v>
      </c>
      <c r="O442" s="172">
        <f>IF(A9taxstdlife="n/a","n/a",IF(O$3&gt;(A9taxstdlife+$E442),((Input!$M$111+Input!$M$87)*$M$7)-SUM($M442:N442),((Input!$M$111+Input!$M$87)*$M$7)/A9taxstdlife))</f>
        <v>0</v>
      </c>
      <c r="P442" s="172">
        <f>IF(A9taxstdlife="n/a","n/a",IF(P$3&gt;(A9taxstdlife+$E442),((Input!$M$111+Input!$M$87)*$M$7)-SUM($M442:O442),((Input!$M$111+Input!$M$87)*$M$7)/A9taxstdlife))</f>
        <v>0</v>
      </c>
      <c r="Q442" s="172">
        <f>IF(A9taxstdlife="n/a","n/a",IF(Q$3&gt;(A9taxstdlife+$E442),((Input!$M$111+Input!$M$87)*$M$7)-SUM($M442:P442),((Input!$M$111+Input!$M$87)*$M$7)/A9taxstdlife))</f>
        <v>0</v>
      </c>
      <c r="R442" s="172">
        <f>IF(A9taxstdlife="n/a","n/a",IF(R$3&gt;(A9taxstdlife+$E442),((Input!$M$111+Input!$M$87)*$M$7)-SUM($M442:Q442),((Input!$M$111+Input!$M$87)*$M$7)/A9taxstdlife))</f>
        <v>0</v>
      </c>
      <c r="S442" s="172">
        <f>IF(A9taxstdlife="n/a","n/a",IF(S$3&gt;(A9taxstdlife+$E442),((Input!$M$111+Input!$M$87)*$M$7)-SUM($M442:R442),((Input!$M$111+Input!$M$87)*$M$7)/A9taxstdlife))</f>
        <v>0</v>
      </c>
      <c r="T442" s="172">
        <f>IF(A9taxstdlife="n/a","n/a",IF(T$3&gt;(A9taxstdlife+$E442),((Input!$M$111+Input!$M$87)*$M$7)-SUM($M442:S442),((Input!$M$111+Input!$M$87)*$M$7)/A9taxstdlife))</f>
        <v>0</v>
      </c>
      <c r="U442" s="172">
        <f>IF(A9taxstdlife="n/a","n/a",IF(U$3&gt;(A9taxstdlife+$E442),((Input!$M$111+Input!$M$87)*$M$7)-SUM($M442:T442),((Input!$M$111+Input!$M$87)*$M$7)/A9taxstdlife))</f>
        <v>0</v>
      </c>
      <c r="V442" s="172">
        <f>IF(A9taxstdlife="n/a","n/a",IF(V$3&gt;(A9taxstdlife+$E442),((Input!$M$111+Input!$M$87)*$M$7)-SUM($M442:U442),((Input!$M$111+Input!$M$87)*$M$7)/A9taxstdlife))</f>
        <v>0</v>
      </c>
      <c r="W442" s="172">
        <f>IF(A9taxstdlife="n/a","n/a",IF(W$3&gt;(A9taxstdlife+$E442),((Input!$M$111+Input!$M$87)*$M$7)-SUM($M442:V442),((Input!$M$111+Input!$M$87)*$M$7)/A9taxstdlife))</f>
        <v>0</v>
      </c>
      <c r="X442" s="172">
        <f>IF(A9taxstdlife="n/a","n/a",IF(X$3&gt;(A9taxstdlife+$E442),((Input!$M$111+Input!$M$87)*$M$7)-SUM($M442:W442),((Input!$M$111+Input!$M$87)*$M$7)/A9taxstdlife))</f>
        <v>0</v>
      </c>
      <c r="Y442" s="172">
        <f>IF(A9taxstdlife="n/a","n/a",IF(Y$3&gt;(A9taxstdlife+$E442),((Input!$M$111+Input!$M$87)*$M$7)-SUM($M442:X442),((Input!$M$111+Input!$M$87)*$M$7)/A9taxstdlife))</f>
        <v>0</v>
      </c>
      <c r="Z442" s="172">
        <f>IF(A9taxstdlife="n/a","n/a",IF(Z$3&gt;(A9taxstdlife+$E442),((Input!$M$111+Input!$M$87)*$M$7)-SUM($M442:Y442),((Input!$M$111+Input!$M$87)*$M$7)/A9taxstdlife))</f>
        <v>0</v>
      </c>
      <c r="AA442" s="172">
        <f>IF(A9taxstdlife="n/a","n/a",IF(AA$3&gt;(A9taxstdlife+$E442),((Input!$M$111+Input!$M$87)*$M$7)-SUM($M442:Z442),((Input!$M$111+Input!$M$87)*$M$7)/A9taxstdlife))</f>
        <v>0</v>
      </c>
      <c r="AB442" s="172">
        <f>IF(A9taxstdlife="n/a","n/a",IF(AB$3&gt;(A9taxstdlife+$E442),((Input!$M$111+Input!$M$87)*$M$7)-SUM($M442:AA442),((Input!$M$111+Input!$M$87)*$M$7)/A9taxstdlife))</f>
        <v>0</v>
      </c>
      <c r="AC442" s="172">
        <f>IF(A9taxstdlife="n/a","n/a",IF(AC$3&gt;(A9taxstdlife+$E442),((Input!$M$111+Input!$M$87)*$M$7)-SUM($M442:AB442),((Input!$M$111+Input!$M$87)*$M$7)/A9taxstdlife))</f>
        <v>0</v>
      </c>
      <c r="AD442" s="172">
        <f>IF(A9taxstdlife="n/a","n/a",IF(AD$3&gt;(A9taxstdlife+$E442),((Input!$M$111+Input!$M$87)*$M$7)-SUM($M442:AC442),((Input!$M$111+Input!$M$87)*$M$7)/A9taxstdlife))</f>
        <v>0</v>
      </c>
      <c r="AE442" s="172">
        <f>IF(A9taxstdlife="n/a","n/a",IF(AE$3&gt;(A9taxstdlife+$E442),((Input!$M$111+Input!$M$87)*$M$7)-SUM($M442:AD442),((Input!$M$111+Input!$M$87)*$M$7)/A9taxstdlife))</f>
        <v>0</v>
      </c>
      <c r="AF442" s="172">
        <f>IF(A9taxstdlife="n/a","n/a",IF(AF$3&gt;(A9taxstdlife+$E442),((Input!$M$111+Input!$M$87)*$M$7)-SUM($M442:AE442),((Input!$M$111+Input!$M$87)*$M$7)/A9taxstdlife))</f>
        <v>0</v>
      </c>
      <c r="AG442" s="172">
        <f>IF(A9taxstdlife="n/a","n/a",IF(AG$3&gt;(A9taxstdlife+$E442),((Input!$M$111+Input!$M$87)*$M$7)-SUM($M442:AF442),((Input!$M$111+Input!$M$87)*$M$7)/A9taxstdlife))</f>
        <v>0</v>
      </c>
      <c r="AH442" s="172">
        <f>IF(A9taxstdlife="n/a","n/a",IF(AH$3&gt;(A9taxstdlife+$E442),((Input!$M$111+Input!$M$87)*$M$7)-SUM($M442:AG442),((Input!$M$111+Input!$M$87)*$M$7)/A9taxstdlife))</f>
        <v>0</v>
      </c>
      <c r="AI442" s="172">
        <f>IF(A9taxstdlife="n/a","n/a",IF(AI$3&gt;(A9taxstdlife+$E442),((Input!$M$111+Input!$M$87)*$M$7)-SUM($M442:AH442),((Input!$M$111+Input!$M$87)*$M$7)/A9taxstdlife))</f>
        <v>0</v>
      </c>
      <c r="AJ442" s="172">
        <f>IF(A9taxstdlife="n/a","n/a",IF(AJ$3&gt;(A9taxstdlife+$E442),((Input!$M$111+Input!$M$87)*$M$7)-SUM($M442:AI442),((Input!$M$111+Input!$M$87)*$M$7)/A9taxstdlife))</f>
        <v>0</v>
      </c>
      <c r="AK442" s="172">
        <f>IF(A9taxstdlife="n/a","n/a",IF(AK$3&gt;(A9taxstdlife+$E442),((Input!$M$111+Input!$M$87)*$M$7)-SUM($M442:AJ442),((Input!$M$111+Input!$M$87)*$M$7)/A9taxstdlife))</f>
        <v>0</v>
      </c>
      <c r="AL442" s="172">
        <f>IF(A9taxstdlife="n/a","n/a",IF(AL$3&gt;(A9taxstdlife+$E442),((Input!$M$111+Input!$M$87)*$M$7)-SUM($M442:AK442),((Input!$M$111+Input!$M$87)*$M$7)/A9taxstdlife))</f>
        <v>0</v>
      </c>
      <c r="AM442" s="172">
        <f>IF(A9taxstdlife="n/a","n/a",IF(AM$3&gt;(A9taxstdlife+$E442),((Input!$M$111+Input!$M$87)*$M$7)-SUM($M442:AL442),((Input!$M$111+Input!$M$87)*$M$7)/A9taxstdlife))</f>
        <v>0</v>
      </c>
      <c r="AN442" s="172">
        <f>IF(A9taxstdlife="n/a","n/a",IF(AN$3&gt;(A9taxstdlife+$E442),((Input!$M$111+Input!$M$87)*$M$7)-SUM($M442:AM442),((Input!$M$111+Input!$M$87)*$M$7)/A9taxstdlife))</f>
        <v>0</v>
      </c>
      <c r="AO442" s="172">
        <f>IF(A9taxstdlife="n/a","n/a",IF(AO$3&gt;(A9taxstdlife+$E442),((Input!$M$111+Input!$M$87)*$M$7)-SUM($M442:AN442),((Input!$M$111+Input!$M$87)*$M$7)/A9taxstdlife))</f>
        <v>0</v>
      </c>
      <c r="AP442" s="172">
        <f>IF(A9taxstdlife="n/a","n/a",IF(AP$3&gt;(A9taxstdlife+$E442),((Input!$M$111+Input!$M$87)*$M$7)-SUM($M442:AO442),((Input!$M$111+Input!$M$87)*$M$7)/A9taxstdlife))</f>
        <v>0</v>
      </c>
      <c r="AQ442" s="172">
        <f>IF(A9taxstdlife="n/a","n/a",IF(AQ$3&gt;(A9taxstdlife+$E442),((Input!$M$111+Input!$M$87)*$M$7)-SUM($M442:AP442),((Input!$M$111+Input!$M$87)*$M$7)/A9taxstdlife))</f>
        <v>0</v>
      </c>
      <c r="AR442" s="172">
        <f>IF(A9taxstdlife="n/a","n/a",IF(AR$3&gt;(A9taxstdlife+$E442),((Input!$M$111+Input!$M$87)*$M$7)-SUM($M442:AQ442),((Input!$M$111+Input!$M$87)*$M$7)/A9taxstdlife))</f>
        <v>0</v>
      </c>
      <c r="AS442" s="172">
        <f>IF(A9taxstdlife="n/a","n/a",IF(AS$3&gt;(A9taxstdlife+$E442),((Input!$M$111+Input!$M$87)*$M$7)-SUM($M442:AR442),((Input!$M$111+Input!$M$87)*$M$7)/A9taxstdlife))</f>
        <v>0</v>
      </c>
      <c r="AT442" s="172">
        <f>IF(A9taxstdlife="n/a","n/a",IF(AT$3&gt;(A9taxstdlife+$E442),((Input!$M$111+Input!$M$87)*$M$7)-SUM($M442:AS442),((Input!$M$111+Input!$M$87)*$M$7)/A9taxstdlife))</f>
        <v>0</v>
      </c>
      <c r="AU442" s="172">
        <f>IF(A9taxstdlife="n/a","n/a",IF(AU$3&gt;(A9taxstdlife+$E442),((Input!$M$111+Input!$M$87)*$M$7)-SUM($M442:AT442),((Input!$M$111+Input!$M$87)*$M$7)/A9taxstdlife))</f>
        <v>0</v>
      </c>
      <c r="AV442" s="172">
        <f>IF(A9taxstdlife="n/a","n/a",IF(AV$3&gt;(A9taxstdlife+$E442),((Input!$M$111+Input!$M$87)*$M$7)-SUM($M442:AU442),((Input!$M$111+Input!$M$87)*$M$7)/A9taxstdlife))</f>
        <v>0</v>
      </c>
      <c r="AW442" s="172">
        <f>IF(A9taxstdlife="n/a","n/a",IF(AW$3&gt;(A9taxstdlife+$E442),((Input!$M$111+Input!$M$87)*$M$7)-SUM($M442:AV442),((Input!$M$111+Input!$M$87)*$M$7)/A9taxstdlife))</f>
        <v>0</v>
      </c>
      <c r="AX442" s="172">
        <f>IF(A9taxstdlife="n/a","n/a",IF(AX$3&gt;(A9taxstdlife+$E442),((Input!$M$111+Input!$M$87)*$M$7)-SUM($M442:AW442),((Input!$M$111+Input!$M$87)*$M$7)/A9taxstdlife))</f>
        <v>0</v>
      </c>
      <c r="AY442" s="172">
        <f>IF(A9taxstdlife="n/a","n/a",IF(AY$3&gt;(A9taxstdlife+$E442),((Input!$M$111+Input!$M$87)*$M$7)-SUM($M442:AX442),((Input!$M$111+Input!$M$87)*$M$7)/A9taxstdlife))</f>
        <v>0</v>
      </c>
      <c r="AZ442" s="172">
        <f>IF(A9taxstdlife="n/a","n/a",IF(AZ$3&gt;(A9taxstdlife+$E442),((Input!$M$111+Input!$M$87)*$M$7)-SUM($M442:AY442),((Input!$M$111+Input!$M$87)*$M$7)/A9taxstdlife))</f>
        <v>0</v>
      </c>
      <c r="BA442" s="172">
        <f>IF(A9taxstdlife="n/a","n/a",IF(BA$3&gt;(A9taxstdlife+$E442),((Input!$M$111+Input!$M$87)*$M$7)-SUM($M442:AZ442),((Input!$M$111+Input!$M$87)*$M$7)/A9taxstdlife))</f>
        <v>0</v>
      </c>
      <c r="BB442" s="172">
        <f>IF(A9taxstdlife="n/a","n/a",IF(BB$3&gt;(A9taxstdlife+$E442),((Input!$M$111+Input!$M$87)*$M$7)-SUM($M442:BA442),((Input!$M$111+Input!$M$87)*$M$7)/A9taxstdlife))</f>
        <v>0</v>
      </c>
      <c r="BC442" s="172">
        <f>IF(A9taxstdlife="n/a","n/a",IF(BC$3&gt;(A9taxstdlife+$E442),((Input!$M$111+Input!$M$87)*$M$7)-SUM($M442:BB442),((Input!$M$111+Input!$M$87)*$M$7)/A9taxstdlife))</f>
        <v>0</v>
      </c>
      <c r="BD442" s="172">
        <f>IF(A9taxstdlife="n/a","n/a",IF(BD$3&gt;(A9taxstdlife+$E442),((Input!$M$111+Input!$M$87)*$M$7)-SUM($M442:BC442),((Input!$M$111+Input!$M$87)*$M$7)/A9taxstdlife))</f>
        <v>0</v>
      </c>
      <c r="BE442" s="172">
        <f>IF(A9taxstdlife="n/a","n/a",IF(BE$3&gt;(A9taxstdlife+$E442),((Input!$M$111+Input!$M$87)*$M$7)-SUM($M442:BD442),((Input!$M$111+Input!$M$87)*$M$7)/A9taxstdlife))</f>
        <v>0</v>
      </c>
      <c r="BF442" s="172">
        <f>IF(A9taxstdlife="n/a","n/a",IF(BF$3&gt;(A9taxstdlife+$E442),((Input!$M$111+Input!$M$87)*$M$7)-SUM($M442:BE442),((Input!$M$111+Input!$M$87)*$M$7)/A9taxstdlife))</f>
        <v>0</v>
      </c>
      <c r="BG442" s="172">
        <f>IF(A9taxstdlife="n/a","n/a",IF(BG$3&gt;(A9taxstdlife+$E442),((Input!$M$111+Input!$M$87)*$M$7)-SUM($M442:BF442),((Input!$M$111+Input!$M$87)*$M$7)/A9taxstdlife))</f>
        <v>0</v>
      </c>
      <c r="BH442" s="172">
        <f>IF(A9taxstdlife="n/a","n/a",IF(BH$3&gt;(A9taxstdlife+$E442),((Input!$M$111+Input!$M$87)*$M$7)-SUM($M442:BG442),((Input!$M$111+Input!$M$87)*$M$7)/A9taxstdlife))</f>
        <v>0</v>
      </c>
      <c r="BI442" s="172">
        <f>IF(A9taxstdlife="n/a","n/a",IF(BI$3&gt;(A9taxstdlife+$E442),((Input!$M$111+Input!$M$87)*$M$7)-SUM($M442:BH442),((Input!$M$111+Input!$M$87)*$M$7)/A9taxstdlife))</f>
        <v>0</v>
      </c>
      <c r="BJ442" s="16"/>
      <c r="BK442" s="16"/>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2" customFormat="1" hidden="1" outlineLevel="2">
      <c r="A443" s="16"/>
      <c r="B443" s="16"/>
      <c r="C443" s="35"/>
      <c r="D443" s="546"/>
      <c r="E443" s="293">
        <v>8</v>
      </c>
      <c r="F443" s="37"/>
      <c r="G443" s="318"/>
      <c r="H443" s="320"/>
      <c r="I443" s="320"/>
      <c r="J443" s="320"/>
      <c r="K443" s="320"/>
      <c r="L443" s="320"/>
      <c r="M443" s="320"/>
      <c r="N443" s="319"/>
      <c r="O443" s="172">
        <f>IF(A9taxstdlife="n/a","n/a",IF(O$3&gt;(A9taxstdlife+$E443),((Input!$N$111+Input!$N$87)*$N$7)-SUM($N443:N443),((Input!$N$111+Input!$N$87)*$N$7)/A9taxstdlife))</f>
        <v>0</v>
      </c>
      <c r="P443" s="172">
        <f>IF(A9taxstdlife="n/a","n/a",IF(P$3&gt;(A9taxstdlife+$E443),((Input!$N$111+Input!$N$87)*$N$7)-SUM($N443:O443),((Input!$N$111+Input!$N$87)*$N$7)/A9taxstdlife))</f>
        <v>0</v>
      </c>
      <c r="Q443" s="172">
        <f>IF(A9taxstdlife="n/a","n/a",IF(Q$3&gt;(A9taxstdlife+$E443),((Input!$N$111+Input!$N$87)*$N$7)-SUM($N443:P443),((Input!$N$111+Input!$N$87)*$N$7)/A9taxstdlife))</f>
        <v>0</v>
      </c>
      <c r="R443" s="172">
        <f>IF(A9taxstdlife="n/a","n/a",IF(R$3&gt;(A9taxstdlife+$E443),((Input!$N$111+Input!$N$87)*$N$7)-SUM($N443:Q443),((Input!$N$111+Input!$N$87)*$N$7)/A9taxstdlife))</f>
        <v>0</v>
      </c>
      <c r="S443" s="172">
        <f>IF(A9taxstdlife="n/a","n/a",IF(S$3&gt;(A9taxstdlife+$E443),((Input!$N$111+Input!$N$87)*$N$7)-SUM($N443:R443),((Input!$N$111+Input!$N$87)*$N$7)/A9taxstdlife))</f>
        <v>0</v>
      </c>
      <c r="T443" s="172">
        <f>IF(A9taxstdlife="n/a","n/a",IF(T$3&gt;(A9taxstdlife+$E443),((Input!$N$111+Input!$N$87)*$N$7)-SUM($N443:S443),((Input!$N$111+Input!$N$87)*$N$7)/A9taxstdlife))</f>
        <v>0</v>
      </c>
      <c r="U443" s="172">
        <f>IF(A9taxstdlife="n/a","n/a",IF(U$3&gt;(A9taxstdlife+$E443),((Input!$N$111+Input!$N$87)*$N$7)-SUM($N443:T443),((Input!$N$111+Input!$N$87)*$N$7)/A9taxstdlife))</f>
        <v>0</v>
      </c>
      <c r="V443" s="172">
        <f>IF(A9taxstdlife="n/a","n/a",IF(V$3&gt;(A9taxstdlife+$E443),((Input!$N$111+Input!$N$87)*$N$7)-SUM($N443:U443),((Input!$N$111+Input!$N$87)*$N$7)/A9taxstdlife))</f>
        <v>0</v>
      </c>
      <c r="W443" s="172">
        <f>IF(A9taxstdlife="n/a","n/a",IF(W$3&gt;(A9taxstdlife+$E443),((Input!$N$111+Input!$N$87)*$N$7)-SUM($N443:V443),((Input!$N$111+Input!$N$87)*$N$7)/A9taxstdlife))</f>
        <v>0</v>
      </c>
      <c r="X443" s="172">
        <f>IF(A9taxstdlife="n/a","n/a",IF(X$3&gt;(A9taxstdlife+$E443),((Input!$N$111+Input!$N$87)*$N$7)-SUM($N443:W443),((Input!$N$111+Input!$N$87)*$N$7)/A9taxstdlife))</f>
        <v>0</v>
      </c>
      <c r="Y443" s="172">
        <f>IF(A9taxstdlife="n/a","n/a",IF(Y$3&gt;(A9taxstdlife+$E443),((Input!$N$111+Input!$N$87)*$N$7)-SUM($N443:X443),((Input!$N$111+Input!$N$87)*$N$7)/A9taxstdlife))</f>
        <v>0</v>
      </c>
      <c r="Z443" s="172">
        <f>IF(A9taxstdlife="n/a","n/a",IF(Z$3&gt;(A9taxstdlife+$E443),((Input!$N$111+Input!$N$87)*$N$7)-SUM($N443:Y443),((Input!$N$111+Input!$N$87)*$N$7)/A9taxstdlife))</f>
        <v>0</v>
      </c>
      <c r="AA443" s="172">
        <f>IF(A9taxstdlife="n/a","n/a",IF(AA$3&gt;(A9taxstdlife+$E443),((Input!$N$111+Input!$N$87)*$N$7)-SUM($N443:Z443),((Input!$N$111+Input!$N$87)*$N$7)/A9taxstdlife))</f>
        <v>0</v>
      </c>
      <c r="AB443" s="172">
        <f>IF(A9taxstdlife="n/a","n/a",IF(AB$3&gt;(A9taxstdlife+$E443),((Input!$N$111+Input!$N$87)*$N$7)-SUM($N443:AA443),((Input!$N$111+Input!$N$87)*$N$7)/A9taxstdlife))</f>
        <v>0</v>
      </c>
      <c r="AC443" s="172">
        <f>IF(A9taxstdlife="n/a","n/a",IF(AC$3&gt;(A9taxstdlife+$E443),((Input!$N$111+Input!$N$87)*$N$7)-SUM($N443:AB443),((Input!$N$111+Input!$N$87)*$N$7)/A9taxstdlife))</f>
        <v>0</v>
      </c>
      <c r="AD443" s="172">
        <f>IF(A9taxstdlife="n/a","n/a",IF(AD$3&gt;(A9taxstdlife+$E443),((Input!$N$111+Input!$N$87)*$N$7)-SUM($N443:AC443),((Input!$N$111+Input!$N$87)*$N$7)/A9taxstdlife))</f>
        <v>0</v>
      </c>
      <c r="AE443" s="172">
        <f>IF(A9taxstdlife="n/a","n/a",IF(AE$3&gt;(A9taxstdlife+$E443),((Input!$N$111+Input!$N$87)*$N$7)-SUM($N443:AD443),((Input!$N$111+Input!$N$87)*$N$7)/A9taxstdlife))</f>
        <v>0</v>
      </c>
      <c r="AF443" s="172">
        <f>IF(A9taxstdlife="n/a","n/a",IF(AF$3&gt;(A9taxstdlife+$E443),((Input!$N$111+Input!$N$87)*$N$7)-SUM($N443:AE443),((Input!$N$111+Input!$N$87)*$N$7)/A9taxstdlife))</f>
        <v>0</v>
      </c>
      <c r="AG443" s="172">
        <f>IF(A9taxstdlife="n/a","n/a",IF(AG$3&gt;(A9taxstdlife+$E443),((Input!$N$111+Input!$N$87)*$N$7)-SUM($N443:AF443),((Input!$N$111+Input!$N$87)*$N$7)/A9taxstdlife))</f>
        <v>0</v>
      </c>
      <c r="AH443" s="172">
        <f>IF(A9taxstdlife="n/a","n/a",IF(AH$3&gt;(A9taxstdlife+$E443),((Input!$N$111+Input!$N$87)*$N$7)-SUM($N443:AG443),((Input!$N$111+Input!$N$87)*$N$7)/A9taxstdlife))</f>
        <v>0</v>
      </c>
      <c r="AI443" s="172">
        <f>IF(A9taxstdlife="n/a","n/a",IF(AI$3&gt;(A9taxstdlife+$E443),((Input!$N$111+Input!$N$87)*$N$7)-SUM($N443:AH443),((Input!$N$111+Input!$N$87)*$N$7)/A9taxstdlife))</f>
        <v>0</v>
      </c>
      <c r="AJ443" s="172">
        <f>IF(A9taxstdlife="n/a","n/a",IF(AJ$3&gt;(A9taxstdlife+$E443),((Input!$N$111+Input!$N$87)*$N$7)-SUM($N443:AI443),((Input!$N$111+Input!$N$87)*$N$7)/A9taxstdlife))</f>
        <v>0</v>
      </c>
      <c r="AK443" s="172">
        <f>IF(A9taxstdlife="n/a","n/a",IF(AK$3&gt;(A9taxstdlife+$E443),((Input!$N$111+Input!$N$87)*$N$7)-SUM($N443:AJ443),((Input!$N$111+Input!$N$87)*$N$7)/A9taxstdlife))</f>
        <v>0</v>
      </c>
      <c r="AL443" s="172">
        <f>IF(A9taxstdlife="n/a","n/a",IF(AL$3&gt;(A9taxstdlife+$E443),((Input!$N$111+Input!$N$87)*$N$7)-SUM($N443:AK443),((Input!$N$111+Input!$N$87)*$N$7)/A9taxstdlife))</f>
        <v>0</v>
      </c>
      <c r="AM443" s="172">
        <f>IF(A9taxstdlife="n/a","n/a",IF(AM$3&gt;(A9taxstdlife+$E443),((Input!$N$111+Input!$N$87)*$N$7)-SUM($N443:AL443),((Input!$N$111+Input!$N$87)*$N$7)/A9taxstdlife))</f>
        <v>0</v>
      </c>
      <c r="AN443" s="172">
        <f>IF(A9taxstdlife="n/a","n/a",IF(AN$3&gt;(A9taxstdlife+$E443),((Input!$N$111+Input!$N$87)*$N$7)-SUM($N443:AM443),((Input!$N$111+Input!$N$87)*$N$7)/A9taxstdlife))</f>
        <v>0</v>
      </c>
      <c r="AO443" s="172">
        <f>IF(A9taxstdlife="n/a","n/a",IF(AO$3&gt;(A9taxstdlife+$E443),((Input!$N$111+Input!$N$87)*$N$7)-SUM($N443:AN443),((Input!$N$111+Input!$N$87)*$N$7)/A9taxstdlife))</f>
        <v>0</v>
      </c>
      <c r="AP443" s="172">
        <f>IF(A9taxstdlife="n/a","n/a",IF(AP$3&gt;(A9taxstdlife+$E443),((Input!$N$111+Input!$N$87)*$N$7)-SUM($N443:AO443),((Input!$N$111+Input!$N$87)*$N$7)/A9taxstdlife))</f>
        <v>0</v>
      </c>
      <c r="AQ443" s="172">
        <f>IF(A9taxstdlife="n/a","n/a",IF(AQ$3&gt;(A9taxstdlife+$E443),((Input!$N$111+Input!$N$87)*$N$7)-SUM($N443:AP443),((Input!$N$111+Input!$N$87)*$N$7)/A9taxstdlife))</f>
        <v>0</v>
      </c>
      <c r="AR443" s="172">
        <f>IF(A9taxstdlife="n/a","n/a",IF(AR$3&gt;(A9taxstdlife+$E443),((Input!$N$111+Input!$N$87)*$N$7)-SUM($N443:AQ443),((Input!$N$111+Input!$N$87)*$N$7)/A9taxstdlife))</f>
        <v>0</v>
      </c>
      <c r="AS443" s="172">
        <f>IF(A9taxstdlife="n/a","n/a",IF(AS$3&gt;(A9taxstdlife+$E443),((Input!$N$111+Input!$N$87)*$N$7)-SUM($N443:AR443),((Input!$N$111+Input!$N$87)*$N$7)/A9taxstdlife))</f>
        <v>0</v>
      </c>
      <c r="AT443" s="172">
        <f>IF(A9taxstdlife="n/a","n/a",IF(AT$3&gt;(A9taxstdlife+$E443),((Input!$N$111+Input!$N$87)*$N$7)-SUM($N443:AS443),((Input!$N$111+Input!$N$87)*$N$7)/A9taxstdlife))</f>
        <v>0</v>
      </c>
      <c r="AU443" s="172">
        <f>IF(A9taxstdlife="n/a","n/a",IF(AU$3&gt;(A9taxstdlife+$E443),((Input!$N$111+Input!$N$87)*$N$7)-SUM($N443:AT443),((Input!$N$111+Input!$N$87)*$N$7)/A9taxstdlife))</f>
        <v>0</v>
      </c>
      <c r="AV443" s="172">
        <f>IF(A9taxstdlife="n/a","n/a",IF(AV$3&gt;(A9taxstdlife+$E443),((Input!$N$111+Input!$N$87)*$N$7)-SUM($N443:AU443),((Input!$N$111+Input!$N$87)*$N$7)/A9taxstdlife))</f>
        <v>0</v>
      </c>
      <c r="AW443" s="172">
        <f>IF(A9taxstdlife="n/a","n/a",IF(AW$3&gt;(A9taxstdlife+$E443),((Input!$N$111+Input!$N$87)*$N$7)-SUM($N443:AV443),((Input!$N$111+Input!$N$87)*$N$7)/A9taxstdlife))</f>
        <v>0</v>
      </c>
      <c r="AX443" s="172">
        <f>IF(A9taxstdlife="n/a","n/a",IF(AX$3&gt;(A9taxstdlife+$E443),((Input!$N$111+Input!$N$87)*$N$7)-SUM($N443:AW443),((Input!$N$111+Input!$N$87)*$N$7)/A9taxstdlife))</f>
        <v>0</v>
      </c>
      <c r="AY443" s="172">
        <f>IF(A9taxstdlife="n/a","n/a",IF(AY$3&gt;(A9taxstdlife+$E443),((Input!$N$111+Input!$N$87)*$N$7)-SUM($N443:AX443),((Input!$N$111+Input!$N$87)*$N$7)/A9taxstdlife))</f>
        <v>0</v>
      </c>
      <c r="AZ443" s="172">
        <f>IF(A9taxstdlife="n/a","n/a",IF(AZ$3&gt;(A9taxstdlife+$E443),((Input!$N$111+Input!$N$87)*$N$7)-SUM($N443:AY443),((Input!$N$111+Input!$N$87)*$N$7)/A9taxstdlife))</f>
        <v>0</v>
      </c>
      <c r="BA443" s="172">
        <f>IF(A9taxstdlife="n/a","n/a",IF(BA$3&gt;(A9taxstdlife+$E443),((Input!$N$111+Input!$N$87)*$N$7)-SUM($N443:AZ443),((Input!$N$111+Input!$N$87)*$N$7)/A9taxstdlife))</f>
        <v>0</v>
      </c>
      <c r="BB443" s="172">
        <f>IF(A9taxstdlife="n/a","n/a",IF(BB$3&gt;(A9taxstdlife+$E443),((Input!$N$111+Input!$N$87)*$N$7)-SUM($N443:BA443),((Input!$N$111+Input!$N$87)*$N$7)/A9taxstdlife))</f>
        <v>0</v>
      </c>
      <c r="BC443" s="172">
        <f>IF(A9taxstdlife="n/a","n/a",IF(BC$3&gt;(A9taxstdlife+$E443),((Input!$N$111+Input!$N$87)*$N$7)-SUM($N443:BB443),((Input!$N$111+Input!$N$87)*$N$7)/A9taxstdlife))</f>
        <v>0</v>
      </c>
      <c r="BD443" s="172">
        <f>IF(A9taxstdlife="n/a","n/a",IF(BD$3&gt;(A9taxstdlife+$E443),((Input!$N$111+Input!$N$87)*$N$7)-SUM($N443:BC443),((Input!$N$111+Input!$N$87)*$N$7)/A9taxstdlife))</f>
        <v>0</v>
      </c>
      <c r="BE443" s="172">
        <f>IF(A9taxstdlife="n/a","n/a",IF(BE$3&gt;(A9taxstdlife+$E443),((Input!$N$111+Input!$N$87)*$N$7)-SUM($N443:BD443),((Input!$N$111+Input!$N$87)*$N$7)/A9taxstdlife))</f>
        <v>0</v>
      </c>
      <c r="BF443" s="172">
        <f>IF(A9taxstdlife="n/a","n/a",IF(BF$3&gt;(A9taxstdlife+$E443),((Input!$N$111+Input!$N$87)*$N$7)-SUM($N443:BE443),((Input!$N$111+Input!$N$87)*$N$7)/A9taxstdlife))</f>
        <v>0</v>
      </c>
      <c r="BG443" s="172">
        <f>IF(A9taxstdlife="n/a","n/a",IF(BG$3&gt;(A9taxstdlife+$E443),((Input!$N$111+Input!$N$87)*$N$7)-SUM($N443:BF443),((Input!$N$111+Input!$N$87)*$N$7)/A9taxstdlife))</f>
        <v>0</v>
      </c>
      <c r="BH443" s="172">
        <f>IF(A9taxstdlife="n/a","n/a",IF(BH$3&gt;(A9taxstdlife+$E443),((Input!$N$111+Input!$N$87)*$N$7)-SUM($N443:BG443),((Input!$N$111+Input!$N$87)*$N$7)/A9taxstdlife))</f>
        <v>0</v>
      </c>
      <c r="BI443" s="172">
        <f>IF(A9taxstdlife="n/a","n/a",IF(BI$3&gt;(A9taxstdlife+$E443),((Input!$N$111+Input!$N$87)*$N$7)-SUM($N443:BH443),((Input!$N$111+Input!$N$87)*$N$7)/A9taxstdlife))</f>
        <v>0</v>
      </c>
      <c r="BJ443" s="16"/>
      <c r="BK443" s="16"/>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2" customFormat="1" hidden="1" outlineLevel="2">
      <c r="A444" s="16"/>
      <c r="B444" s="16"/>
      <c r="C444" s="35"/>
      <c r="D444" s="546"/>
      <c r="E444" s="293">
        <v>9</v>
      </c>
      <c r="F444" s="37"/>
      <c r="G444" s="318"/>
      <c r="H444" s="320"/>
      <c r="I444" s="320"/>
      <c r="J444" s="320"/>
      <c r="K444" s="320"/>
      <c r="L444" s="320"/>
      <c r="M444" s="320"/>
      <c r="N444" s="320"/>
      <c r="O444" s="319"/>
      <c r="P444" s="172">
        <f>IF(A9taxstdlife="n/a","n/a",IF(P$3&gt;(A9taxstdlife+$E444),((Input!$O$111+Input!$O$87)*$O$7)-SUM($O444:O444),((Input!$O$111+Input!$O$87)*$O$7)/A9taxstdlife))</f>
        <v>0</v>
      </c>
      <c r="Q444" s="172">
        <f>IF(A9taxstdlife="n/a","n/a",IF(Q$3&gt;(A9taxstdlife+$E444),((Input!$O$111+Input!$O$87)*$O$7)-SUM($O444:P444),((Input!$O$111+Input!$O$87)*$O$7)/A9taxstdlife))</f>
        <v>0</v>
      </c>
      <c r="R444" s="172">
        <f>IF(A9taxstdlife="n/a","n/a",IF(R$3&gt;(A9taxstdlife+$E444),((Input!$O$111+Input!$O$87)*$O$7)-SUM($O444:Q444),((Input!$O$111+Input!$O$87)*$O$7)/A9taxstdlife))</f>
        <v>0</v>
      </c>
      <c r="S444" s="172">
        <f>IF(A9taxstdlife="n/a","n/a",IF(S$3&gt;(A9taxstdlife+$E444),((Input!$O$111+Input!$O$87)*$O$7)-SUM($O444:R444),((Input!$O$111+Input!$O$87)*$O$7)/A9taxstdlife))</f>
        <v>0</v>
      </c>
      <c r="T444" s="172">
        <f>IF(A9taxstdlife="n/a","n/a",IF(T$3&gt;(A9taxstdlife+$E444),((Input!$O$111+Input!$O$87)*$O$7)-SUM($O444:S444),((Input!$O$111+Input!$O$87)*$O$7)/A9taxstdlife))</f>
        <v>0</v>
      </c>
      <c r="U444" s="172">
        <f>IF(A9taxstdlife="n/a","n/a",IF(U$3&gt;(A9taxstdlife+$E444),((Input!$O$111+Input!$O$87)*$O$7)-SUM($O444:T444),((Input!$O$111+Input!$O$87)*$O$7)/A9taxstdlife))</f>
        <v>0</v>
      </c>
      <c r="V444" s="172">
        <f>IF(A9taxstdlife="n/a","n/a",IF(V$3&gt;(A9taxstdlife+$E444),((Input!$O$111+Input!$O$87)*$O$7)-SUM($O444:U444),((Input!$O$111+Input!$O$87)*$O$7)/A9taxstdlife))</f>
        <v>0</v>
      </c>
      <c r="W444" s="172">
        <f>IF(A9taxstdlife="n/a","n/a",IF(W$3&gt;(A9taxstdlife+$E444),((Input!$O$111+Input!$O$87)*$O$7)-SUM($O444:V444),((Input!$O$111+Input!$O$87)*$O$7)/A9taxstdlife))</f>
        <v>0</v>
      </c>
      <c r="X444" s="172">
        <f>IF(A9taxstdlife="n/a","n/a",IF(X$3&gt;(A9taxstdlife+$E444),((Input!$O$111+Input!$O$87)*$O$7)-SUM($O444:W444),((Input!$O$111+Input!$O$87)*$O$7)/A9taxstdlife))</f>
        <v>0</v>
      </c>
      <c r="Y444" s="172">
        <f>IF(A9taxstdlife="n/a","n/a",IF(Y$3&gt;(A9taxstdlife+$E444),((Input!$O$111+Input!$O$87)*$O$7)-SUM($O444:X444),((Input!$O$111+Input!$O$87)*$O$7)/A9taxstdlife))</f>
        <v>0</v>
      </c>
      <c r="Z444" s="172">
        <f>IF(A9taxstdlife="n/a","n/a",IF(Z$3&gt;(A9taxstdlife+$E444),((Input!$O$111+Input!$O$87)*$O$7)-SUM($O444:Y444),((Input!$O$111+Input!$O$87)*$O$7)/A9taxstdlife))</f>
        <v>0</v>
      </c>
      <c r="AA444" s="172">
        <f>IF(A9taxstdlife="n/a","n/a",IF(AA$3&gt;(A9taxstdlife+$E444),((Input!$O$111+Input!$O$87)*$O$7)-SUM($O444:Z444),((Input!$O$111+Input!$O$87)*$O$7)/A9taxstdlife))</f>
        <v>0</v>
      </c>
      <c r="AB444" s="172">
        <f>IF(A9taxstdlife="n/a","n/a",IF(AB$3&gt;(A9taxstdlife+$E444),((Input!$O$111+Input!$O$87)*$O$7)-SUM($O444:AA444),((Input!$O$111+Input!$O$87)*$O$7)/A9taxstdlife))</f>
        <v>0</v>
      </c>
      <c r="AC444" s="172">
        <f>IF(A9taxstdlife="n/a","n/a",IF(AC$3&gt;(A9taxstdlife+$E444),((Input!$O$111+Input!$O$87)*$O$7)-SUM($O444:AB444),((Input!$O$111+Input!$O$87)*$O$7)/A9taxstdlife))</f>
        <v>0</v>
      </c>
      <c r="AD444" s="172">
        <f>IF(A9taxstdlife="n/a","n/a",IF(AD$3&gt;(A9taxstdlife+$E444),((Input!$O$111+Input!$O$87)*$O$7)-SUM($O444:AC444),((Input!$O$111+Input!$O$87)*$O$7)/A9taxstdlife))</f>
        <v>0</v>
      </c>
      <c r="AE444" s="172">
        <f>IF(A9taxstdlife="n/a","n/a",IF(AE$3&gt;(A9taxstdlife+$E444),((Input!$O$111+Input!$O$87)*$O$7)-SUM($O444:AD444),((Input!$O$111+Input!$O$87)*$O$7)/A9taxstdlife))</f>
        <v>0</v>
      </c>
      <c r="AF444" s="172">
        <f>IF(A9taxstdlife="n/a","n/a",IF(AF$3&gt;(A9taxstdlife+$E444),((Input!$O$111+Input!$O$87)*$O$7)-SUM($O444:AE444),((Input!$O$111+Input!$O$87)*$O$7)/A9taxstdlife))</f>
        <v>0</v>
      </c>
      <c r="AG444" s="172">
        <f>IF(A9taxstdlife="n/a","n/a",IF(AG$3&gt;(A9taxstdlife+$E444),((Input!$O$111+Input!$O$87)*$O$7)-SUM($O444:AF444),((Input!$O$111+Input!$O$87)*$O$7)/A9taxstdlife))</f>
        <v>0</v>
      </c>
      <c r="AH444" s="172">
        <f>IF(A9taxstdlife="n/a","n/a",IF(AH$3&gt;(A9taxstdlife+$E444),((Input!$O$111+Input!$O$87)*$O$7)-SUM($O444:AG444),((Input!$O$111+Input!$O$87)*$O$7)/A9taxstdlife))</f>
        <v>0</v>
      </c>
      <c r="AI444" s="172">
        <f>IF(A9taxstdlife="n/a","n/a",IF(AI$3&gt;(A9taxstdlife+$E444),((Input!$O$111+Input!$O$87)*$O$7)-SUM($O444:AH444),((Input!$O$111+Input!$O$87)*$O$7)/A9taxstdlife))</f>
        <v>0</v>
      </c>
      <c r="AJ444" s="172">
        <f>IF(A9taxstdlife="n/a","n/a",IF(AJ$3&gt;(A9taxstdlife+$E444),((Input!$O$111+Input!$O$87)*$O$7)-SUM($O444:AI444),((Input!$O$111+Input!$O$87)*$O$7)/A9taxstdlife))</f>
        <v>0</v>
      </c>
      <c r="AK444" s="172">
        <f>IF(A9taxstdlife="n/a","n/a",IF(AK$3&gt;(A9taxstdlife+$E444),((Input!$O$111+Input!$O$87)*$O$7)-SUM($O444:AJ444),((Input!$O$111+Input!$O$87)*$O$7)/A9taxstdlife))</f>
        <v>0</v>
      </c>
      <c r="AL444" s="172">
        <f>IF(A9taxstdlife="n/a","n/a",IF(AL$3&gt;(A9taxstdlife+$E444),((Input!$O$111+Input!$O$87)*$O$7)-SUM($O444:AK444),((Input!$O$111+Input!$O$87)*$O$7)/A9taxstdlife))</f>
        <v>0</v>
      </c>
      <c r="AM444" s="172">
        <f>IF(A9taxstdlife="n/a","n/a",IF(AM$3&gt;(A9taxstdlife+$E444),((Input!$O$111+Input!$O$87)*$O$7)-SUM($O444:AL444),((Input!$O$111+Input!$O$87)*$O$7)/A9taxstdlife))</f>
        <v>0</v>
      </c>
      <c r="AN444" s="172">
        <f>IF(A9taxstdlife="n/a","n/a",IF(AN$3&gt;(A9taxstdlife+$E444),((Input!$O$111+Input!$O$87)*$O$7)-SUM($O444:AM444),((Input!$O$111+Input!$O$87)*$O$7)/A9taxstdlife))</f>
        <v>0</v>
      </c>
      <c r="AO444" s="172">
        <f>IF(A9taxstdlife="n/a","n/a",IF(AO$3&gt;(A9taxstdlife+$E444),((Input!$O$111+Input!$O$87)*$O$7)-SUM($O444:AN444),((Input!$O$111+Input!$O$87)*$O$7)/A9taxstdlife))</f>
        <v>0</v>
      </c>
      <c r="AP444" s="172">
        <f>IF(A9taxstdlife="n/a","n/a",IF(AP$3&gt;(A9taxstdlife+$E444),((Input!$O$111+Input!$O$87)*$O$7)-SUM($O444:AO444),((Input!$O$111+Input!$O$87)*$O$7)/A9taxstdlife))</f>
        <v>0</v>
      </c>
      <c r="AQ444" s="172">
        <f>IF(A9taxstdlife="n/a","n/a",IF(AQ$3&gt;(A9taxstdlife+$E444),((Input!$O$111+Input!$O$87)*$O$7)-SUM($O444:AP444),((Input!$O$111+Input!$O$87)*$O$7)/A9taxstdlife))</f>
        <v>0</v>
      </c>
      <c r="AR444" s="172">
        <f>IF(A9taxstdlife="n/a","n/a",IF(AR$3&gt;(A9taxstdlife+$E444),((Input!$O$111+Input!$O$87)*$O$7)-SUM($O444:AQ444),((Input!$O$111+Input!$O$87)*$O$7)/A9taxstdlife))</f>
        <v>0</v>
      </c>
      <c r="AS444" s="172">
        <f>IF(A9taxstdlife="n/a","n/a",IF(AS$3&gt;(A9taxstdlife+$E444),((Input!$O$111+Input!$O$87)*$O$7)-SUM($O444:AR444),((Input!$O$111+Input!$O$87)*$O$7)/A9taxstdlife))</f>
        <v>0</v>
      </c>
      <c r="AT444" s="172">
        <f>IF(A9taxstdlife="n/a","n/a",IF(AT$3&gt;(A9taxstdlife+$E444),((Input!$O$111+Input!$O$87)*$O$7)-SUM($O444:AS444),((Input!$O$111+Input!$O$87)*$O$7)/A9taxstdlife))</f>
        <v>0</v>
      </c>
      <c r="AU444" s="172">
        <f>IF(A9taxstdlife="n/a","n/a",IF(AU$3&gt;(A9taxstdlife+$E444),((Input!$O$111+Input!$O$87)*$O$7)-SUM($O444:AT444),((Input!$O$111+Input!$O$87)*$O$7)/A9taxstdlife))</f>
        <v>0</v>
      </c>
      <c r="AV444" s="172">
        <f>IF(A9taxstdlife="n/a","n/a",IF(AV$3&gt;(A9taxstdlife+$E444),((Input!$O$111+Input!$O$87)*$O$7)-SUM($O444:AU444),((Input!$O$111+Input!$O$87)*$O$7)/A9taxstdlife))</f>
        <v>0</v>
      </c>
      <c r="AW444" s="172">
        <f>IF(A9taxstdlife="n/a","n/a",IF(AW$3&gt;(A9taxstdlife+$E444),((Input!$O$111+Input!$O$87)*$O$7)-SUM($O444:AV444),((Input!$O$111+Input!$O$87)*$O$7)/A9taxstdlife))</f>
        <v>0</v>
      </c>
      <c r="AX444" s="172">
        <f>IF(A9taxstdlife="n/a","n/a",IF(AX$3&gt;(A9taxstdlife+$E444),((Input!$O$111+Input!$O$87)*$O$7)-SUM($O444:AW444),((Input!$O$111+Input!$O$87)*$O$7)/A9taxstdlife))</f>
        <v>0</v>
      </c>
      <c r="AY444" s="172">
        <f>IF(A9taxstdlife="n/a","n/a",IF(AY$3&gt;(A9taxstdlife+$E444),((Input!$O$111+Input!$O$87)*$O$7)-SUM($O444:AX444),((Input!$O$111+Input!$O$87)*$O$7)/A9taxstdlife))</f>
        <v>0</v>
      </c>
      <c r="AZ444" s="172">
        <f>IF(A9taxstdlife="n/a","n/a",IF(AZ$3&gt;(A9taxstdlife+$E444),((Input!$O$111+Input!$O$87)*$O$7)-SUM($O444:AY444),((Input!$O$111+Input!$O$87)*$O$7)/A9taxstdlife))</f>
        <v>0</v>
      </c>
      <c r="BA444" s="172">
        <f>IF(A9taxstdlife="n/a","n/a",IF(BA$3&gt;(A9taxstdlife+$E444),((Input!$O$111+Input!$O$87)*$O$7)-SUM($O444:AZ444),((Input!$O$111+Input!$O$87)*$O$7)/A9taxstdlife))</f>
        <v>0</v>
      </c>
      <c r="BB444" s="172">
        <f>IF(A9taxstdlife="n/a","n/a",IF(BB$3&gt;(A9taxstdlife+$E444),((Input!$O$111+Input!$O$87)*$O$7)-SUM($O444:BA444),((Input!$O$111+Input!$O$87)*$O$7)/A9taxstdlife))</f>
        <v>0</v>
      </c>
      <c r="BC444" s="172">
        <f>IF(A9taxstdlife="n/a","n/a",IF(BC$3&gt;(A9taxstdlife+$E444),((Input!$O$111+Input!$O$87)*$O$7)-SUM($O444:BB444),((Input!$O$111+Input!$O$87)*$O$7)/A9taxstdlife))</f>
        <v>0</v>
      </c>
      <c r="BD444" s="172">
        <f>IF(A9taxstdlife="n/a","n/a",IF(BD$3&gt;(A9taxstdlife+$E444),((Input!$O$111+Input!$O$87)*$O$7)-SUM($O444:BC444),((Input!$O$111+Input!$O$87)*$O$7)/A9taxstdlife))</f>
        <v>0</v>
      </c>
      <c r="BE444" s="172">
        <f>IF(A9taxstdlife="n/a","n/a",IF(BE$3&gt;(A9taxstdlife+$E444),((Input!$O$111+Input!$O$87)*$O$7)-SUM($O444:BD444),((Input!$O$111+Input!$O$87)*$O$7)/A9taxstdlife))</f>
        <v>0</v>
      </c>
      <c r="BF444" s="172">
        <f>IF(A9taxstdlife="n/a","n/a",IF(BF$3&gt;(A9taxstdlife+$E444),((Input!$O$111+Input!$O$87)*$O$7)-SUM($O444:BE444),((Input!$O$111+Input!$O$87)*$O$7)/A9taxstdlife))</f>
        <v>0</v>
      </c>
      <c r="BG444" s="172">
        <f>IF(A9taxstdlife="n/a","n/a",IF(BG$3&gt;(A9taxstdlife+$E444),((Input!$O$111+Input!$O$87)*$O$7)-SUM($O444:BF444),((Input!$O$111+Input!$O$87)*$O$7)/A9taxstdlife))</f>
        <v>0</v>
      </c>
      <c r="BH444" s="172">
        <f>IF(A9taxstdlife="n/a","n/a",IF(BH$3&gt;(A9taxstdlife+$E444),((Input!$O$111+Input!$O$87)*$O$7)-SUM($O444:BG444),((Input!$O$111+Input!$O$87)*$O$7)/A9taxstdlife))</f>
        <v>0</v>
      </c>
      <c r="BI444" s="172">
        <f>IF(A9taxstdlife="n/a","n/a",IF(BI$3&gt;(A9taxstdlife+$E444),((Input!$O$111+Input!$O$87)*$O$7)-SUM($O444:BH444),((Input!$O$111+Input!$O$87)*$O$7)/A9taxstdlife))</f>
        <v>0</v>
      </c>
      <c r="BJ444" s="16"/>
      <c r="BK444" s="16"/>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2" customFormat="1" hidden="1" outlineLevel="2">
      <c r="A445" s="16"/>
      <c r="B445" s="16"/>
      <c r="C445" s="35"/>
      <c r="D445" s="546"/>
      <c r="E445" s="294">
        <v>10</v>
      </c>
      <c r="F445" s="37"/>
      <c r="G445" s="318"/>
      <c r="H445" s="320"/>
      <c r="I445" s="320"/>
      <c r="J445" s="320"/>
      <c r="K445" s="320"/>
      <c r="L445" s="320"/>
      <c r="M445" s="320"/>
      <c r="N445" s="320"/>
      <c r="O445" s="320"/>
      <c r="P445" s="319"/>
      <c r="Q445" s="172">
        <f>IF(A9taxstdlife="n/a","n/a",IF(Q$3&gt;(A9taxstdlife+$E445),((Input!$P$111+Input!$P$87)*$P$7)-SUM($P445:P445),((Input!$P$111+Input!$P$87)*$P$7)/A9taxstdlife))</f>
        <v>0</v>
      </c>
      <c r="R445" s="172">
        <f>IF(A9taxstdlife="n/a","n/a",IF(R$3&gt;(A9taxstdlife+$E445),((Input!$P$111+Input!$P$87)*$P$7)-SUM($P445:Q445),((Input!$P$111+Input!$P$87)*$P$7)/A9taxstdlife))</f>
        <v>0</v>
      </c>
      <c r="S445" s="172">
        <f>IF(A9taxstdlife="n/a","n/a",IF(S$3&gt;(A9taxstdlife+$E445),((Input!$P$111+Input!$P$87)*$P$7)-SUM($P445:R445),((Input!$P$111+Input!$P$87)*$P$7)/A9taxstdlife))</f>
        <v>0</v>
      </c>
      <c r="T445" s="172">
        <f>IF(A9taxstdlife="n/a","n/a",IF(T$3&gt;(A9taxstdlife+$E445),((Input!$P$111+Input!$P$87)*$P$7)-SUM($P445:S445),((Input!$P$111+Input!$P$87)*$P$7)/A9taxstdlife))</f>
        <v>0</v>
      </c>
      <c r="U445" s="172">
        <f>IF(A9taxstdlife="n/a","n/a",IF(U$3&gt;(A9taxstdlife+$E445),((Input!$P$111+Input!$P$87)*$P$7)-SUM($P445:T445),((Input!$P$111+Input!$P$87)*$P$7)/A9taxstdlife))</f>
        <v>0</v>
      </c>
      <c r="V445" s="172">
        <f>IF(A9taxstdlife="n/a","n/a",IF(V$3&gt;(A9taxstdlife+$E445),((Input!$P$111+Input!$P$87)*$P$7)-SUM($P445:U445),((Input!$P$111+Input!$P$87)*$P$7)/A9taxstdlife))</f>
        <v>0</v>
      </c>
      <c r="W445" s="172">
        <f>IF(A9taxstdlife="n/a","n/a",IF(W$3&gt;(A9taxstdlife+$E445),((Input!$P$111+Input!$P$87)*$P$7)-SUM($P445:V445),((Input!$P$111+Input!$P$87)*$P$7)/A9taxstdlife))</f>
        <v>0</v>
      </c>
      <c r="X445" s="172">
        <f>IF(A9taxstdlife="n/a","n/a",IF(X$3&gt;(A9taxstdlife+$E445),((Input!$P$111+Input!$P$87)*$P$7)-SUM($P445:W445),((Input!$P$111+Input!$P$87)*$P$7)/A9taxstdlife))</f>
        <v>0</v>
      </c>
      <c r="Y445" s="172">
        <f>IF(A9taxstdlife="n/a","n/a",IF(Y$3&gt;(A9taxstdlife+$E445),((Input!$P$111+Input!$P$87)*$P$7)-SUM($P445:X445),((Input!$P$111+Input!$P$87)*$P$7)/A9taxstdlife))</f>
        <v>0</v>
      </c>
      <c r="Z445" s="172">
        <f>IF(A9taxstdlife="n/a","n/a",IF(Z$3&gt;(A9taxstdlife+$E445),((Input!$P$111+Input!$P$87)*$P$7)-SUM($P445:Y445),((Input!$P$111+Input!$P$87)*$P$7)/A9taxstdlife))</f>
        <v>0</v>
      </c>
      <c r="AA445" s="172">
        <f>IF(A9taxstdlife="n/a","n/a",IF(AA$3&gt;(A9taxstdlife+$E445),((Input!$P$111+Input!$P$87)*$P$7)-SUM($P445:Z445),((Input!$P$111+Input!$P$87)*$P$7)/A9taxstdlife))</f>
        <v>0</v>
      </c>
      <c r="AB445" s="172">
        <f>IF(A9taxstdlife="n/a","n/a",IF(AB$3&gt;(A9taxstdlife+$E445),((Input!$P$111+Input!$P$87)*$P$7)-SUM($P445:AA445),((Input!$P$111+Input!$P$87)*$P$7)/A9taxstdlife))</f>
        <v>0</v>
      </c>
      <c r="AC445" s="172">
        <f>IF(A9taxstdlife="n/a","n/a",IF(AC$3&gt;(A9taxstdlife+$E445),((Input!$P$111+Input!$P$87)*$P$7)-SUM($P445:AB445),((Input!$P$111+Input!$P$87)*$P$7)/A9taxstdlife))</f>
        <v>0</v>
      </c>
      <c r="AD445" s="172">
        <f>IF(A9taxstdlife="n/a","n/a",IF(AD$3&gt;(A9taxstdlife+$E445),((Input!$P$111+Input!$P$87)*$P$7)-SUM($P445:AC445),((Input!$P$111+Input!$P$87)*$P$7)/A9taxstdlife))</f>
        <v>0</v>
      </c>
      <c r="AE445" s="172">
        <f>IF(A9taxstdlife="n/a","n/a",IF(AE$3&gt;(A9taxstdlife+$E445),((Input!$P$111+Input!$P$87)*$P$7)-SUM($P445:AD445),((Input!$P$111+Input!$P$87)*$P$7)/A9taxstdlife))</f>
        <v>0</v>
      </c>
      <c r="AF445" s="172">
        <f>IF(A9taxstdlife="n/a","n/a",IF(AF$3&gt;(A9taxstdlife+$E445),((Input!$P$111+Input!$P$87)*$P$7)-SUM($P445:AE445),((Input!$P$111+Input!$P$87)*$P$7)/A9taxstdlife))</f>
        <v>0</v>
      </c>
      <c r="AG445" s="172">
        <f>IF(A9taxstdlife="n/a","n/a",IF(AG$3&gt;(A9taxstdlife+$E445),((Input!$P$111+Input!$P$87)*$P$7)-SUM($P445:AF445),((Input!$P$111+Input!$P$87)*$P$7)/A9taxstdlife))</f>
        <v>0</v>
      </c>
      <c r="AH445" s="172">
        <f>IF(A9taxstdlife="n/a","n/a",IF(AH$3&gt;(A9taxstdlife+$E445),((Input!$P$111+Input!$P$87)*$P$7)-SUM($P445:AG445),((Input!$P$111+Input!$P$87)*$P$7)/A9taxstdlife))</f>
        <v>0</v>
      </c>
      <c r="AI445" s="172">
        <f>IF(A9taxstdlife="n/a","n/a",IF(AI$3&gt;(A9taxstdlife+$E445),((Input!$P$111+Input!$P$87)*$P$7)-SUM($P445:AH445),((Input!$P$111+Input!$P$87)*$P$7)/A9taxstdlife))</f>
        <v>0</v>
      </c>
      <c r="AJ445" s="172">
        <f>IF(A9taxstdlife="n/a","n/a",IF(AJ$3&gt;(A9taxstdlife+$E445),((Input!$P$111+Input!$P$87)*$P$7)-SUM($P445:AI445),((Input!$P$111+Input!$P$87)*$P$7)/A9taxstdlife))</f>
        <v>0</v>
      </c>
      <c r="AK445" s="172">
        <f>IF(A9taxstdlife="n/a","n/a",IF(AK$3&gt;(A9taxstdlife+$E445),((Input!$P$111+Input!$P$87)*$P$7)-SUM($P445:AJ445),((Input!$P$111+Input!$P$87)*$P$7)/A9taxstdlife))</f>
        <v>0</v>
      </c>
      <c r="AL445" s="172">
        <f>IF(A9taxstdlife="n/a","n/a",IF(AL$3&gt;(A9taxstdlife+$E445),((Input!$P$111+Input!$P$87)*$P$7)-SUM($P445:AK445),((Input!$P$111+Input!$P$87)*$P$7)/A9taxstdlife))</f>
        <v>0</v>
      </c>
      <c r="AM445" s="172">
        <f>IF(A9taxstdlife="n/a","n/a",IF(AM$3&gt;(A9taxstdlife+$E445),((Input!$P$111+Input!$P$87)*$P$7)-SUM($P445:AL445),((Input!$P$111+Input!$P$87)*$P$7)/A9taxstdlife))</f>
        <v>0</v>
      </c>
      <c r="AN445" s="172">
        <f>IF(A9taxstdlife="n/a","n/a",IF(AN$3&gt;(A9taxstdlife+$E445),((Input!$P$111+Input!$P$87)*$P$7)-SUM($P445:AM445),((Input!$P$111+Input!$P$87)*$P$7)/A9taxstdlife))</f>
        <v>0</v>
      </c>
      <c r="AO445" s="172">
        <f>IF(A9taxstdlife="n/a","n/a",IF(AO$3&gt;(A9taxstdlife+$E445),((Input!$P$111+Input!$P$87)*$P$7)-SUM($P445:AN445),((Input!$P$111+Input!$P$87)*$P$7)/A9taxstdlife))</f>
        <v>0</v>
      </c>
      <c r="AP445" s="172">
        <f>IF(A9taxstdlife="n/a","n/a",IF(AP$3&gt;(A9taxstdlife+$E445),((Input!$P$111+Input!$P$87)*$P$7)-SUM($P445:AO445),((Input!$P$111+Input!$P$87)*$P$7)/A9taxstdlife))</f>
        <v>0</v>
      </c>
      <c r="AQ445" s="172">
        <f>IF(A9taxstdlife="n/a","n/a",IF(AQ$3&gt;(A9taxstdlife+$E445),((Input!$P$111+Input!$P$87)*$P$7)-SUM($P445:AP445),((Input!$P$111+Input!$P$87)*$P$7)/A9taxstdlife))</f>
        <v>0</v>
      </c>
      <c r="AR445" s="172">
        <f>IF(A9taxstdlife="n/a","n/a",IF(AR$3&gt;(A9taxstdlife+$E445),((Input!$P$111+Input!$P$87)*$P$7)-SUM($P445:AQ445),((Input!$P$111+Input!$P$87)*$P$7)/A9taxstdlife))</f>
        <v>0</v>
      </c>
      <c r="AS445" s="172">
        <f>IF(A9taxstdlife="n/a","n/a",IF(AS$3&gt;(A9taxstdlife+$E445),((Input!$P$111+Input!$P$87)*$P$7)-SUM($P445:AR445),((Input!$P$111+Input!$P$87)*$P$7)/A9taxstdlife))</f>
        <v>0</v>
      </c>
      <c r="AT445" s="172">
        <f>IF(A9taxstdlife="n/a","n/a",IF(AT$3&gt;(A9taxstdlife+$E445),((Input!$P$111+Input!$P$87)*$P$7)-SUM($P445:AS445),((Input!$P$111+Input!$P$87)*$P$7)/A9taxstdlife))</f>
        <v>0</v>
      </c>
      <c r="AU445" s="172">
        <f>IF(A9taxstdlife="n/a","n/a",IF(AU$3&gt;(A9taxstdlife+$E445),((Input!$P$111+Input!$P$87)*$P$7)-SUM($P445:AT445),((Input!$P$111+Input!$P$87)*$P$7)/A9taxstdlife))</f>
        <v>0</v>
      </c>
      <c r="AV445" s="172">
        <f>IF(A9taxstdlife="n/a","n/a",IF(AV$3&gt;(A9taxstdlife+$E445),((Input!$P$111+Input!$P$87)*$P$7)-SUM($P445:AU445),((Input!$P$111+Input!$P$87)*$P$7)/A9taxstdlife))</f>
        <v>0</v>
      </c>
      <c r="AW445" s="172">
        <f>IF(A9taxstdlife="n/a","n/a",IF(AW$3&gt;(A9taxstdlife+$E445),((Input!$P$111+Input!$P$87)*$P$7)-SUM($P445:AV445),((Input!$P$111+Input!$P$87)*$P$7)/A9taxstdlife))</f>
        <v>0</v>
      </c>
      <c r="AX445" s="172">
        <f>IF(A9taxstdlife="n/a","n/a",IF(AX$3&gt;(A9taxstdlife+$E445),((Input!$P$111+Input!$P$87)*$P$7)-SUM($P445:AW445),((Input!$P$111+Input!$P$87)*$P$7)/A9taxstdlife))</f>
        <v>0</v>
      </c>
      <c r="AY445" s="172">
        <f>IF(A9taxstdlife="n/a","n/a",IF(AY$3&gt;(A9taxstdlife+$E445),((Input!$P$111+Input!$P$87)*$P$7)-SUM($P445:AX445),((Input!$P$111+Input!$P$87)*$P$7)/A9taxstdlife))</f>
        <v>0</v>
      </c>
      <c r="AZ445" s="172">
        <f>IF(A9taxstdlife="n/a","n/a",IF(AZ$3&gt;(A9taxstdlife+$E445),((Input!$P$111+Input!$P$87)*$P$7)-SUM($P445:AY445),((Input!$P$111+Input!$P$87)*$P$7)/A9taxstdlife))</f>
        <v>0</v>
      </c>
      <c r="BA445" s="172">
        <f>IF(A9taxstdlife="n/a","n/a",IF(BA$3&gt;(A9taxstdlife+$E445),((Input!$P$111+Input!$P$87)*$P$7)-SUM($P445:AZ445),((Input!$P$111+Input!$P$87)*$P$7)/A9taxstdlife))</f>
        <v>0</v>
      </c>
      <c r="BB445" s="172">
        <f>IF(A9taxstdlife="n/a","n/a",IF(BB$3&gt;(A9taxstdlife+$E445),((Input!$P$111+Input!$P$87)*$P$7)-SUM($P445:BA445),((Input!$P$111+Input!$P$87)*$P$7)/A9taxstdlife))</f>
        <v>0</v>
      </c>
      <c r="BC445" s="172">
        <f>IF(A9taxstdlife="n/a","n/a",IF(BC$3&gt;(A9taxstdlife+$E445),((Input!$P$111+Input!$P$87)*$P$7)-SUM($P445:BB445),((Input!$P$111+Input!$P$87)*$P$7)/A9taxstdlife))</f>
        <v>0</v>
      </c>
      <c r="BD445" s="172">
        <f>IF(A9taxstdlife="n/a","n/a",IF(BD$3&gt;(A9taxstdlife+$E445),((Input!$P$111+Input!$P$87)*$P$7)-SUM($P445:BC445),((Input!$P$111+Input!$P$87)*$P$7)/A9taxstdlife))</f>
        <v>0</v>
      </c>
      <c r="BE445" s="172">
        <f>IF(A9taxstdlife="n/a","n/a",IF(BE$3&gt;(A9taxstdlife+$E445),((Input!$P$111+Input!$P$87)*$P$7)-SUM($P445:BD445),((Input!$P$111+Input!$P$87)*$P$7)/A9taxstdlife))</f>
        <v>0</v>
      </c>
      <c r="BF445" s="172">
        <f>IF(A9taxstdlife="n/a","n/a",IF(BF$3&gt;(A9taxstdlife+$E445),((Input!$P$111+Input!$P$87)*$P$7)-SUM($P445:BE445),((Input!$P$111+Input!$P$87)*$P$7)/A9taxstdlife))</f>
        <v>0</v>
      </c>
      <c r="BG445" s="172">
        <f>IF(A9taxstdlife="n/a","n/a",IF(BG$3&gt;(A9taxstdlife+$E445),((Input!$P$111+Input!$P$87)*$P$7)-SUM($P445:BF445),((Input!$P$111+Input!$P$87)*$P$7)/A9taxstdlife))</f>
        <v>0</v>
      </c>
      <c r="BH445" s="172">
        <f>IF(A9taxstdlife="n/a","n/a",IF(BH$3&gt;(A9taxstdlife+$E445),((Input!$P$111+Input!$P$87)*$P$7)-SUM($P445:BG445),((Input!$P$111+Input!$P$87)*$P$7)/A9taxstdlife))</f>
        <v>0</v>
      </c>
      <c r="BI445" s="172">
        <f>IF(A9taxstdlife="n/a","n/a",IF(BI$3&gt;(A9taxstdlife+$E445),((Input!$P$111+Input!$P$87)*$P$7)-SUM($P445:BH445),((Input!$P$111+Input!$P$87)*$P$7)/A9taxstdlife))</f>
        <v>0</v>
      </c>
      <c r="BJ445" s="16"/>
      <c r="BK445" s="16"/>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2" customFormat="1" hidden="1" outlineLevel="1">
      <c r="A446" s="16"/>
      <c r="B446" s="16"/>
      <c r="C446" s="35" t="str">
        <f>Asset9</f>
        <v>Motor Vehicles</v>
      </c>
      <c r="D446" s="16"/>
      <c r="E446" s="16"/>
      <c r="F446" s="32"/>
      <c r="G446" s="167">
        <f t="shared" ref="G446:AL446" si="74">SUM(G434:G445)</f>
        <v>0</v>
      </c>
      <c r="H446" s="167">
        <f t="shared" si="74"/>
        <v>0</v>
      </c>
      <c r="I446" s="167">
        <f t="shared" si="74"/>
        <v>0</v>
      </c>
      <c r="J446" s="167">
        <f t="shared" si="74"/>
        <v>0</v>
      </c>
      <c r="K446" s="167">
        <f t="shared" si="74"/>
        <v>0</v>
      </c>
      <c r="L446" s="167">
        <f t="shared" si="74"/>
        <v>0</v>
      </c>
      <c r="M446" s="167">
        <f t="shared" si="74"/>
        <v>0</v>
      </c>
      <c r="N446" s="167">
        <f t="shared" si="74"/>
        <v>0</v>
      </c>
      <c r="O446" s="167">
        <f t="shared" si="74"/>
        <v>0</v>
      </c>
      <c r="P446" s="167">
        <f t="shared" si="74"/>
        <v>0</v>
      </c>
      <c r="Q446" s="167">
        <f t="shared" si="74"/>
        <v>0</v>
      </c>
      <c r="R446" s="167">
        <f t="shared" si="74"/>
        <v>0</v>
      </c>
      <c r="S446" s="167">
        <f t="shared" si="74"/>
        <v>0</v>
      </c>
      <c r="T446" s="167">
        <f t="shared" si="74"/>
        <v>0</v>
      </c>
      <c r="U446" s="167">
        <f t="shared" si="74"/>
        <v>0</v>
      </c>
      <c r="V446" s="167">
        <f t="shared" si="74"/>
        <v>0</v>
      </c>
      <c r="W446" s="167">
        <f t="shared" si="74"/>
        <v>0</v>
      </c>
      <c r="X446" s="167">
        <f t="shared" si="74"/>
        <v>0</v>
      </c>
      <c r="Y446" s="167">
        <f t="shared" si="74"/>
        <v>0</v>
      </c>
      <c r="Z446" s="167">
        <f t="shared" si="74"/>
        <v>0</v>
      </c>
      <c r="AA446" s="167">
        <f t="shared" si="74"/>
        <v>0</v>
      </c>
      <c r="AB446" s="167">
        <f t="shared" si="74"/>
        <v>0</v>
      </c>
      <c r="AC446" s="167">
        <f t="shared" si="74"/>
        <v>0</v>
      </c>
      <c r="AD446" s="167">
        <f t="shared" si="74"/>
        <v>0</v>
      </c>
      <c r="AE446" s="167">
        <f t="shared" si="74"/>
        <v>0</v>
      </c>
      <c r="AF446" s="167">
        <f t="shared" si="74"/>
        <v>0</v>
      </c>
      <c r="AG446" s="167">
        <f t="shared" si="74"/>
        <v>0</v>
      </c>
      <c r="AH446" s="167">
        <f t="shared" si="74"/>
        <v>0</v>
      </c>
      <c r="AI446" s="167">
        <f t="shared" si="74"/>
        <v>0</v>
      </c>
      <c r="AJ446" s="167">
        <f t="shared" si="74"/>
        <v>0</v>
      </c>
      <c r="AK446" s="167">
        <f t="shared" si="74"/>
        <v>0</v>
      </c>
      <c r="AL446" s="167">
        <f t="shared" si="74"/>
        <v>0</v>
      </c>
      <c r="AM446" s="167">
        <f t="shared" ref="AM446:BI446" si="75">SUM(AM434:AM445)</f>
        <v>0</v>
      </c>
      <c r="AN446" s="167">
        <f t="shared" si="75"/>
        <v>0</v>
      </c>
      <c r="AO446" s="167">
        <f t="shared" si="75"/>
        <v>0</v>
      </c>
      <c r="AP446" s="167">
        <f t="shared" si="75"/>
        <v>0</v>
      </c>
      <c r="AQ446" s="167">
        <f t="shared" si="75"/>
        <v>0</v>
      </c>
      <c r="AR446" s="167">
        <f t="shared" si="75"/>
        <v>0</v>
      </c>
      <c r="AS446" s="167">
        <f t="shared" si="75"/>
        <v>0</v>
      </c>
      <c r="AT446" s="167">
        <f t="shared" si="75"/>
        <v>0</v>
      </c>
      <c r="AU446" s="167">
        <f t="shared" si="75"/>
        <v>0</v>
      </c>
      <c r="AV446" s="167">
        <f t="shared" si="75"/>
        <v>0</v>
      </c>
      <c r="AW446" s="167">
        <f t="shared" si="75"/>
        <v>0</v>
      </c>
      <c r="AX446" s="167">
        <f t="shared" si="75"/>
        <v>0</v>
      </c>
      <c r="AY446" s="167">
        <f t="shared" si="75"/>
        <v>0</v>
      </c>
      <c r="AZ446" s="167">
        <f t="shared" si="75"/>
        <v>0</v>
      </c>
      <c r="BA446" s="167">
        <f t="shared" si="75"/>
        <v>0</v>
      </c>
      <c r="BB446" s="167">
        <f t="shared" si="75"/>
        <v>0</v>
      </c>
      <c r="BC446" s="167">
        <f t="shared" si="75"/>
        <v>0</v>
      </c>
      <c r="BD446" s="167">
        <f t="shared" si="75"/>
        <v>0</v>
      </c>
      <c r="BE446" s="167">
        <f t="shared" si="75"/>
        <v>0</v>
      </c>
      <c r="BF446" s="167">
        <f t="shared" si="75"/>
        <v>0</v>
      </c>
      <c r="BG446" s="167">
        <f t="shared" si="75"/>
        <v>0</v>
      </c>
      <c r="BH446" s="167">
        <f t="shared" si="75"/>
        <v>0</v>
      </c>
      <c r="BI446" s="167">
        <f t="shared" si="75"/>
        <v>0</v>
      </c>
      <c r="BJ446" s="16"/>
      <c r="BK446" s="1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2" customFormat="1" hidden="1" outlineLevel="2">
      <c r="A447" s="16"/>
      <c r="B447" s="42" t="str">
        <f>C459</f>
        <v>Other Non-System Assets (Networks)</v>
      </c>
      <c r="C447" s="43"/>
      <c r="D447" s="44" t="s">
        <v>72</v>
      </c>
      <c r="E447" s="43"/>
      <c r="F447" s="45"/>
      <c r="G447" s="171" t="str">
        <f>IF(G$3&gt;A10taxremlife,A10taxvalue-SUM($F447:F447),IF(A10taxremlife="N/A","n/a",A10taxvalue/A10taxremlife))</f>
        <v>n/a</v>
      </c>
      <c r="H447" s="171" t="str">
        <f>IF(H$3&gt;A10taxremlife,A10taxvalue-SUM($F447:G447),IF(A10taxremlife="N/A","n/a",A10taxvalue/A10taxremlife))</f>
        <v>n/a</v>
      </c>
      <c r="I447" s="171" t="str">
        <f>IF(I$3&gt;A10taxremlife,A10taxvalue-SUM($F447:H447),IF(A10taxremlife="N/A","n/a",A10taxvalue/A10taxremlife))</f>
        <v>n/a</v>
      </c>
      <c r="J447" s="171" t="str">
        <f>IF(J$3&gt;A10taxremlife,A10taxvalue-SUM($F447:I447),IF(A10taxremlife="N/A","n/a",A10taxvalue/A10taxremlife))</f>
        <v>n/a</v>
      </c>
      <c r="K447" s="171" t="str">
        <f>IF(K$3&gt;A10taxremlife,A10taxvalue-SUM($F447:J447),IF(A10taxremlife="N/A","n/a",A10taxvalue/A10taxremlife))</f>
        <v>n/a</v>
      </c>
      <c r="L447" s="171" t="str">
        <f>IF(L$3&gt;A10taxremlife,A10taxvalue-SUM($F447:K447),IF(A10taxremlife="N/A","n/a",A10taxvalue/A10taxremlife))</f>
        <v>n/a</v>
      </c>
      <c r="M447" s="171" t="str">
        <f>IF(M$3&gt;A10taxremlife,A10taxvalue-SUM($F447:L447),IF(A10taxremlife="N/A","n/a",A10taxvalue/A10taxremlife))</f>
        <v>n/a</v>
      </c>
      <c r="N447" s="171" t="str">
        <f>IF(N$3&gt;A10taxremlife,A10taxvalue-SUM($F447:M447),IF(A10taxremlife="N/A","n/a",A10taxvalue/A10taxremlife))</f>
        <v>n/a</v>
      </c>
      <c r="O447" s="171" t="str">
        <f>IF(O$3&gt;A10taxremlife,A10taxvalue-SUM($F447:N447),IF(A10taxremlife="N/A","n/a",A10taxvalue/A10taxremlife))</f>
        <v>n/a</v>
      </c>
      <c r="P447" s="171" t="str">
        <f>IF(P$3&gt;A10taxremlife,A10taxvalue-SUM($F447:O447),IF(A10taxremlife="N/A","n/a",A10taxvalue/A10taxremlife))</f>
        <v>n/a</v>
      </c>
      <c r="Q447" s="171" t="str">
        <f>IF(Q$3&gt;A10taxremlife,A10taxvalue-SUM($F447:P447),IF(A10taxremlife="N/A","n/a",A10taxvalue/A10taxremlife))</f>
        <v>n/a</v>
      </c>
      <c r="R447" s="171" t="str">
        <f>IF(R$3&gt;A10taxremlife,A10taxvalue-SUM($F447:Q447),IF(A10taxremlife="N/A","n/a",A10taxvalue/A10taxremlife))</f>
        <v>n/a</v>
      </c>
      <c r="S447" s="171" t="str">
        <f>IF(S$3&gt;A10taxremlife,A10taxvalue-SUM($F447:R447),IF(A10taxremlife="N/A","n/a",A10taxvalue/A10taxremlife))</f>
        <v>n/a</v>
      </c>
      <c r="T447" s="171" t="str">
        <f>IF(T$3&gt;A10taxremlife,A10taxvalue-SUM($F447:S447),IF(A10taxremlife="N/A","n/a",A10taxvalue/A10taxremlife))</f>
        <v>n/a</v>
      </c>
      <c r="U447" s="171" t="str">
        <f>IF(U$3&gt;A10taxremlife,A10taxvalue-SUM($F447:T447),IF(A10taxremlife="N/A","n/a",A10taxvalue/A10taxremlife))</f>
        <v>n/a</v>
      </c>
      <c r="V447" s="171" t="str">
        <f>IF(V$3&gt;A10taxremlife,A10taxvalue-SUM($F447:U447),IF(A10taxremlife="N/A","n/a",A10taxvalue/A10taxremlife))</f>
        <v>n/a</v>
      </c>
      <c r="W447" s="171" t="str">
        <f>IF(W$3&gt;A10taxremlife,A10taxvalue-SUM($F447:V447),IF(A10taxremlife="N/A","n/a",A10taxvalue/A10taxremlife))</f>
        <v>n/a</v>
      </c>
      <c r="X447" s="171" t="str">
        <f>IF(X$3&gt;A10taxremlife,A10taxvalue-SUM($F447:W447),IF(A10taxremlife="N/A","n/a",A10taxvalue/A10taxremlife))</f>
        <v>n/a</v>
      </c>
      <c r="Y447" s="171" t="str">
        <f>IF(Y$3&gt;A10taxremlife,A10taxvalue-SUM($F447:X447),IF(A10taxremlife="N/A","n/a",A10taxvalue/A10taxremlife))</f>
        <v>n/a</v>
      </c>
      <c r="Z447" s="171" t="str">
        <f>IF(Z$3&gt;A10taxremlife,A10taxvalue-SUM($F447:Y447),IF(A10taxremlife="N/A","n/a",A10taxvalue/A10taxremlife))</f>
        <v>n/a</v>
      </c>
      <c r="AA447" s="171" t="str">
        <f>IF(AA$3&gt;A10taxremlife,A10taxvalue-SUM($F447:Z447),IF(A10taxremlife="N/A","n/a",A10taxvalue/A10taxremlife))</f>
        <v>n/a</v>
      </c>
      <c r="AB447" s="171" t="str">
        <f>IF(AB$3&gt;A10taxremlife,A10taxvalue-SUM($F447:AA447),IF(A10taxremlife="N/A","n/a",A10taxvalue/A10taxremlife))</f>
        <v>n/a</v>
      </c>
      <c r="AC447" s="171" t="str">
        <f>IF(AC$3&gt;A10taxremlife,A10taxvalue-SUM($F447:AB447),IF(A10taxremlife="N/A","n/a",A10taxvalue/A10taxremlife))</f>
        <v>n/a</v>
      </c>
      <c r="AD447" s="171" t="str">
        <f>IF(AD$3&gt;A10taxremlife,A10taxvalue-SUM($F447:AC447),IF(A10taxremlife="N/A","n/a",A10taxvalue/A10taxremlife))</f>
        <v>n/a</v>
      </c>
      <c r="AE447" s="171" t="str">
        <f>IF(AE$3&gt;A10taxremlife,A10taxvalue-SUM($F447:AD447),IF(A10taxremlife="N/A","n/a",A10taxvalue/A10taxremlife))</f>
        <v>n/a</v>
      </c>
      <c r="AF447" s="171" t="str">
        <f>IF(AF$3&gt;A10taxremlife,A10taxvalue-SUM($F447:AE447),IF(A10taxremlife="N/A","n/a",A10taxvalue/A10taxremlife))</f>
        <v>n/a</v>
      </c>
      <c r="AG447" s="171" t="str">
        <f>IF(AG$3&gt;A10taxremlife,A10taxvalue-SUM($F447:AF447),IF(A10taxremlife="N/A","n/a",A10taxvalue/A10taxremlife))</f>
        <v>n/a</v>
      </c>
      <c r="AH447" s="171" t="str">
        <f>IF(AH$3&gt;A10taxremlife,A10taxvalue-SUM($F447:AG447),IF(A10taxremlife="N/A","n/a",A10taxvalue/A10taxremlife))</f>
        <v>n/a</v>
      </c>
      <c r="AI447" s="171" t="str">
        <f>IF(AI$3&gt;A10taxremlife,A10taxvalue-SUM($F447:AH447),IF(A10taxremlife="N/A","n/a",A10taxvalue/A10taxremlife))</f>
        <v>n/a</v>
      </c>
      <c r="AJ447" s="171" t="str">
        <f>IF(AJ$3&gt;A10taxremlife,A10taxvalue-SUM($F447:AI447),IF(A10taxremlife="N/A","n/a",A10taxvalue/A10taxremlife))</f>
        <v>n/a</v>
      </c>
      <c r="AK447" s="171" t="str">
        <f>IF(AK$3&gt;A10taxremlife,A10taxvalue-SUM($F447:AJ447),IF(A10taxremlife="N/A","n/a",A10taxvalue/A10taxremlife))</f>
        <v>n/a</v>
      </c>
      <c r="AL447" s="171" t="str">
        <f>IF(AL$3&gt;A10taxremlife,A10taxvalue-SUM($F447:AK447),IF(A10taxremlife="N/A","n/a",A10taxvalue/A10taxremlife))</f>
        <v>n/a</v>
      </c>
      <c r="AM447" s="171" t="str">
        <f>IF(AM$3&gt;A10taxremlife,A10taxvalue-SUM($F447:AL447),IF(A10taxremlife="N/A","n/a",A10taxvalue/A10taxremlife))</f>
        <v>n/a</v>
      </c>
      <c r="AN447" s="171" t="str">
        <f>IF(AN$3&gt;A10taxremlife,A10taxvalue-SUM($F447:AM447),IF(A10taxremlife="N/A","n/a",A10taxvalue/A10taxremlife))</f>
        <v>n/a</v>
      </c>
      <c r="AO447" s="171" t="str">
        <f>IF(AO$3&gt;A10taxremlife,A10taxvalue-SUM($F447:AN447),IF(A10taxremlife="N/A","n/a",A10taxvalue/A10taxremlife))</f>
        <v>n/a</v>
      </c>
      <c r="AP447" s="171" t="str">
        <f>IF(AP$3&gt;A10taxremlife,A10taxvalue-SUM($F447:AO447),IF(A10taxremlife="N/A","n/a",A10taxvalue/A10taxremlife))</f>
        <v>n/a</v>
      </c>
      <c r="AQ447" s="171" t="str">
        <f>IF(AQ$3&gt;A10taxremlife,A10taxvalue-SUM($F447:AP447),IF(A10taxremlife="N/A","n/a",A10taxvalue/A10taxremlife))</f>
        <v>n/a</v>
      </c>
      <c r="AR447" s="171" t="str">
        <f>IF(AR$3&gt;A10taxremlife,A10taxvalue-SUM($F447:AQ447),IF(A10taxremlife="N/A","n/a",A10taxvalue/A10taxremlife))</f>
        <v>n/a</v>
      </c>
      <c r="AS447" s="171" t="str">
        <f>IF(AS$3&gt;A10taxremlife,A10taxvalue-SUM($F447:AR447),IF(A10taxremlife="N/A","n/a",A10taxvalue/A10taxremlife))</f>
        <v>n/a</v>
      </c>
      <c r="AT447" s="171" t="str">
        <f>IF(AT$3&gt;A10taxremlife,A10taxvalue-SUM($F447:AS447),IF(A10taxremlife="N/A","n/a",A10taxvalue/A10taxremlife))</f>
        <v>n/a</v>
      </c>
      <c r="AU447" s="171" t="str">
        <f>IF(AU$3&gt;A10taxremlife,A10taxvalue-SUM($F447:AT447),IF(A10taxremlife="N/A","n/a",A10taxvalue/A10taxremlife))</f>
        <v>n/a</v>
      </c>
      <c r="AV447" s="171" t="str">
        <f>IF(AV$3&gt;A10taxremlife,A10taxvalue-SUM($F447:AU447),IF(A10taxremlife="N/A","n/a",A10taxvalue/A10taxremlife))</f>
        <v>n/a</v>
      </c>
      <c r="AW447" s="171" t="str">
        <f>IF(AW$3&gt;A10taxremlife,A10taxvalue-SUM($F447:AV447),IF(A10taxremlife="N/A","n/a",A10taxvalue/A10taxremlife))</f>
        <v>n/a</v>
      </c>
      <c r="AX447" s="171" t="str">
        <f>IF(AX$3&gt;A10taxremlife,A10taxvalue-SUM($F447:AW447),IF(A10taxremlife="N/A","n/a",A10taxvalue/A10taxremlife))</f>
        <v>n/a</v>
      </c>
      <c r="AY447" s="171" t="str">
        <f>IF(AY$3&gt;A10taxremlife,A10taxvalue-SUM($F447:AX447),IF(A10taxremlife="N/A","n/a",A10taxvalue/A10taxremlife))</f>
        <v>n/a</v>
      </c>
      <c r="AZ447" s="171" t="str">
        <f>IF(AZ$3&gt;A10taxremlife,A10taxvalue-SUM($F447:AY447),IF(A10taxremlife="N/A","n/a",A10taxvalue/A10taxremlife))</f>
        <v>n/a</v>
      </c>
      <c r="BA447" s="171" t="str">
        <f>IF(BA$3&gt;A10taxremlife,A10taxvalue-SUM($F447:AZ447),IF(A10taxremlife="N/A","n/a",A10taxvalue/A10taxremlife))</f>
        <v>n/a</v>
      </c>
      <c r="BB447" s="171" t="str">
        <f>IF(BB$3&gt;A10taxremlife,A10taxvalue-SUM($F447:BA447),IF(A10taxremlife="N/A","n/a",A10taxvalue/A10taxremlife))</f>
        <v>n/a</v>
      </c>
      <c r="BC447" s="171" t="str">
        <f>IF(BC$3&gt;A10taxremlife,A10taxvalue-SUM($F447:BB447),IF(A10taxremlife="N/A","n/a",A10taxvalue/A10taxremlife))</f>
        <v>n/a</v>
      </c>
      <c r="BD447" s="171" t="str">
        <f>IF(BD$3&gt;A10taxremlife,A10taxvalue-SUM($F447:BC447),IF(A10taxremlife="N/A","n/a",A10taxvalue/A10taxremlife))</f>
        <v>n/a</v>
      </c>
      <c r="BE447" s="171" t="str">
        <f>IF(BE$3&gt;A10taxremlife,A10taxvalue-SUM($F447:BD447),IF(A10taxremlife="N/A","n/a",A10taxvalue/A10taxremlife))</f>
        <v>n/a</v>
      </c>
      <c r="BF447" s="171" t="str">
        <f>IF(BF$3&gt;A10taxremlife,A10taxvalue-SUM($F447:BE447),IF(A10taxremlife="N/A","n/a",A10taxvalue/A10taxremlife))</f>
        <v>n/a</v>
      </c>
      <c r="BG447" s="171" t="str">
        <f>IF(BG$3&gt;A10taxremlife,A10taxvalue-SUM($F447:BF447),IF(A10taxremlife="N/A","n/a",A10taxvalue/A10taxremlife))</f>
        <v>n/a</v>
      </c>
      <c r="BH447" s="171" t="str">
        <f>IF(BH$3&gt;A10taxremlife,A10taxvalue-SUM($F447:BG447),IF(A10taxremlife="N/A","n/a",A10taxvalue/A10taxremlife))</f>
        <v>n/a</v>
      </c>
      <c r="BI447" s="171" t="str">
        <f>IF(BI$3&gt;A10taxremlife,A10taxvalue-SUM($F447:BH447),IF(A10taxremlife="N/A","n/a",A10taxvalue/A10taxremlife))</f>
        <v>n/a</v>
      </c>
      <c r="BJ447" s="16"/>
      <c r="BK447" s="16"/>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2" customFormat="1" hidden="1" outlineLevel="2">
      <c r="A448" s="16"/>
      <c r="B448" s="16"/>
      <c r="C448" s="35"/>
      <c r="D448" s="546" t="s">
        <v>71</v>
      </c>
      <c r="E448" s="293">
        <v>0</v>
      </c>
      <c r="F448" s="37"/>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c r="AJ448" s="172"/>
      <c r="AK448" s="172"/>
      <c r="AL448" s="172"/>
      <c r="AM448" s="172"/>
      <c r="AN448" s="172"/>
      <c r="AO448" s="172"/>
      <c r="AP448" s="172"/>
      <c r="AQ448" s="172"/>
      <c r="AR448" s="172"/>
      <c r="AS448" s="172"/>
      <c r="AT448" s="172"/>
      <c r="AU448" s="172"/>
      <c r="AV448" s="172"/>
      <c r="AW448" s="172"/>
      <c r="AX448" s="172"/>
      <c r="AY448" s="172"/>
      <c r="AZ448" s="172"/>
      <c r="BA448" s="172"/>
      <c r="BB448" s="172"/>
      <c r="BC448" s="172"/>
      <c r="BD448" s="172"/>
      <c r="BE448" s="172"/>
      <c r="BF448" s="172"/>
      <c r="BG448" s="172"/>
      <c r="BH448" s="172"/>
      <c r="BI448" s="172"/>
      <c r="BJ448" s="16"/>
      <c r="BK448" s="16"/>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2" customFormat="1" hidden="1" outlineLevel="2">
      <c r="A449" s="16"/>
      <c r="B449" s="16"/>
      <c r="C449" s="35"/>
      <c r="D449" s="546"/>
      <c r="E449" s="293">
        <v>1</v>
      </c>
      <c r="F449" s="37"/>
      <c r="G449" s="317"/>
      <c r="H449" s="172">
        <f>IF(A10taxstdlife="n/a","n/a",IF(H$3&gt;(A10taxstdlife+$E449),((Input!$G$112+Input!$G$88)*$G$7)-SUM($G449:G449),((Input!$G$112+Input!$G$88)*$G$7)/A10taxstdlife))</f>
        <v>8.4169033615717564E-2</v>
      </c>
      <c r="I449" s="172">
        <f>IF(A10taxstdlife="n/a","n/a",IF(I$3&gt;(A10taxstdlife+$E449),((Input!$G$112+Input!$G$88)*$G$7)-SUM($G449:H449),((Input!$G$112+Input!$G$88)*$G$7)/A10taxstdlife))</f>
        <v>8.4169033615717564E-2</v>
      </c>
      <c r="J449" s="172">
        <f>IF(A10taxstdlife="n/a","n/a",IF(J$3&gt;(A10taxstdlife+$E449),((Input!$G$112+Input!$G$88)*$G$7)-SUM($G449:I449),((Input!$G$112+Input!$G$88)*$G$7)/A10taxstdlife))</f>
        <v>8.4169033615717564E-2</v>
      </c>
      <c r="K449" s="172">
        <f>IF(A10taxstdlife="n/a","n/a",IF(K$3&gt;(A10taxstdlife+$E449),((Input!$G$112+Input!$G$88)*$G$7)-SUM($G449:J449),((Input!$G$112+Input!$G$88)*$G$7)/A10taxstdlife))</f>
        <v>8.4169033615717564E-2</v>
      </c>
      <c r="L449" s="172">
        <f>IF(A10taxstdlife="n/a","n/a",IF(L$3&gt;(A10taxstdlife+$E449),((Input!$G$112+Input!$G$88)*$G$7)-SUM($G449:K449),((Input!$G$112+Input!$G$88)*$G$7)/A10taxstdlife))</f>
        <v>8.4169033615717564E-2</v>
      </c>
      <c r="M449" s="172">
        <f>IF(A10taxstdlife="n/a","n/a",IF(M$3&gt;(A10taxstdlife+$E449),((Input!$G$112+Input!$G$88)*$G$7)-SUM($G449:L449),((Input!$G$112+Input!$G$88)*$G$7)/A10taxstdlife))</f>
        <v>6.7335226892573985E-2</v>
      </c>
      <c r="N449" s="172">
        <f>IF(A10taxstdlife="n/a","n/a",IF(N$3&gt;(A10taxstdlife+$E449),((Input!$G$112+Input!$G$88)*$G$7)-SUM($G449:M449),((Input!$G$112+Input!$G$88)*$G$7)/A10taxstdlife))</f>
        <v>0</v>
      </c>
      <c r="O449" s="172">
        <f>IF(A10taxstdlife="n/a","n/a",IF(O$3&gt;(A10taxstdlife+$E449),((Input!$G$112+Input!$G$88)*$G$7)-SUM($G449:N449),((Input!$G$112+Input!$G$88)*$G$7)/A10taxstdlife))</f>
        <v>0</v>
      </c>
      <c r="P449" s="172">
        <f>IF(A10taxstdlife="n/a","n/a",IF(P$3&gt;(A10taxstdlife+$E449),((Input!$G$112+Input!$G$88)*$G$7)-SUM($G449:O449),((Input!$G$112+Input!$G$88)*$G$7)/A10taxstdlife))</f>
        <v>0</v>
      </c>
      <c r="Q449" s="172">
        <f>IF(A10taxstdlife="n/a","n/a",IF(Q$3&gt;(A10taxstdlife+$E449),((Input!$G$112+Input!$G$88)*$G$7)-SUM($G449:P449),((Input!$G$112+Input!$G$88)*$G$7)/A10taxstdlife))</f>
        <v>0</v>
      </c>
      <c r="R449" s="172">
        <f>IF(A10taxstdlife="n/a","n/a",IF(R$3&gt;(A10taxstdlife+$E449),((Input!$G$112+Input!$G$88)*$G$7)-SUM($G449:Q449),((Input!$G$112+Input!$G$88)*$G$7)/A10taxstdlife))</f>
        <v>0</v>
      </c>
      <c r="S449" s="172">
        <f>IF(A10taxstdlife="n/a","n/a",IF(S$3&gt;(A10taxstdlife+$E449),((Input!$G$112+Input!$G$88)*$G$7)-SUM($G449:R449),((Input!$G$112+Input!$G$88)*$G$7)/A10taxstdlife))</f>
        <v>0</v>
      </c>
      <c r="T449" s="172">
        <f>IF(A10taxstdlife="n/a","n/a",IF(T$3&gt;(A10taxstdlife+$E449),((Input!$G$112+Input!$G$88)*$G$7)-SUM($G449:S449),((Input!$G$112+Input!$G$88)*$G$7)/A10taxstdlife))</f>
        <v>0</v>
      </c>
      <c r="U449" s="172">
        <f>IF(A10taxstdlife="n/a","n/a",IF(U$3&gt;(A10taxstdlife+$E449),((Input!$G$112+Input!$G$88)*$G$7)-SUM($G449:T449),((Input!$G$112+Input!$G$88)*$G$7)/A10taxstdlife))</f>
        <v>0</v>
      </c>
      <c r="V449" s="172">
        <f>IF(A10taxstdlife="n/a","n/a",IF(V$3&gt;(A10taxstdlife+$E449),((Input!$G$112+Input!$G$88)*$G$7)-SUM($G449:U449),((Input!$G$112+Input!$G$88)*$G$7)/A10taxstdlife))</f>
        <v>0</v>
      </c>
      <c r="W449" s="172">
        <f>IF(A10taxstdlife="n/a","n/a",IF(W$3&gt;(A10taxstdlife+$E449),((Input!$G$112+Input!$G$88)*$G$7)-SUM($G449:V449),((Input!$G$112+Input!$G$88)*$G$7)/A10taxstdlife))</f>
        <v>0</v>
      </c>
      <c r="X449" s="172">
        <f>IF(A10taxstdlife="n/a","n/a",IF(X$3&gt;(A10taxstdlife+$E449),((Input!$G$112+Input!$G$88)*$G$7)-SUM($G449:W449),((Input!$G$112+Input!$G$88)*$G$7)/A10taxstdlife))</f>
        <v>0</v>
      </c>
      <c r="Y449" s="172">
        <f>IF(A10taxstdlife="n/a","n/a",IF(Y$3&gt;(A10taxstdlife+$E449),((Input!$G$112+Input!$G$88)*$G$7)-SUM($G449:X449),((Input!$G$112+Input!$G$88)*$G$7)/A10taxstdlife))</f>
        <v>0</v>
      </c>
      <c r="Z449" s="172">
        <f>IF(A10taxstdlife="n/a","n/a",IF(Z$3&gt;(A10taxstdlife+$E449),((Input!$G$112+Input!$G$88)*$G$7)-SUM($G449:Y449),((Input!$G$112+Input!$G$88)*$G$7)/A10taxstdlife))</f>
        <v>0</v>
      </c>
      <c r="AA449" s="172">
        <f>IF(A10taxstdlife="n/a","n/a",IF(AA$3&gt;(A10taxstdlife+$E449),((Input!$G$112+Input!$G$88)*$G$7)-SUM($G449:Z449),((Input!$G$112+Input!$G$88)*$G$7)/A10taxstdlife))</f>
        <v>0</v>
      </c>
      <c r="AB449" s="172">
        <f>IF(A10taxstdlife="n/a","n/a",IF(AB$3&gt;(A10taxstdlife+$E449),((Input!$G$112+Input!$G$88)*$G$7)-SUM($G449:AA449),((Input!$G$112+Input!$G$88)*$G$7)/A10taxstdlife))</f>
        <v>0</v>
      </c>
      <c r="AC449" s="172">
        <f>IF(A10taxstdlife="n/a","n/a",IF(AC$3&gt;(A10taxstdlife+$E449),((Input!$G$112+Input!$G$88)*$G$7)-SUM($G449:AB449),((Input!$G$112+Input!$G$88)*$G$7)/A10taxstdlife))</f>
        <v>0</v>
      </c>
      <c r="AD449" s="172">
        <f>IF(A10taxstdlife="n/a","n/a",IF(AD$3&gt;(A10taxstdlife+$E449),((Input!$G$112+Input!$G$88)*$G$7)-SUM($G449:AC449),((Input!$G$112+Input!$G$88)*$G$7)/A10taxstdlife))</f>
        <v>0</v>
      </c>
      <c r="AE449" s="172">
        <f>IF(A10taxstdlife="n/a","n/a",IF(AE$3&gt;(A10taxstdlife+$E449),((Input!$G$112+Input!$G$88)*$G$7)-SUM($G449:AD449),((Input!$G$112+Input!$G$88)*$G$7)/A10taxstdlife))</f>
        <v>0</v>
      </c>
      <c r="AF449" s="172">
        <f>IF(A10taxstdlife="n/a","n/a",IF(AF$3&gt;(A10taxstdlife+$E449),((Input!$G$112+Input!$G$88)*$G$7)-SUM($G449:AE449),((Input!$G$112+Input!$G$88)*$G$7)/A10taxstdlife))</f>
        <v>0</v>
      </c>
      <c r="AG449" s="172">
        <f>IF(A10taxstdlife="n/a","n/a",IF(AG$3&gt;(A10taxstdlife+$E449),((Input!$G$112+Input!$G$88)*$G$7)-SUM($G449:AF449),((Input!$G$112+Input!$G$88)*$G$7)/A10taxstdlife))</f>
        <v>0</v>
      </c>
      <c r="AH449" s="172">
        <f>IF(A10taxstdlife="n/a","n/a",IF(AH$3&gt;(A10taxstdlife+$E449),((Input!$G$112+Input!$G$88)*$G$7)-SUM($G449:AG449),((Input!$G$112+Input!$G$88)*$G$7)/A10taxstdlife))</f>
        <v>0</v>
      </c>
      <c r="AI449" s="172">
        <f>IF(A10taxstdlife="n/a","n/a",IF(AI$3&gt;(A10taxstdlife+$E449),((Input!$G$112+Input!$G$88)*$G$7)-SUM($G449:AH449),((Input!$G$112+Input!$G$88)*$G$7)/A10taxstdlife))</f>
        <v>0</v>
      </c>
      <c r="AJ449" s="172">
        <f>IF(A10taxstdlife="n/a","n/a",IF(AJ$3&gt;(A10taxstdlife+$E449),((Input!$G$112+Input!$G$88)*$G$7)-SUM($G449:AI449),((Input!$G$112+Input!$G$88)*$G$7)/A10taxstdlife))</f>
        <v>0</v>
      </c>
      <c r="AK449" s="172">
        <f>IF(A10taxstdlife="n/a","n/a",IF(AK$3&gt;(A10taxstdlife+$E449),((Input!$G$112+Input!$G$88)*$G$7)-SUM($G449:AJ449),((Input!$G$112+Input!$G$88)*$G$7)/A10taxstdlife))</f>
        <v>0</v>
      </c>
      <c r="AL449" s="172">
        <f>IF(A10taxstdlife="n/a","n/a",IF(AL$3&gt;(A10taxstdlife+$E449),((Input!$G$112+Input!$G$88)*$G$7)-SUM($G449:AK449),((Input!$G$112+Input!$G$88)*$G$7)/A10taxstdlife))</f>
        <v>0</v>
      </c>
      <c r="AM449" s="172">
        <f>IF(A10taxstdlife="n/a","n/a",IF(AM$3&gt;(A10taxstdlife+$E449),((Input!$G$112+Input!$G$88)*$G$7)-SUM($G449:AL449),((Input!$G$112+Input!$G$88)*$G$7)/A10taxstdlife))</f>
        <v>0</v>
      </c>
      <c r="AN449" s="172">
        <f>IF(A10taxstdlife="n/a","n/a",IF(AN$3&gt;(A10taxstdlife+$E449),((Input!$G$112+Input!$G$88)*$G$7)-SUM($G449:AM449),((Input!$G$112+Input!$G$88)*$G$7)/A10taxstdlife))</f>
        <v>0</v>
      </c>
      <c r="AO449" s="172">
        <f>IF(A10taxstdlife="n/a","n/a",IF(AO$3&gt;(A10taxstdlife+$E449),((Input!$G$112+Input!$G$88)*$G$7)-SUM($G449:AN449),((Input!$G$112+Input!$G$88)*$G$7)/A10taxstdlife))</f>
        <v>0</v>
      </c>
      <c r="AP449" s="172">
        <f>IF(A10taxstdlife="n/a","n/a",IF(AP$3&gt;(A10taxstdlife+$E449),((Input!$G$112+Input!$G$88)*$G$7)-SUM($G449:AO449),((Input!$G$112+Input!$G$88)*$G$7)/A10taxstdlife))</f>
        <v>0</v>
      </c>
      <c r="AQ449" s="172">
        <f>IF(A10taxstdlife="n/a","n/a",IF(AQ$3&gt;(A10taxstdlife+$E449),((Input!$G$112+Input!$G$88)*$G$7)-SUM($G449:AP449),((Input!$G$112+Input!$G$88)*$G$7)/A10taxstdlife))</f>
        <v>0</v>
      </c>
      <c r="AR449" s="172">
        <f>IF(A10taxstdlife="n/a","n/a",IF(AR$3&gt;(A10taxstdlife+$E449),((Input!$G$112+Input!$G$88)*$G$7)-SUM($G449:AQ449),((Input!$G$112+Input!$G$88)*$G$7)/A10taxstdlife))</f>
        <v>0</v>
      </c>
      <c r="AS449" s="172">
        <f>IF(A10taxstdlife="n/a","n/a",IF(AS$3&gt;(A10taxstdlife+$E449),((Input!$G$112+Input!$G$88)*$G$7)-SUM($G449:AR449),((Input!$G$112+Input!$G$88)*$G$7)/A10taxstdlife))</f>
        <v>0</v>
      </c>
      <c r="AT449" s="172">
        <f>IF(A10taxstdlife="n/a","n/a",IF(AT$3&gt;(A10taxstdlife+$E449),((Input!$G$112+Input!$G$88)*$G$7)-SUM($G449:AS449),((Input!$G$112+Input!$G$88)*$G$7)/A10taxstdlife))</f>
        <v>0</v>
      </c>
      <c r="AU449" s="172">
        <f>IF(A10taxstdlife="n/a","n/a",IF(AU$3&gt;(A10taxstdlife+$E449),((Input!$G$112+Input!$G$88)*$G$7)-SUM($G449:AT449),((Input!$G$112+Input!$G$88)*$G$7)/A10taxstdlife))</f>
        <v>0</v>
      </c>
      <c r="AV449" s="172">
        <f>IF(A10taxstdlife="n/a","n/a",IF(AV$3&gt;(A10taxstdlife+$E449),((Input!$G$112+Input!$G$88)*$G$7)-SUM($G449:AU449),((Input!$G$112+Input!$G$88)*$G$7)/A10taxstdlife))</f>
        <v>0</v>
      </c>
      <c r="AW449" s="172">
        <f>IF(A10taxstdlife="n/a","n/a",IF(AW$3&gt;(A10taxstdlife+$E449),((Input!$G$112+Input!$G$88)*$G$7)-SUM($G449:AV449),((Input!$G$112+Input!$G$88)*$G$7)/A10taxstdlife))</f>
        <v>0</v>
      </c>
      <c r="AX449" s="172">
        <f>IF(A10taxstdlife="n/a","n/a",IF(AX$3&gt;(A10taxstdlife+$E449),((Input!$G$112+Input!$G$88)*$G$7)-SUM($G449:AW449),((Input!$G$112+Input!$G$88)*$G$7)/A10taxstdlife))</f>
        <v>0</v>
      </c>
      <c r="AY449" s="172">
        <f>IF(A10taxstdlife="n/a","n/a",IF(AY$3&gt;(A10taxstdlife+$E449),((Input!$G$112+Input!$G$88)*$G$7)-SUM($G449:AX449),((Input!$G$112+Input!$G$88)*$G$7)/A10taxstdlife))</f>
        <v>0</v>
      </c>
      <c r="AZ449" s="172">
        <f>IF(A10taxstdlife="n/a","n/a",IF(AZ$3&gt;(A10taxstdlife+$E449),((Input!$G$112+Input!$G$88)*$G$7)-SUM($G449:AY449),((Input!$G$112+Input!$G$88)*$G$7)/A10taxstdlife))</f>
        <v>0</v>
      </c>
      <c r="BA449" s="172">
        <f>IF(A10taxstdlife="n/a","n/a",IF(BA$3&gt;(A10taxstdlife+$E449),((Input!$G$112+Input!$G$88)*$G$7)-SUM($G449:AZ449),((Input!$G$112+Input!$G$88)*$G$7)/A10taxstdlife))</f>
        <v>0</v>
      </c>
      <c r="BB449" s="172">
        <f>IF(A10taxstdlife="n/a","n/a",IF(BB$3&gt;(A10taxstdlife+$E449),((Input!$G$112+Input!$G$88)*$G$7)-SUM($G449:BA449),((Input!$G$112+Input!$G$88)*$G$7)/A10taxstdlife))</f>
        <v>0</v>
      </c>
      <c r="BC449" s="172">
        <f>IF(A10taxstdlife="n/a","n/a",IF(BC$3&gt;(A10taxstdlife+$E449),((Input!$G$112+Input!$G$88)*$G$7)-SUM($G449:BB449),((Input!$G$112+Input!$G$88)*$G$7)/A10taxstdlife))</f>
        <v>0</v>
      </c>
      <c r="BD449" s="172">
        <f>IF(A10taxstdlife="n/a","n/a",IF(BD$3&gt;(A10taxstdlife+$E449),((Input!$G$112+Input!$G$88)*$G$7)-SUM($G449:BC449),((Input!$G$112+Input!$G$88)*$G$7)/A10taxstdlife))</f>
        <v>0</v>
      </c>
      <c r="BE449" s="172">
        <f>IF(A10taxstdlife="n/a","n/a",IF(BE$3&gt;(A10taxstdlife+$E449),((Input!$G$112+Input!$G$88)*$G$7)-SUM($G449:BD449),((Input!$G$112+Input!$G$88)*$G$7)/A10taxstdlife))</f>
        <v>0</v>
      </c>
      <c r="BF449" s="172">
        <f>IF(A10taxstdlife="n/a","n/a",IF(BF$3&gt;(A10taxstdlife+$E449),((Input!$G$112+Input!$G$88)*$G$7)-SUM($G449:BE449),((Input!$G$112+Input!$G$88)*$G$7)/A10taxstdlife))</f>
        <v>0</v>
      </c>
      <c r="BG449" s="172">
        <f>IF(A10taxstdlife="n/a","n/a",IF(BG$3&gt;(A10taxstdlife+$E449),((Input!$G$112+Input!$G$88)*$G$7)-SUM($G449:BF449),((Input!$G$112+Input!$G$88)*$G$7)/A10taxstdlife))</f>
        <v>0</v>
      </c>
      <c r="BH449" s="172">
        <f>IF(A10taxstdlife="n/a","n/a",IF(BH$3&gt;(A10taxstdlife+$E449),((Input!$G$112+Input!$G$88)*$G$7)-SUM($G449:BG449),((Input!$G$112+Input!$G$88)*$G$7)/A10taxstdlife))</f>
        <v>0</v>
      </c>
      <c r="BI449" s="172">
        <f>IF(A10taxstdlife="n/a","n/a",IF(BI$3&gt;(A10taxstdlife+$E449),((Input!$G$112+Input!$G$88)*$G$7)-SUM($G449:BH449),((Input!$G$112+Input!$G$88)*$G$7)/A10taxstdlife))</f>
        <v>0</v>
      </c>
      <c r="BJ449" s="16"/>
      <c r="BK449" s="16"/>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2" customFormat="1" hidden="1" outlineLevel="2">
      <c r="A450" s="16"/>
      <c r="B450" s="16"/>
      <c r="C450" s="35"/>
      <c r="D450" s="546"/>
      <c r="E450" s="293">
        <v>2</v>
      </c>
      <c r="F450" s="37"/>
      <c r="G450" s="318"/>
      <c r="H450" s="319"/>
      <c r="I450" s="172">
        <f>IF(A10taxstdlife="n/a","n/a",IF(I$3&gt;(A10taxstdlife+$E450),((Input!$H$112+Input!$H$88)*$H$7)-SUM($H450:H450),((Input!$H$112+Input!$H$88)*$H$7)/A10taxstdlife))</f>
        <v>8.9712112741966679E-2</v>
      </c>
      <c r="J450" s="172">
        <f>IF(A10taxstdlife="n/a","n/a",IF(J$3&gt;(A10taxstdlife+$E450),((Input!$H$112+Input!$H$88)*$H$7)-SUM($H450:I450),((Input!$H$112+Input!$H$88)*$H$7)/A10taxstdlife))</f>
        <v>8.9712112741966679E-2</v>
      </c>
      <c r="K450" s="172">
        <f>IF(A10taxstdlife="n/a","n/a",IF(K$3&gt;(A10taxstdlife+$E450),((Input!$H$112+Input!$H$88)*$H$7)-SUM($H450:J450),((Input!$H$112+Input!$H$88)*$H$7)/A10taxstdlife))</f>
        <v>8.9712112741966679E-2</v>
      </c>
      <c r="L450" s="172">
        <f>IF(A10taxstdlife="n/a","n/a",IF(L$3&gt;(A10taxstdlife+$E450),((Input!$H$112+Input!$H$88)*$H$7)-SUM($H450:K450),((Input!$H$112+Input!$H$88)*$H$7)/A10taxstdlife))</f>
        <v>8.9712112741966679E-2</v>
      </c>
      <c r="M450" s="172">
        <f>IF(A10taxstdlife="n/a","n/a",IF(M$3&gt;(A10taxstdlife+$E450),((Input!$H$112+Input!$H$88)*$H$7)-SUM($H450:L450),((Input!$H$112+Input!$H$88)*$H$7)/A10taxstdlife))</f>
        <v>8.9712112741966679E-2</v>
      </c>
      <c r="N450" s="172">
        <f>IF(A10taxstdlife="n/a","n/a",IF(N$3&gt;(A10taxstdlife+$E450),((Input!$H$112+Input!$H$88)*$H$7)-SUM($H450:M450),((Input!$H$112+Input!$H$88)*$H$7)/A10taxstdlife))</f>
        <v>7.1769690193573321E-2</v>
      </c>
      <c r="O450" s="172">
        <f>IF(A10taxstdlife="n/a","n/a",IF(O$3&gt;(A10taxstdlife+$E450),((Input!$H$112+Input!$H$88)*$H$7)-SUM($H450:N450),((Input!$H$112+Input!$H$88)*$H$7)/A10taxstdlife))</f>
        <v>0</v>
      </c>
      <c r="P450" s="172">
        <f>IF(A10taxstdlife="n/a","n/a",IF(P$3&gt;(A10taxstdlife+$E450),((Input!$H$112+Input!$H$88)*$H$7)-SUM($H450:O450),((Input!$H$112+Input!$H$88)*$H$7)/A10taxstdlife))</f>
        <v>0</v>
      </c>
      <c r="Q450" s="172">
        <f>IF(A10taxstdlife="n/a","n/a",IF(Q$3&gt;(A10taxstdlife+$E450),((Input!$H$112+Input!$H$88)*$H$7)-SUM($H450:P450),((Input!$H$112+Input!$H$88)*$H$7)/A10taxstdlife))</f>
        <v>0</v>
      </c>
      <c r="R450" s="172">
        <f>IF(A10taxstdlife="n/a","n/a",IF(R$3&gt;(A10taxstdlife+$E450),((Input!$H$112+Input!$H$88)*$H$7)-SUM($H450:Q450),((Input!$H$112+Input!$H$88)*$H$7)/A10taxstdlife))</f>
        <v>0</v>
      </c>
      <c r="S450" s="172">
        <f>IF(A10taxstdlife="n/a","n/a",IF(S$3&gt;(A10taxstdlife+$E450),((Input!$H$112+Input!$H$88)*$H$7)-SUM($H450:R450),((Input!$H$112+Input!$H$88)*$H$7)/A10taxstdlife))</f>
        <v>0</v>
      </c>
      <c r="T450" s="172">
        <f>IF(A10taxstdlife="n/a","n/a",IF(T$3&gt;(A10taxstdlife+$E450),((Input!$H$112+Input!$H$88)*$H$7)-SUM($H450:S450),((Input!$H$112+Input!$H$88)*$H$7)/A10taxstdlife))</f>
        <v>0</v>
      </c>
      <c r="U450" s="172">
        <f>IF(A10taxstdlife="n/a","n/a",IF(U$3&gt;(A10taxstdlife+$E450),((Input!$H$112+Input!$H$88)*$H$7)-SUM($H450:T450),((Input!$H$112+Input!$H$88)*$H$7)/A10taxstdlife))</f>
        <v>0</v>
      </c>
      <c r="V450" s="172">
        <f>IF(A10taxstdlife="n/a","n/a",IF(V$3&gt;(A10taxstdlife+$E450),((Input!$H$112+Input!$H$88)*$H$7)-SUM($H450:U450),((Input!$H$112+Input!$H$88)*$H$7)/A10taxstdlife))</f>
        <v>0</v>
      </c>
      <c r="W450" s="172">
        <f>IF(A10taxstdlife="n/a","n/a",IF(W$3&gt;(A10taxstdlife+$E450),((Input!$H$112+Input!$H$88)*$H$7)-SUM($H450:V450),((Input!$H$112+Input!$H$88)*$H$7)/A10taxstdlife))</f>
        <v>0</v>
      </c>
      <c r="X450" s="172">
        <f>IF(A10taxstdlife="n/a","n/a",IF(X$3&gt;(A10taxstdlife+$E450),((Input!$H$112+Input!$H$88)*$H$7)-SUM($H450:W450),((Input!$H$112+Input!$H$88)*$H$7)/A10taxstdlife))</f>
        <v>0</v>
      </c>
      <c r="Y450" s="172">
        <f>IF(A10taxstdlife="n/a","n/a",IF(Y$3&gt;(A10taxstdlife+$E450),((Input!$H$112+Input!$H$88)*$H$7)-SUM($H450:X450),((Input!$H$112+Input!$H$88)*$H$7)/A10taxstdlife))</f>
        <v>0</v>
      </c>
      <c r="Z450" s="172">
        <f>IF(A10taxstdlife="n/a","n/a",IF(Z$3&gt;(A10taxstdlife+$E450),((Input!$H$112+Input!$H$88)*$H$7)-SUM($H450:Y450),((Input!$H$112+Input!$H$88)*$H$7)/A10taxstdlife))</f>
        <v>0</v>
      </c>
      <c r="AA450" s="172">
        <f>IF(A10taxstdlife="n/a","n/a",IF(AA$3&gt;(A10taxstdlife+$E450),((Input!$H$112+Input!$H$88)*$H$7)-SUM($H450:Z450),((Input!$H$112+Input!$H$88)*$H$7)/A10taxstdlife))</f>
        <v>0</v>
      </c>
      <c r="AB450" s="172">
        <f>IF(A10taxstdlife="n/a","n/a",IF(AB$3&gt;(A10taxstdlife+$E450),((Input!$H$112+Input!$H$88)*$H$7)-SUM($H450:AA450),((Input!$H$112+Input!$H$88)*$H$7)/A10taxstdlife))</f>
        <v>0</v>
      </c>
      <c r="AC450" s="172">
        <f>IF(A10taxstdlife="n/a","n/a",IF(AC$3&gt;(A10taxstdlife+$E450),((Input!$H$112+Input!$H$88)*$H$7)-SUM($H450:AB450),((Input!$H$112+Input!$H$88)*$H$7)/A10taxstdlife))</f>
        <v>0</v>
      </c>
      <c r="AD450" s="172">
        <f>IF(A10taxstdlife="n/a","n/a",IF(AD$3&gt;(A10taxstdlife+$E450),((Input!$H$112+Input!$H$88)*$H$7)-SUM($H450:AC450),((Input!$H$112+Input!$H$88)*$H$7)/A10taxstdlife))</f>
        <v>0</v>
      </c>
      <c r="AE450" s="172">
        <f>IF(A10taxstdlife="n/a","n/a",IF(AE$3&gt;(A10taxstdlife+$E450),((Input!$H$112+Input!$H$88)*$H$7)-SUM($H450:AD450),((Input!$H$112+Input!$H$88)*$H$7)/A10taxstdlife))</f>
        <v>0</v>
      </c>
      <c r="AF450" s="172">
        <f>IF(A10taxstdlife="n/a","n/a",IF(AF$3&gt;(A10taxstdlife+$E450),((Input!$H$112+Input!$H$88)*$H$7)-SUM($H450:AE450),((Input!$H$112+Input!$H$88)*$H$7)/A10taxstdlife))</f>
        <v>0</v>
      </c>
      <c r="AG450" s="172">
        <f>IF(A10taxstdlife="n/a","n/a",IF(AG$3&gt;(A10taxstdlife+$E450),((Input!$H$112+Input!$H$88)*$H$7)-SUM($H450:AF450),((Input!$H$112+Input!$H$88)*$H$7)/A10taxstdlife))</f>
        <v>0</v>
      </c>
      <c r="AH450" s="172">
        <f>IF(A10taxstdlife="n/a","n/a",IF(AH$3&gt;(A10taxstdlife+$E450),((Input!$H$112+Input!$H$88)*$H$7)-SUM($H450:AG450),((Input!$H$112+Input!$H$88)*$H$7)/A10taxstdlife))</f>
        <v>0</v>
      </c>
      <c r="AI450" s="172">
        <f>IF(A10taxstdlife="n/a","n/a",IF(AI$3&gt;(A10taxstdlife+$E450),((Input!$H$112+Input!$H$88)*$H$7)-SUM($H450:AH450),((Input!$H$112+Input!$H$88)*$H$7)/A10taxstdlife))</f>
        <v>0</v>
      </c>
      <c r="AJ450" s="172">
        <f>IF(A10taxstdlife="n/a","n/a",IF(AJ$3&gt;(A10taxstdlife+$E450),((Input!$H$112+Input!$H$88)*$H$7)-SUM($H450:AI450),((Input!$H$112+Input!$H$88)*$H$7)/A10taxstdlife))</f>
        <v>0</v>
      </c>
      <c r="AK450" s="172">
        <f>IF(A10taxstdlife="n/a","n/a",IF(AK$3&gt;(A10taxstdlife+$E450),((Input!$H$112+Input!$H$88)*$H$7)-SUM($H450:AJ450),((Input!$H$112+Input!$H$88)*$H$7)/A10taxstdlife))</f>
        <v>0</v>
      </c>
      <c r="AL450" s="172">
        <f>IF(A10taxstdlife="n/a","n/a",IF(AL$3&gt;(A10taxstdlife+$E450),((Input!$H$112+Input!$H$88)*$H$7)-SUM($H450:AK450),((Input!$H$112+Input!$H$88)*$H$7)/A10taxstdlife))</f>
        <v>0</v>
      </c>
      <c r="AM450" s="172">
        <f>IF(A10taxstdlife="n/a","n/a",IF(AM$3&gt;(A10taxstdlife+$E450),((Input!$H$112+Input!$H$88)*$H$7)-SUM($H450:AL450),((Input!$H$112+Input!$H$88)*$H$7)/A10taxstdlife))</f>
        <v>0</v>
      </c>
      <c r="AN450" s="172">
        <f>IF(A10taxstdlife="n/a","n/a",IF(AN$3&gt;(A10taxstdlife+$E450),((Input!$H$112+Input!$H$88)*$H$7)-SUM($H450:AM450),((Input!$H$112+Input!$H$88)*$H$7)/A10taxstdlife))</f>
        <v>0</v>
      </c>
      <c r="AO450" s="172">
        <f>IF(A10taxstdlife="n/a","n/a",IF(AO$3&gt;(A10taxstdlife+$E450),((Input!$H$112+Input!$H$88)*$H$7)-SUM($H450:AN450),((Input!$H$112+Input!$H$88)*$H$7)/A10taxstdlife))</f>
        <v>0</v>
      </c>
      <c r="AP450" s="172">
        <f>IF(A10taxstdlife="n/a","n/a",IF(AP$3&gt;(A10taxstdlife+$E450),((Input!$H$112+Input!$H$88)*$H$7)-SUM($H450:AO450),((Input!$H$112+Input!$H$88)*$H$7)/A10taxstdlife))</f>
        <v>0</v>
      </c>
      <c r="AQ450" s="172">
        <f>IF(A10taxstdlife="n/a","n/a",IF(AQ$3&gt;(A10taxstdlife+$E450),((Input!$H$112+Input!$H$88)*$H$7)-SUM($H450:AP450),((Input!$H$112+Input!$H$88)*$H$7)/A10taxstdlife))</f>
        <v>0</v>
      </c>
      <c r="AR450" s="172">
        <f>IF(A10taxstdlife="n/a","n/a",IF(AR$3&gt;(A10taxstdlife+$E450),((Input!$H$112+Input!$H$88)*$H$7)-SUM($H450:AQ450),((Input!$H$112+Input!$H$88)*$H$7)/A10taxstdlife))</f>
        <v>0</v>
      </c>
      <c r="AS450" s="172">
        <f>IF(A10taxstdlife="n/a","n/a",IF(AS$3&gt;(A10taxstdlife+$E450),((Input!$H$112+Input!$H$88)*$H$7)-SUM($H450:AR450),((Input!$H$112+Input!$H$88)*$H$7)/A10taxstdlife))</f>
        <v>0</v>
      </c>
      <c r="AT450" s="172">
        <f>IF(A10taxstdlife="n/a","n/a",IF(AT$3&gt;(A10taxstdlife+$E450),((Input!$H$112+Input!$H$88)*$H$7)-SUM($H450:AS450),((Input!$H$112+Input!$H$88)*$H$7)/A10taxstdlife))</f>
        <v>0</v>
      </c>
      <c r="AU450" s="172">
        <f>IF(A10taxstdlife="n/a","n/a",IF(AU$3&gt;(A10taxstdlife+$E450),((Input!$H$112+Input!$H$88)*$H$7)-SUM($H450:AT450),((Input!$H$112+Input!$H$88)*$H$7)/A10taxstdlife))</f>
        <v>0</v>
      </c>
      <c r="AV450" s="172">
        <f>IF(A10taxstdlife="n/a","n/a",IF(AV$3&gt;(A10taxstdlife+$E450),((Input!$H$112+Input!$H$88)*$H$7)-SUM($H450:AU450),((Input!$H$112+Input!$H$88)*$H$7)/A10taxstdlife))</f>
        <v>0</v>
      </c>
      <c r="AW450" s="172">
        <f>IF(A10taxstdlife="n/a","n/a",IF(AW$3&gt;(A10taxstdlife+$E450),((Input!$H$112+Input!$H$88)*$H$7)-SUM($H450:AV450),((Input!$H$112+Input!$H$88)*$H$7)/A10taxstdlife))</f>
        <v>0</v>
      </c>
      <c r="AX450" s="172">
        <f>IF(A10taxstdlife="n/a","n/a",IF(AX$3&gt;(A10taxstdlife+$E450),((Input!$H$112+Input!$H$88)*$H$7)-SUM($H450:AW450),((Input!$H$112+Input!$H$88)*$H$7)/A10taxstdlife))</f>
        <v>0</v>
      </c>
      <c r="AY450" s="172">
        <f>IF(A10taxstdlife="n/a","n/a",IF(AY$3&gt;(A10taxstdlife+$E450),((Input!$H$112+Input!$H$88)*$H$7)-SUM($H450:AX450),((Input!$H$112+Input!$H$88)*$H$7)/A10taxstdlife))</f>
        <v>0</v>
      </c>
      <c r="AZ450" s="172">
        <f>IF(A10taxstdlife="n/a","n/a",IF(AZ$3&gt;(A10taxstdlife+$E450),((Input!$H$112+Input!$H$88)*$H$7)-SUM($H450:AY450),((Input!$H$112+Input!$H$88)*$H$7)/A10taxstdlife))</f>
        <v>0</v>
      </c>
      <c r="BA450" s="172">
        <f>IF(A10taxstdlife="n/a","n/a",IF(BA$3&gt;(A10taxstdlife+$E450),((Input!$H$112+Input!$H$88)*$H$7)-SUM($H450:AZ450),((Input!$H$112+Input!$H$88)*$H$7)/A10taxstdlife))</f>
        <v>0</v>
      </c>
      <c r="BB450" s="172">
        <f>IF(A10taxstdlife="n/a","n/a",IF(BB$3&gt;(A10taxstdlife+$E450),((Input!$H$112+Input!$H$88)*$H$7)-SUM($H450:BA450),((Input!$H$112+Input!$H$88)*$H$7)/A10taxstdlife))</f>
        <v>0</v>
      </c>
      <c r="BC450" s="172">
        <f>IF(A10taxstdlife="n/a","n/a",IF(BC$3&gt;(A10taxstdlife+$E450),((Input!$H$112+Input!$H$88)*$H$7)-SUM($H450:BB450),((Input!$H$112+Input!$H$88)*$H$7)/A10taxstdlife))</f>
        <v>0</v>
      </c>
      <c r="BD450" s="172">
        <f>IF(A10taxstdlife="n/a","n/a",IF(BD$3&gt;(A10taxstdlife+$E450),((Input!$H$112+Input!$H$88)*$H$7)-SUM($H450:BC450),((Input!$H$112+Input!$H$88)*$H$7)/A10taxstdlife))</f>
        <v>0</v>
      </c>
      <c r="BE450" s="172">
        <f>IF(A10taxstdlife="n/a","n/a",IF(BE$3&gt;(A10taxstdlife+$E450),((Input!$H$112+Input!$H$88)*$H$7)-SUM($H450:BD450),((Input!$H$112+Input!$H$88)*$H$7)/A10taxstdlife))</f>
        <v>0</v>
      </c>
      <c r="BF450" s="172">
        <f>IF(A10taxstdlife="n/a","n/a",IF(BF$3&gt;(A10taxstdlife+$E450),((Input!$H$112+Input!$H$88)*$H$7)-SUM($H450:BE450),((Input!$H$112+Input!$H$88)*$H$7)/A10taxstdlife))</f>
        <v>0</v>
      </c>
      <c r="BG450" s="172">
        <f>IF(A10taxstdlife="n/a","n/a",IF(BG$3&gt;(A10taxstdlife+$E450),((Input!$H$112+Input!$H$88)*$H$7)-SUM($H450:BF450),((Input!$H$112+Input!$H$88)*$H$7)/A10taxstdlife))</f>
        <v>0</v>
      </c>
      <c r="BH450" s="172">
        <f>IF(A10taxstdlife="n/a","n/a",IF(BH$3&gt;(A10taxstdlife+$E450),((Input!$H$112+Input!$H$88)*$H$7)-SUM($H450:BG450),((Input!$H$112+Input!$H$88)*$H$7)/A10taxstdlife))</f>
        <v>0</v>
      </c>
      <c r="BI450" s="172">
        <f>IF(A10taxstdlife="n/a","n/a",IF(BI$3&gt;(A10taxstdlife+$E450),((Input!$H$112+Input!$H$88)*$H$7)-SUM($H450:BH450),((Input!$H$112+Input!$H$88)*$H$7)/A10taxstdlife))</f>
        <v>0</v>
      </c>
      <c r="BJ450" s="16"/>
      <c r="BK450" s="16"/>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2" customFormat="1" hidden="1" outlineLevel="2">
      <c r="A451" s="16"/>
      <c r="B451" s="16"/>
      <c r="C451" s="35"/>
      <c r="D451" s="546"/>
      <c r="E451" s="293">
        <v>3</v>
      </c>
      <c r="F451" s="37"/>
      <c r="G451" s="318"/>
      <c r="H451" s="320"/>
      <c r="I451" s="319"/>
      <c r="J451" s="172">
        <f>IF(A10taxstdlife="n/a","n/a",IF(J$3&gt;(A10taxstdlife+$E451),((Input!$I$112+Input!$I$88)*$I$7)-SUM($I451:I451),((Input!$I$112+Input!$I$88)*$I$7)/A10taxstdlife))</f>
        <v>9.4395177052791421E-2</v>
      </c>
      <c r="K451" s="172">
        <f>IF(A10taxstdlife="n/a","n/a",IF(K$3&gt;(A10taxstdlife+$E451),((Input!$I$112+Input!$I$88)*$I$7)-SUM($I451:J451),((Input!$I$112+Input!$I$88)*$I$7)/A10taxstdlife))</f>
        <v>9.4395177052791421E-2</v>
      </c>
      <c r="L451" s="172">
        <f>IF(A10taxstdlife="n/a","n/a",IF(L$3&gt;(A10taxstdlife+$E451),((Input!$I$112+Input!$I$88)*$I$7)-SUM($I451:K451),((Input!$I$112+Input!$I$88)*$I$7)/A10taxstdlife))</f>
        <v>9.4395177052791421E-2</v>
      </c>
      <c r="M451" s="172">
        <f>IF(A10taxstdlife="n/a","n/a",IF(M$3&gt;(A10taxstdlife+$E451),((Input!$I$112+Input!$I$88)*$I$7)-SUM($I451:L451),((Input!$I$112+Input!$I$88)*$I$7)/A10taxstdlife))</f>
        <v>9.4395177052791421E-2</v>
      </c>
      <c r="N451" s="172">
        <f>IF(A10taxstdlife="n/a","n/a",IF(N$3&gt;(A10taxstdlife+$E451),((Input!$I$112+Input!$I$88)*$I$7)-SUM($I451:M451),((Input!$I$112+Input!$I$88)*$I$7)/A10taxstdlife))</f>
        <v>9.4395177052791421E-2</v>
      </c>
      <c r="O451" s="172">
        <f>IF(A10taxstdlife="n/a","n/a",IF(O$3&gt;(A10taxstdlife+$E451),((Input!$I$112+Input!$I$88)*$I$7)-SUM($I451:N451),((Input!$I$112+Input!$I$88)*$I$7)/A10taxstdlife))</f>
        <v>7.5516141642233137E-2</v>
      </c>
      <c r="P451" s="172">
        <f>IF(A10taxstdlife="n/a","n/a",IF(P$3&gt;(A10taxstdlife+$E451),((Input!$I$112+Input!$I$88)*$I$7)-SUM($I451:O451),((Input!$I$112+Input!$I$88)*$I$7)/A10taxstdlife))</f>
        <v>0</v>
      </c>
      <c r="Q451" s="172">
        <f>IF(A10taxstdlife="n/a","n/a",IF(Q$3&gt;(A10taxstdlife+$E451),((Input!$I$112+Input!$I$88)*$I$7)-SUM($I451:P451),((Input!$I$112+Input!$I$88)*$I$7)/A10taxstdlife))</f>
        <v>0</v>
      </c>
      <c r="R451" s="172">
        <f>IF(A10taxstdlife="n/a","n/a",IF(R$3&gt;(A10taxstdlife+$E451),((Input!$I$112+Input!$I$88)*$I$7)-SUM($I451:Q451),((Input!$I$112+Input!$I$88)*$I$7)/A10taxstdlife))</f>
        <v>0</v>
      </c>
      <c r="S451" s="172">
        <f>IF(A10taxstdlife="n/a","n/a",IF(S$3&gt;(A10taxstdlife+$E451),((Input!$I$112+Input!$I$88)*$I$7)-SUM($I451:R451),((Input!$I$112+Input!$I$88)*$I$7)/A10taxstdlife))</f>
        <v>0</v>
      </c>
      <c r="T451" s="172">
        <f>IF(A10taxstdlife="n/a","n/a",IF(T$3&gt;(A10taxstdlife+$E451),((Input!$I$112+Input!$I$88)*$I$7)-SUM($I451:S451),((Input!$I$112+Input!$I$88)*$I$7)/A10taxstdlife))</f>
        <v>0</v>
      </c>
      <c r="U451" s="172">
        <f>IF(A10taxstdlife="n/a","n/a",IF(U$3&gt;(A10taxstdlife+$E451),((Input!$I$112+Input!$I$88)*$I$7)-SUM($I451:T451),((Input!$I$112+Input!$I$88)*$I$7)/A10taxstdlife))</f>
        <v>0</v>
      </c>
      <c r="V451" s="172">
        <f>IF(A10taxstdlife="n/a","n/a",IF(V$3&gt;(A10taxstdlife+$E451),((Input!$I$112+Input!$I$88)*$I$7)-SUM($I451:U451),((Input!$I$112+Input!$I$88)*$I$7)/A10taxstdlife))</f>
        <v>0</v>
      </c>
      <c r="W451" s="172">
        <f>IF(A10taxstdlife="n/a","n/a",IF(W$3&gt;(A10taxstdlife+$E451),((Input!$I$112+Input!$I$88)*$I$7)-SUM($I451:V451),((Input!$I$112+Input!$I$88)*$I$7)/A10taxstdlife))</f>
        <v>0</v>
      </c>
      <c r="X451" s="172">
        <f>IF(A10taxstdlife="n/a","n/a",IF(X$3&gt;(A10taxstdlife+$E451),((Input!$I$112+Input!$I$88)*$I$7)-SUM($I451:W451),((Input!$I$112+Input!$I$88)*$I$7)/A10taxstdlife))</f>
        <v>0</v>
      </c>
      <c r="Y451" s="172">
        <f>IF(A10taxstdlife="n/a","n/a",IF(Y$3&gt;(A10taxstdlife+$E451),((Input!$I$112+Input!$I$88)*$I$7)-SUM($I451:X451),((Input!$I$112+Input!$I$88)*$I$7)/A10taxstdlife))</f>
        <v>0</v>
      </c>
      <c r="Z451" s="172">
        <f>IF(A10taxstdlife="n/a","n/a",IF(Z$3&gt;(A10taxstdlife+$E451),((Input!$I$112+Input!$I$88)*$I$7)-SUM($I451:Y451),((Input!$I$112+Input!$I$88)*$I$7)/A10taxstdlife))</f>
        <v>0</v>
      </c>
      <c r="AA451" s="172">
        <f>IF(A10taxstdlife="n/a","n/a",IF(AA$3&gt;(A10taxstdlife+$E451),((Input!$I$112+Input!$I$88)*$I$7)-SUM($I451:Z451),((Input!$I$112+Input!$I$88)*$I$7)/A10taxstdlife))</f>
        <v>0</v>
      </c>
      <c r="AB451" s="172">
        <f>IF(A10taxstdlife="n/a","n/a",IF(AB$3&gt;(A10taxstdlife+$E451),((Input!$I$112+Input!$I$88)*$I$7)-SUM($I451:AA451),((Input!$I$112+Input!$I$88)*$I$7)/A10taxstdlife))</f>
        <v>0</v>
      </c>
      <c r="AC451" s="172">
        <f>IF(A10taxstdlife="n/a","n/a",IF(AC$3&gt;(A10taxstdlife+$E451),((Input!$I$112+Input!$I$88)*$I$7)-SUM($I451:AB451),((Input!$I$112+Input!$I$88)*$I$7)/A10taxstdlife))</f>
        <v>0</v>
      </c>
      <c r="AD451" s="172">
        <f>IF(A10taxstdlife="n/a","n/a",IF(AD$3&gt;(A10taxstdlife+$E451),((Input!$I$112+Input!$I$88)*$I$7)-SUM($I451:AC451),((Input!$I$112+Input!$I$88)*$I$7)/A10taxstdlife))</f>
        <v>0</v>
      </c>
      <c r="AE451" s="172">
        <f>IF(A10taxstdlife="n/a","n/a",IF(AE$3&gt;(A10taxstdlife+$E451),((Input!$I$112+Input!$I$88)*$I$7)-SUM($I451:AD451),((Input!$I$112+Input!$I$88)*$I$7)/A10taxstdlife))</f>
        <v>0</v>
      </c>
      <c r="AF451" s="172">
        <f>IF(A10taxstdlife="n/a","n/a",IF(AF$3&gt;(A10taxstdlife+$E451),((Input!$I$112+Input!$I$88)*$I$7)-SUM($I451:AE451),((Input!$I$112+Input!$I$88)*$I$7)/A10taxstdlife))</f>
        <v>0</v>
      </c>
      <c r="AG451" s="172">
        <f>IF(A10taxstdlife="n/a","n/a",IF(AG$3&gt;(A10taxstdlife+$E451),((Input!$I$112+Input!$I$88)*$I$7)-SUM($I451:AF451),((Input!$I$112+Input!$I$88)*$I$7)/A10taxstdlife))</f>
        <v>0</v>
      </c>
      <c r="AH451" s="172">
        <f>IF(A10taxstdlife="n/a","n/a",IF(AH$3&gt;(A10taxstdlife+$E451),((Input!$I$112+Input!$I$88)*$I$7)-SUM($I451:AG451),((Input!$I$112+Input!$I$88)*$I$7)/A10taxstdlife))</f>
        <v>0</v>
      </c>
      <c r="AI451" s="172">
        <f>IF(A10taxstdlife="n/a","n/a",IF(AI$3&gt;(A10taxstdlife+$E451),((Input!$I$112+Input!$I$88)*$I$7)-SUM($I451:AH451),((Input!$I$112+Input!$I$88)*$I$7)/A10taxstdlife))</f>
        <v>0</v>
      </c>
      <c r="AJ451" s="172">
        <f>IF(A10taxstdlife="n/a","n/a",IF(AJ$3&gt;(A10taxstdlife+$E451),((Input!$I$112+Input!$I$88)*$I$7)-SUM($I451:AI451),((Input!$I$112+Input!$I$88)*$I$7)/A10taxstdlife))</f>
        <v>0</v>
      </c>
      <c r="AK451" s="172">
        <f>IF(A10taxstdlife="n/a","n/a",IF(AK$3&gt;(A10taxstdlife+$E451),((Input!$I$112+Input!$I$88)*$I$7)-SUM($I451:AJ451),((Input!$I$112+Input!$I$88)*$I$7)/A10taxstdlife))</f>
        <v>0</v>
      </c>
      <c r="AL451" s="172">
        <f>IF(A10taxstdlife="n/a","n/a",IF(AL$3&gt;(A10taxstdlife+$E451),((Input!$I$112+Input!$I$88)*$I$7)-SUM($I451:AK451),((Input!$I$112+Input!$I$88)*$I$7)/A10taxstdlife))</f>
        <v>0</v>
      </c>
      <c r="AM451" s="172">
        <f>IF(A10taxstdlife="n/a","n/a",IF(AM$3&gt;(A10taxstdlife+$E451),((Input!$I$112+Input!$I$88)*$I$7)-SUM($I451:AL451),((Input!$I$112+Input!$I$88)*$I$7)/A10taxstdlife))</f>
        <v>0</v>
      </c>
      <c r="AN451" s="172">
        <f>IF(A10taxstdlife="n/a","n/a",IF(AN$3&gt;(A10taxstdlife+$E451),((Input!$I$112+Input!$I$88)*$I$7)-SUM($I451:AM451),((Input!$I$112+Input!$I$88)*$I$7)/A10taxstdlife))</f>
        <v>0</v>
      </c>
      <c r="AO451" s="172">
        <f>IF(A10taxstdlife="n/a","n/a",IF(AO$3&gt;(A10taxstdlife+$E451),((Input!$I$112+Input!$I$88)*$I$7)-SUM($I451:AN451),((Input!$I$112+Input!$I$88)*$I$7)/A10taxstdlife))</f>
        <v>0</v>
      </c>
      <c r="AP451" s="172">
        <f>IF(A10taxstdlife="n/a","n/a",IF(AP$3&gt;(A10taxstdlife+$E451),((Input!$I$112+Input!$I$88)*$I$7)-SUM($I451:AO451),((Input!$I$112+Input!$I$88)*$I$7)/A10taxstdlife))</f>
        <v>0</v>
      </c>
      <c r="AQ451" s="172">
        <f>IF(A10taxstdlife="n/a","n/a",IF(AQ$3&gt;(A10taxstdlife+$E451),((Input!$I$112+Input!$I$88)*$I$7)-SUM($I451:AP451),((Input!$I$112+Input!$I$88)*$I$7)/A10taxstdlife))</f>
        <v>0</v>
      </c>
      <c r="AR451" s="172">
        <f>IF(A10taxstdlife="n/a","n/a",IF(AR$3&gt;(A10taxstdlife+$E451),((Input!$I$112+Input!$I$88)*$I$7)-SUM($I451:AQ451),((Input!$I$112+Input!$I$88)*$I$7)/A10taxstdlife))</f>
        <v>0</v>
      </c>
      <c r="AS451" s="172">
        <f>IF(A10taxstdlife="n/a","n/a",IF(AS$3&gt;(A10taxstdlife+$E451),((Input!$I$112+Input!$I$88)*$I$7)-SUM($I451:AR451),((Input!$I$112+Input!$I$88)*$I$7)/A10taxstdlife))</f>
        <v>0</v>
      </c>
      <c r="AT451" s="172">
        <f>IF(A10taxstdlife="n/a","n/a",IF(AT$3&gt;(A10taxstdlife+$E451),((Input!$I$112+Input!$I$88)*$I$7)-SUM($I451:AS451),((Input!$I$112+Input!$I$88)*$I$7)/A10taxstdlife))</f>
        <v>0</v>
      </c>
      <c r="AU451" s="172">
        <f>IF(A10taxstdlife="n/a","n/a",IF(AU$3&gt;(A10taxstdlife+$E451),((Input!$I$112+Input!$I$88)*$I$7)-SUM($I451:AT451),((Input!$I$112+Input!$I$88)*$I$7)/A10taxstdlife))</f>
        <v>0</v>
      </c>
      <c r="AV451" s="172">
        <f>IF(A10taxstdlife="n/a","n/a",IF(AV$3&gt;(A10taxstdlife+$E451),((Input!$I$112+Input!$I$88)*$I$7)-SUM($I451:AU451),((Input!$I$112+Input!$I$88)*$I$7)/A10taxstdlife))</f>
        <v>0</v>
      </c>
      <c r="AW451" s="172">
        <f>IF(A10taxstdlife="n/a","n/a",IF(AW$3&gt;(A10taxstdlife+$E451),((Input!$I$112+Input!$I$88)*$I$7)-SUM($I451:AV451),((Input!$I$112+Input!$I$88)*$I$7)/A10taxstdlife))</f>
        <v>0</v>
      </c>
      <c r="AX451" s="172">
        <f>IF(A10taxstdlife="n/a","n/a",IF(AX$3&gt;(A10taxstdlife+$E451),((Input!$I$112+Input!$I$88)*$I$7)-SUM($I451:AW451),((Input!$I$112+Input!$I$88)*$I$7)/A10taxstdlife))</f>
        <v>0</v>
      </c>
      <c r="AY451" s="172">
        <f>IF(A10taxstdlife="n/a","n/a",IF(AY$3&gt;(A10taxstdlife+$E451),((Input!$I$112+Input!$I$88)*$I$7)-SUM($I451:AX451),((Input!$I$112+Input!$I$88)*$I$7)/A10taxstdlife))</f>
        <v>0</v>
      </c>
      <c r="AZ451" s="172">
        <f>IF(A10taxstdlife="n/a","n/a",IF(AZ$3&gt;(A10taxstdlife+$E451),((Input!$I$112+Input!$I$88)*$I$7)-SUM($I451:AY451),((Input!$I$112+Input!$I$88)*$I$7)/A10taxstdlife))</f>
        <v>0</v>
      </c>
      <c r="BA451" s="172">
        <f>IF(A10taxstdlife="n/a","n/a",IF(BA$3&gt;(A10taxstdlife+$E451),((Input!$I$112+Input!$I$88)*$I$7)-SUM($I451:AZ451),((Input!$I$112+Input!$I$88)*$I$7)/A10taxstdlife))</f>
        <v>0</v>
      </c>
      <c r="BB451" s="172">
        <f>IF(A10taxstdlife="n/a","n/a",IF(BB$3&gt;(A10taxstdlife+$E451),((Input!$I$112+Input!$I$88)*$I$7)-SUM($I451:BA451),((Input!$I$112+Input!$I$88)*$I$7)/A10taxstdlife))</f>
        <v>0</v>
      </c>
      <c r="BC451" s="172">
        <f>IF(A10taxstdlife="n/a","n/a",IF(BC$3&gt;(A10taxstdlife+$E451),((Input!$I$112+Input!$I$88)*$I$7)-SUM($I451:BB451),((Input!$I$112+Input!$I$88)*$I$7)/A10taxstdlife))</f>
        <v>0</v>
      </c>
      <c r="BD451" s="172">
        <f>IF(A10taxstdlife="n/a","n/a",IF(BD$3&gt;(A10taxstdlife+$E451),((Input!$I$112+Input!$I$88)*$I$7)-SUM($I451:BC451),((Input!$I$112+Input!$I$88)*$I$7)/A10taxstdlife))</f>
        <v>0</v>
      </c>
      <c r="BE451" s="172">
        <f>IF(A10taxstdlife="n/a","n/a",IF(BE$3&gt;(A10taxstdlife+$E451),((Input!$I$112+Input!$I$88)*$I$7)-SUM($I451:BD451),((Input!$I$112+Input!$I$88)*$I$7)/A10taxstdlife))</f>
        <v>0</v>
      </c>
      <c r="BF451" s="172">
        <f>IF(A10taxstdlife="n/a","n/a",IF(BF$3&gt;(A10taxstdlife+$E451),((Input!$I$112+Input!$I$88)*$I$7)-SUM($I451:BE451),((Input!$I$112+Input!$I$88)*$I$7)/A10taxstdlife))</f>
        <v>0</v>
      </c>
      <c r="BG451" s="172">
        <f>IF(A10taxstdlife="n/a","n/a",IF(BG$3&gt;(A10taxstdlife+$E451),((Input!$I$112+Input!$I$88)*$I$7)-SUM($I451:BF451),((Input!$I$112+Input!$I$88)*$I$7)/A10taxstdlife))</f>
        <v>0</v>
      </c>
      <c r="BH451" s="172">
        <f>IF(A10taxstdlife="n/a","n/a",IF(BH$3&gt;(A10taxstdlife+$E451),((Input!$I$112+Input!$I$88)*$I$7)-SUM($I451:BG451),((Input!$I$112+Input!$I$88)*$I$7)/A10taxstdlife))</f>
        <v>0</v>
      </c>
      <c r="BI451" s="172">
        <f>IF(A10taxstdlife="n/a","n/a",IF(BI$3&gt;(A10taxstdlife+$E451),((Input!$I$112+Input!$I$88)*$I$7)-SUM($I451:BH451),((Input!$I$112+Input!$I$88)*$I$7)/A10taxstdlife))</f>
        <v>0</v>
      </c>
      <c r="BJ451" s="16"/>
      <c r="BK451" s="16"/>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2" customFormat="1" hidden="1" outlineLevel="2">
      <c r="A452" s="16"/>
      <c r="B452" s="16"/>
      <c r="C452" s="35"/>
      <c r="D452" s="546"/>
      <c r="E452" s="293">
        <v>4</v>
      </c>
      <c r="F452" s="37"/>
      <c r="G452" s="318"/>
      <c r="H452" s="320"/>
      <c r="I452" s="320"/>
      <c r="J452" s="319"/>
      <c r="K452" s="172">
        <f>IF(A10taxstdlife="n/a","n/a",IF(K$3&gt;(A10taxstdlife+$E452),((Input!$J$112+Input!$I$88)*$J$7)-SUM($J452:J452),((Input!$J$112+Input!$I$88)*$J$7)/A10taxstdlife))</f>
        <v>9.7480266318559675E-2</v>
      </c>
      <c r="L452" s="172">
        <f>IF(A10taxstdlife="n/a","n/a",IF(L$3&gt;(A10taxstdlife+$E452),((Input!$J$112+Input!$I$88)*$J$7)-SUM($J452:K452),((Input!$J$112+Input!$I$88)*$J$7)/A10taxstdlife))</f>
        <v>9.7480266318559675E-2</v>
      </c>
      <c r="M452" s="172">
        <f>IF(A10taxstdlife="n/a","n/a",IF(M$3&gt;(A10taxstdlife+$E452),((Input!$J$112+Input!$I$88)*$J$7)-SUM($J452:L452),((Input!$J$112+Input!$I$88)*$J$7)/A10taxstdlife))</f>
        <v>9.7480266318559675E-2</v>
      </c>
      <c r="N452" s="172">
        <f>IF(A10taxstdlife="n/a","n/a",IF(N$3&gt;(A10taxstdlife+$E452),((Input!$J$112+Input!$I$88)*$J$7)-SUM($J452:M452),((Input!$J$112+Input!$I$88)*$J$7)/A10taxstdlife))</f>
        <v>9.7480266318559675E-2</v>
      </c>
      <c r="O452" s="172">
        <f>IF(A10taxstdlife="n/a","n/a",IF(O$3&gt;(A10taxstdlife+$E452),((Input!$J$112+Input!$I$88)*$J$7)-SUM($J452:N452),((Input!$J$112+Input!$I$88)*$J$7)/A10taxstdlife))</f>
        <v>9.7480266318559675E-2</v>
      </c>
      <c r="P452" s="172">
        <f>IF(A10taxstdlife="n/a","n/a",IF(P$3&gt;(A10taxstdlife+$E452),((Input!$J$112+Input!$I$88)*$J$7)-SUM($J452:O452),((Input!$J$112+Input!$I$88)*$J$7)/A10taxstdlife))</f>
        <v>7.7984213054847762E-2</v>
      </c>
      <c r="Q452" s="172">
        <f>IF(A10taxstdlife="n/a","n/a",IF(Q$3&gt;(A10taxstdlife+$E452),((Input!$J$112+Input!$I$88)*$J$7)-SUM($J452:P452),((Input!$J$112+Input!$I$88)*$J$7)/A10taxstdlife))</f>
        <v>0</v>
      </c>
      <c r="R452" s="172">
        <f>IF(A10taxstdlife="n/a","n/a",IF(R$3&gt;(A10taxstdlife+$E452),((Input!$J$112+Input!$I$88)*$J$7)-SUM($J452:Q452),((Input!$J$112+Input!$I$88)*$J$7)/A10taxstdlife))</f>
        <v>0</v>
      </c>
      <c r="S452" s="172">
        <f>IF(A10taxstdlife="n/a","n/a",IF(S$3&gt;(A10taxstdlife+$E452),((Input!$J$112+Input!$I$88)*$J$7)-SUM($J452:R452),((Input!$J$112+Input!$I$88)*$J$7)/A10taxstdlife))</f>
        <v>0</v>
      </c>
      <c r="T452" s="172">
        <f>IF(A10taxstdlife="n/a","n/a",IF(T$3&gt;(A10taxstdlife+$E452),((Input!$J$112+Input!$I$88)*$J$7)-SUM($J452:S452),((Input!$J$112+Input!$I$88)*$J$7)/A10taxstdlife))</f>
        <v>0</v>
      </c>
      <c r="U452" s="172">
        <f>IF(A10taxstdlife="n/a","n/a",IF(U$3&gt;(A10taxstdlife+$E452),((Input!$J$112+Input!$I$88)*$J$7)-SUM($J452:T452),((Input!$J$112+Input!$I$88)*$J$7)/A10taxstdlife))</f>
        <v>0</v>
      </c>
      <c r="V452" s="172">
        <f>IF(A10taxstdlife="n/a","n/a",IF(V$3&gt;(A10taxstdlife+$E452),((Input!$J$112+Input!$I$88)*$J$7)-SUM($J452:U452),((Input!$J$112+Input!$I$88)*$J$7)/A10taxstdlife))</f>
        <v>0</v>
      </c>
      <c r="W452" s="172">
        <f>IF(A10taxstdlife="n/a","n/a",IF(W$3&gt;(A10taxstdlife+$E452),((Input!$J$112+Input!$I$88)*$J$7)-SUM($J452:V452),((Input!$J$112+Input!$I$88)*$J$7)/A10taxstdlife))</f>
        <v>0</v>
      </c>
      <c r="X452" s="172">
        <f>IF(A10taxstdlife="n/a","n/a",IF(X$3&gt;(A10taxstdlife+$E452),((Input!$J$112+Input!$I$88)*$J$7)-SUM($J452:W452),((Input!$J$112+Input!$I$88)*$J$7)/A10taxstdlife))</f>
        <v>0</v>
      </c>
      <c r="Y452" s="172">
        <f>IF(A10taxstdlife="n/a","n/a",IF(Y$3&gt;(A10taxstdlife+$E452),((Input!$J$112+Input!$I$88)*$J$7)-SUM($J452:X452),((Input!$J$112+Input!$I$88)*$J$7)/A10taxstdlife))</f>
        <v>0</v>
      </c>
      <c r="Z452" s="172">
        <f>IF(A10taxstdlife="n/a","n/a",IF(Z$3&gt;(A10taxstdlife+$E452),((Input!$J$112+Input!$I$88)*$J$7)-SUM($J452:Y452),((Input!$J$112+Input!$I$88)*$J$7)/A10taxstdlife))</f>
        <v>0</v>
      </c>
      <c r="AA452" s="172">
        <f>IF(A10taxstdlife="n/a","n/a",IF(AA$3&gt;(A10taxstdlife+$E452),((Input!$J$112+Input!$I$88)*$J$7)-SUM($J452:Z452),((Input!$J$112+Input!$I$88)*$J$7)/A10taxstdlife))</f>
        <v>0</v>
      </c>
      <c r="AB452" s="172">
        <f>IF(A10taxstdlife="n/a","n/a",IF(AB$3&gt;(A10taxstdlife+$E452),((Input!$J$112+Input!$I$88)*$J$7)-SUM($J452:AA452),((Input!$J$112+Input!$I$88)*$J$7)/A10taxstdlife))</f>
        <v>0</v>
      </c>
      <c r="AC452" s="172">
        <f>IF(A10taxstdlife="n/a","n/a",IF(AC$3&gt;(A10taxstdlife+$E452),((Input!$J$112+Input!$I$88)*$J$7)-SUM($J452:AB452),((Input!$J$112+Input!$I$88)*$J$7)/A10taxstdlife))</f>
        <v>0</v>
      </c>
      <c r="AD452" s="172">
        <f>IF(A10taxstdlife="n/a","n/a",IF(AD$3&gt;(A10taxstdlife+$E452),((Input!$J$112+Input!$I$88)*$J$7)-SUM($J452:AC452),((Input!$J$112+Input!$I$88)*$J$7)/A10taxstdlife))</f>
        <v>0</v>
      </c>
      <c r="AE452" s="172">
        <f>IF(A10taxstdlife="n/a","n/a",IF(AE$3&gt;(A10taxstdlife+$E452),((Input!$J$112+Input!$I$88)*$J$7)-SUM($J452:AD452),((Input!$J$112+Input!$I$88)*$J$7)/A10taxstdlife))</f>
        <v>0</v>
      </c>
      <c r="AF452" s="172">
        <f>IF(A10taxstdlife="n/a","n/a",IF(AF$3&gt;(A10taxstdlife+$E452),((Input!$J$112+Input!$I$88)*$J$7)-SUM($J452:AE452),((Input!$J$112+Input!$I$88)*$J$7)/A10taxstdlife))</f>
        <v>0</v>
      </c>
      <c r="AG452" s="172">
        <f>IF(A10taxstdlife="n/a","n/a",IF(AG$3&gt;(A10taxstdlife+$E452),((Input!$J$112+Input!$I$88)*$J$7)-SUM($J452:AF452),((Input!$J$112+Input!$I$88)*$J$7)/A10taxstdlife))</f>
        <v>0</v>
      </c>
      <c r="AH452" s="172">
        <f>IF(A10taxstdlife="n/a","n/a",IF(AH$3&gt;(A10taxstdlife+$E452),((Input!$J$112+Input!$I$88)*$J$7)-SUM($J452:AG452),((Input!$J$112+Input!$I$88)*$J$7)/A10taxstdlife))</f>
        <v>0</v>
      </c>
      <c r="AI452" s="172">
        <f>IF(A10taxstdlife="n/a","n/a",IF(AI$3&gt;(A10taxstdlife+$E452),((Input!$J$112+Input!$I$88)*$J$7)-SUM($J452:AH452),((Input!$J$112+Input!$I$88)*$J$7)/A10taxstdlife))</f>
        <v>0</v>
      </c>
      <c r="AJ452" s="172">
        <f>IF(A10taxstdlife="n/a","n/a",IF(AJ$3&gt;(A10taxstdlife+$E452),((Input!$J$112+Input!$I$88)*$J$7)-SUM($J452:AI452),((Input!$J$112+Input!$I$88)*$J$7)/A10taxstdlife))</f>
        <v>0</v>
      </c>
      <c r="AK452" s="172">
        <f>IF(A10taxstdlife="n/a","n/a",IF(AK$3&gt;(A10taxstdlife+$E452),((Input!$J$112+Input!$I$88)*$J$7)-SUM($J452:AJ452),((Input!$J$112+Input!$I$88)*$J$7)/A10taxstdlife))</f>
        <v>0</v>
      </c>
      <c r="AL452" s="172">
        <f>IF(A10taxstdlife="n/a","n/a",IF(AL$3&gt;(A10taxstdlife+$E452),((Input!$J$112+Input!$I$88)*$J$7)-SUM($J452:AK452),((Input!$J$112+Input!$I$88)*$J$7)/A10taxstdlife))</f>
        <v>0</v>
      </c>
      <c r="AM452" s="172">
        <f>IF(A10taxstdlife="n/a","n/a",IF(AM$3&gt;(A10taxstdlife+$E452),((Input!$J$112+Input!$I$88)*$J$7)-SUM($J452:AL452),((Input!$J$112+Input!$I$88)*$J$7)/A10taxstdlife))</f>
        <v>0</v>
      </c>
      <c r="AN452" s="172">
        <f>IF(A10taxstdlife="n/a","n/a",IF(AN$3&gt;(A10taxstdlife+$E452),((Input!$J$112+Input!$I$88)*$J$7)-SUM($J452:AM452),((Input!$J$112+Input!$I$88)*$J$7)/A10taxstdlife))</f>
        <v>0</v>
      </c>
      <c r="AO452" s="172">
        <f>IF(A10taxstdlife="n/a","n/a",IF(AO$3&gt;(A10taxstdlife+$E452),((Input!$J$112+Input!$I$88)*$J$7)-SUM($J452:AN452),((Input!$J$112+Input!$I$88)*$J$7)/A10taxstdlife))</f>
        <v>0</v>
      </c>
      <c r="AP452" s="172">
        <f>IF(A10taxstdlife="n/a","n/a",IF(AP$3&gt;(A10taxstdlife+$E452),((Input!$J$112+Input!$I$88)*$J$7)-SUM($J452:AO452),((Input!$J$112+Input!$I$88)*$J$7)/A10taxstdlife))</f>
        <v>0</v>
      </c>
      <c r="AQ452" s="172">
        <f>IF(A10taxstdlife="n/a","n/a",IF(AQ$3&gt;(A10taxstdlife+$E452),((Input!$J$112+Input!$I$88)*$J$7)-SUM($J452:AP452),((Input!$J$112+Input!$I$88)*$J$7)/A10taxstdlife))</f>
        <v>0</v>
      </c>
      <c r="AR452" s="172">
        <f>IF(A10taxstdlife="n/a","n/a",IF(AR$3&gt;(A10taxstdlife+$E452),((Input!$J$112+Input!$I$88)*$J$7)-SUM($J452:AQ452),((Input!$J$112+Input!$I$88)*$J$7)/A10taxstdlife))</f>
        <v>0</v>
      </c>
      <c r="AS452" s="172">
        <f>IF(A10taxstdlife="n/a","n/a",IF(AS$3&gt;(A10taxstdlife+$E452),((Input!$J$112+Input!$I$88)*$J$7)-SUM($J452:AR452),((Input!$J$112+Input!$I$88)*$J$7)/A10taxstdlife))</f>
        <v>0</v>
      </c>
      <c r="AT452" s="172">
        <f>IF(A10taxstdlife="n/a","n/a",IF(AT$3&gt;(A10taxstdlife+$E452),((Input!$J$112+Input!$I$88)*$J$7)-SUM($J452:AS452),((Input!$J$112+Input!$I$88)*$J$7)/A10taxstdlife))</f>
        <v>0</v>
      </c>
      <c r="AU452" s="172">
        <f>IF(A10taxstdlife="n/a","n/a",IF(AU$3&gt;(A10taxstdlife+$E452),((Input!$J$112+Input!$I$88)*$J$7)-SUM($J452:AT452),((Input!$J$112+Input!$I$88)*$J$7)/A10taxstdlife))</f>
        <v>0</v>
      </c>
      <c r="AV452" s="172">
        <f>IF(A10taxstdlife="n/a","n/a",IF(AV$3&gt;(A10taxstdlife+$E452),((Input!$J$112+Input!$I$88)*$J$7)-SUM($J452:AU452),((Input!$J$112+Input!$I$88)*$J$7)/A10taxstdlife))</f>
        <v>0</v>
      </c>
      <c r="AW452" s="172">
        <f>IF(A10taxstdlife="n/a","n/a",IF(AW$3&gt;(A10taxstdlife+$E452),((Input!$J$112+Input!$I$88)*$J$7)-SUM($J452:AV452),((Input!$J$112+Input!$I$88)*$J$7)/A10taxstdlife))</f>
        <v>0</v>
      </c>
      <c r="AX452" s="172">
        <f>IF(A10taxstdlife="n/a","n/a",IF(AX$3&gt;(A10taxstdlife+$E452),((Input!$J$112+Input!$I$88)*$J$7)-SUM($J452:AW452),((Input!$J$112+Input!$I$88)*$J$7)/A10taxstdlife))</f>
        <v>0</v>
      </c>
      <c r="AY452" s="172">
        <f>IF(A10taxstdlife="n/a","n/a",IF(AY$3&gt;(A10taxstdlife+$E452),((Input!$J$112+Input!$I$88)*$J$7)-SUM($J452:AX452),((Input!$J$112+Input!$I$88)*$J$7)/A10taxstdlife))</f>
        <v>0</v>
      </c>
      <c r="AZ452" s="172">
        <f>IF(A10taxstdlife="n/a","n/a",IF(AZ$3&gt;(A10taxstdlife+$E452),((Input!$J$112+Input!$I$88)*$J$7)-SUM($J452:AY452),((Input!$J$112+Input!$I$88)*$J$7)/A10taxstdlife))</f>
        <v>0</v>
      </c>
      <c r="BA452" s="172">
        <f>IF(A10taxstdlife="n/a","n/a",IF(BA$3&gt;(A10taxstdlife+$E452),((Input!$J$112+Input!$I$88)*$J$7)-SUM($J452:AZ452),((Input!$J$112+Input!$I$88)*$J$7)/A10taxstdlife))</f>
        <v>0</v>
      </c>
      <c r="BB452" s="172">
        <f>IF(A10taxstdlife="n/a","n/a",IF(BB$3&gt;(A10taxstdlife+$E452),((Input!$J$112+Input!$I$88)*$J$7)-SUM($J452:BA452),((Input!$J$112+Input!$I$88)*$J$7)/A10taxstdlife))</f>
        <v>0</v>
      </c>
      <c r="BC452" s="172">
        <f>IF(A10taxstdlife="n/a","n/a",IF(BC$3&gt;(A10taxstdlife+$E452),((Input!$J$112+Input!$I$88)*$J$7)-SUM($J452:BB452),((Input!$J$112+Input!$I$88)*$J$7)/A10taxstdlife))</f>
        <v>0</v>
      </c>
      <c r="BD452" s="172">
        <f>IF(A10taxstdlife="n/a","n/a",IF(BD$3&gt;(A10taxstdlife+$E452),((Input!$J$112+Input!$I$88)*$J$7)-SUM($J452:BC452),((Input!$J$112+Input!$I$88)*$J$7)/A10taxstdlife))</f>
        <v>0</v>
      </c>
      <c r="BE452" s="172">
        <f>IF(A10taxstdlife="n/a","n/a",IF(BE$3&gt;(A10taxstdlife+$E452),((Input!$J$112+Input!$I$88)*$J$7)-SUM($J452:BD452),((Input!$J$112+Input!$I$88)*$J$7)/A10taxstdlife))</f>
        <v>0</v>
      </c>
      <c r="BF452" s="172">
        <f>IF(A10taxstdlife="n/a","n/a",IF(BF$3&gt;(A10taxstdlife+$E452),((Input!$J$112+Input!$I$88)*$J$7)-SUM($J452:BE452),((Input!$J$112+Input!$I$88)*$J$7)/A10taxstdlife))</f>
        <v>0</v>
      </c>
      <c r="BG452" s="172">
        <f>IF(A10taxstdlife="n/a","n/a",IF(BG$3&gt;(A10taxstdlife+$E452),((Input!$J$112+Input!$I$88)*$J$7)-SUM($J452:BF452),((Input!$J$112+Input!$I$88)*$J$7)/A10taxstdlife))</f>
        <v>0</v>
      </c>
      <c r="BH452" s="172">
        <f>IF(A10taxstdlife="n/a","n/a",IF(BH$3&gt;(A10taxstdlife+$E452),((Input!$J$112+Input!$I$88)*$J$7)-SUM($J452:BG452),((Input!$J$112+Input!$I$88)*$J$7)/A10taxstdlife))</f>
        <v>0</v>
      </c>
      <c r="BI452" s="172">
        <f>IF(A10taxstdlife="n/a","n/a",IF(BI$3&gt;(A10taxstdlife+$E452),((Input!$J$112+Input!$I$88)*$J$7)-SUM($J452:BH452),((Input!$J$112+Input!$I$88)*$J$7)/A10taxstdlife))</f>
        <v>0</v>
      </c>
      <c r="BJ452" s="16"/>
      <c r="BK452" s="16"/>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2" customFormat="1" hidden="1" outlineLevel="2">
      <c r="A453" s="16"/>
      <c r="B453" s="16"/>
      <c r="C453" s="35"/>
      <c r="D453" s="546"/>
      <c r="E453" s="293">
        <v>5</v>
      </c>
      <c r="F453" s="37"/>
      <c r="G453" s="318"/>
      <c r="H453" s="320"/>
      <c r="I453" s="320"/>
      <c r="J453" s="320"/>
      <c r="K453" s="319"/>
      <c r="L453" s="172">
        <f>IF(A10taxstdlife="n/a","n/a",IF(L$3&gt;(A10taxstdlife+$E453),((Input!$K$112+Input!$K$88)*$K$7)-SUM($K453:K453),((Input!$K$112+Input!$K$88)*$K$7)/A10taxstdlife))</f>
        <v>0.10040076854630699</v>
      </c>
      <c r="M453" s="172">
        <f>IF(A10taxstdlife="n/a","n/a",IF(M$3&gt;(A10taxstdlife+$E453),((Input!$K$112+Input!$K$88)*$K$7)-SUM($K453:L453),((Input!$K$112+Input!$K$88)*$K$7)/A10taxstdlife))</f>
        <v>0.10040076854630699</v>
      </c>
      <c r="N453" s="172">
        <f>IF(A10taxstdlife="n/a","n/a",IF(N$3&gt;(A10taxstdlife+$E453),((Input!$K$112+Input!$K$88)*$K$7)-SUM($K453:M453),((Input!$K$112+Input!$K$88)*$K$7)/A10taxstdlife))</f>
        <v>0.10040076854630699</v>
      </c>
      <c r="O453" s="172">
        <f>IF(A10taxstdlife="n/a","n/a",IF(O$3&gt;(A10taxstdlife+$E453),((Input!$K$112+Input!$K$88)*$K$7)-SUM($K453:N453),((Input!$K$112+Input!$K$88)*$K$7)/A10taxstdlife))</f>
        <v>0.10040076854630699</v>
      </c>
      <c r="P453" s="172">
        <f>IF(A10taxstdlife="n/a","n/a",IF(P$3&gt;(A10taxstdlife+$E453),((Input!$K$112+Input!$K$88)*$K$7)-SUM($K453:O453),((Input!$K$112+Input!$K$88)*$K$7)/A10taxstdlife))</f>
        <v>0.10040076854630699</v>
      </c>
      <c r="Q453" s="172">
        <f>IF(A10taxstdlife="n/a","n/a",IF(Q$3&gt;(A10taxstdlife+$E453),((Input!$K$112+Input!$K$88)*$K$7)-SUM($K453:P453),((Input!$K$112+Input!$K$88)*$K$7)/A10taxstdlife))</f>
        <v>8.0320614837045556E-2</v>
      </c>
      <c r="R453" s="172">
        <f>IF(A10taxstdlife="n/a","n/a",IF(R$3&gt;(A10taxstdlife+$E453),((Input!$K$112+Input!$K$88)*$K$7)-SUM($K453:Q453),((Input!$K$112+Input!$K$88)*$K$7)/A10taxstdlife))</f>
        <v>0</v>
      </c>
      <c r="S453" s="172">
        <f>IF(A10taxstdlife="n/a","n/a",IF(S$3&gt;(A10taxstdlife+$E453),((Input!$K$112+Input!$K$88)*$K$7)-SUM($K453:R453),((Input!$K$112+Input!$K$88)*$K$7)/A10taxstdlife))</f>
        <v>0</v>
      </c>
      <c r="T453" s="172">
        <f>IF(A10taxstdlife="n/a","n/a",IF(T$3&gt;(A10taxstdlife+$E453),((Input!$K$112+Input!$K$88)*$K$7)-SUM($K453:S453),((Input!$K$112+Input!$K$88)*$K$7)/A10taxstdlife))</f>
        <v>0</v>
      </c>
      <c r="U453" s="172">
        <f>IF(A10taxstdlife="n/a","n/a",IF(U$3&gt;(A10taxstdlife+$E453),((Input!$K$112+Input!$K$88)*$K$7)-SUM($K453:T453),((Input!$K$112+Input!$K$88)*$K$7)/A10taxstdlife))</f>
        <v>0</v>
      </c>
      <c r="V453" s="172">
        <f>IF(A10taxstdlife="n/a","n/a",IF(V$3&gt;(A10taxstdlife+$E453),((Input!$K$112+Input!$K$88)*$K$7)-SUM($K453:U453),((Input!$K$112+Input!$K$88)*$K$7)/A10taxstdlife))</f>
        <v>0</v>
      </c>
      <c r="W453" s="172">
        <f>IF(A10taxstdlife="n/a","n/a",IF(W$3&gt;(A10taxstdlife+$E453),((Input!$K$112+Input!$K$88)*$K$7)-SUM($K453:V453),((Input!$K$112+Input!$K$88)*$K$7)/A10taxstdlife))</f>
        <v>0</v>
      </c>
      <c r="X453" s="172">
        <f>IF(A10taxstdlife="n/a","n/a",IF(X$3&gt;(A10taxstdlife+$E453),((Input!$K$112+Input!$K$88)*$K$7)-SUM($K453:W453),((Input!$K$112+Input!$K$88)*$K$7)/A10taxstdlife))</f>
        <v>0</v>
      </c>
      <c r="Y453" s="172">
        <f>IF(A10taxstdlife="n/a","n/a",IF(Y$3&gt;(A10taxstdlife+$E453),((Input!$K$112+Input!$K$88)*$K$7)-SUM($K453:X453),((Input!$K$112+Input!$K$88)*$K$7)/A10taxstdlife))</f>
        <v>0</v>
      </c>
      <c r="Z453" s="172">
        <f>IF(A10taxstdlife="n/a","n/a",IF(Z$3&gt;(A10taxstdlife+$E453),((Input!$K$112+Input!$K$88)*$K$7)-SUM($K453:Y453),((Input!$K$112+Input!$K$88)*$K$7)/A10taxstdlife))</f>
        <v>0</v>
      </c>
      <c r="AA453" s="172">
        <f>IF(A10taxstdlife="n/a","n/a",IF(AA$3&gt;(A10taxstdlife+$E453),((Input!$K$112+Input!$K$88)*$K$7)-SUM($K453:Z453),((Input!$K$112+Input!$K$88)*$K$7)/A10taxstdlife))</f>
        <v>0</v>
      </c>
      <c r="AB453" s="172">
        <f>IF(A10taxstdlife="n/a","n/a",IF(AB$3&gt;(A10taxstdlife+$E453),((Input!$K$112+Input!$K$88)*$K$7)-SUM($K453:AA453),((Input!$K$112+Input!$K$88)*$K$7)/A10taxstdlife))</f>
        <v>0</v>
      </c>
      <c r="AC453" s="172">
        <f>IF(A10taxstdlife="n/a","n/a",IF(AC$3&gt;(A10taxstdlife+$E453),((Input!$K$112+Input!$K$88)*$K$7)-SUM($K453:AB453),((Input!$K$112+Input!$K$88)*$K$7)/A10taxstdlife))</f>
        <v>0</v>
      </c>
      <c r="AD453" s="172">
        <f>IF(A10taxstdlife="n/a","n/a",IF(AD$3&gt;(A10taxstdlife+$E453),((Input!$K$112+Input!$K$88)*$K$7)-SUM($K453:AC453),((Input!$K$112+Input!$K$88)*$K$7)/A10taxstdlife))</f>
        <v>0</v>
      </c>
      <c r="AE453" s="172">
        <f>IF(A10taxstdlife="n/a","n/a",IF(AE$3&gt;(A10taxstdlife+$E453),((Input!$K$112+Input!$K$88)*$K$7)-SUM($K453:AD453),((Input!$K$112+Input!$K$88)*$K$7)/A10taxstdlife))</f>
        <v>0</v>
      </c>
      <c r="AF453" s="172">
        <f>IF(A10taxstdlife="n/a","n/a",IF(AF$3&gt;(A10taxstdlife+$E453),((Input!$K$112+Input!$K$88)*$K$7)-SUM($K453:AE453),((Input!$K$112+Input!$K$88)*$K$7)/A10taxstdlife))</f>
        <v>0</v>
      </c>
      <c r="AG453" s="172">
        <f>IF(A10taxstdlife="n/a","n/a",IF(AG$3&gt;(A10taxstdlife+$E453),((Input!$K$112+Input!$K$88)*$K$7)-SUM($K453:AF453),((Input!$K$112+Input!$K$88)*$K$7)/A10taxstdlife))</f>
        <v>0</v>
      </c>
      <c r="AH453" s="172">
        <f>IF(A10taxstdlife="n/a","n/a",IF(AH$3&gt;(A10taxstdlife+$E453),((Input!$K$112+Input!$K$88)*$K$7)-SUM($K453:AG453),((Input!$K$112+Input!$K$88)*$K$7)/A10taxstdlife))</f>
        <v>0</v>
      </c>
      <c r="AI453" s="172">
        <f>IF(A10taxstdlife="n/a","n/a",IF(AI$3&gt;(A10taxstdlife+$E453),((Input!$K$112+Input!$K$88)*$K$7)-SUM($K453:AH453),((Input!$K$112+Input!$K$88)*$K$7)/A10taxstdlife))</f>
        <v>0</v>
      </c>
      <c r="AJ453" s="172">
        <f>IF(A10taxstdlife="n/a","n/a",IF(AJ$3&gt;(A10taxstdlife+$E453),((Input!$K$112+Input!$K$88)*$K$7)-SUM($K453:AI453),((Input!$K$112+Input!$K$88)*$K$7)/A10taxstdlife))</f>
        <v>0</v>
      </c>
      <c r="AK453" s="172">
        <f>IF(A10taxstdlife="n/a","n/a",IF(AK$3&gt;(A10taxstdlife+$E453),((Input!$K$112+Input!$K$88)*$K$7)-SUM($K453:AJ453),((Input!$K$112+Input!$K$88)*$K$7)/A10taxstdlife))</f>
        <v>0</v>
      </c>
      <c r="AL453" s="172">
        <f>IF(A10taxstdlife="n/a","n/a",IF(AL$3&gt;(A10taxstdlife+$E453),((Input!$K$112+Input!$K$88)*$K$7)-SUM($K453:AK453),((Input!$K$112+Input!$K$88)*$K$7)/A10taxstdlife))</f>
        <v>0</v>
      </c>
      <c r="AM453" s="172">
        <f>IF(A10taxstdlife="n/a","n/a",IF(AM$3&gt;(A10taxstdlife+$E453),((Input!$K$112+Input!$K$88)*$K$7)-SUM($K453:AL453),((Input!$K$112+Input!$K$88)*$K$7)/A10taxstdlife))</f>
        <v>0</v>
      </c>
      <c r="AN453" s="172">
        <f>IF(A10taxstdlife="n/a","n/a",IF(AN$3&gt;(A10taxstdlife+$E453),((Input!$K$112+Input!$K$88)*$K$7)-SUM($K453:AM453),((Input!$K$112+Input!$K$88)*$K$7)/A10taxstdlife))</f>
        <v>0</v>
      </c>
      <c r="AO453" s="172">
        <f>IF(A10taxstdlife="n/a","n/a",IF(AO$3&gt;(A10taxstdlife+$E453),((Input!$K$112+Input!$K$88)*$K$7)-SUM($K453:AN453),((Input!$K$112+Input!$K$88)*$K$7)/A10taxstdlife))</f>
        <v>0</v>
      </c>
      <c r="AP453" s="172">
        <f>IF(A10taxstdlife="n/a","n/a",IF(AP$3&gt;(A10taxstdlife+$E453),((Input!$K$112+Input!$K$88)*$K$7)-SUM($K453:AO453),((Input!$K$112+Input!$K$88)*$K$7)/A10taxstdlife))</f>
        <v>0</v>
      </c>
      <c r="AQ453" s="172">
        <f>IF(A10taxstdlife="n/a","n/a",IF(AQ$3&gt;(A10taxstdlife+$E453),((Input!$K$112+Input!$K$88)*$K$7)-SUM($K453:AP453),((Input!$K$112+Input!$K$88)*$K$7)/A10taxstdlife))</f>
        <v>0</v>
      </c>
      <c r="AR453" s="172">
        <f>IF(A10taxstdlife="n/a","n/a",IF(AR$3&gt;(A10taxstdlife+$E453),((Input!$K$112+Input!$K$88)*$K$7)-SUM($K453:AQ453),((Input!$K$112+Input!$K$88)*$K$7)/A10taxstdlife))</f>
        <v>0</v>
      </c>
      <c r="AS453" s="172">
        <f>IF(A10taxstdlife="n/a","n/a",IF(AS$3&gt;(A10taxstdlife+$E453),((Input!$K$112+Input!$K$88)*$K$7)-SUM($K453:AR453),((Input!$K$112+Input!$K$88)*$K$7)/A10taxstdlife))</f>
        <v>0</v>
      </c>
      <c r="AT453" s="172">
        <f>IF(A10taxstdlife="n/a","n/a",IF(AT$3&gt;(A10taxstdlife+$E453),((Input!$K$112+Input!$K$88)*$K$7)-SUM($K453:AS453),((Input!$K$112+Input!$K$88)*$K$7)/A10taxstdlife))</f>
        <v>0</v>
      </c>
      <c r="AU453" s="172">
        <f>IF(A10taxstdlife="n/a","n/a",IF(AU$3&gt;(A10taxstdlife+$E453),((Input!$K$112+Input!$K$88)*$K$7)-SUM($K453:AT453),((Input!$K$112+Input!$K$88)*$K$7)/A10taxstdlife))</f>
        <v>0</v>
      </c>
      <c r="AV453" s="172">
        <f>IF(A10taxstdlife="n/a","n/a",IF(AV$3&gt;(A10taxstdlife+$E453),((Input!$K$112+Input!$K$88)*$K$7)-SUM($K453:AU453),((Input!$K$112+Input!$K$88)*$K$7)/A10taxstdlife))</f>
        <v>0</v>
      </c>
      <c r="AW453" s="172">
        <f>IF(A10taxstdlife="n/a","n/a",IF(AW$3&gt;(A10taxstdlife+$E453),((Input!$K$112+Input!$K$88)*$K$7)-SUM($K453:AV453),((Input!$K$112+Input!$K$88)*$K$7)/A10taxstdlife))</f>
        <v>0</v>
      </c>
      <c r="AX453" s="172">
        <f>IF(A10taxstdlife="n/a","n/a",IF(AX$3&gt;(A10taxstdlife+$E453),((Input!$K$112+Input!$K$88)*$K$7)-SUM($K453:AW453),((Input!$K$112+Input!$K$88)*$K$7)/A10taxstdlife))</f>
        <v>0</v>
      </c>
      <c r="AY453" s="172">
        <f>IF(A10taxstdlife="n/a","n/a",IF(AY$3&gt;(A10taxstdlife+$E453),((Input!$K$112+Input!$K$88)*$K$7)-SUM($K453:AX453),((Input!$K$112+Input!$K$88)*$K$7)/A10taxstdlife))</f>
        <v>0</v>
      </c>
      <c r="AZ453" s="172">
        <f>IF(A10taxstdlife="n/a","n/a",IF(AZ$3&gt;(A10taxstdlife+$E453),((Input!$K$112+Input!$K$88)*$K$7)-SUM($K453:AY453),((Input!$K$112+Input!$K$88)*$K$7)/A10taxstdlife))</f>
        <v>0</v>
      </c>
      <c r="BA453" s="172">
        <f>IF(A10taxstdlife="n/a","n/a",IF(BA$3&gt;(A10taxstdlife+$E453),((Input!$K$112+Input!$K$88)*$K$7)-SUM($K453:AZ453),((Input!$K$112+Input!$K$88)*$K$7)/A10taxstdlife))</f>
        <v>0</v>
      </c>
      <c r="BB453" s="172">
        <f>IF(A10taxstdlife="n/a","n/a",IF(BB$3&gt;(A10taxstdlife+$E453),((Input!$K$112+Input!$K$88)*$K$7)-SUM($K453:BA453),((Input!$K$112+Input!$K$88)*$K$7)/A10taxstdlife))</f>
        <v>0</v>
      </c>
      <c r="BC453" s="172">
        <f>IF(A10taxstdlife="n/a","n/a",IF(BC$3&gt;(A10taxstdlife+$E453),((Input!$K$112+Input!$K$88)*$K$7)-SUM($K453:BB453),((Input!$K$112+Input!$K$88)*$K$7)/A10taxstdlife))</f>
        <v>0</v>
      </c>
      <c r="BD453" s="172">
        <f>IF(A10taxstdlife="n/a","n/a",IF(BD$3&gt;(A10taxstdlife+$E453),((Input!$K$112+Input!$K$88)*$K$7)-SUM($K453:BC453),((Input!$K$112+Input!$K$88)*$K$7)/A10taxstdlife))</f>
        <v>0</v>
      </c>
      <c r="BE453" s="172">
        <f>IF(A10taxstdlife="n/a","n/a",IF(BE$3&gt;(A10taxstdlife+$E453),((Input!$K$112+Input!$K$88)*$K$7)-SUM($K453:BD453),((Input!$K$112+Input!$K$88)*$K$7)/A10taxstdlife))</f>
        <v>0</v>
      </c>
      <c r="BF453" s="172">
        <f>IF(A10taxstdlife="n/a","n/a",IF(BF$3&gt;(A10taxstdlife+$E453),((Input!$K$112+Input!$K$88)*$K$7)-SUM($K453:BE453),((Input!$K$112+Input!$K$88)*$K$7)/A10taxstdlife))</f>
        <v>0</v>
      </c>
      <c r="BG453" s="172">
        <f>IF(A10taxstdlife="n/a","n/a",IF(BG$3&gt;(A10taxstdlife+$E453),((Input!$K$112+Input!$K$88)*$K$7)-SUM($K453:BF453),((Input!$K$112+Input!$K$88)*$K$7)/A10taxstdlife))</f>
        <v>0</v>
      </c>
      <c r="BH453" s="172">
        <f>IF(A10taxstdlife="n/a","n/a",IF(BH$3&gt;(A10taxstdlife+$E453),((Input!$K$112+Input!$K$88)*$K$7)-SUM($K453:BG453),((Input!$K$112+Input!$K$88)*$K$7)/A10taxstdlife))</f>
        <v>0</v>
      </c>
      <c r="BI453" s="172">
        <f>IF(A10taxstdlife="n/a","n/a",IF(BI$3&gt;(A10taxstdlife+$E453),((Input!$K$112+Input!$K$88)*$K$7)-SUM($K453:BH453),((Input!$K$112+Input!$K$88)*$K$7)/A10taxstdlife))</f>
        <v>0</v>
      </c>
      <c r="BJ453" s="16"/>
      <c r="BK453" s="16"/>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2" customFormat="1" hidden="1" outlineLevel="2">
      <c r="A454" s="16"/>
      <c r="B454" s="16"/>
      <c r="C454" s="35"/>
      <c r="D454" s="546"/>
      <c r="E454" s="293">
        <v>6</v>
      </c>
      <c r="F454" s="37"/>
      <c r="G454" s="318"/>
      <c r="H454" s="320"/>
      <c r="I454" s="320"/>
      <c r="J454" s="320"/>
      <c r="K454" s="320"/>
      <c r="L454" s="319"/>
      <c r="M454" s="172">
        <f>IF(A10taxstdlife="n/a","n/a",IF(M$3&gt;(A10taxstdlife+$E454),((Input!$K$112+Input!$K$88)*$L$7)-SUM($L454:L454),((Input!$K$112+Input!$K$88)*$L$7)/A10taxstdlife))</f>
        <v>0.10288553726619086</v>
      </c>
      <c r="N454" s="172">
        <f>IF(A10taxstdlife="n/a","n/a",IF(N$3&gt;(A10taxstdlife+$E454),((Input!$K$112+Input!$K$88)*$L$7)-SUM($L454:M454),((Input!$K$112+Input!$K$88)*$L$7)/A10taxstdlife))</f>
        <v>0.10288553726619086</v>
      </c>
      <c r="O454" s="172">
        <f>IF(A10taxstdlife="n/a","n/a",IF(O$3&gt;(A10taxstdlife+$E454),((Input!$K$112+Input!$K$88)*$L$7)-SUM($L454:N454),((Input!$K$112+Input!$K$88)*$L$7)/A10taxstdlife))</f>
        <v>0.10288553726619086</v>
      </c>
      <c r="P454" s="172">
        <f>IF(A10taxstdlife="n/a","n/a",IF(P$3&gt;(A10taxstdlife+$E454),((Input!$K$112+Input!$K$88)*$L$7)-SUM($L454:O454),((Input!$K$112+Input!$K$88)*$L$7)/A10taxstdlife))</f>
        <v>0.10288553726619086</v>
      </c>
      <c r="Q454" s="172">
        <f>IF(A10taxstdlife="n/a","n/a",IF(Q$3&gt;(A10taxstdlife+$E454),((Input!$K$112+Input!$K$88)*$L$7)-SUM($L454:P454),((Input!$K$112+Input!$K$88)*$L$7)/A10taxstdlife))</f>
        <v>0.10288553726619086</v>
      </c>
      <c r="R454" s="172">
        <f>IF(A10taxstdlife="n/a","n/a",IF(R$3&gt;(A10taxstdlife+$E454),((Input!$K$112+Input!$K$88)*$L$7)-SUM($L454:Q454),((Input!$K$112+Input!$K$88)*$L$7)/A10taxstdlife))</f>
        <v>8.2308429812952721E-2</v>
      </c>
      <c r="S454" s="172">
        <f>IF(A10taxstdlife="n/a","n/a",IF(S$3&gt;(A10taxstdlife+$E454),((Input!$K$112+Input!$K$88)*$L$7)-SUM($L454:R454),((Input!$K$112+Input!$K$88)*$L$7)/A10taxstdlife))</f>
        <v>0</v>
      </c>
      <c r="T454" s="172">
        <f>IF(A10taxstdlife="n/a","n/a",IF(T$3&gt;(A10taxstdlife+$E454),((Input!$K$112+Input!$K$88)*$L$7)-SUM($L454:S454),((Input!$K$112+Input!$K$88)*$L$7)/A10taxstdlife))</f>
        <v>0</v>
      </c>
      <c r="U454" s="172">
        <f>IF(A10taxstdlife="n/a","n/a",IF(U$3&gt;(A10taxstdlife+$E454),((Input!$K$112+Input!$K$88)*$L$7)-SUM($L454:T454),((Input!$K$112+Input!$K$88)*$L$7)/A10taxstdlife))</f>
        <v>0</v>
      </c>
      <c r="V454" s="172">
        <f>IF(A10taxstdlife="n/a","n/a",IF(V$3&gt;(A10taxstdlife+$E454),((Input!$K$112+Input!$K$88)*$L$7)-SUM($L454:U454),((Input!$K$112+Input!$K$88)*$L$7)/A10taxstdlife))</f>
        <v>0</v>
      </c>
      <c r="W454" s="172">
        <f>IF(A10taxstdlife="n/a","n/a",IF(W$3&gt;(A10taxstdlife+$E454),((Input!$K$112+Input!$K$88)*$L$7)-SUM($L454:V454),((Input!$K$112+Input!$K$88)*$L$7)/A10taxstdlife))</f>
        <v>0</v>
      </c>
      <c r="X454" s="172">
        <f>IF(A10taxstdlife="n/a","n/a",IF(X$3&gt;(A10taxstdlife+$E454),((Input!$K$112+Input!$K$88)*$L$7)-SUM($L454:W454),((Input!$K$112+Input!$K$88)*$L$7)/A10taxstdlife))</f>
        <v>0</v>
      </c>
      <c r="Y454" s="172">
        <f>IF(A10taxstdlife="n/a","n/a",IF(Y$3&gt;(A10taxstdlife+$E454),((Input!$K$112+Input!$K$88)*$L$7)-SUM($L454:X454),((Input!$K$112+Input!$K$88)*$L$7)/A10taxstdlife))</f>
        <v>0</v>
      </c>
      <c r="Z454" s="172">
        <f>IF(A10taxstdlife="n/a","n/a",IF(Z$3&gt;(A10taxstdlife+$E454),((Input!$K$112+Input!$K$88)*$L$7)-SUM($L454:Y454),((Input!$K$112+Input!$K$88)*$L$7)/A10taxstdlife))</f>
        <v>0</v>
      </c>
      <c r="AA454" s="172">
        <f>IF(A10taxstdlife="n/a","n/a",IF(AA$3&gt;(A10taxstdlife+$E454),((Input!$K$112+Input!$K$88)*$L$7)-SUM($L454:Z454),((Input!$K$112+Input!$K$88)*$L$7)/A10taxstdlife))</f>
        <v>0</v>
      </c>
      <c r="AB454" s="172">
        <f>IF(A10taxstdlife="n/a","n/a",IF(AB$3&gt;(A10taxstdlife+$E454),((Input!$K$112+Input!$K$88)*$L$7)-SUM($L454:AA454),((Input!$K$112+Input!$K$88)*$L$7)/A10taxstdlife))</f>
        <v>0</v>
      </c>
      <c r="AC454" s="172">
        <f>IF(A10taxstdlife="n/a","n/a",IF(AC$3&gt;(A10taxstdlife+$E454),((Input!$K$112+Input!$K$88)*$L$7)-SUM($L454:AB454),((Input!$K$112+Input!$K$88)*$L$7)/A10taxstdlife))</f>
        <v>0</v>
      </c>
      <c r="AD454" s="172">
        <f>IF(A10taxstdlife="n/a","n/a",IF(AD$3&gt;(A10taxstdlife+$E454),((Input!$K$112+Input!$K$88)*$L$7)-SUM($L454:AC454),((Input!$K$112+Input!$K$88)*$L$7)/A10taxstdlife))</f>
        <v>0</v>
      </c>
      <c r="AE454" s="172">
        <f>IF(A10taxstdlife="n/a","n/a",IF(AE$3&gt;(A10taxstdlife+$E454),((Input!$K$112+Input!$K$88)*$L$7)-SUM($L454:AD454),((Input!$K$112+Input!$K$88)*$L$7)/A10taxstdlife))</f>
        <v>0</v>
      </c>
      <c r="AF454" s="172">
        <f>IF(A10taxstdlife="n/a","n/a",IF(AF$3&gt;(A10taxstdlife+$E454),((Input!$K$112+Input!$K$88)*$L$7)-SUM($L454:AE454),((Input!$K$112+Input!$K$88)*$L$7)/A10taxstdlife))</f>
        <v>0</v>
      </c>
      <c r="AG454" s="172">
        <f>IF(A10taxstdlife="n/a","n/a",IF(AG$3&gt;(A10taxstdlife+$E454),((Input!$K$112+Input!$K$88)*$L$7)-SUM($L454:AF454),((Input!$K$112+Input!$K$88)*$L$7)/A10taxstdlife))</f>
        <v>0</v>
      </c>
      <c r="AH454" s="172">
        <f>IF(A10taxstdlife="n/a","n/a",IF(AH$3&gt;(A10taxstdlife+$E454),((Input!$K$112+Input!$K$88)*$L$7)-SUM($L454:AG454),((Input!$K$112+Input!$K$88)*$L$7)/A10taxstdlife))</f>
        <v>0</v>
      </c>
      <c r="AI454" s="172">
        <f>IF(A10taxstdlife="n/a","n/a",IF(AI$3&gt;(A10taxstdlife+$E454),((Input!$K$112+Input!$K$88)*$L$7)-SUM($L454:AH454),((Input!$K$112+Input!$K$88)*$L$7)/A10taxstdlife))</f>
        <v>0</v>
      </c>
      <c r="AJ454" s="172">
        <f>IF(A10taxstdlife="n/a","n/a",IF(AJ$3&gt;(A10taxstdlife+$E454),((Input!$K$112+Input!$K$88)*$L$7)-SUM($L454:AI454),((Input!$K$112+Input!$K$88)*$L$7)/A10taxstdlife))</f>
        <v>0</v>
      </c>
      <c r="AK454" s="172">
        <f>IF(A10taxstdlife="n/a","n/a",IF(AK$3&gt;(A10taxstdlife+$E454),((Input!$K$112+Input!$K$88)*$L$7)-SUM($L454:AJ454),((Input!$K$112+Input!$K$88)*$L$7)/A10taxstdlife))</f>
        <v>0</v>
      </c>
      <c r="AL454" s="172">
        <f>IF(A10taxstdlife="n/a","n/a",IF(AL$3&gt;(A10taxstdlife+$E454),((Input!$K$112+Input!$K$88)*$L$7)-SUM($L454:AK454),((Input!$K$112+Input!$K$88)*$L$7)/A10taxstdlife))</f>
        <v>0</v>
      </c>
      <c r="AM454" s="172">
        <f>IF(A10taxstdlife="n/a","n/a",IF(AM$3&gt;(A10taxstdlife+$E454),((Input!$K$112+Input!$K$88)*$L$7)-SUM($L454:AL454),((Input!$K$112+Input!$K$88)*$L$7)/A10taxstdlife))</f>
        <v>0</v>
      </c>
      <c r="AN454" s="172">
        <f>IF(A10taxstdlife="n/a","n/a",IF(AN$3&gt;(A10taxstdlife+$E454),((Input!$K$112+Input!$K$88)*$L$7)-SUM($L454:AM454),((Input!$K$112+Input!$K$88)*$L$7)/A10taxstdlife))</f>
        <v>0</v>
      </c>
      <c r="AO454" s="172">
        <f>IF(A10taxstdlife="n/a","n/a",IF(AO$3&gt;(A10taxstdlife+$E454),((Input!$K$112+Input!$K$88)*$L$7)-SUM($L454:AN454),((Input!$K$112+Input!$K$88)*$L$7)/A10taxstdlife))</f>
        <v>0</v>
      </c>
      <c r="AP454" s="172">
        <f>IF(A10taxstdlife="n/a","n/a",IF(AP$3&gt;(A10taxstdlife+$E454),((Input!$K$112+Input!$K$88)*$L$7)-SUM($L454:AO454),((Input!$K$112+Input!$K$88)*$L$7)/A10taxstdlife))</f>
        <v>0</v>
      </c>
      <c r="AQ454" s="172">
        <f>IF(A10taxstdlife="n/a","n/a",IF(AQ$3&gt;(A10taxstdlife+$E454),((Input!$K$112+Input!$K$88)*$L$7)-SUM($L454:AP454),((Input!$K$112+Input!$K$88)*$L$7)/A10taxstdlife))</f>
        <v>0</v>
      </c>
      <c r="AR454" s="172">
        <f>IF(A10taxstdlife="n/a","n/a",IF(AR$3&gt;(A10taxstdlife+$E454),((Input!$K$112+Input!$K$88)*$L$7)-SUM($L454:AQ454),((Input!$K$112+Input!$K$88)*$L$7)/A10taxstdlife))</f>
        <v>0</v>
      </c>
      <c r="AS454" s="172">
        <f>IF(A10taxstdlife="n/a","n/a",IF(AS$3&gt;(A10taxstdlife+$E454),((Input!$K$112+Input!$K$88)*$L$7)-SUM($L454:AR454),((Input!$K$112+Input!$K$88)*$L$7)/A10taxstdlife))</f>
        <v>0</v>
      </c>
      <c r="AT454" s="172">
        <f>IF(A10taxstdlife="n/a","n/a",IF(AT$3&gt;(A10taxstdlife+$E454),((Input!$K$112+Input!$K$88)*$L$7)-SUM($L454:AS454),((Input!$K$112+Input!$K$88)*$L$7)/A10taxstdlife))</f>
        <v>0</v>
      </c>
      <c r="AU454" s="172">
        <f>IF(A10taxstdlife="n/a","n/a",IF(AU$3&gt;(A10taxstdlife+$E454),((Input!$K$112+Input!$K$88)*$L$7)-SUM($L454:AT454),((Input!$K$112+Input!$K$88)*$L$7)/A10taxstdlife))</f>
        <v>0</v>
      </c>
      <c r="AV454" s="172">
        <f>IF(A10taxstdlife="n/a","n/a",IF(AV$3&gt;(A10taxstdlife+$E454),((Input!$K$112+Input!$K$88)*$L$7)-SUM($L454:AU454),((Input!$K$112+Input!$K$88)*$L$7)/A10taxstdlife))</f>
        <v>0</v>
      </c>
      <c r="AW454" s="172">
        <f>IF(A10taxstdlife="n/a","n/a",IF(AW$3&gt;(A10taxstdlife+$E454),((Input!$K$112+Input!$K$88)*$L$7)-SUM($L454:AV454),((Input!$K$112+Input!$K$88)*$L$7)/A10taxstdlife))</f>
        <v>0</v>
      </c>
      <c r="AX454" s="172">
        <f>IF(A10taxstdlife="n/a","n/a",IF(AX$3&gt;(A10taxstdlife+$E454),((Input!$K$112+Input!$K$88)*$L$7)-SUM($L454:AW454),((Input!$K$112+Input!$K$88)*$L$7)/A10taxstdlife))</f>
        <v>0</v>
      </c>
      <c r="AY454" s="172">
        <f>IF(A10taxstdlife="n/a","n/a",IF(AY$3&gt;(A10taxstdlife+$E454),((Input!$K$112+Input!$K$88)*$L$7)-SUM($L454:AX454),((Input!$K$112+Input!$K$88)*$L$7)/A10taxstdlife))</f>
        <v>0</v>
      </c>
      <c r="AZ454" s="172">
        <f>IF(A10taxstdlife="n/a","n/a",IF(AZ$3&gt;(A10taxstdlife+$E454),((Input!$K$112+Input!$K$88)*$L$7)-SUM($L454:AY454),((Input!$K$112+Input!$K$88)*$L$7)/A10taxstdlife))</f>
        <v>0</v>
      </c>
      <c r="BA454" s="172">
        <f>IF(A10taxstdlife="n/a","n/a",IF(BA$3&gt;(A10taxstdlife+$E454),((Input!$K$112+Input!$K$88)*$L$7)-SUM($L454:AZ454),((Input!$K$112+Input!$K$88)*$L$7)/A10taxstdlife))</f>
        <v>0</v>
      </c>
      <c r="BB454" s="172">
        <f>IF(A10taxstdlife="n/a","n/a",IF(BB$3&gt;(A10taxstdlife+$E454),((Input!$K$112+Input!$K$88)*$L$7)-SUM($L454:BA454),((Input!$K$112+Input!$K$88)*$L$7)/A10taxstdlife))</f>
        <v>0</v>
      </c>
      <c r="BC454" s="172">
        <f>IF(A10taxstdlife="n/a","n/a",IF(BC$3&gt;(A10taxstdlife+$E454),((Input!$K$112+Input!$K$88)*$L$7)-SUM($L454:BB454),((Input!$K$112+Input!$K$88)*$L$7)/A10taxstdlife))</f>
        <v>0</v>
      </c>
      <c r="BD454" s="172">
        <f>IF(A10taxstdlife="n/a","n/a",IF(BD$3&gt;(A10taxstdlife+$E454),((Input!$K$112+Input!$K$88)*$L$7)-SUM($L454:BC454),((Input!$K$112+Input!$K$88)*$L$7)/A10taxstdlife))</f>
        <v>0</v>
      </c>
      <c r="BE454" s="172">
        <f>IF(A10taxstdlife="n/a","n/a",IF(BE$3&gt;(A10taxstdlife+$E454),((Input!$K$112+Input!$K$88)*$L$7)-SUM($L454:BD454),((Input!$K$112+Input!$K$88)*$L$7)/A10taxstdlife))</f>
        <v>0</v>
      </c>
      <c r="BF454" s="172">
        <f>IF(A10taxstdlife="n/a","n/a",IF(BF$3&gt;(A10taxstdlife+$E454),((Input!$K$112+Input!$K$88)*$L$7)-SUM($L454:BE454),((Input!$K$112+Input!$K$88)*$L$7)/A10taxstdlife))</f>
        <v>0</v>
      </c>
      <c r="BG454" s="172">
        <f>IF(A10taxstdlife="n/a","n/a",IF(BG$3&gt;(A10taxstdlife+$E454),((Input!$K$112+Input!$K$88)*$L$7)-SUM($L454:BF454),((Input!$K$112+Input!$K$88)*$L$7)/A10taxstdlife))</f>
        <v>0</v>
      </c>
      <c r="BH454" s="172">
        <f>IF(A10taxstdlife="n/a","n/a",IF(BH$3&gt;(A10taxstdlife+$E454),((Input!$K$112+Input!$K$88)*$L$7)-SUM($L454:BG454),((Input!$K$112+Input!$K$88)*$L$7)/A10taxstdlife))</f>
        <v>0</v>
      </c>
      <c r="BI454" s="172">
        <f>IF(A10taxstdlife="n/a","n/a",IF(BI$3&gt;(A10taxstdlife+$E454),((Input!$K$112+Input!$K$88)*$L$7)-SUM($L454:BH454),((Input!$K$112+Input!$K$88)*$L$7)/A10taxstdlife))</f>
        <v>0</v>
      </c>
      <c r="BJ454" s="16"/>
      <c r="BK454" s="16"/>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2" customFormat="1" hidden="1" outlineLevel="2">
      <c r="A455" s="16"/>
      <c r="B455" s="16"/>
      <c r="C455" s="35"/>
      <c r="D455" s="546"/>
      <c r="E455" s="293">
        <v>7</v>
      </c>
      <c r="F455" s="37"/>
      <c r="G455" s="318"/>
      <c r="H455" s="320"/>
      <c r="I455" s="320"/>
      <c r="J455" s="320"/>
      <c r="K455" s="320"/>
      <c r="L455" s="320"/>
      <c r="M455" s="319"/>
      <c r="N455" s="172">
        <f>IF(A10taxstdlife="n/a","n/a",IF(N$3&gt;(A10taxstdlife+$E455),((Input!$M$112+Input!$M$88)*$M$7)-SUM($M455:M455),((Input!$M$112+Input!$M$88)*$M$7)/A10taxstdlife))</f>
        <v>0</v>
      </c>
      <c r="O455" s="172">
        <f>IF(A10taxstdlife="n/a","n/a",IF(O$3&gt;(A10taxstdlife+$E455),((Input!$M$112+Input!$M$88)*$M$7)-SUM($M455:N455),((Input!$M$112+Input!$M$88)*$M$7)/A10taxstdlife))</f>
        <v>0</v>
      </c>
      <c r="P455" s="172">
        <f>IF(A10taxstdlife="n/a","n/a",IF(P$3&gt;(A10taxstdlife+$E455),((Input!$M$112+Input!$M$88)*$M$7)-SUM($M455:O455),((Input!$M$112+Input!$M$88)*$M$7)/A10taxstdlife))</f>
        <v>0</v>
      </c>
      <c r="Q455" s="172">
        <f>IF(A10taxstdlife="n/a","n/a",IF(Q$3&gt;(A10taxstdlife+$E455),((Input!$M$112+Input!$M$88)*$M$7)-SUM($M455:P455),((Input!$M$112+Input!$M$88)*$M$7)/A10taxstdlife))</f>
        <v>0</v>
      </c>
      <c r="R455" s="172">
        <f>IF(A10taxstdlife="n/a","n/a",IF(R$3&gt;(A10taxstdlife+$E455),((Input!$M$112+Input!$M$88)*$M$7)-SUM($M455:Q455),((Input!$M$112+Input!$M$88)*$M$7)/A10taxstdlife))</f>
        <v>0</v>
      </c>
      <c r="S455" s="172">
        <f>IF(A10taxstdlife="n/a","n/a",IF(S$3&gt;(A10taxstdlife+$E455),((Input!$M$112+Input!$M$88)*$M$7)-SUM($M455:R455),((Input!$M$112+Input!$M$88)*$M$7)/A10taxstdlife))</f>
        <v>0</v>
      </c>
      <c r="T455" s="172">
        <f>IF(A10taxstdlife="n/a","n/a",IF(T$3&gt;(A10taxstdlife+$E455),((Input!$M$112+Input!$M$88)*$M$7)-SUM($M455:S455),((Input!$M$112+Input!$M$88)*$M$7)/A10taxstdlife))</f>
        <v>0</v>
      </c>
      <c r="U455" s="172">
        <f>IF(A10taxstdlife="n/a","n/a",IF(U$3&gt;(A10taxstdlife+$E455),((Input!$M$112+Input!$M$88)*$M$7)-SUM($M455:T455),((Input!$M$112+Input!$M$88)*$M$7)/A10taxstdlife))</f>
        <v>0</v>
      </c>
      <c r="V455" s="172">
        <f>IF(A10taxstdlife="n/a","n/a",IF(V$3&gt;(A10taxstdlife+$E455),((Input!$M$112+Input!$M$88)*$M$7)-SUM($M455:U455),((Input!$M$112+Input!$M$88)*$M$7)/A10taxstdlife))</f>
        <v>0</v>
      </c>
      <c r="W455" s="172">
        <f>IF(A10taxstdlife="n/a","n/a",IF(W$3&gt;(A10taxstdlife+$E455),((Input!$M$112+Input!$M$88)*$M$7)-SUM($M455:V455),((Input!$M$112+Input!$M$88)*$M$7)/A10taxstdlife))</f>
        <v>0</v>
      </c>
      <c r="X455" s="172">
        <f>IF(A10taxstdlife="n/a","n/a",IF(X$3&gt;(A10taxstdlife+$E455),((Input!$M$112+Input!$M$88)*$M$7)-SUM($M455:W455),((Input!$M$112+Input!$M$88)*$M$7)/A10taxstdlife))</f>
        <v>0</v>
      </c>
      <c r="Y455" s="172">
        <f>IF(A10taxstdlife="n/a","n/a",IF(Y$3&gt;(A10taxstdlife+$E455),((Input!$M$112+Input!$M$88)*$M$7)-SUM($M455:X455),((Input!$M$112+Input!$M$88)*$M$7)/A10taxstdlife))</f>
        <v>0</v>
      </c>
      <c r="Z455" s="172">
        <f>IF(A10taxstdlife="n/a","n/a",IF(Z$3&gt;(A10taxstdlife+$E455),((Input!$M$112+Input!$M$88)*$M$7)-SUM($M455:Y455),((Input!$M$112+Input!$M$88)*$M$7)/A10taxstdlife))</f>
        <v>0</v>
      </c>
      <c r="AA455" s="172">
        <f>IF(A10taxstdlife="n/a","n/a",IF(AA$3&gt;(A10taxstdlife+$E455),((Input!$M$112+Input!$M$88)*$M$7)-SUM($M455:Z455),((Input!$M$112+Input!$M$88)*$M$7)/A10taxstdlife))</f>
        <v>0</v>
      </c>
      <c r="AB455" s="172">
        <f>IF(A10taxstdlife="n/a","n/a",IF(AB$3&gt;(A10taxstdlife+$E455),((Input!$M$112+Input!$M$88)*$M$7)-SUM($M455:AA455),((Input!$M$112+Input!$M$88)*$M$7)/A10taxstdlife))</f>
        <v>0</v>
      </c>
      <c r="AC455" s="172">
        <f>IF(A10taxstdlife="n/a","n/a",IF(AC$3&gt;(A10taxstdlife+$E455),((Input!$M$112+Input!$M$88)*$M$7)-SUM($M455:AB455),((Input!$M$112+Input!$M$88)*$M$7)/A10taxstdlife))</f>
        <v>0</v>
      </c>
      <c r="AD455" s="172">
        <f>IF(A10taxstdlife="n/a","n/a",IF(AD$3&gt;(A10taxstdlife+$E455),((Input!$M$112+Input!$M$88)*$M$7)-SUM($M455:AC455),((Input!$M$112+Input!$M$88)*$M$7)/A10taxstdlife))</f>
        <v>0</v>
      </c>
      <c r="AE455" s="172">
        <f>IF(A10taxstdlife="n/a","n/a",IF(AE$3&gt;(A10taxstdlife+$E455),((Input!$M$112+Input!$M$88)*$M$7)-SUM($M455:AD455),((Input!$M$112+Input!$M$88)*$M$7)/A10taxstdlife))</f>
        <v>0</v>
      </c>
      <c r="AF455" s="172">
        <f>IF(A10taxstdlife="n/a","n/a",IF(AF$3&gt;(A10taxstdlife+$E455),((Input!$M$112+Input!$M$88)*$M$7)-SUM($M455:AE455),((Input!$M$112+Input!$M$88)*$M$7)/A10taxstdlife))</f>
        <v>0</v>
      </c>
      <c r="AG455" s="172">
        <f>IF(A10taxstdlife="n/a","n/a",IF(AG$3&gt;(A10taxstdlife+$E455),((Input!$M$112+Input!$M$88)*$M$7)-SUM($M455:AF455),((Input!$M$112+Input!$M$88)*$M$7)/A10taxstdlife))</f>
        <v>0</v>
      </c>
      <c r="AH455" s="172">
        <f>IF(A10taxstdlife="n/a","n/a",IF(AH$3&gt;(A10taxstdlife+$E455),((Input!$M$112+Input!$M$88)*$M$7)-SUM($M455:AG455),((Input!$M$112+Input!$M$88)*$M$7)/A10taxstdlife))</f>
        <v>0</v>
      </c>
      <c r="AI455" s="172">
        <f>IF(A10taxstdlife="n/a","n/a",IF(AI$3&gt;(A10taxstdlife+$E455),((Input!$M$112+Input!$M$88)*$M$7)-SUM($M455:AH455),((Input!$M$112+Input!$M$88)*$M$7)/A10taxstdlife))</f>
        <v>0</v>
      </c>
      <c r="AJ455" s="172">
        <f>IF(A10taxstdlife="n/a","n/a",IF(AJ$3&gt;(A10taxstdlife+$E455),((Input!$M$112+Input!$M$88)*$M$7)-SUM($M455:AI455),((Input!$M$112+Input!$M$88)*$M$7)/A10taxstdlife))</f>
        <v>0</v>
      </c>
      <c r="AK455" s="172">
        <f>IF(A10taxstdlife="n/a","n/a",IF(AK$3&gt;(A10taxstdlife+$E455),((Input!$M$112+Input!$M$88)*$M$7)-SUM($M455:AJ455),((Input!$M$112+Input!$M$88)*$M$7)/A10taxstdlife))</f>
        <v>0</v>
      </c>
      <c r="AL455" s="172">
        <f>IF(A10taxstdlife="n/a","n/a",IF(AL$3&gt;(A10taxstdlife+$E455),((Input!$M$112+Input!$M$88)*$M$7)-SUM($M455:AK455),((Input!$M$112+Input!$M$88)*$M$7)/A10taxstdlife))</f>
        <v>0</v>
      </c>
      <c r="AM455" s="172">
        <f>IF(A10taxstdlife="n/a","n/a",IF(AM$3&gt;(A10taxstdlife+$E455),((Input!$M$112+Input!$M$88)*$M$7)-SUM($M455:AL455),((Input!$M$112+Input!$M$88)*$M$7)/A10taxstdlife))</f>
        <v>0</v>
      </c>
      <c r="AN455" s="172">
        <f>IF(A10taxstdlife="n/a","n/a",IF(AN$3&gt;(A10taxstdlife+$E455),((Input!$M$112+Input!$M$88)*$M$7)-SUM($M455:AM455),((Input!$M$112+Input!$M$88)*$M$7)/A10taxstdlife))</f>
        <v>0</v>
      </c>
      <c r="AO455" s="172">
        <f>IF(A10taxstdlife="n/a","n/a",IF(AO$3&gt;(A10taxstdlife+$E455),((Input!$M$112+Input!$M$88)*$M$7)-SUM($M455:AN455),((Input!$M$112+Input!$M$88)*$M$7)/A10taxstdlife))</f>
        <v>0</v>
      </c>
      <c r="AP455" s="172">
        <f>IF(A10taxstdlife="n/a","n/a",IF(AP$3&gt;(A10taxstdlife+$E455),((Input!$M$112+Input!$M$88)*$M$7)-SUM($M455:AO455),((Input!$M$112+Input!$M$88)*$M$7)/A10taxstdlife))</f>
        <v>0</v>
      </c>
      <c r="AQ455" s="172">
        <f>IF(A10taxstdlife="n/a","n/a",IF(AQ$3&gt;(A10taxstdlife+$E455),((Input!$M$112+Input!$M$88)*$M$7)-SUM($M455:AP455),((Input!$M$112+Input!$M$88)*$M$7)/A10taxstdlife))</f>
        <v>0</v>
      </c>
      <c r="AR455" s="172">
        <f>IF(A10taxstdlife="n/a","n/a",IF(AR$3&gt;(A10taxstdlife+$E455),((Input!$M$112+Input!$M$88)*$M$7)-SUM($M455:AQ455),((Input!$M$112+Input!$M$88)*$M$7)/A10taxstdlife))</f>
        <v>0</v>
      </c>
      <c r="AS455" s="172">
        <f>IF(A10taxstdlife="n/a","n/a",IF(AS$3&gt;(A10taxstdlife+$E455),((Input!$M$112+Input!$M$88)*$M$7)-SUM($M455:AR455),((Input!$M$112+Input!$M$88)*$M$7)/A10taxstdlife))</f>
        <v>0</v>
      </c>
      <c r="AT455" s="172">
        <f>IF(A10taxstdlife="n/a","n/a",IF(AT$3&gt;(A10taxstdlife+$E455),((Input!$M$112+Input!$M$88)*$M$7)-SUM($M455:AS455),((Input!$M$112+Input!$M$88)*$M$7)/A10taxstdlife))</f>
        <v>0</v>
      </c>
      <c r="AU455" s="172">
        <f>IF(A10taxstdlife="n/a","n/a",IF(AU$3&gt;(A10taxstdlife+$E455),((Input!$M$112+Input!$M$88)*$M$7)-SUM($M455:AT455),((Input!$M$112+Input!$M$88)*$M$7)/A10taxstdlife))</f>
        <v>0</v>
      </c>
      <c r="AV455" s="172">
        <f>IF(A10taxstdlife="n/a","n/a",IF(AV$3&gt;(A10taxstdlife+$E455),((Input!$M$112+Input!$M$88)*$M$7)-SUM($M455:AU455),((Input!$M$112+Input!$M$88)*$M$7)/A10taxstdlife))</f>
        <v>0</v>
      </c>
      <c r="AW455" s="172">
        <f>IF(A10taxstdlife="n/a","n/a",IF(AW$3&gt;(A10taxstdlife+$E455),((Input!$M$112+Input!$M$88)*$M$7)-SUM($M455:AV455),((Input!$M$112+Input!$M$88)*$M$7)/A10taxstdlife))</f>
        <v>0</v>
      </c>
      <c r="AX455" s="172">
        <f>IF(A10taxstdlife="n/a","n/a",IF(AX$3&gt;(A10taxstdlife+$E455),((Input!$M$112+Input!$M$88)*$M$7)-SUM($M455:AW455),((Input!$M$112+Input!$M$88)*$M$7)/A10taxstdlife))</f>
        <v>0</v>
      </c>
      <c r="AY455" s="172">
        <f>IF(A10taxstdlife="n/a","n/a",IF(AY$3&gt;(A10taxstdlife+$E455),((Input!$M$112+Input!$M$88)*$M$7)-SUM($M455:AX455),((Input!$M$112+Input!$M$88)*$M$7)/A10taxstdlife))</f>
        <v>0</v>
      </c>
      <c r="AZ455" s="172">
        <f>IF(A10taxstdlife="n/a","n/a",IF(AZ$3&gt;(A10taxstdlife+$E455),((Input!$M$112+Input!$M$88)*$M$7)-SUM($M455:AY455),((Input!$M$112+Input!$M$88)*$M$7)/A10taxstdlife))</f>
        <v>0</v>
      </c>
      <c r="BA455" s="172">
        <f>IF(A10taxstdlife="n/a","n/a",IF(BA$3&gt;(A10taxstdlife+$E455),((Input!$M$112+Input!$M$88)*$M$7)-SUM($M455:AZ455),((Input!$M$112+Input!$M$88)*$M$7)/A10taxstdlife))</f>
        <v>0</v>
      </c>
      <c r="BB455" s="172">
        <f>IF(A10taxstdlife="n/a","n/a",IF(BB$3&gt;(A10taxstdlife+$E455),((Input!$M$112+Input!$M$88)*$M$7)-SUM($M455:BA455),((Input!$M$112+Input!$M$88)*$M$7)/A10taxstdlife))</f>
        <v>0</v>
      </c>
      <c r="BC455" s="172">
        <f>IF(A10taxstdlife="n/a","n/a",IF(BC$3&gt;(A10taxstdlife+$E455),((Input!$M$112+Input!$M$88)*$M$7)-SUM($M455:BB455),((Input!$M$112+Input!$M$88)*$M$7)/A10taxstdlife))</f>
        <v>0</v>
      </c>
      <c r="BD455" s="172">
        <f>IF(A10taxstdlife="n/a","n/a",IF(BD$3&gt;(A10taxstdlife+$E455),((Input!$M$112+Input!$M$88)*$M$7)-SUM($M455:BC455),((Input!$M$112+Input!$M$88)*$M$7)/A10taxstdlife))</f>
        <v>0</v>
      </c>
      <c r="BE455" s="172">
        <f>IF(A10taxstdlife="n/a","n/a",IF(BE$3&gt;(A10taxstdlife+$E455),((Input!$M$112+Input!$M$88)*$M$7)-SUM($M455:BD455),((Input!$M$112+Input!$M$88)*$M$7)/A10taxstdlife))</f>
        <v>0</v>
      </c>
      <c r="BF455" s="172">
        <f>IF(A10taxstdlife="n/a","n/a",IF(BF$3&gt;(A10taxstdlife+$E455),((Input!$M$112+Input!$M$88)*$M$7)-SUM($M455:BE455),((Input!$M$112+Input!$M$88)*$M$7)/A10taxstdlife))</f>
        <v>0</v>
      </c>
      <c r="BG455" s="172">
        <f>IF(A10taxstdlife="n/a","n/a",IF(BG$3&gt;(A10taxstdlife+$E455),((Input!$M$112+Input!$M$88)*$M$7)-SUM($M455:BF455),((Input!$M$112+Input!$M$88)*$M$7)/A10taxstdlife))</f>
        <v>0</v>
      </c>
      <c r="BH455" s="172">
        <f>IF(A10taxstdlife="n/a","n/a",IF(BH$3&gt;(A10taxstdlife+$E455),((Input!$M$112+Input!$M$88)*$M$7)-SUM($M455:BG455),((Input!$M$112+Input!$M$88)*$M$7)/A10taxstdlife))</f>
        <v>0</v>
      </c>
      <c r="BI455" s="172">
        <f>IF(A10taxstdlife="n/a","n/a",IF(BI$3&gt;(A10taxstdlife+$E455),((Input!$M$112+Input!$M$88)*$M$7)-SUM($M455:BH455),((Input!$M$112+Input!$M$88)*$M$7)/A10taxstdlife))</f>
        <v>0</v>
      </c>
      <c r="BJ455" s="16"/>
      <c r="BK455" s="16"/>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2" customFormat="1" hidden="1" outlineLevel="2">
      <c r="A456" s="16"/>
      <c r="B456" s="16"/>
      <c r="C456" s="35"/>
      <c r="D456" s="546"/>
      <c r="E456" s="293">
        <v>8</v>
      </c>
      <c r="F456" s="37"/>
      <c r="G456" s="318"/>
      <c r="H456" s="320"/>
      <c r="I456" s="320"/>
      <c r="J456" s="320"/>
      <c r="K456" s="320"/>
      <c r="L456" s="320"/>
      <c r="M456" s="320"/>
      <c r="N456" s="319"/>
      <c r="O456" s="172">
        <f>IF(A10taxstdlife="n/a","n/a",IF(O$3&gt;(A10taxstdlife+$E456),((Input!$N$112+Input!$N$88)*$N$7)-SUM($N456:N456),((Input!$N$112+Input!$N$88)*$N$7)/A10taxstdlife))</f>
        <v>0</v>
      </c>
      <c r="P456" s="172">
        <f>IF(A10taxstdlife="n/a","n/a",IF(P$3&gt;(A10taxstdlife+$E456),((Input!$N$112+Input!$N$88)*$N$7)-SUM($N456:O456),((Input!$N$112+Input!$N$88)*$N$7)/A10taxstdlife))</f>
        <v>0</v>
      </c>
      <c r="Q456" s="172">
        <f>IF(A10taxstdlife="n/a","n/a",IF(Q$3&gt;(A10taxstdlife+$E456),((Input!$N$112+Input!$N$88)*$N$7)-SUM($N456:P456),((Input!$N$112+Input!$N$88)*$N$7)/A10taxstdlife))</f>
        <v>0</v>
      </c>
      <c r="R456" s="172">
        <f>IF(A10taxstdlife="n/a","n/a",IF(R$3&gt;(A10taxstdlife+$E456),((Input!$N$112+Input!$N$88)*$N$7)-SUM($N456:Q456),((Input!$N$112+Input!$N$88)*$N$7)/A10taxstdlife))</f>
        <v>0</v>
      </c>
      <c r="S456" s="172">
        <f>IF(A10taxstdlife="n/a","n/a",IF(S$3&gt;(A10taxstdlife+$E456),((Input!$N$112+Input!$N$88)*$N$7)-SUM($N456:R456),((Input!$N$112+Input!$N$88)*$N$7)/A10taxstdlife))</f>
        <v>0</v>
      </c>
      <c r="T456" s="172">
        <f>IF(A10taxstdlife="n/a","n/a",IF(T$3&gt;(A10taxstdlife+$E456),((Input!$N$112+Input!$N$88)*$N$7)-SUM($N456:S456),((Input!$N$112+Input!$N$88)*$N$7)/A10taxstdlife))</f>
        <v>0</v>
      </c>
      <c r="U456" s="172">
        <f>IF(A10taxstdlife="n/a","n/a",IF(U$3&gt;(A10taxstdlife+$E456),((Input!$N$112+Input!$N$88)*$N$7)-SUM($N456:T456),((Input!$N$112+Input!$N$88)*$N$7)/A10taxstdlife))</f>
        <v>0</v>
      </c>
      <c r="V456" s="172">
        <f>IF(A10taxstdlife="n/a","n/a",IF(V$3&gt;(A10taxstdlife+$E456),((Input!$N$112+Input!$N$88)*$N$7)-SUM($N456:U456),((Input!$N$112+Input!$N$88)*$N$7)/A10taxstdlife))</f>
        <v>0</v>
      </c>
      <c r="W456" s="172">
        <f>IF(A10taxstdlife="n/a","n/a",IF(W$3&gt;(A10taxstdlife+$E456),((Input!$N$112+Input!$N$88)*$N$7)-SUM($N456:V456),((Input!$N$112+Input!$N$88)*$N$7)/A10taxstdlife))</f>
        <v>0</v>
      </c>
      <c r="X456" s="172">
        <f>IF(A10taxstdlife="n/a","n/a",IF(X$3&gt;(A10taxstdlife+$E456),((Input!$N$112+Input!$N$88)*$N$7)-SUM($N456:W456),((Input!$N$112+Input!$N$88)*$N$7)/A10taxstdlife))</f>
        <v>0</v>
      </c>
      <c r="Y456" s="172">
        <f>IF(A10taxstdlife="n/a","n/a",IF(Y$3&gt;(A10taxstdlife+$E456),((Input!$N$112+Input!$N$88)*$N$7)-SUM($N456:X456),((Input!$N$112+Input!$N$88)*$N$7)/A10taxstdlife))</f>
        <v>0</v>
      </c>
      <c r="Z456" s="172">
        <f>IF(A10taxstdlife="n/a","n/a",IF(Z$3&gt;(A10taxstdlife+$E456),((Input!$N$112+Input!$N$88)*$N$7)-SUM($N456:Y456),((Input!$N$112+Input!$N$88)*$N$7)/A10taxstdlife))</f>
        <v>0</v>
      </c>
      <c r="AA456" s="172">
        <f>IF(A10taxstdlife="n/a","n/a",IF(AA$3&gt;(A10taxstdlife+$E456),((Input!$N$112+Input!$N$88)*$N$7)-SUM($N456:Z456),((Input!$N$112+Input!$N$88)*$N$7)/A10taxstdlife))</f>
        <v>0</v>
      </c>
      <c r="AB456" s="172">
        <f>IF(A10taxstdlife="n/a","n/a",IF(AB$3&gt;(A10taxstdlife+$E456),((Input!$N$112+Input!$N$88)*$N$7)-SUM($N456:AA456),((Input!$N$112+Input!$N$88)*$N$7)/A10taxstdlife))</f>
        <v>0</v>
      </c>
      <c r="AC456" s="172">
        <f>IF(A10taxstdlife="n/a","n/a",IF(AC$3&gt;(A10taxstdlife+$E456),((Input!$N$112+Input!$N$88)*$N$7)-SUM($N456:AB456),((Input!$N$112+Input!$N$88)*$N$7)/A10taxstdlife))</f>
        <v>0</v>
      </c>
      <c r="AD456" s="172">
        <f>IF(A10taxstdlife="n/a","n/a",IF(AD$3&gt;(A10taxstdlife+$E456),((Input!$N$112+Input!$N$88)*$N$7)-SUM($N456:AC456),((Input!$N$112+Input!$N$88)*$N$7)/A10taxstdlife))</f>
        <v>0</v>
      </c>
      <c r="AE456" s="172">
        <f>IF(A10taxstdlife="n/a","n/a",IF(AE$3&gt;(A10taxstdlife+$E456),((Input!$N$112+Input!$N$88)*$N$7)-SUM($N456:AD456),((Input!$N$112+Input!$N$88)*$N$7)/A10taxstdlife))</f>
        <v>0</v>
      </c>
      <c r="AF456" s="172">
        <f>IF(A10taxstdlife="n/a","n/a",IF(AF$3&gt;(A10taxstdlife+$E456),((Input!$N$112+Input!$N$88)*$N$7)-SUM($N456:AE456),((Input!$N$112+Input!$N$88)*$N$7)/A10taxstdlife))</f>
        <v>0</v>
      </c>
      <c r="AG456" s="172">
        <f>IF(A10taxstdlife="n/a","n/a",IF(AG$3&gt;(A10taxstdlife+$E456),((Input!$N$112+Input!$N$88)*$N$7)-SUM($N456:AF456),((Input!$N$112+Input!$N$88)*$N$7)/A10taxstdlife))</f>
        <v>0</v>
      </c>
      <c r="AH456" s="172">
        <f>IF(A10taxstdlife="n/a","n/a",IF(AH$3&gt;(A10taxstdlife+$E456),((Input!$N$112+Input!$N$88)*$N$7)-SUM($N456:AG456),((Input!$N$112+Input!$N$88)*$N$7)/A10taxstdlife))</f>
        <v>0</v>
      </c>
      <c r="AI456" s="172">
        <f>IF(A10taxstdlife="n/a","n/a",IF(AI$3&gt;(A10taxstdlife+$E456),((Input!$N$112+Input!$N$88)*$N$7)-SUM($N456:AH456),((Input!$N$112+Input!$N$88)*$N$7)/A10taxstdlife))</f>
        <v>0</v>
      </c>
      <c r="AJ456" s="172">
        <f>IF(A10taxstdlife="n/a","n/a",IF(AJ$3&gt;(A10taxstdlife+$E456),((Input!$N$112+Input!$N$88)*$N$7)-SUM($N456:AI456),((Input!$N$112+Input!$N$88)*$N$7)/A10taxstdlife))</f>
        <v>0</v>
      </c>
      <c r="AK456" s="172">
        <f>IF(A10taxstdlife="n/a","n/a",IF(AK$3&gt;(A10taxstdlife+$E456),((Input!$N$112+Input!$N$88)*$N$7)-SUM($N456:AJ456),((Input!$N$112+Input!$N$88)*$N$7)/A10taxstdlife))</f>
        <v>0</v>
      </c>
      <c r="AL456" s="172">
        <f>IF(A10taxstdlife="n/a","n/a",IF(AL$3&gt;(A10taxstdlife+$E456),((Input!$N$112+Input!$N$88)*$N$7)-SUM($N456:AK456),((Input!$N$112+Input!$N$88)*$N$7)/A10taxstdlife))</f>
        <v>0</v>
      </c>
      <c r="AM456" s="172">
        <f>IF(A10taxstdlife="n/a","n/a",IF(AM$3&gt;(A10taxstdlife+$E456),((Input!$N$112+Input!$N$88)*$N$7)-SUM($N456:AL456),((Input!$N$112+Input!$N$88)*$N$7)/A10taxstdlife))</f>
        <v>0</v>
      </c>
      <c r="AN456" s="172">
        <f>IF(A10taxstdlife="n/a","n/a",IF(AN$3&gt;(A10taxstdlife+$E456),((Input!$N$112+Input!$N$88)*$N$7)-SUM($N456:AM456),((Input!$N$112+Input!$N$88)*$N$7)/A10taxstdlife))</f>
        <v>0</v>
      </c>
      <c r="AO456" s="172">
        <f>IF(A10taxstdlife="n/a","n/a",IF(AO$3&gt;(A10taxstdlife+$E456),((Input!$N$112+Input!$N$88)*$N$7)-SUM($N456:AN456),((Input!$N$112+Input!$N$88)*$N$7)/A10taxstdlife))</f>
        <v>0</v>
      </c>
      <c r="AP456" s="172">
        <f>IF(A10taxstdlife="n/a","n/a",IF(AP$3&gt;(A10taxstdlife+$E456),((Input!$N$112+Input!$N$88)*$N$7)-SUM($N456:AO456),((Input!$N$112+Input!$N$88)*$N$7)/A10taxstdlife))</f>
        <v>0</v>
      </c>
      <c r="AQ456" s="172">
        <f>IF(A10taxstdlife="n/a","n/a",IF(AQ$3&gt;(A10taxstdlife+$E456),((Input!$N$112+Input!$N$88)*$N$7)-SUM($N456:AP456),((Input!$N$112+Input!$N$88)*$N$7)/A10taxstdlife))</f>
        <v>0</v>
      </c>
      <c r="AR456" s="172">
        <f>IF(A10taxstdlife="n/a","n/a",IF(AR$3&gt;(A10taxstdlife+$E456),((Input!$N$112+Input!$N$88)*$N$7)-SUM($N456:AQ456),((Input!$N$112+Input!$N$88)*$N$7)/A10taxstdlife))</f>
        <v>0</v>
      </c>
      <c r="AS456" s="172">
        <f>IF(A10taxstdlife="n/a","n/a",IF(AS$3&gt;(A10taxstdlife+$E456),((Input!$N$112+Input!$N$88)*$N$7)-SUM($N456:AR456),((Input!$N$112+Input!$N$88)*$N$7)/A10taxstdlife))</f>
        <v>0</v>
      </c>
      <c r="AT456" s="172">
        <f>IF(A10taxstdlife="n/a","n/a",IF(AT$3&gt;(A10taxstdlife+$E456),((Input!$N$112+Input!$N$88)*$N$7)-SUM($N456:AS456),((Input!$N$112+Input!$N$88)*$N$7)/A10taxstdlife))</f>
        <v>0</v>
      </c>
      <c r="AU456" s="172">
        <f>IF(A10taxstdlife="n/a","n/a",IF(AU$3&gt;(A10taxstdlife+$E456),((Input!$N$112+Input!$N$88)*$N$7)-SUM($N456:AT456),((Input!$N$112+Input!$N$88)*$N$7)/A10taxstdlife))</f>
        <v>0</v>
      </c>
      <c r="AV456" s="172">
        <f>IF(A10taxstdlife="n/a","n/a",IF(AV$3&gt;(A10taxstdlife+$E456),((Input!$N$112+Input!$N$88)*$N$7)-SUM($N456:AU456),((Input!$N$112+Input!$N$88)*$N$7)/A10taxstdlife))</f>
        <v>0</v>
      </c>
      <c r="AW456" s="172">
        <f>IF(A10taxstdlife="n/a","n/a",IF(AW$3&gt;(A10taxstdlife+$E456),((Input!$N$112+Input!$N$88)*$N$7)-SUM($N456:AV456),((Input!$N$112+Input!$N$88)*$N$7)/A10taxstdlife))</f>
        <v>0</v>
      </c>
      <c r="AX456" s="172">
        <f>IF(A10taxstdlife="n/a","n/a",IF(AX$3&gt;(A10taxstdlife+$E456),((Input!$N$112+Input!$N$88)*$N$7)-SUM($N456:AW456),((Input!$N$112+Input!$N$88)*$N$7)/A10taxstdlife))</f>
        <v>0</v>
      </c>
      <c r="AY456" s="172">
        <f>IF(A10taxstdlife="n/a","n/a",IF(AY$3&gt;(A10taxstdlife+$E456),((Input!$N$112+Input!$N$88)*$N$7)-SUM($N456:AX456),((Input!$N$112+Input!$N$88)*$N$7)/A10taxstdlife))</f>
        <v>0</v>
      </c>
      <c r="AZ456" s="172">
        <f>IF(A10taxstdlife="n/a","n/a",IF(AZ$3&gt;(A10taxstdlife+$E456),((Input!$N$112+Input!$N$88)*$N$7)-SUM($N456:AY456),((Input!$N$112+Input!$N$88)*$N$7)/A10taxstdlife))</f>
        <v>0</v>
      </c>
      <c r="BA456" s="172">
        <f>IF(A10taxstdlife="n/a","n/a",IF(BA$3&gt;(A10taxstdlife+$E456),((Input!$N$112+Input!$N$88)*$N$7)-SUM($N456:AZ456),((Input!$N$112+Input!$N$88)*$N$7)/A10taxstdlife))</f>
        <v>0</v>
      </c>
      <c r="BB456" s="172">
        <f>IF(A10taxstdlife="n/a","n/a",IF(BB$3&gt;(A10taxstdlife+$E456),((Input!$N$112+Input!$N$88)*$N$7)-SUM($N456:BA456),((Input!$N$112+Input!$N$88)*$N$7)/A10taxstdlife))</f>
        <v>0</v>
      </c>
      <c r="BC456" s="172">
        <f>IF(A10taxstdlife="n/a","n/a",IF(BC$3&gt;(A10taxstdlife+$E456),((Input!$N$112+Input!$N$88)*$N$7)-SUM($N456:BB456),((Input!$N$112+Input!$N$88)*$N$7)/A10taxstdlife))</f>
        <v>0</v>
      </c>
      <c r="BD456" s="172">
        <f>IF(A10taxstdlife="n/a","n/a",IF(BD$3&gt;(A10taxstdlife+$E456),((Input!$N$112+Input!$N$88)*$N$7)-SUM($N456:BC456),((Input!$N$112+Input!$N$88)*$N$7)/A10taxstdlife))</f>
        <v>0</v>
      </c>
      <c r="BE456" s="172">
        <f>IF(A10taxstdlife="n/a","n/a",IF(BE$3&gt;(A10taxstdlife+$E456),((Input!$N$112+Input!$N$88)*$N$7)-SUM($N456:BD456),((Input!$N$112+Input!$N$88)*$N$7)/A10taxstdlife))</f>
        <v>0</v>
      </c>
      <c r="BF456" s="172">
        <f>IF(A10taxstdlife="n/a","n/a",IF(BF$3&gt;(A10taxstdlife+$E456),((Input!$N$112+Input!$N$88)*$N$7)-SUM($N456:BE456),((Input!$N$112+Input!$N$88)*$N$7)/A10taxstdlife))</f>
        <v>0</v>
      </c>
      <c r="BG456" s="172">
        <f>IF(A10taxstdlife="n/a","n/a",IF(BG$3&gt;(A10taxstdlife+$E456),((Input!$N$112+Input!$N$88)*$N$7)-SUM($N456:BF456),((Input!$N$112+Input!$N$88)*$N$7)/A10taxstdlife))</f>
        <v>0</v>
      </c>
      <c r="BH456" s="172">
        <f>IF(A10taxstdlife="n/a","n/a",IF(BH$3&gt;(A10taxstdlife+$E456),((Input!$N$112+Input!$N$88)*$N$7)-SUM($N456:BG456),((Input!$N$112+Input!$N$88)*$N$7)/A10taxstdlife))</f>
        <v>0</v>
      </c>
      <c r="BI456" s="172">
        <f>IF(A10taxstdlife="n/a","n/a",IF(BI$3&gt;(A10taxstdlife+$E456),((Input!$N$112+Input!$N$88)*$N$7)-SUM($N456:BH456),((Input!$N$112+Input!$N$88)*$N$7)/A10taxstdlife))</f>
        <v>0</v>
      </c>
      <c r="BJ456" s="16"/>
      <c r="BK456" s="1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2" customFormat="1" hidden="1" outlineLevel="2">
      <c r="A457" s="16"/>
      <c r="B457" s="16"/>
      <c r="C457" s="35"/>
      <c r="D457" s="546"/>
      <c r="E457" s="293">
        <v>9</v>
      </c>
      <c r="F457" s="37"/>
      <c r="G457" s="318"/>
      <c r="H457" s="320"/>
      <c r="I457" s="320"/>
      <c r="J457" s="320"/>
      <c r="K457" s="320"/>
      <c r="L457" s="320"/>
      <c r="M457" s="320"/>
      <c r="N457" s="320"/>
      <c r="O457" s="319"/>
      <c r="P457" s="172">
        <f>IF(A10taxstdlife="n/a","n/a",IF(P$3&gt;(A10taxstdlife+$E457),((Input!$O$112+Input!$O$88)*$O$7)-SUM($O457:O457),((Input!$O$112+Input!$O$88)*$O$7)/A10taxstdlife))</f>
        <v>0</v>
      </c>
      <c r="Q457" s="172">
        <f>IF(A10taxstdlife="n/a","n/a",IF(Q$3&gt;(A10taxstdlife+$E457),((Input!$O$112+Input!$O$88)*$O$7)-SUM($O457:P457),((Input!$O$112+Input!$O$88)*$O$7)/A10taxstdlife))</f>
        <v>0</v>
      </c>
      <c r="R457" s="172">
        <f>IF(A10taxstdlife="n/a","n/a",IF(R$3&gt;(A10taxstdlife+$E457),((Input!$O$112+Input!$O$88)*$O$7)-SUM($O457:Q457),((Input!$O$112+Input!$O$88)*$O$7)/A10taxstdlife))</f>
        <v>0</v>
      </c>
      <c r="S457" s="172">
        <f>IF(A10taxstdlife="n/a","n/a",IF(S$3&gt;(A10taxstdlife+$E457),((Input!$O$112+Input!$O$88)*$O$7)-SUM($O457:R457),((Input!$O$112+Input!$O$88)*$O$7)/A10taxstdlife))</f>
        <v>0</v>
      </c>
      <c r="T457" s="172">
        <f>IF(A10taxstdlife="n/a","n/a",IF(T$3&gt;(A10taxstdlife+$E457),((Input!$O$112+Input!$O$88)*$O$7)-SUM($O457:S457),((Input!$O$112+Input!$O$88)*$O$7)/A10taxstdlife))</f>
        <v>0</v>
      </c>
      <c r="U457" s="172">
        <f>IF(A10taxstdlife="n/a","n/a",IF(U$3&gt;(A10taxstdlife+$E457),((Input!$O$112+Input!$O$88)*$O$7)-SUM($O457:T457),((Input!$O$112+Input!$O$88)*$O$7)/A10taxstdlife))</f>
        <v>0</v>
      </c>
      <c r="V457" s="172">
        <f>IF(A10taxstdlife="n/a","n/a",IF(V$3&gt;(A10taxstdlife+$E457),((Input!$O$112+Input!$O$88)*$O$7)-SUM($O457:U457),((Input!$O$112+Input!$O$88)*$O$7)/A10taxstdlife))</f>
        <v>0</v>
      </c>
      <c r="W457" s="172">
        <f>IF(A10taxstdlife="n/a","n/a",IF(W$3&gt;(A10taxstdlife+$E457),((Input!$O$112+Input!$O$88)*$O$7)-SUM($O457:V457),((Input!$O$112+Input!$O$88)*$O$7)/A10taxstdlife))</f>
        <v>0</v>
      </c>
      <c r="X457" s="172">
        <f>IF(A10taxstdlife="n/a","n/a",IF(X$3&gt;(A10taxstdlife+$E457),((Input!$O$112+Input!$O$88)*$O$7)-SUM($O457:W457),((Input!$O$112+Input!$O$88)*$O$7)/A10taxstdlife))</f>
        <v>0</v>
      </c>
      <c r="Y457" s="172">
        <f>IF(A10taxstdlife="n/a","n/a",IF(Y$3&gt;(A10taxstdlife+$E457),((Input!$O$112+Input!$O$88)*$O$7)-SUM($O457:X457),((Input!$O$112+Input!$O$88)*$O$7)/A10taxstdlife))</f>
        <v>0</v>
      </c>
      <c r="Z457" s="172">
        <f>IF(A10taxstdlife="n/a","n/a",IF(Z$3&gt;(A10taxstdlife+$E457),((Input!$O$112+Input!$O$88)*$O$7)-SUM($O457:Y457),((Input!$O$112+Input!$O$88)*$O$7)/A10taxstdlife))</f>
        <v>0</v>
      </c>
      <c r="AA457" s="172">
        <f>IF(A10taxstdlife="n/a","n/a",IF(AA$3&gt;(A10taxstdlife+$E457),((Input!$O$112+Input!$O$88)*$O$7)-SUM($O457:Z457),((Input!$O$112+Input!$O$88)*$O$7)/A10taxstdlife))</f>
        <v>0</v>
      </c>
      <c r="AB457" s="172">
        <f>IF(A10taxstdlife="n/a","n/a",IF(AB$3&gt;(A10taxstdlife+$E457),((Input!$O$112+Input!$O$88)*$O$7)-SUM($O457:AA457),((Input!$O$112+Input!$O$88)*$O$7)/A10taxstdlife))</f>
        <v>0</v>
      </c>
      <c r="AC457" s="172">
        <f>IF(A10taxstdlife="n/a","n/a",IF(AC$3&gt;(A10taxstdlife+$E457),((Input!$O$112+Input!$O$88)*$O$7)-SUM($O457:AB457),((Input!$O$112+Input!$O$88)*$O$7)/A10taxstdlife))</f>
        <v>0</v>
      </c>
      <c r="AD457" s="172">
        <f>IF(A10taxstdlife="n/a","n/a",IF(AD$3&gt;(A10taxstdlife+$E457),((Input!$O$112+Input!$O$88)*$O$7)-SUM($O457:AC457),((Input!$O$112+Input!$O$88)*$O$7)/A10taxstdlife))</f>
        <v>0</v>
      </c>
      <c r="AE457" s="172">
        <f>IF(A10taxstdlife="n/a","n/a",IF(AE$3&gt;(A10taxstdlife+$E457),((Input!$O$112+Input!$O$88)*$O$7)-SUM($O457:AD457),((Input!$O$112+Input!$O$88)*$O$7)/A10taxstdlife))</f>
        <v>0</v>
      </c>
      <c r="AF457" s="172">
        <f>IF(A10taxstdlife="n/a","n/a",IF(AF$3&gt;(A10taxstdlife+$E457),((Input!$O$112+Input!$O$88)*$O$7)-SUM($O457:AE457),((Input!$O$112+Input!$O$88)*$O$7)/A10taxstdlife))</f>
        <v>0</v>
      </c>
      <c r="AG457" s="172">
        <f>IF(A10taxstdlife="n/a","n/a",IF(AG$3&gt;(A10taxstdlife+$E457),((Input!$O$112+Input!$O$88)*$O$7)-SUM($O457:AF457),((Input!$O$112+Input!$O$88)*$O$7)/A10taxstdlife))</f>
        <v>0</v>
      </c>
      <c r="AH457" s="172">
        <f>IF(A10taxstdlife="n/a","n/a",IF(AH$3&gt;(A10taxstdlife+$E457),((Input!$O$112+Input!$O$88)*$O$7)-SUM($O457:AG457),((Input!$O$112+Input!$O$88)*$O$7)/A10taxstdlife))</f>
        <v>0</v>
      </c>
      <c r="AI457" s="172">
        <f>IF(A10taxstdlife="n/a","n/a",IF(AI$3&gt;(A10taxstdlife+$E457),((Input!$O$112+Input!$O$88)*$O$7)-SUM($O457:AH457),((Input!$O$112+Input!$O$88)*$O$7)/A10taxstdlife))</f>
        <v>0</v>
      </c>
      <c r="AJ457" s="172">
        <f>IF(A10taxstdlife="n/a","n/a",IF(AJ$3&gt;(A10taxstdlife+$E457),((Input!$O$112+Input!$O$88)*$O$7)-SUM($O457:AI457),((Input!$O$112+Input!$O$88)*$O$7)/A10taxstdlife))</f>
        <v>0</v>
      </c>
      <c r="AK457" s="172">
        <f>IF(A10taxstdlife="n/a","n/a",IF(AK$3&gt;(A10taxstdlife+$E457),((Input!$O$112+Input!$O$88)*$O$7)-SUM($O457:AJ457),((Input!$O$112+Input!$O$88)*$O$7)/A10taxstdlife))</f>
        <v>0</v>
      </c>
      <c r="AL457" s="172">
        <f>IF(A10taxstdlife="n/a","n/a",IF(AL$3&gt;(A10taxstdlife+$E457),((Input!$O$112+Input!$O$88)*$O$7)-SUM($O457:AK457),((Input!$O$112+Input!$O$88)*$O$7)/A10taxstdlife))</f>
        <v>0</v>
      </c>
      <c r="AM457" s="172">
        <f>IF(A10taxstdlife="n/a","n/a",IF(AM$3&gt;(A10taxstdlife+$E457),((Input!$O$112+Input!$O$88)*$O$7)-SUM($O457:AL457),((Input!$O$112+Input!$O$88)*$O$7)/A10taxstdlife))</f>
        <v>0</v>
      </c>
      <c r="AN457" s="172">
        <f>IF(A10taxstdlife="n/a","n/a",IF(AN$3&gt;(A10taxstdlife+$E457),((Input!$O$112+Input!$O$88)*$O$7)-SUM($O457:AM457),((Input!$O$112+Input!$O$88)*$O$7)/A10taxstdlife))</f>
        <v>0</v>
      </c>
      <c r="AO457" s="172">
        <f>IF(A10taxstdlife="n/a","n/a",IF(AO$3&gt;(A10taxstdlife+$E457),((Input!$O$112+Input!$O$88)*$O$7)-SUM($O457:AN457),((Input!$O$112+Input!$O$88)*$O$7)/A10taxstdlife))</f>
        <v>0</v>
      </c>
      <c r="AP457" s="172">
        <f>IF(A10taxstdlife="n/a","n/a",IF(AP$3&gt;(A10taxstdlife+$E457),((Input!$O$112+Input!$O$88)*$O$7)-SUM($O457:AO457),((Input!$O$112+Input!$O$88)*$O$7)/A10taxstdlife))</f>
        <v>0</v>
      </c>
      <c r="AQ457" s="172">
        <f>IF(A10taxstdlife="n/a","n/a",IF(AQ$3&gt;(A10taxstdlife+$E457),((Input!$O$112+Input!$O$88)*$O$7)-SUM($O457:AP457),((Input!$O$112+Input!$O$88)*$O$7)/A10taxstdlife))</f>
        <v>0</v>
      </c>
      <c r="AR457" s="172">
        <f>IF(A10taxstdlife="n/a","n/a",IF(AR$3&gt;(A10taxstdlife+$E457),((Input!$O$112+Input!$O$88)*$O$7)-SUM($O457:AQ457),((Input!$O$112+Input!$O$88)*$O$7)/A10taxstdlife))</f>
        <v>0</v>
      </c>
      <c r="AS457" s="172">
        <f>IF(A10taxstdlife="n/a","n/a",IF(AS$3&gt;(A10taxstdlife+$E457),((Input!$O$112+Input!$O$88)*$O$7)-SUM($O457:AR457),((Input!$O$112+Input!$O$88)*$O$7)/A10taxstdlife))</f>
        <v>0</v>
      </c>
      <c r="AT457" s="172">
        <f>IF(A10taxstdlife="n/a","n/a",IF(AT$3&gt;(A10taxstdlife+$E457),((Input!$O$112+Input!$O$88)*$O$7)-SUM($O457:AS457),((Input!$O$112+Input!$O$88)*$O$7)/A10taxstdlife))</f>
        <v>0</v>
      </c>
      <c r="AU457" s="172">
        <f>IF(A10taxstdlife="n/a","n/a",IF(AU$3&gt;(A10taxstdlife+$E457),((Input!$O$112+Input!$O$88)*$O$7)-SUM($O457:AT457),((Input!$O$112+Input!$O$88)*$O$7)/A10taxstdlife))</f>
        <v>0</v>
      </c>
      <c r="AV457" s="172">
        <f>IF(A10taxstdlife="n/a","n/a",IF(AV$3&gt;(A10taxstdlife+$E457),((Input!$O$112+Input!$O$88)*$O$7)-SUM($O457:AU457),((Input!$O$112+Input!$O$88)*$O$7)/A10taxstdlife))</f>
        <v>0</v>
      </c>
      <c r="AW457" s="172">
        <f>IF(A10taxstdlife="n/a","n/a",IF(AW$3&gt;(A10taxstdlife+$E457),((Input!$O$112+Input!$O$88)*$O$7)-SUM($O457:AV457),((Input!$O$112+Input!$O$88)*$O$7)/A10taxstdlife))</f>
        <v>0</v>
      </c>
      <c r="AX457" s="172">
        <f>IF(A10taxstdlife="n/a","n/a",IF(AX$3&gt;(A10taxstdlife+$E457),((Input!$O$112+Input!$O$88)*$O$7)-SUM($O457:AW457),((Input!$O$112+Input!$O$88)*$O$7)/A10taxstdlife))</f>
        <v>0</v>
      </c>
      <c r="AY457" s="172">
        <f>IF(A10taxstdlife="n/a","n/a",IF(AY$3&gt;(A10taxstdlife+$E457),((Input!$O$112+Input!$O$88)*$O$7)-SUM($O457:AX457),((Input!$O$112+Input!$O$88)*$O$7)/A10taxstdlife))</f>
        <v>0</v>
      </c>
      <c r="AZ457" s="172">
        <f>IF(A10taxstdlife="n/a","n/a",IF(AZ$3&gt;(A10taxstdlife+$E457),((Input!$O$112+Input!$O$88)*$O$7)-SUM($O457:AY457),((Input!$O$112+Input!$O$88)*$O$7)/A10taxstdlife))</f>
        <v>0</v>
      </c>
      <c r="BA457" s="172">
        <f>IF(A10taxstdlife="n/a","n/a",IF(BA$3&gt;(A10taxstdlife+$E457),((Input!$O$112+Input!$O$88)*$O$7)-SUM($O457:AZ457),((Input!$O$112+Input!$O$88)*$O$7)/A10taxstdlife))</f>
        <v>0</v>
      </c>
      <c r="BB457" s="172">
        <f>IF(A10taxstdlife="n/a","n/a",IF(BB$3&gt;(A10taxstdlife+$E457),((Input!$O$112+Input!$O$88)*$O$7)-SUM($O457:BA457),((Input!$O$112+Input!$O$88)*$O$7)/A10taxstdlife))</f>
        <v>0</v>
      </c>
      <c r="BC457" s="172">
        <f>IF(A10taxstdlife="n/a","n/a",IF(BC$3&gt;(A10taxstdlife+$E457),((Input!$O$112+Input!$O$88)*$O$7)-SUM($O457:BB457),((Input!$O$112+Input!$O$88)*$O$7)/A10taxstdlife))</f>
        <v>0</v>
      </c>
      <c r="BD457" s="172">
        <f>IF(A10taxstdlife="n/a","n/a",IF(BD$3&gt;(A10taxstdlife+$E457),((Input!$O$112+Input!$O$88)*$O$7)-SUM($O457:BC457),((Input!$O$112+Input!$O$88)*$O$7)/A10taxstdlife))</f>
        <v>0</v>
      </c>
      <c r="BE457" s="172">
        <f>IF(A10taxstdlife="n/a","n/a",IF(BE$3&gt;(A10taxstdlife+$E457),((Input!$O$112+Input!$O$88)*$O$7)-SUM($O457:BD457),((Input!$O$112+Input!$O$88)*$O$7)/A10taxstdlife))</f>
        <v>0</v>
      </c>
      <c r="BF457" s="172">
        <f>IF(A10taxstdlife="n/a","n/a",IF(BF$3&gt;(A10taxstdlife+$E457),((Input!$O$112+Input!$O$88)*$O$7)-SUM($O457:BE457),((Input!$O$112+Input!$O$88)*$O$7)/A10taxstdlife))</f>
        <v>0</v>
      </c>
      <c r="BG457" s="172">
        <f>IF(A10taxstdlife="n/a","n/a",IF(BG$3&gt;(A10taxstdlife+$E457),((Input!$O$112+Input!$O$88)*$O$7)-SUM($O457:BF457),((Input!$O$112+Input!$O$88)*$O$7)/A10taxstdlife))</f>
        <v>0</v>
      </c>
      <c r="BH457" s="172">
        <f>IF(A10taxstdlife="n/a","n/a",IF(BH$3&gt;(A10taxstdlife+$E457),((Input!$O$112+Input!$O$88)*$O$7)-SUM($O457:BG457),((Input!$O$112+Input!$O$88)*$O$7)/A10taxstdlife))</f>
        <v>0</v>
      </c>
      <c r="BI457" s="172">
        <f>IF(A10taxstdlife="n/a","n/a",IF(BI$3&gt;(A10taxstdlife+$E457),((Input!$O$112+Input!$O$88)*$O$7)-SUM($O457:BH457),((Input!$O$112+Input!$O$88)*$O$7)/A10taxstdlife))</f>
        <v>0</v>
      </c>
      <c r="BJ457" s="40"/>
      <c r="BK457" s="16"/>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2" customFormat="1" hidden="1" outlineLevel="2">
      <c r="A458" s="16"/>
      <c r="B458" s="16"/>
      <c r="C458" s="35"/>
      <c r="D458" s="546"/>
      <c r="E458" s="294">
        <v>10</v>
      </c>
      <c r="F458" s="37"/>
      <c r="G458" s="318"/>
      <c r="H458" s="320"/>
      <c r="I458" s="320"/>
      <c r="J458" s="320"/>
      <c r="K458" s="320"/>
      <c r="L458" s="320"/>
      <c r="M458" s="320"/>
      <c r="N458" s="320"/>
      <c r="O458" s="320"/>
      <c r="P458" s="319"/>
      <c r="Q458" s="172">
        <f>IF(A10taxstdlife="n/a","n/a",IF(Q$3&gt;(A10taxstdlife+$E458),((Input!$P$112+Input!$P$88)*$P$7)-SUM($P458:P458),((Input!$P$112+Input!$P$88)*$P$7)/A10taxstdlife))</f>
        <v>0</v>
      </c>
      <c r="R458" s="172">
        <f>IF(A10taxstdlife="n/a","n/a",IF(R$3&gt;(A10taxstdlife+$E458),((Input!$P$112+Input!$P$88)*$P$7)-SUM($P458:Q458),((Input!$P$112+Input!$P$88)*$P$7)/A10taxstdlife))</f>
        <v>0</v>
      </c>
      <c r="S458" s="172">
        <f>IF(A10taxstdlife="n/a","n/a",IF(S$3&gt;(A10taxstdlife+$E458),((Input!$P$112+Input!$P$88)*$P$7)-SUM($P458:R458),((Input!$P$112+Input!$P$88)*$P$7)/A10taxstdlife))</f>
        <v>0</v>
      </c>
      <c r="T458" s="172">
        <f>IF(A10taxstdlife="n/a","n/a",IF(T$3&gt;(A10taxstdlife+$E458),((Input!$P$112+Input!$P$88)*$P$7)-SUM($P458:S458),((Input!$P$112+Input!$P$88)*$P$7)/A10taxstdlife))</f>
        <v>0</v>
      </c>
      <c r="U458" s="172">
        <f>IF(A10taxstdlife="n/a","n/a",IF(U$3&gt;(A10taxstdlife+$E458),((Input!$P$112+Input!$P$88)*$P$7)-SUM($P458:T458),((Input!$P$112+Input!$P$88)*$P$7)/A10taxstdlife))</f>
        <v>0</v>
      </c>
      <c r="V458" s="172">
        <f>IF(A10taxstdlife="n/a","n/a",IF(V$3&gt;(A10taxstdlife+$E458),((Input!$P$112+Input!$P$88)*$P$7)-SUM($P458:U458),((Input!$P$112+Input!$P$88)*$P$7)/A10taxstdlife))</f>
        <v>0</v>
      </c>
      <c r="W458" s="172">
        <f>IF(A10taxstdlife="n/a","n/a",IF(W$3&gt;(A10taxstdlife+$E458),((Input!$P$112+Input!$P$88)*$P$7)-SUM($P458:V458),((Input!$P$112+Input!$P$88)*$P$7)/A10taxstdlife))</f>
        <v>0</v>
      </c>
      <c r="X458" s="172">
        <f>IF(A10taxstdlife="n/a","n/a",IF(X$3&gt;(A10taxstdlife+$E458),((Input!$P$112+Input!$P$88)*$P$7)-SUM($P458:W458),((Input!$P$112+Input!$P$88)*$P$7)/A10taxstdlife))</f>
        <v>0</v>
      </c>
      <c r="Y458" s="172">
        <f>IF(A10taxstdlife="n/a","n/a",IF(Y$3&gt;(A10taxstdlife+$E458),((Input!$P$112+Input!$P$88)*$P$7)-SUM($P458:X458),((Input!$P$112+Input!$P$88)*$P$7)/A10taxstdlife))</f>
        <v>0</v>
      </c>
      <c r="Z458" s="172">
        <f>IF(A10taxstdlife="n/a","n/a",IF(Z$3&gt;(A10taxstdlife+$E458),((Input!$P$112+Input!$P$88)*$P$7)-SUM($P458:Y458),((Input!$P$112+Input!$P$88)*$P$7)/A10taxstdlife))</f>
        <v>0</v>
      </c>
      <c r="AA458" s="172">
        <f>IF(A10taxstdlife="n/a","n/a",IF(AA$3&gt;(A10taxstdlife+$E458),((Input!$P$112+Input!$P$88)*$P$7)-SUM($P458:Z458),((Input!$P$112+Input!$P$88)*$P$7)/A10taxstdlife))</f>
        <v>0</v>
      </c>
      <c r="AB458" s="172">
        <f>IF(A10taxstdlife="n/a","n/a",IF(AB$3&gt;(A10taxstdlife+$E458),((Input!$P$112+Input!$P$88)*$P$7)-SUM($P458:AA458),((Input!$P$112+Input!$P$88)*$P$7)/A10taxstdlife))</f>
        <v>0</v>
      </c>
      <c r="AC458" s="172">
        <f>IF(A10taxstdlife="n/a","n/a",IF(AC$3&gt;(A10taxstdlife+$E458),((Input!$P$112+Input!$P$88)*$P$7)-SUM($P458:AB458),((Input!$P$112+Input!$P$88)*$P$7)/A10taxstdlife))</f>
        <v>0</v>
      </c>
      <c r="AD458" s="172">
        <f>IF(A10taxstdlife="n/a","n/a",IF(AD$3&gt;(A10taxstdlife+$E458),((Input!$P$112+Input!$P$88)*$P$7)-SUM($P458:AC458),((Input!$P$112+Input!$P$88)*$P$7)/A10taxstdlife))</f>
        <v>0</v>
      </c>
      <c r="AE458" s="172">
        <f>IF(A10taxstdlife="n/a","n/a",IF(AE$3&gt;(A10taxstdlife+$E458),((Input!$P$112+Input!$P$88)*$P$7)-SUM($P458:AD458),((Input!$P$112+Input!$P$88)*$P$7)/A10taxstdlife))</f>
        <v>0</v>
      </c>
      <c r="AF458" s="172">
        <f>IF(A10taxstdlife="n/a","n/a",IF(AF$3&gt;(A10taxstdlife+$E458),((Input!$P$112+Input!$P$88)*$P$7)-SUM($P458:AE458),((Input!$P$112+Input!$P$88)*$P$7)/A10taxstdlife))</f>
        <v>0</v>
      </c>
      <c r="AG458" s="172">
        <f>IF(A10taxstdlife="n/a","n/a",IF(AG$3&gt;(A10taxstdlife+$E458),((Input!$P$112+Input!$P$88)*$P$7)-SUM($P458:AF458),((Input!$P$112+Input!$P$88)*$P$7)/A10taxstdlife))</f>
        <v>0</v>
      </c>
      <c r="AH458" s="172">
        <f>IF(A10taxstdlife="n/a","n/a",IF(AH$3&gt;(A10taxstdlife+$E458),((Input!$P$112+Input!$P$88)*$P$7)-SUM($P458:AG458),((Input!$P$112+Input!$P$88)*$P$7)/A10taxstdlife))</f>
        <v>0</v>
      </c>
      <c r="AI458" s="172">
        <f>IF(A10taxstdlife="n/a","n/a",IF(AI$3&gt;(A10taxstdlife+$E458),((Input!$P$112+Input!$P$88)*$P$7)-SUM($P458:AH458),((Input!$P$112+Input!$P$88)*$P$7)/A10taxstdlife))</f>
        <v>0</v>
      </c>
      <c r="AJ458" s="172">
        <f>IF(A10taxstdlife="n/a","n/a",IF(AJ$3&gt;(A10taxstdlife+$E458),((Input!$P$112+Input!$P$88)*$P$7)-SUM($P458:AI458),((Input!$P$112+Input!$P$88)*$P$7)/A10taxstdlife))</f>
        <v>0</v>
      </c>
      <c r="AK458" s="172">
        <f>IF(A10taxstdlife="n/a","n/a",IF(AK$3&gt;(A10taxstdlife+$E458),((Input!$P$112+Input!$P$88)*$P$7)-SUM($P458:AJ458),((Input!$P$112+Input!$P$88)*$P$7)/A10taxstdlife))</f>
        <v>0</v>
      </c>
      <c r="AL458" s="172">
        <f>IF(A10taxstdlife="n/a","n/a",IF(AL$3&gt;(A10taxstdlife+$E458),((Input!$P$112+Input!$P$88)*$P$7)-SUM($P458:AK458),((Input!$P$112+Input!$P$88)*$P$7)/A10taxstdlife))</f>
        <v>0</v>
      </c>
      <c r="AM458" s="172">
        <f>IF(A10taxstdlife="n/a","n/a",IF(AM$3&gt;(A10taxstdlife+$E458),((Input!$P$112+Input!$P$88)*$P$7)-SUM($P458:AL458),((Input!$P$112+Input!$P$88)*$P$7)/A10taxstdlife))</f>
        <v>0</v>
      </c>
      <c r="AN458" s="172">
        <f>IF(A10taxstdlife="n/a","n/a",IF(AN$3&gt;(A10taxstdlife+$E458),((Input!$P$112+Input!$P$88)*$P$7)-SUM($P458:AM458),((Input!$P$112+Input!$P$88)*$P$7)/A10taxstdlife))</f>
        <v>0</v>
      </c>
      <c r="AO458" s="172">
        <f>IF(A10taxstdlife="n/a","n/a",IF(AO$3&gt;(A10taxstdlife+$E458),((Input!$P$112+Input!$P$88)*$P$7)-SUM($P458:AN458),((Input!$P$112+Input!$P$88)*$P$7)/A10taxstdlife))</f>
        <v>0</v>
      </c>
      <c r="AP458" s="172">
        <f>IF(A10taxstdlife="n/a","n/a",IF(AP$3&gt;(A10taxstdlife+$E458),((Input!$P$112+Input!$P$88)*$P$7)-SUM($P458:AO458),((Input!$P$112+Input!$P$88)*$P$7)/A10taxstdlife))</f>
        <v>0</v>
      </c>
      <c r="AQ458" s="172">
        <f>IF(A10taxstdlife="n/a","n/a",IF(AQ$3&gt;(A10taxstdlife+$E458),((Input!$P$112+Input!$P$88)*$P$7)-SUM($P458:AP458),((Input!$P$112+Input!$P$88)*$P$7)/A10taxstdlife))</f>
        <v>0</v>
      </c>
      <c r="AR458" s="172">
        <f>IF(A10taxstdlife="n/a","n/a",IF(AR$3&gt;(A10taxstdlife+$E458),((Input!$P$112+Input!$P$88)*$P$7)-SUM($P458:AQ458),((Input!$P$112+Input!$P$88)*$P$7)/A10taxstdlife))</f>
        <v>0</v>
      </c>
      <c r="AS458" s="172">
        <f>IF(A10taxstdlife="n/a","n/a",IF(AS$3&gt;(A10taxstdlife+$E458),((Input!$P$112+Input!$P$88)*$P$7)-SUM($P458:AR458),((Input!$P$112+Input!$P$88)*$P$7)/A10taxstdlife))</f>
        <v>0</v>
      </c>
      <c r="AT458" s="172">
        <f>IF(A10taxstdlife="n/a","n/a",IF(AT$3&gt;(A10taxstdlife+$E458),((Input!$P$112+Input!$P$88)*$P$7)-SUM($P458:AS458),((Input!$P$112+Input!$P$88)*$P$7)/A10taxstdlife))</f>
        <v>0</v>
      </c>
      <c r="AU458" s="172">
        <f>IF(A10taxstdlife="n/a","n/a",IF(AU$3&gt;(A10taxstdlife+$E458),((Input!$P$112+Input!$P$88)*$P$7)-SUM($P458:AT458),((Input!$P$112+Input!$P$88)*$P$7)/A10taxstdlife))</f>
        <v>0</v>
      </c>
      <c r="AV458" s="172">
        <f>IF(A10taxstdlife="n/a","n/a",IF(AV$3&gt;(A10taxstdlife+$E458),((Input!$P$112+Input!$P$88)*$P$7)-SUM($P458:AU458),((Input!$P$112+Input!$P$88)*$P$7)/A10taxstdlife))</f>
        <v>0</v>
      </c>
      <c r="AW458" s="172">
        <f>IF(A10taxstdlife="n/a","n/a",IF(AW$3&gt;(A10taxstdlife+$E458),((Input!$P$112+Input!$P$88)*$P$7)-SUM($P458:AV458),((Input!$P$112+Input!$P$88)*$P$7)/A10taxstdlife))</f>
        <v>0</v>
      </c>
      <c r="AX458" s="172">
        <f>IF(A10taxstdlife="n/a","n/a",IF(AX$3&gt;(A10taxstdlife+$E458),((Input!$P$112+Input!$P$88)*$P$7)-SUM($P458:AW458),((Input!$P$112+Input!$P$88)*$P$7)/A10taxstdlife))</f>
        <v>0</v>
      </c>
      <c r="AY458" s="172">
        <f>IF(A10taxstdlife="n/a","n/a",IF(AY$3&gt;(A10taxstdlife+$E458),((Input!$P$112+Input!$P$88)*$P$7)-SUM($P458:AX458),((Input!$P$112+Input!$P$88)*$P$7)/A10taxstdlife))</f>
        <v>0</v>
      </c>
      <c r="AZ458" s="172">
        <f>IF(A10taxstdlife="n/a","n/a",IF(AZ$3&gt;(A10taxstdlife+$E458),((Input!$P$112+Input!$P$88)*$P$7)-SUM($P458:AY458),((Input!$P$112+Input!$P$88)*$P$7)/A10taxstdlife))</f>
        <v>0</v>
      </c>
      <c r="BA458" s="172">
        <f>IF(A10taxstdlife="n/a","n/a",IF(BA$3&gt;(A10taxstdlife+$E458),((Input!$P$112+Input!$P$88)*$P$7)-SUM($P458:AZ458),((Input!$P$112+Input!$P$88)*$P$7)/A10taxstdlife))</f>
        <v>0</v>
      </c>
      <c r="BB458" s="172">
        <f>IF(A10taxstdlife="n/a","n/a",IF(BB$3&gt;(A10taxstdlife+$E458),((Input!$P$112+Input!$P$88)*$P$7)-SUM($P458:BA458),((Input!$P$112+Input!$P$88)*$P$7)/A10taxstdlife))</f>
        <v>0</v>
      </c>
      <c r="BC458" s="172">
        <f>IF(A10taxstdlife="n/a","n/a",IF(BC$3&gt;(A10taxstdlife+$E458),((Input!$P$112+Input!$P$88)*$P$7)-SUM($P458:BB458),((Input!$P$112+Input!$P$88)*$P$7)/A10taxstdlife))</f>
        <v>0</v>
      </c>
      <c r="BD458" s="172">
        <f>IF(A10taxstdlife="n/a","n/a",IF(BD$3&gt;(A10taxstdlife+$E458),((Input!$P$112+Input!$P$88)*$P$7)-SUM($P458:BC458),((Input!$P$112+Input!$P$88)*$P$7)/A10taxstdlife))</f>
        <v>0</v>
      </c>
      <c r="BE458" s="172">
        <f>IF(A10taxstdlife="n/a","n/a",IF(BE$3&gt;(A10taxstdlife+$E458),((Input!$P$112+Input!$P$88)*$P$7)-SUM($P458:BD458),((Input!$P$112+Input!$P$88)*$P$7)/A10taxstdlife))</f>
        <v>0</v>
      </c>
      <c r="BF458" s="172">
        <f>IF(A10taxstdlife="n/a","n/a",IF(BF$3&gt;(A10taxstdlife+$E458),((Input!$P$112+Input!$P$88)*$P$7)-SUM($P458:BE458),((Input!$P$112+Input!$P$88)*$P$7)/A10taxstdlife))</f>
        <v>0</v>
      </c>
      <c r="BG458" s="172">
        <f>IF(A10taxstdlife="n/a","n/a",IF(BG$3&gt;(A10taxstdlife+$E458),((Input!$P$112+Input!$P$88)*$P$7)-SUM($P458:BF458),((Input!$P$112+Input!$P$88)*$P$7)/A10taxstdlife))</f>
        <v>0</v>
      </c>
      <c r="BH458" s="172">
        <f>IF(A10taxstdlife="n/a","n/a",IF(BH$3&gt;(A10taxstdlife+$E458),((Input!$P$112+Input!$P$88)*$P$7)-SUM($P458:BG458),((Input!$P$112+Input!$P$88)*$P$7)/A10taxstdlife))</f>
        <v>0</v>
      </c>
      <c r="BI458" s="172">
        <f>IF(A10taxstdlife="n/a","n/a",IF(BI$3&gt;(A10taxstdlife+$E458),((Input!$P$112+Input!$P$88)*$P$7)-SUM($P458:BH458),((Input!$P$112+Input!$P$88)*$P$7)/A10taxstdlife))</f>
        <v>0</v>
      </c>
      <c r="BJ458" s="16"/>
      <c r="BK458" s="16"/>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2" customFormat="1" hidden="1" outlineLevel="1">
      <c r="A459" s="16"/>
      <c r="B459" s="16"/>
      <c r="C459" s="35" t="str">
        <f>Asset10</f>
        <v>Other Non-System Assets (Networks)</v>
      </c>
      <c r="D459" s="16"/>
      <c r="E459" s="16"/>
      <c r="F459" s="32"/>
      <c r="G459" s="167">
        <f t="shared" ref="G459:AL459" si="76">SUM(G447:G458)</f>
        <v>0</v>
      </c>
      <c r="H459" s="167">
        <f t="shared" si="76"/>
        <v>8.4169033615717564E-2</v>
      </c>
      <c r="I459" s="167">
        <f t="shared" si="76"/>
        <v>0.17388114635768426</v>
      </c>
      <c r="J459" s="167">
        <f t="shared" si="76"/>
        <v>0.26827632341047569</v>
      </c>
      <c r="K459" s="167">
        <f t="shared" si="76"/>
        <v>0.36575658972903535</v>
      </c>
      <c r="L459" s="167">
        <f t="shared" si="76"/>
        <v>0.46615735827534233</v>
      </c>
      <c r="M459" s="167">
        <f t="shared" si="76"/>
        <v>0.55220908881838959</v>
      </c>
      <c r="N459" s="167">
        <f t="shared" si="76"/>
        <v>0.46693143937742226</v>
      </c>
      <c r="O459" s="167">
        <f t="shared" si="76"/>
        <v>0.37628271377329064</v>
      </c>
      <c r="P459" s="167">
        <f t="shared" si="76"/>
        <v>0.28127051886734561</v>
      </c>
      <c r="Q459" s="167">
        <f t="shared" si="76"/>
        <v>0.18320615210323643</v>
      </c>
      <c r="R459" s="167">
        <f t="shared" si="76"/>
        <v>8.2308429812952721E-2</v>
      </c>
      <c r="S459" s="167">
        <f t="shared" si="76"/>
        <v>0</v>
      </c>
      <c r="T459" s="167">
        <f t="shared" si="76"/>
        <v>0</v>
      </c>
      <c r="U459" s="167">
        <f t="shared" si="76"/>
        <v>0</v>
      </c>
      <c r="V459" s="167">
        <f t="shared" si="76"/>
        <v>0</v>
      </c>
      <c r="W459" s="167">
        <f t="shared" si="76"/>
        <v>0</v>
      </c>
      <c r="X459" s="167">
        <f t="shared" si="76"/>
        <v>0</v>
      </c>
      <c r="Y459" s="167">
        <f t="shared" si="76"/>
        <v>0</v>
      </c>
      <c r="Z459" s="167">
        <f t="shared" si="76"/>
        <v>0</v>
      </c>
      <c r="AA459" s="167">
        <f t="shared" si="76"/>
        <v>0</v>
      </c>
      <c r="AB459" s="167">
        <f t="shared" si="76"/>
        <v>0</v>
      </c>
      <c r="AC459" s="167">
        <f t="shared" si="76"/>
        <v>0</v>
      </c>
      <c r="AD459" s="167">
        <f t="shared" si="76"/>
        <v>0</v>
      </c>
      <c r="AE459" s="167">
        <f t="shared" si="76"/>
        <v>0</v>
      </c>
      <c r="AF459" s="167">
        <f t="shared" si="76"/>
        <v>0</v>
      </c>
      <c r="AG459" s="167">
        <f t="shared" si="76"/>
        <v>0</v>
      </c>
      <c r="AH459" s="167">
        <f t="shared" si="76"/>
        <v>0</v>
      </c>
      <c r="AI459" s="167">
        <f t="shared" si="76"/>
        <v>0</v>
      </c>
      <c r="AJ459" s="167">
        <f t="shared" si="76"/>
        <v>0</v>
      </c>
      <c r="AK459" s="167">
        <f t="shared" si="76"/>
        <v>0</v>
      </c>
      <c r="AL459" s="167">
        <f t="shared" si="76"/>
        <v>0</v>
      </c>
      <c r="AM459" s="167">
        <f t="shared" ref="AM459:BI459" si="77">SUM(AM447:AM458)</f>
        <v>0</v>
      </c>
      <c r="AN459" s="167">
        <f t="shared" si="77"/>
        <v>0</v>
      </c>
      <c r="AO459" s="167">
        <f t="shared" si="77"/>
        <v>0</v>
      </c>
      <c r="AP459" s="167">
        <f t="shared" si="77"/>
        <v>0</v>
      </c>
      <c r="AQ459" s="167">
        <f t="shared" si="77"/>
        <v>0</v>
      </c>
      <c r="AR459" s="167">
        <f t="shared" si="77"/>
        <v>0</v>
      </c>
      <c r="AS459" s="167">
        <f t="shared" si="77"/>
        <v>0</v>
      </c>
      <c r="AT459" s="167">
        <f t="shared" si="77"/>
        <v>0</v>
      </c>
      <c r="AU459" s="167">
        <f t="shared" si="77"/>
        <v>0</v>
      </c>
      <c r="AV459" s="167">
        <f t="shared" si="77"/>
        <v>0</v>
      </c>
      <c r="AW459" s="167">
        <f t="shared" si="77"/>
        <v>0</v>
      </c>
      <c r="AX459" s="167">
        <f t="shared" si="77"/>
        <v>0</v>
      </c>
      <c r="AY459" s="167">
        <f t="shared" si="77"/>
        <v>0</v>
      </c>
      <c r="AZ459" s="167">
        <f t="shared" si="77"/>
        <v>0</v>
      </c>
      <c r="BA459" s="167">
        <f t="shared" si="77"/>
        <v>0</v>
      </c>
      <c r="BB459" s="167">
        <f t="shared" si="77"/>
        <v>0</v>
      </c>
      <c r="BC459" s="167">
        <f t="shared" si="77"/>
        <v>0</v>
      </c>
      <c r="BD459" s="167">
        <f t="shared" si="77"/>
        <v>0</v>
      </c>
      <c r="BE459" s="167">
        <f t="shared" si="77"/>
        <v>0</v>
      </c>
      <c r="BF459" s="167">
        <f t="shared" si="77"/>
        <v>0</v>
      </c>
      <c r="BG459" s="167">
        <f t="shared" si="77"/>
        <v>0</v>
      </c>
      <c r="BH459" s="167">
        <f t="shared" si="77"/>
        <v>0</v>
      </c>
      <c r="BI459" s="167">
        <f t="shared" si="77"/>
        <v>0</v>
      </c>
      <c r="BJ459" s="16"/>
      <c r="BK459" s="16"/>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2" customFormat="1" hidden="1" outlineLevel="2">
      <c r="A460" s="16"/>
      <c r="B460" s="42" t="str">
        <f>C472</f>
        <v>IT Systems (Corporate)</v>
      </c>
      <c r="C460" s="43"/>
      <c r="D460" s="44" t="s">
        <v>72</v>
      </c>
      <c r="E460" s="43"/>
      <c r="F460" s="45"/>
      <c r="G460" s="171" t="str">
        <f>IF(G$3&gt;A11taxremlife,A11taxvalue-SUM($F460:F460),IF(A11taxremlife="N/A","n/a",A11taxvalue/A11taxremlife))</f>
        <v>n/a</v>
      </c>
      <c r="H460" s="171" t="str">
        <f>IF(H$3&gt;A11taxremlife,A11taxvalue-SUM($F460:G460),IF(A11taxremlife="N/A","n/a",A11taxvalue/A11taxremlife))</f>
        <v>n/a</v>
      </c>
      <c r="I460" s="171" t="str">
        <f>IF(I$3&gt;A11taxremlife,A11taxvalue-SUM($F460:H460),IF(A11taxremlife="N/A","n/a",A11taxvalue/A11taxremlife))</f>
        <v>n/a</v>
      </c>
      <c r="J460" s="171" t="str">
        <f>IF(J$3&gt;A11taxremlife,A11taxvalue-SUM($F460:I460),IF(A11taxremlife="N/A","n/a",A11taxvalue/A11taxremlife))</f>
        <v>n/a</v>
      </c>
      <c r="K460" s="171" t="str">
        <f>IF(K$3&gt;A11taxremlife,A11taxvalue-SUM($F460:J460),IF(A11taxremlife="N/A","n/a",A11taxvalue/A11taxremlife))</f>
        <v>n/a</v>
      </c>
      <c r="L460" s="171" t="str">
        <f>IF(L$3&gt;A11taxremlife,A11taxvalue-SUM($F460:K460),IF(A11taxremlife="N/A","n/a",A11taxvalue/A11taxremlife))</f>
        <v>n/a</v>
      </c>
      <c r="M460" s="171" t="str">
        <f>IF(M$3&gt;A11taxremlife,A11taxvalue-SUM($F460:L460),IF(A11taxremlife="N/A","n/a",A11taxvalue/A11taxremlife))</f>
        <v>n/a</v>
      </c>
      <c r="N460" s="171" t="str">
        <f>IF(N$3&gt;A11taxremlife,A11taxvalue-SUM($F460:M460),IF(A11taxremlife="N/A","n/a",A11taxvalue/A11taxremlife))</f>
        <v>n/a</v>
      </c>
      <c r="O460" s="171" t="str">
        <f>IF(O$3&gt;A11taxremlife,A11taxvalue-SUM($F460:N460),IF(A11taxremlife="N/A","n/a",A11taxvalue/A11taxremlife))</f>
        <v>n/a</v>
      </c>
      <c r="P460" s="171" t="str">
        <f>IF(P$3&gt;A11taxremlife,A11taxvalue-SUM($F460:O460),IF(A11taxremlife="N/A","n/a",A11taxvalue/A11taxremlife))</f>
        <v>n/a</v>
      </c>
      <c r="Q460" s="171" t="str">
        <f>IF(Q$3&gt;A11taxremlife,A11taxvalue-SUM($F460:P460),IF(A11taxremlife="N/A","n/a",A11taxvalue/A11taxremlife))</f>
        <v>n/a</v>
      </c>
      <c r="R460" s="171" t="str">
        <f>IF(R$3&gt;A11taxremlife,A11taxvalue-SUM($F460:Q460),IF(A11taxremlife="N/A","n/a",A11taxvalue/A11taxremlife))</f>
        <v>n/a</v>
      </c>
      <c r="S460" s="171" t="str">
        <f>IF(S$3&gt;A11taxremlife,A11taxvalue-SUM($F460:R460),IF(A11taxremlife="N/A","n/a",A11taxvalue/A11taxremlife))</f>
        <v>n/a</v>
      </c>
      <c r="T460" s="171" t="str">
        <f>IF(T$3&gt;A11taxremlife,A11taxvalue-SUM($F460:S460),IF(A11taxremlife="N/A","n/a",A11taxvalue/A11taxremlife))</f>
        <v>n/a</v>
      </c>
      <c r="U460" s="171" t="str">
        <f>IF(U$3&gt;A11taxremlife,A11taxvalue-SUM($F460:T460),IF(A11taxremlife="N/A","n/a",A11taxvalue/A11taxremlife))</f>
        <v>n/a</v>
      </c>
      <c r="V460" s="171" t="str">
        <f>IF(V$3&gt;A11taxremlife,A11taxvalue-SUM($F460:U460),IF(A11taxremlife="N/A","n/a",A11taxvalue/A11taxremlife))</f>
        <v>n/a</v>
      </c>
      <c r="W460" s="171" t="str">
        <f>IF(W$3&gt;A11taxremlife,A11taxvalue-SUM($F460:V460),IF(A11taxremlife="N/A","n/a",A11taxvalue/A11taxremlife))</f>
        <v>n/a</v>
      </c>
      <c r="X460" s="171" t="str">
        <f>IF(X$3&gt;A11taxremlife,A11taxvalue-SUM($F460:W460),IF(A11taxremlife="N/A","n/a",A11taxvalue/A11taxremlife))</f>
        <v>n/a</v>
      </c>
      <c r="Y460" s="171" t="str">
        <f>IF(Y$3&gt;A11taxremlife,A11taxvalue-SUM($F460:X460),IF(A11taxremlife="N/A","n/a",A11taxvalue/A11taxremlife))</f>
        <v>n/a</v>
      </c>
      <c r="Z460" s="171" t="str">
        <f>IF(Z$3&gt;A11taxremlife,A11taxvalue-SUM($F460:Y460),IF(A11taxremlife="N/A","n/a",A11taxvalue/A11taxremlife))</f>
        <v>n/a</v>
      </c>
      <c r="AA460" s="171" t="str">
        <f>IF(AA$3&gt;A11taxremlife,A11taxvalue-SUM($F460:Z460),IF(A11taxremlife="N/A","n/a",A11taxvalue/A11taxremlife))</f>
        <v>n/a</v>
      </c>
      <c r="AB460" s="171" t="str">
        <f>IF(AB$3&gt;A11taxremlife,A11taxvalue-SUM($F460:AA460),IF(A11taxremlife="N/A","n/a",A11taxvalue/A11taxremlife))</f>
        <v>n/a</v>
      </c>
      <c r="AC460" s="171" t="str">
        <f>IF(AC$3&gt;A11taxremlife,A11taxvalue-SUM($F460:AB460),IF(A11taxremlife="N/A","n/a",A11taxvalue/A11taxremlife))</f>
        <v>n/a</v>
      </c>
      <c r="AD460" s="171" t="str">
        <f>IF(AD$3&gt;A11taxremlife,A11taxvalue-SUM($F460:AC460),IF(A11taxremlife="N/A","n/a",A11taxvalue/A11taxremlife))</f>
        <v>n/a</v>
      </c>
      <c r="AE460" s="171" t="str">
        <f>IF(AE$3&gt;A11taxremlife,A11taxvalue-SUM($F460:AD460),IF(A11taxremlife="N/A","n/a",A11taxvalue/A11taxremlife))</f>
        <v>n/a</v>
      </c>
      <c r="AF460" s="171" t="str">
        <f>IF(AF$3&gt;A11taxremlife,A11taxvalue-SUM($F460:AE460),IF(A11taxremlife="N/A","n/a",A11taxvalue/A11taxremlife))</f>
        <v>n/a</v>
      </c>
      <c r="AG460" s="171" t="str">
        <f>IF(AG$3&gt;A11taxremlife,A11taxvalue-SUM($F460:AF460),IF(A11taxremlife="N/A","n/a",A11taxvalue/A11taxremlife))</f>
        <v>n/a</v>
      </c>
      <c r="AH460" s="171" t="str">
        <f>IF(AH$3&gt;A11taxremlife,A11taxvalue-SUM($F460:AG460),IF(A11taxremlife="N/A","n/a",A11taxvalue/A11taxremlife))</f>
        <v>n/a</v>
      </c>
      <c r="AI460" s="171" t="str">
        <f>IF(AI$3&gt;A11taxremlife,A11taxvalue-SUM($F460:AH460),IF(A11taxremlife="N/A","n/a",A11taxvalue/A11taxremlife))</f>
        <v>n/a</v>
      </c>
      <c r="AJ460" s="171" t="str">
        <f>IF(AJ$3&gt;A11taxremlife,A11taxvalue-SUM($F460:AI460),IF(A11taxremlife="N/A","n/a",A11taxvalue/A11taxremlife))</f>
        <v>n/a</v>
      </c>
      <c r="AK460" s="171" t="str">
        <f>IF(AK$3&gt;A11taxremlife,A11taxvalue-SUM($F460:AJ460),IF(A11taxremlife="N/A","n/a",A11taxvalue/A11taxremlife))</f>
        <v>n/a</v>
      </c>
      <c r="AL460" s="171" t="str">
        <f>IF(AL$3&gt;A11taxremlife,A11taxvalue-SUM($F460:AK460),IF(A11taxremlife="N/A","n/a",A11taxvalue/A11taxremlife))</f>
        <v>n/a</v>
      </c>
      <c r="AM460" s="171" t="str">
        <f>IF(AM$3&gt;A11taxremlife,A11taxvalue-SUM($F460:AL460),IF(A11taxremlife="N/A","n/a",A11taxvalue/A11taxremlife))</f>
        <v>n/a</v>
      </c>
      <c r="AN460" s="171" t="str">
        <f>IF(AN$3&gt;A11taxremlife,A11taxvalue-SUM($F460:AM460),IF(A11taxremlife="N/A","n/a",A11taxvalue/A11taxremlife))</f>
        <v>n/a</v>
      </c>
      <c r="AO460" s="171" t="str">
        <f>IF(AO$3&gt;A11taxremlife,A11taxvalue-SUM($F460:AN460),IF(A11taxremlife="N/A","n/a",A11taxvalue/A11taxremlife))</f>
        <v>n/a</v>
      </c>
      <c r="AP460" s="171" t="str">
        <f>IF(AP$3&gt;A11taxremlife,A11taxvalue-SUM($F460:AO460),IF(A11taxremlife="N/A","n/a",A11taxvalue/A11taxremlife))</f>
        <v>n/a</v>
      </c>
      <c r="AQ460" s="171" t="str">
        <f>IF(AQ$3&gt;A11taxremlife,A11taxvalue-SUM($F460:AP460),IF(A11taxremlife="N/A","n/a",A11taxvalue/A11taxremlife))</f>
        <v>n/a</v>
      </c>
      <c r="AR460" s="171" t="str">
        <f>IF(AR$3&gt;A11taxremlife,A11taxvalue-SUM($F460:AQ460),IF(A11taxremlife="N/A","n/a",A11taxvalue/A11taxremlife))</f>
        <v>n/a</v>
      </c>
      <c r="AS460" s="171" t="str">
        <f>IF(AS$3&gt;A11taxremlife,A11taxvalue-SUM($F460:AR460),IF(A11taxremlife="N/A","n/a",A11taxvalue/A11taxremlife))</f>
        <v>n/a</v>
      </c>
      <c r="AT460" s="171" t="str">
        <f>IF(AT$3&gt;A11taxremlife,A11taxvalue-SUM($F460:AS460),IF(A11taxremlife="N/A","n/a",A11taxvalue/A11taxremlife))</f>
        <v>n/a</v>
      </c>
      <c r="AU460" s="171" t="str">
        <f>IF(AU$3&gt;A11taxremlife,A11taxvalue-SUM($F460:AT460),IF(A11taxremlife="N/A","n/a",A11taxvalue/A11taxremlife))</f>
        <v>n/a</v>
      </c>
      <c r="AV460" s="171" t="str">
        <f>IF(AV$3&gt;A11taxremlife,A11taxvalue-SUM($F460:AU460),IF(A11taxremlife="N/A","n/a",A11taxvalue/A11taxremlife))</f>
        <v>n/a</v>
      </c>
      <c r="AW460" s="171" t="str">
        <f>IF(AW$3&gt;A11taxremlife,A11taxvalue-SUM($F460:AV460),IF(A11taxremlife="N/A","n/a",A11taxvalue/A11taxremlife))</f>
        <v>n/a</v>
      </c>
      <c r="AX460" s="171" t="str">
        <f>IF(AX$3&gt;A11taxremlife,A11taxvalue-SUM($F460:AW460),IF(A11taxremlife="N/A","n/a",A11taxvalue/A11taxremlife))</f>
        <v>n/a</v>
      </c>
      <c r="AY460" s="171" t="str">
        <f>IF(AY$3&gt;A11taxremlife,A11taxvalue-SUM($F460:AX460),IF(A11taxremlife="N/A","n/a",A11taxvalue/A11taxremlife))</f>
        <v>n/a</v>
      </c>
      <c r="AZ460" s="171" t="str">
        <f>IF(AZ$3&gt;A11taxremlife,A11taxvalue-SUM($F460:AY460),IF(A11taxremlife="N/A","n/a",A11taxvalue/A11taxremlife))</f>
        <v>n/a</v>
      </c>
      <c r="BA460" s="171" t="str">
        <f>IF(BA$3&gt;A11taxremlife,A11taxvalue-SUM($F460:AZ460),IF(A11taxremlife="N/A","n/a",A11taxvalue/A11taxremlife))</f>
        <v>n/a</v>
      </c>
      <c r="BB460" s="171" t="str">
        <f>IF(BB$3&gt;A11taxremlife,A11taxvalue-SUM($F460:BA460),IF(A11taxremlife="N/A","n/a",A11taxvalue/A11taxremlife))</f>
        <v>n/a</v>
      </c>
      <c r="BC460" s="171" t="str">
        <f>IF(BC$3&gt;A11taxremlife,A11taxvalue-SUM($F460:BB460),IF(A11taxremlife="N/A","n/a",A11taxvalue/A11taxremlife))</f>
        <v>n/a</v>
      </c>
      <c r="BD460" s="171" t="str">
        <f>IF(BD$3&gt;A11taxremlife,A11taxvalue-SUM($F460:BC460),IF(A11taxremlife="N/A","n/a",A11taxvalue/A11taxremlife))</f>
        <v>n/a</v>
      </c>
      <c r="BE460" s="171" t="str">
        <f>IF(BE$3&gt;A11taxremlife,A11taxvalue-SUM($F460:BD460),IF(A11taxremlife="N/A","n/a",A11taxvalue/A11taxremlife))</f>
        <v>n/a</v>
      </c>
      <c r="BF460" s="171" t="str">
        <f>IF(BF$3&gt;A11taxremlife,A11taxvalue-SUM($F460:BE460),IF(A11taxremlife="N/A","n/a",A11taxvalue/A11taxremlife))</f>
        <v>n/a</v>
      </c>
      <c r="BG460" s="171" t="str">
        <f>IF(BG$3&gt;A11taxremlife,A11taxvalue-SUM($F460:BF460),IF(A11taxremlife="N/A","n/a",A11taxvalue/A11taxremlife))</f>
        <v>n/a</v>
      </c>
      <c r="BH460" s="171" t="str">
        <f>IF(BH$3&gt;A11taxremlife,A11taxvalue-SUM($F460:BG460),IF(A11taxremlife="N/A","n/a",A11taxvalue/A11taxremlife))</f>
        <v>n/a</v>
      </c>
      <c r="BI460" s="171" t="str">
        <f>IF(BI$3&gt;A11taxremlife,A11taxvalue-SUM($F460:BH460),IF(A11taxremlife="N/A","n/a",A11taxvalue/A11taxremlife))</f>
        <v>n/a</v>
      </c>
      <c r="BJ460" s="16"/>
      <c r="BK460" s="16"/>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2" customFormat="1" hidden="1" outlineLevel="2">
      <c r="A461" s="16"/>
      <c r="B461" s="16"/>
      <c r="C461" s="35"/>
      <c r="D461" s="546" t="s">
        <v>71</v>
      </c>
      <c r="E461" s="293">
        <v>0</v>
      </c>
      <c r="F461" s="37"/>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c r="AN461" s="172"/>
      <c r="AO461" s="172"/>
      <c r="AP461" s="172"/>
      <c r="AQ461" s="172"/>
      <c r="AR461" s="172"/>
      <c r="AS461" s="172"/>
      <c r="AT461" s="172"/>
      <c r="AU461" s="172"/>
      <c r="AV461" s="172"/>
      <c r="AW461" s="172"/>
      <c r="AX461" s="172"/>
      <c r="AY461" s="172"/>
      <c r="AZ461" s="172"/>
      <c r="BA461" s="172"/>
      <c r="BB461" s="172"/>
      <c r="BC461" s="172"/>
      <c r="BD461" s="172"/>
      <c r="BE461" s="172"/>
      <c r="BF461" s="172"/>
      <c r="BG461" s="172"/>
      <c r="BH461" s="172"/>
      <c r="BI461" s="172"/>
      <c r="BJ461" s="16"/>
      <c r="BK461" s="16"/>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2" customFormat="1" hidden="1" outlineLevel="2">
      <c r="A462" s="16"/>
      <c r="B462" s="16"/>
      <c r="C462" s="35"/>
      <c r="D462" s="546"/>
      <c r="E462" s="293">
        <v>1</v>
      </c>
      <c r="F462" s="37"/>
      <c r="G462" s="317"/>
      <c r="H462" s="172">
        <f>IF(A11taxstdlife="n/a","n/a",IF(H$3&gt;(A11taxstdlife+$E462),((Input!$G$113+Input!$G$89)*$G$7)-SUM($G462:G462),((Input!$G$113+Input!$G$89)*$G$7)/A11taxstdlife))</f>
        <v>5.6390636994119885E-2</v>
      </c>
      <c r="I462" s="172">
        <f>IF(A11taxstdlife="n/a","n/a",IF(I$3&gt;(A11taxstdlife+$E462),((Input!$G$113+Input!$G$89)*$G$7)-SUM($G462:H462),((Input!$G$113+Input!$G$89)*$G$7)/A11taxstdlife))</f>
        <v>5.6390636994119885E-2</v>
      </c>
      <c r="J462" s="172">
        <f>IF(A11taxstdlife="n/a","n/a",IF(J$3&gt;(A11taxstdlife+$E462),((Input!$G$113+Input!$G$89)*$G$7)-SUM($G462:I462),((Input!$G$113+Input!$G$89)*$G$7)/A11taxstdlife))</f>
        <v>5.6390636994119885E-2</v>
      </c>
      <c r="K462" s="172">
        <f>IF(A11taxstdlife="n/a","n/a",IF(K$3&gt;(A11taxstdlife+$E462),((Input!$G$113+Input!$G$89)*$G$7)-SUM($G462:J462),((Input!$G$113+Input!$G$89)*$G$7)/A11taxstdlife))</f>
        <v>5.6390636994119885E-2</v>
      </c>
      <c r="L462" s="172">
        <f>IF(A11taxstdlife="n/a","n/a",IF(L$3&gt;(A11taxstdlife+$E462),((Input!$G$113+Input!$G$89)*$G$7)-SUM($G462:K462),((Input!$G$113+Input!$G$89)*$G$7)/A11taxstdlife))</f>
        <v>5.6390636994119725E-3</v>
      </c>
      <c r="M462" s="172">
        <f>IF(A11taxstdlife="n/a","n/a",IF(M$3&gt;(A11taxstdlife+$E462),((Input!$G$113+Input!$G$89)*$G$7)-SUM($G462:L462),((Input!$G$113+Input!$G$89)*$G$7)/A11taxstdlife))</f>
        <v>0</v>
      </c>
      <c r="N462" s="172">
        <f>IF(A11taxstdlife="n/a","n/a",IF(N$3&gt;(A11taxstdlife+$E462),((Input!$G$113+Input!$G$89)*$G$7)-SUM($G462:M462),((Input!$G$113+Input!$G$89)*$G$7)/A11taxstdlife))</f>
        <v>0</v>
      </c>
      <c r="O462" s="172">
        <f>IF(A11taxstdlife="n/a","n/a",IF(O$3&gt;(A11taxstdlife+$E462),((Input!$G$113+Input!$G$89)*$G$7)-SUM($G462:N462),((Input!$G$113+Input!$G$89)*$G$7)/A11taxstdlife))</f>
        <v>0</v>
      </c>
      <c r="P462" s="172">
        <f>IF(A11taxstdlife="n/a","n/a",IF(P$3&gt;(A11taxstdlife+$E462),((Input!$G$113+Input!$G$89)*$G$7)-SUM($G462:O462),((Input!$G$113+Input!$G$89)*$G$7)/A11taxstdlife))</f>
        <v>0</v>
      </c>
      <c r="Q462" s="172">
        <f>IF(A11taxstdlife="n/a","n/a",IF(Q$3&gt;(A11taxstdlife+$E462),((Input!$G$113+Input!$G$89)*$G$7)-SUM($G462:P462),((Input!$G$113+Input!$G$89)*$G$7)/A11taxstdlife))</f>
        <v>0</v>
      </c>
      <c r="R462" s="172">
        <f>IF(A11taxstdlife="n/a","n/a",IF(R$3&gt;(A11taxstdlife+$E462),((Input!$G$113+Input!$G$89)*$G$7)-SUM($G462:Q462),((Input!$G$113+Input!$G$89)*$G$7)/A11taxstdlife))</f>
        <v>0</v>
      </c>
      <c r="S462" s="172">
        <f>IF(A11taxstdlife="n/a","n/a",IF(S$3&gt;(A11taxstdlife+$E462),((Input!$G$113+Input!$G$89)*$G$7)-SUM($G462:R462),((Input!$G$113+Input!$G$89)*$G$7)/A11taxstdlife))</f>
        <v>0</v>
      </c>
      <c r="T462" s="172">
        <f>IF(A11taxstdlife="n/a","n/a",IF(T$3&gt;(A11taxstdlife+$E462),((Input!$G$113+Input!$G$89)*$G$7)-SUM($G462:S462),((Input!$G$113+Input!$G$89)*$G$7)/A11taxstdlife))</f>
        <v>0</v>
      </c>
      <c r="U462" s="172">
        <f>IF(A11taxstdlife="n/a","n/a",IF(U$3&gt;(A11taxstdlife+$E462),((Input!$G$113+Input!$G$89)*$G$7)-SUM($G462:T462),((Input!$G$113+Input!$G$89)*$G$7)/A11taxstdlife))</f>
        <v>0</v>
      </c>
      <c r="V462" s="172">
        <f>IF(A11taxstdlife="n/a","n/a",IF(V$3&gt;(A11taxstdlife+$E462),((Input!$G$113+Input!$G$89)*$G$7)-SUM($G462:U462),((Input!$G$113+Input!$G$89)*$G$7)/A11taxstdlife))</f>
        <v>0</v>
      </c>
      <c r="W462" s="172">
        <f>IF(A11taxstdlife="n/a","n/a",IF(W$3&gt;(A11taxstdlife+$E462),((Input!$G$113+Input!$G$89)*$G$7)-SUM($G462:V462),((Input!$G$113+Input!$G$89)*$G$7)/A11taxstdlife))</f>
        <v>0</v>
      </c>
      <c r="X462" s="172">
        <f>IF(A11taxstdlife="n/a","n/a",IF(X$3&gt;(A11taxstdlife+$E462),((Input!$G$113+Input!$G$89)*$G$7)-SUM($G462:W462),((Input!$G$113+Input!$G$89)*$G$7)/A11taxstdlife))</f>
        <v>0</v>
      </c>
      <c r="Y462" s="172">
        <f>IF(A11taxstdlife="n/a","n/a",IF(Y$3&gt;(A11taxstdlife+$E462),((Input!$G$113+Input!$G$89)*$G$7)-SUM($G462:X462),((Input!$G$113+Input!$G$89)*$G$7)/A11taxstdlife))</f>
        <v>0</v>
      </c>
      <c r="Z462" s="172">
        <f>IF(A11taxstdlife="n/a","n/a",IF(Z$3&gt;(A11taxstdlife+$E462),((Input!$G$113+Input!$G$89)*$G$7)-SUM($G462:Y462),((Input!$G$113+Input!$G$89)*$G$7)/A11taxstdlife))</f>
        <v>0</v>
      </c>
      <c r="AA462" s="172">
        <f>IF(A11taxstdlife="n/a","n/a",IF(AA$3&gt;(A11taxstdlife+$E462),((Input!$G$113+Input!$G$89)*$G$7)-SUM($G462:Z462),((Input!$G$113+Input!$G$89)*$G$7)/A11taxstdlife))</f>
        <v>0</v>
      </c>
      <c r="AB462" s="172">
        <f>IF(A11taxstdlife="n/a","n/a",IF(AB$3&gt;(A11taxstdlife+$E462),((Input!$G$113+Input!$G$89)*$G$7)-SUM($G462:AA462),((Input!$G$113+Input!$G$89)*$G$7)/A11taxstdlife))</f>
        <v>0</v>
      </c>
      <c r="AC462" s="172">
        <f>IF(A11taxstdlife="n/a","n/a",IF(AC$3&gt;(A11taxstdlife+$E462),((Input!$G$113+Input!$G$89)*$G$7)-SUM($G462:AB462),((Input!$G$113+Input!$G$89)*$G$7)/A11taxstdlife))</f>
        <v>0</v>
      </c>
      <c r="AD462" s="172">
        <f>IF(A11taxstdlife="n/a","n/a",IF(AD$3&gt;(A11taxstdlife+$E462),((Input!$G$113+Input!$G$89)*$G$7)-SUM($G462:AC462),((Input!$G$113+Input!$G$89)*$G$7)/A11taxstdlife))</f>
        <v>0</v>
      </c>
      <c r="AE462" s="172">
        <f>IF(A11taxstdlife="n/a","n/a",IF(AE$3&gt;(A11taxstdlife+$E462),((Input!$G$113+Input!$G$89)*$G$7)-SUM($G462:AD462),((Input!$G$113+Input!$G$89)*$G$7)/A11taxstdlife))</f>
        <v>0</v>
      </c>
      <c r="AF462" s="172">
        <f>IF(A11taxstdlife="n/a","n/a",IF(AF$3&gt;(A11taxstdlife+$E462),((Input!$G$113+Input!$G$89)*$G$7)-SUM($G462:AE462),((Input!$G$113+Input!$G$89)*$G$7)/A11taxstdlife))</f>
        <v>0</v>
      </c>
      <c r="AG462" s="172">
        <f>IF(A11taxstdlife="n/a","n/a",IF(AG$3&gt;(A11taxstdlife+$E462),((Input!$G$113+Input!$G$89)*$G$7)-SUM($G462:AF462),((Input!$G$113+Input!$G$89)*$G$7)/A11taxstdlife))</f>
        <v>0</v>
      </c>
      <c r="AH462" s="172">
        <f>IF(A11taxstdlife="n/a","n/a",IF(AH$3&gt;(A11taxstdlife+$E462),((Input!$G$113+Input!$G$89)*$G$7)-SUM($G462:AG462),((Input!$G$113+Input!$G$89)*$G$7)/A11taxstdlife))</f>
        <v>0</v>
      </c>
      <c r="AI462" s="172">
        <f>IF(A11taxstdlife="n/a","n/a",IF(AI$3&gt;(A11taxstdlife+$E462),((Input!$G$113+Input!$G$89)*$G$7)-SUM($G462:AH462),((Input!$G$113+Input!$G$89)*$G$7)/A11taxstdlife))</f>
        <v>0</v>
      </c>
      <c r="AJ462" s="172">
        <f>IF(A11taxstdlife="n/a","n/a",IF(AJ$3&gt;(A11taxstdlife+$E462),((Input!$G$113+Input!$G$89)*$G$7)-SUM($G462:AI462),((Input!$G$113+Input!$G$89)*$G$7)/A11taxstdlife))</f>
        <v>0</v>
      </c>
      <c r="AK462" s="172">
        <f>IF(A11taxstdlife="n/a","n/a",IF(AK$3&gt;(A11taxstdlife+$E462),((Input!$G$113+Input!$G$89)*$G$7)-SUM($G462:AJ462),((Input!$G$113+Input!$G$89)*$G$7)/A11taxstdlife))</f>
        <v>0</v>
      </c>
      <c r="AL462" s="172">
        <f>IF(A11taxstdlife="n/a","n/a",IF(AL$3&gt;(A11taxstdlife+$E462),((Input!$G$113+Input!$G$89)*$G$7)-SUM($G462:AK462),((Input!$G$113+Input!$G$89)*$G$7)/A11taxstdlife))</f>
        <v>0</v>
      </c>
      <c r="AM462" s="172">
        <f>IF(A11taxstdlife="n/a","n/a",IF(AM$3&gt;(A11taxstdlife+$E462),((Input!$G$113+Input!$G$89)*$G$7)-SUM($G462:AL462),((Input!$G$113+Input!$G$89)*$G$7)/A11taxstdlife))</f>
        <v>0</v>
      </c>
      <c r="AN462" s="172">
        <f>IF(A11taxstdlife="n/a","n/a",IF(AN$3&gt;(A11taxstdlife+$E462),((Input!$G$113+Input!$G$89)*$G$7)-SUM($G462:AM462),((Input!$G$113+Input!$G$89)*$G$7)/A11taxstdlife))</f>
        <v>0</v>
      </c>
      <c r="AO462" s="172">
        <f>IF(A11taxstdlife="n/a","n/a",IF(AO$3&gt;(A11taxstdlife+$E462),((Input!$G$113+Input!$G$89)*$G$7)-SUM($G462:AN462),((Input!$G$113+Input!$G$89)*$G$7)/A11taxstdlife))</f>
        <v>0</v>
      </c>
      <c r="AP462" s="172">
        <f>IF(A11taxstdlife="n/a","n/a",IF(AP$3&gt;(A11taxstdlife+$E462),((Input!$G$113+Input!$G$89)*$G$7)-SUM($G462:AO462),((Input!$G$113+Input!$G$89)*$G$7)/A11taxstdlife))</f>
        <v>0</v>
      </c>
      <c r="AQ462" s="172">
        <f>IF(A11taxstdlife="n/a","n/a",IF(AQ$3&gt;(A11taxstdlife+$E462),((Input!$G$113+Input!$G$89)*$G$7)-SUM($G462:AP462),((Input!$G$113+Input!$G$89)*$G$7)/A11taxstdlife))</f>
        <v>0</v>
      </c>
      <c r="AR462" s="172">
        <f>IF(A11taxstdlife="n/a","n/a",IF(AR$3&gt;(A11taxstdlife+$E462),((Input!$G$113+Input!$G$89)*$G$7)-SUM($G462:AQ462),((Input!$G$113+Input!$G$89)*$G$7)/A11taxstdlife))</f>
        <v>0</v>
      </c>
      <c r="AS462" s="172">
        <f>IF(A11taxstdlife="n/a","n/a",IF(AS$3&gt;(A11taxstdlife+$E462),((Input!$G$113+Input!$G$89)*$G$7)-SUM($G462:AR462),((Input!$G$113+Input!$G$89)*$G$7)/A11taxstdlife))</f>
        <v>0</v>
      </c>
      <c r="AT462" s="172">
        <f>IF(A11taxstdlife="n/a","n/a",IF(AT$3&gt;(A11taxstdlife+$E462),((Input!$G$113+Input!$G$89)*$G$7)-SUM($G462:AS462),((Input!$G$113+Input!$G$89)*$G$7)/A11taxstdlife))</f>
        <v>0</v>
      </c>
      <c r="AU462" s="172">
        <f>IF(A11taxstdlife="n/a","n/a",IF(AU$3&gt;(A11taxstdlife+$E462),((Input!$G$113+Input!$G$89)*$G$7)-SUM($G462:AT462),((Input!$G$113+Input!$G$89)*$G$7)/A11taxstdlife))</f>
        <v>0</v>
      </c>
      <c r="AV462" s="172">
        <f>IF(A11taxstdlife="n/a","n/a",IF(AV$3&gt;(A11taxstdlife+$E462),((Input!$G$113+Input!$G$89)*$G$7)-SUM($G462:AU462),((Input!$G$113+Input!$G$89)*$G$7)/A11taxstdlife))</f>
        <v>0</v>
      </c>
      <c r="AW462" s="172">
        <f>IF(A11taxstdlife="n/a","n/a",IF(AW$3&gt;(A11taxstdlife+$E462),((Input!$G$113+Input!$G$89)*$G$7)-SUM($G462:AV462),((Input!$G$113+Input!$G$89)*$G$7)/A11taxstdlife))</f>
        <v>0</v>
      </c>
      <c r="AX462" s="172">
        <f>IF(A11taxstdlife="n/a","n/a",IF(AX$3&gt;(A11taxstdlife+$E462),((Input!$G$113+Input!$G$89)*$G$7)-SUM($G462:AW462),((Input!$G$113+Input!$G$89)*$G$7)/A11taxstdlife))</f>
        <v>0</v>
      </c>
      <c r="AY462" s="172">
        <f>IF(A11taxstdlife="n/a","n/a",IF(AY$3&gt;(A11taxstdlife+$E462),((Input!$G$113+Input!$G$89)*$G$7)-SUM($G462:AX462),((Input!$G$113+Input!$G$89)*$G$7)/A11taxstdlife))</f>
        <v>0</v>
      </c>
      <c r="AZ462" s="172">
        <f>IF(A11taxstdlife="n/a","n/a",IF(AZ$3&gt;(A11taxstdlife+$E462),((Input!$G$113+Input!$G$89)*$G$7)-SUM($G462:AY462),((Input!$G$113+Input!$G$89)*$G$7)/A11taxstdlife))</f>
        <v>0</v>
      </c>
      <c r="BA462" s="172">
        <f>IF(A11taxstdlife="n/a","n/a",IF(BA$3&gt;(A11taxstdlife+$E462),((Input!$G$113+Input!$G$89)*$G$7)-SUM($G462:AZ462),((Input!$G$113+Input!$G$89)*$G$7)/A11taxstdlife))</f>
        <v>0</v>
      </c>
      <c r="BB462" s="172">
        <f>IF(A11taxstdlife="n/a","n/a",IF(BB$3&gt;(A11taxstdlife+$E462),((Input!$G$113+Input!$G$89)*$G$7)-SUM($G462:BA462),((Input!$G$113+Input!$G$89)*$G$7)/A11taxstdlife))</f>
        <v>0</v>
      </c>
      <c r="BC462" s="172">
        <f>IF(A11taxstdlife="n/a","n/a",IF(BC$3&gt;(A11taxstdlife+$E462),((Input!$G$113+Input!$G$89)*$G$7)-SUM($G462:BB462),((Input!$G$113+Input!$G$89)*$G$7)/A11taxstdlife))</f>
        <v>0</v>
      </c>
      <c r="BD462" s="172">
        <f>IF(A11taxstdlife="n/a","n/a",IF(BD$3&gt;(A11taxstdlife+$E462),((Input!$G$113+Input!$G$89)*$G$7)-SUM($G462:BC462),((Input!$G$113+Input!$G$89)*$G$7)/A11taxstdlife))</f>
        <v>0</v>
      </c>
      <c r="BE462" s="172">
        <f>IF(A11taxstdlife="n/a","n/a",IF(BE$3&gt;(A11taxstdlife+$E462),((Input!$G$113+Input!$G$89)*$G$7)-SUM($G462:BD462),((Input!$G$113+Input!$G$89)*$G$7)/A11taxstdlife))</f>
        <v>0</v>
      </c>
      <c r="BF462" s="172">
        <f>IF(A11taxstdlife="n/a","n/a",IF(BF$3&gt;(A11taxstdlife+$E462),((Input!$G$113+Input!$G$89)*$G$7)-SUM($G462:BE462),((Input!$G$113+Input!$G$89)*$G$7)/A11taxstdlife))</f>
        <v>0</v>
      </c>
      <c r="BG462" s="172">
        <f>IF(A11taxstdlife="n/a","n/a",IF(BG$3&gt;(A11taxstdlife+$E462),((Input!$G$113+Input!$G$89)*$G$7)-SUM($G462:BF462),((Input!$G$113+Input!$G$89)*$G$7)/A11taxstdlife))</f>
        <v>0</v>
      </c>
      <c r="BH462" s="172">
        <f>IF(A11taxstdlife="n/a","n/a",IF(BH$3&gt;(A11taxstdlife+$E462),((Input!$G$113+Input!$G$89)*$G$7)-SUM($G462:BG462),((Input!$G$113+Input!$G$89)*$G$7)/A11taxstdlife))</f>
        <v>0</v>
      </c>
      <c r="BI462" s="172">
        <f>IF(A11taxstdlife="n/a","n/a",IF(BI$3&gt;(A11taxstdlife+$E462),((Input!$G$113+Input!$G$89)*$G$7)-SUM($G462:BH462),((Input!$G$113+Input!$G$89)*$G$7)/A11taxstdlife))</f>
        <v>0</v>
      </c>
      <c r="BJ462" s="16"/>
      <c r="BK462" s="16"/>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2" customFormat="1" hidden="1" outlineLevel="2">
      <c r="A463" s="16"/>
      <c r="B463" s="16"/>
      <c r="C463" s="35"/>
      <c r="D463" s="546"/>
      <c r="E463" s="293">
        <v>2</v>
      </c>
      <c r="F463" s="37"/>
      <c r="G463" s="318"/>
      <c r="H463" s="319"/>
      <c r="I463" s="172">
        <f>IF(A11taxstdlife="n/a","n/a",IF(I$3&gt;(A11taxstdlife+$E463),((Input!$H$113+Input!$H$89)*$H$7)-SUM($H463:H463),((Input!$H$113+Input!$H$89)*$H$7)/A11taxstdlife))</f>
        <v>1.7835253346294266E-2</v>
      </c>
      <c r="J463" s="172">
        <f>IF(A11taxstdlife="n/a","n/a",IF(J$3&gt;(A11taxstdlife+$E463),((Input!$H$113+Input!$H$89)*$H$7)-SUM($H463:I463),((Input!$H$113+Input!$H$89)*$H$7)/A11taxstdlife))</f>
        <v>1.7835253346294266E-2</v>
      </c>
      <c r="K463" s="172">
        <f>IF(A11taxstdlife="n/a","n/a",IF(K$3&gt;(A11taxstdlife+$E463),((Input!$H$113+Input!$H$89)*$H$7)-SUM($H463:J463),((Input!$H$113+Input!$H$89)*$H$7)/A11taxstdlife))</f>
        <v>1.7835253346294266E-2</v>
      </c>
      <c r="L463" s="172">
        <f>IF(A11taxstdlife="n/a","n/a",IF(L$3&gt;(A11taxstdlife+$E463),((Input!$H$113+Input!$H$89)*$H$7)-SUM($H463:K463),((Input!$H$113+Input!$H$89)*$H$7)/A11taxstdlife))</f>
        <v>1.7835253346294266E-2</v>
      </c>
      <c r="M463" s="172">
        <f>IF(A11taxstdlife="n/a","n/a",IF(M$3&gt;(A11taxstdlife+$E463),((Input!$H$113+Input!$H$89)*$H$7)-SUM($H463:L463),((Input!$H$113+Input!$H$89)*$H$7)/A11taxstdlife))</f>
        <v>1.7835253346294155E-3</v>
      </c>
      <c r="N463" s="172">
        <f>IF(A11taxstdlife="n/a","n/a",IF(N$3&gt;(A11taxstdlife+$E463),((Input!$H$113+Input!$H$89)*$H$7)-SUM($H463:M463),((Input!$H$113+Input!$H$89)*$H$7)/A11taxstdlife))</f>
        <v>0</v>
      </c>
      <c r="O463" s="172">
        <f>IF(A11taxstdlife="n/a","n/a",IF(O$3&gt;(A11taxstdlife+$E463),((Input!$H$113+Input!$H$89)*$H$7)-SUM($H463:N463),((Input!$H$113+Input!$H$89)*$H$7)/A11taxstdlife))</f>
        <v>0</v>
      </c>
      <c r="P463" s="172">
        <f>IF(A11taxstdlife="n/a","n/a",IF(P$3&gt;(A11taxstdlife+$E463),((Input!$H$113+Input!$H$89)*$H$7)-SUM($H463:O463),((Input!$H$113+Input!$H$89)*$H$7)/A11taxstdlife))</f>
        <v>0</v>
      </c>
      <c r="Q463" s="172">
        <f>IF(A11taxstdlife="n/a","n/a",IF(Q$3&gt;(A11taxstdlife+$E463),((Input!$H$113+Input!$H$89)*$H$7)-SUM($H463:P463),((Input!$H$113+Input!$H$89)*$H$7)/A11taxstdlife))</f>
        <v>0</v>
      </c>
      <c r="R463" s="172">
        <f>IF(A11taxstdlife="n/a","n/a",IF(R$3&gt;(A11taxstdlife+$E463),((Input!$H$113+Input!$H$89)*$H$7)-SUM($H463:Q463),((Input!$H$113+Input!$H$89)*$H$7)/A11taxstdlife))</f>
        <v>0</v>
      </c>
      <c r="S463" s="172">
        <f>IF(A11taxstdlife="n/a","n/a",IF(S$3&gt;(A11taxstdlife+$E463),((Input!$H$113+Input!$H$89)*$H$7)-SUM($H463:R463),((Input!$H$113+Input!$H$89)*$H$7)/A11taxstdlife))</f>
        <v>0</v>
      </c>
      <c r="T463" s="172">
        <f>IF(A11taxstdlife="n/a","n/a",IF(T$3&gt;(A11taxstdlife+$E463),((Input!$H$113+Input!$H$89)*$H$7)-SUM($H463:S463),((Input!$H$113+Input!$H$89)*$H$7)/A11taxstdlife))</f>
        <v>0</v>
      </c>
      <c r="U463" s="172">
        <f>IF(A11taxstdlife="n/a","n/a",IF(U$3&gt;(A11taxstdlife+$E463),((Input!$H$113+Input!$H$89)*$H$7)-SUM($H463:T463),((Input!$H$113+Input!$H$89)*$H$7)/A11taxstdlife))</f>
        <v>0</v>
      </c>
      <c r="V463" s="172">
        <f>IF(A11taxstdlife="n/a","n/a",IF(V$3&gt;(A11taxstdlife+$E463),((Input!$H$113+Input!$H$89)*$H$7)-SUM($H463:U463),((Input!$H$113+Input!$H$89)*$H$7)/A11taxstdlife))</f>
        <v>0</v>
      </c>
      <c r="W463" s="172">
        <f>IF(A11taxstdlife="n/a","n/a",IF(W$3&gt;(A11taxstdlife+$E463),((Input!$H$113+Input!$H$89)*$H$7)-SUM($H463:V463),((Input!$H$113+Input!$H$89)*$H$7)/A11taxstdlife))</f>
        <v>0</v>
      </c>
      <c r="X463" s="172">
        <f>IF(A11taxstdlife="n/a","n/a",IF(X$3&gt;(A11taxstdlife+$E463),((Input!$H$113+Input!$H$89)*$H$7)-SUM($H463:W463),((Input!$H$113+Input!$H$89)*$H$7)/A11taxstdlife))</f>
        <v>0</v>
      </c>
      <c r="Y463" s="172">
        <f>IF(A11taxstdlife="n/a","n/a",IF(Y$3&gt;(A11taxstdlife+$E463),((Input!$H$113+Input!$H$89)*$H$7)-SUM($H463:X463),((Input!$H$113+Input!$H$89)*$H$7)/A11taxstdlife))</f>
        <v>0</v>
      </c>
      <c r="Z463" s="172">
        <f>IF(A11taxstdlife="n/a","n/a",IF(Z$3&gt;(A11taxstdlife+$E463),((Input!$H$113+Input!$H$89)*$H$7)-SUM($H463:Y463),((Input!$H$113+Input!$H$89)*$H$7)/A11taxstdlife))</f>
        <v>0</v>
      </c>
      <c r="AA463" s="172">
        <f>IF(A11taxstdlife="n/a","n/a",IF(AA$3&gt;(A11taxstdlife+$E463),((Input!$H$113+Input!$H$89)*$H$7)-SUM($H463:Z463),((Input!$H$113+Input!$H$89)*$H$7)/A11taxstdlife))</f>
        <v>0</v>
      </c>
      <c r="AB463" s="172">
        <f>IF(A11taxstdlife="n/a","n/a",IF(AB$3&gt;(A11taxstdlife+$E463),((Input!$H$113+Input!$H$89)*$H$7)-SUM($H463:AA463),((Input!$H$113+Input!$H$89)*$H$7)/A11taxstdlife))</f>
        <v>0</v>
      </c>
      <c r="AC463" s="172">
        <f>IF(A11taxstdlife="n/a","n/a",IF(AC$3&gt;(A11taxstdlife+$E463),((Input!$H$113+Input!$H$89)*$H$7)-SUM($H463:AB463),((Input!$H$113+Input!$H$89)*$H$7)/A11taxstdlife))</f>
        <v>0</v>
      </c>
      <c r="AD463" s="172">
        <f>IF(A11taxstdlife="n/a","n/a",IF(AD$3&gt;(A11taxstdlife+$E463),((Input!$H$113+Input!$H$89)*$H$7)-SUM($H463:AC463),((Input!$H$113+Input!$H$89)*$H$7)/A11taxstdlife))</f>
        <v>0</v>
      </c>
      <c r="AE463" s="172">
        <f>IF(A11taxstdlife="n/a","n/a",IF(AE$3&gt;(A11taxstdlife+$E463),((Input!$H$113+Input!$H$89)*$H$7)-SUM($H463:AD463),((Input!$H$113+Input!$H$89)*$H$7)/A11taxstdlife))</f>
        <v>0</v>
      </c>
      <c r="AF463" s="172">
        <f>IF(A11taxstdlife="n/a","n/a",IF(AF$3&gt;(A11taxstdlife+$E463),((Input!$H$113+Input!$H$89)*$H$7)-SUM($H463:AE463),((Input!$H$113+Input!$H$89)*$H$7)/A11taxstdlife))</f>
        <v>0</v>
      </c>
      <c r="AG463" s="172">
        <f>IF(A11taxstdlife="n/a","n/a",IF(AG$3&gt;(A11taxstdlife+$E463),((Input!$H$113+Input!$H$89)*$H$7)-SUM($H463:AF463),((Input!$H$113+Input!$H$89)*$H$7)/A11taxstdlife))</f>
        <v>0</v>
      </c>
      <c r="AH463" s="172">
        <f>IF(A11taxstdlife="n/a","n/a",IF(AH$3&gt;(A11taxstdlife+$E463),((Input!$H$113+Input!$H$89)*$H$7)-SUM($H463:AG463),((Input!$H$113+Input!$H$89)*$H$7)/A11taxstdlife))</f>
        <v>0</v>
      </c>
      <c r="AI463" s="172">
        <f>IF(A11taxstdlife="n/a","n/a",IF(AI$3&gt;(A11taxstdlife+$E463),((Input!$H$113+Input!$H$89)*$H$7)-SUM($H463:AH463),((Input!$H$113+Input!$H$89)*$H$7)/A11taxstdlife))</f>
        <v>0</v>
      </c>
      <c r="AJ463" s="172">
        <f>IF(A11taxstdlife="n/a","n/a",IF(AJ$3&gt;(A11taxstdlife+$E463),((Input!$H$113+Input!$H$89)*$H$7)-SUM($H463:AI463),((Input!$H$113+Input!$H$89)*$H$7)/A11taxstdlife))</f>
        <v>0</v>
      </c>
      <c r="AK463" s="172">
        <f>IF(A11taxstdlife="n/a","n/a",IF(AK$3&gt;(A11taxstdlife+$E463),((Input!$H$113+Input!$H$89)*$H$7)-SUM($H463:AJ463),((Input!$H$113+Input!$H$89)*$H$7)/A11taxstdlife))</f>
        <v>0</v>
      </c>
      <c r="AL463" s="172">
        <f>IF(A11taxstdlife="n/a","n/a",IF(AL$3&gt;(A11taxstdlife+$E463),((Input!$H$113+Input!$H$89)*$H$7)-SUM($H463:AK463),((Input!$H$113+Input!$H$89)*$H$7)/A11taxstdlife))</f>
        <v>0</v>
      </c>
      <c r="AM463" s="172">
        <f>IF(A11taxstdlife="n/a","n/a",IF(AM$3&gt;(A11taxstdlife+$E463),((Input!$H$113+Input!$H$89)*$H$7)-SUM($H463:AL463),((Input!$H$113+Input!$H$89)*$H$7)/A11taxstdlife))</f>
        <v>0</v>
      </c>
      <c r="AN463" s="172">
        <f>IF(A11taxstdlife="n/a","n/a",IF(AN$3&gt;(A11taxstdlife+$E463),((Input!$H$113+Input!$H$89)*$H$7)-SUM($H463:AM463),((Input!$H$113+Input!$H$89)*$H$7)/A11taxstdlife))</f>
        <v>0</v>
      </c>
      <c r="AO463" s="172">
        <f>IF(A11taxstdlife="n/a","n/a",IF(AO$3&gt;(A11taxstdlife+$E463),((Input!$H$113+Input!$H$89)*$H$7)-SUM($H463:AN463),((Input!$H$113+Input!$H$89)*$H$7)/A11taxstdlife))</f>
        <v>0</v>
      </c>
      <c r="AP463" s="172">
        <f>IF(A11taxstdlife="n/a","n/a",IF(AP$3&gt;(A11taxstdlife+$E463),((Input!$H$113+Input!$H$89)*$H$7)-SUM($H463:AO463),((Input!$H$113+Input!$H$89)*$H$7)/A11taxstdlife))</f>
        <v>0</v>
      </c>
      <c r="AQ463" s="172">
        <f>IF(A11taxstdlife="n/a","n/a",IF(AQ$3&gt;(A11taxstdlife+$E463),((Input!$H$113+Input!$H$89)*$H$7)-SUM($H463:AP463),((Input!$H$113+Input!$H$89)*$H$7)/A11taxstdlife))</f>
        <v>0</v>
      </c>
      <c r="AR463" s="172">
        <f>IF(A11taxstdlife="n/a","n/a",IF(AR$3&gt;(A11taxstdlife+$E463),((Input!$H$113+Input!$H$89)*$H$7)-SUM($H463:AQ463),((Input!$H$113+Input!$H$89)*$H$7)/A11taxstdlife))</f>
        <v>0</v>
      </c>
      <c r="AS463" s="172">
        <f>IF(A11taxstdlife="n/a","n/a",IF(AS$3&gt;(A11taxstdlife+$E463),((Input!$H$113+Input!$H$89)*$H$7)-SUM($H463:AR463),((Input!$H$113+Input!$H$89)*$H$7)/A11taxstdlife))</f>
        <v>0</v>
      </c>
      <c r="AT463" s="172">
        <f>IF(A11taxstdlife="n/a","n/a",IF(AT$3&gt;(A11taxstdlife+$E463),((Input!$H$113+Input!$H$89)*$H$7)-SUM($H463:AS463),((Input!$H$113+Input!$H$89)*$H$7)/A11taxstdlife))</f>
        <v>0</v>
      </c>
      <c r="AU463" s="172">
        <f>IF(A11taxstdlife="n/a","n/a",IF(AU$3&gt;(A11taxstdlife+$E463),((Input!$H$113+Input!$H$89)*$H$7)-SUM($H463:AT463),((Input!$H$113+Input!$H$89)*$H$7)/A11taxstdlife))</f>
        <v>0</v>
      </c>
      <c r="AV463" s="172">
        <f>IF(A11taxstdlife="n/a","n/a",IF(AV$3&gt;(A11taxstdlife+$E463),((Input!$H$113+Input!$H$89)*$H$7)-SUM($H463:AU463),((Input!$H$113+Input!$H$89)*$H$7)/A11taxstdlife))</f>
        <v>0</v>
      </c>
      <c r="AW463" s="172">
        <f>IF(A11taxstdlife="n/a","n/a",IF(AW$3&gt;(A11taxstdlife+$E463),((Input!$H$113+Input!$H$89)*$H$7)-SUM($H463:AV463),((Input!$H$113+Input!$H$89)*$H$7)/A11taxstdlife))</f>
        <v>0</v>
      </c>
      <c r="AX463" s="172">
        <f>IF(A11taxstdlife="n/a","n/a",IF(AX$3&gt;(A11taxstdlife+$E463),((Input!$H$113+Input!$H$89)*$H$7)-SUM($H463:AW463),((Input!$H$113+Input!$H$89)*$H$7)/A11taxstdlife))</f>
        <v>0</v>
      </c>
      <c r="AY463" s="172">
        <f>IF(A11taxstdlife="n/a","n/a",IF(AY$3&gt;(A11taxstdlife+$E463),((Input!$H$113+Input!$H$89)*$H$7)-SUM($H463:AX463),((Input!$H$113+Input!$H$89)*$H$7)/A11taxstdlife))</f>
        <v>0</v>
      </c>
      <c r="AZ463" s="172">
        <f>IF(A11taxstdlife="n/a","n/a",IF(AZ$3&gt;(A11taxstdlife+$E463),((Input!$H$113+Input!$H$89)*$H$7)-SUM($H463:AY463),((Input!$H$113+Input!$H$89)*$H$7)/A11taxstdlife))</f>
        <v>0</v>
      </c>
      <c r="BA463" s="172">
        <f>IF(A11taxstdlife="n/a","n/a",IF(BA$3&gt;(A11taxstdlife+$E463),((Input!$H$113+Input!$H$89)*$H$7)-SUM($H463:AZ463),((Input!$H$113+Input!$H$89)*$H$7)/A11taxstdlife))</f>
        <v>0</v>
      </c>
      <c r="BB463" s="172">
        <f>IF(A11taxstdlife="n/a","n/a",IF(BB$3&gt;(A11taxstdlife+$E463),((Input!$H$113+Input!$H$89)*$H$7)-SUM($H463:BA463),((Input!$H$113+Input!$H$89)*$H$7)/A11taxstdlife))</f>
        <v>0</v>
      </c>
      <c r="BC463" s="172">
        <f>IF(A11taxstdlife="n/a","n/a",IF(BC$3&gt;(A11taxstdlife+$E463),((Input!$H$113+Input!$H$89)*$H$7)-SUM($H463:BB463),((Input!$H$113+Input!$H$89)*$H$7)/A11taxstdlife))</f>
        <v>0</v>
      </c>
      <c r="BD463" s="172">
        <f>IF(A11taxstdlife="n/a","n/a",IF(BD$3&gt;(A11taxstdlife+$E463),((Input!$H$113+Input!$H$89)*$H$7)-SUM($H463:BC463),((Input!$H$113+Input!$H$89)*$H$7)/A11taxstdlife))</f>
        <v>0</v>
      </c>
      <c r="BE463" s="172">
        <f>IF(A11taxstdlife="n/a","n/a",IF(BE$3&gt;(A11taxstdlife+$E463),((Input!$H$113+Input!$H$89)*$H$7)-SUM($H463:BD463),((Input!$H$113+Input!$H$89)*$H$7)/A11taxstdlife))</f>
        <v>0</v>
      </c>
      <c r="BF463" s="172">
        <f>IF(A11taxstdlife="n/a","n/a",IF(BF$3&gt;(A11taxstdlife+$E463),((Input!$H$113+Input!$H$89)*$H$7)-SUM($H463:BE463),((Input!$H$113+Input!$H$89)*$H$7)/A11taxstdlife))</f>
        <v>0</v>
      </c>
      <c r="BG463" s="172">
        <f>IF(A11taxstdlife="n/a","n/a",IF(BG$3&gt;(A11taxstdlife+$E463),((Input!$H$113+Input!$H$89)*$H$7)-SUM($H463:BF463),((Input!$H$113+Input!$H$89)*$H$7)/A11taxstdlife))</f>
        <v>0</v>
      </c>
      <c r="BH463" s="172">
        <f>IF(A11taxstdlife="n/a","n/a",IF(BH$3&gt;(A11taxstdlife+$E463),((Input!$H$113+Input!$H$89)*$H$7)-SUM($H463:BG463),((Input!$H$113+Input!$H$89)*$H$7)/A11taxstdlife))</f>
        <v>0</v>
      </c>
      <c r="BI463" s="172">
        <f>IF(A11taxstdlife="n/a","n/a",IF(BI$3&gt;(A11taxstdlife+$E463),((Input!$H$113+Input!$H$89)*$H$7)-SUM($H463:BH463),((Input!$H$113+Input!$H$89)*$H$7)/A11taxstdlife))</f>
        <v>0</v>
      </c>
      <c r="BJ463" s="16"/>
      <c r="BK463" s="16"/>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2" customFormat="1" hidden="1" outlineLevel="2">
      <c r="A464" s="16"/>
      <c r="B464" s="16"/>
      <c r="C464" s="35"/>
      <c r="D464" s="546"/>
      <c r="E464" s="293">
        <v>3</v>
      </c>
      <c r="F464" s="37"/>
      <c r="G464" s="318"/>
      <c r="H464" s="320"/>
      <c r="I464" s="319"/>
      <c r="J464" s="172">
        <f>IF(A11taxstdlife="n/a","n/a",IF(J$3&gt;(A11taxstdlife+$E464),((Input!$I$113+Input!$I$89)*$I$7)-SUM($I464:I464),((Input!$I$113+Input!$I$89)*$I$7)/A11taxstdlife))</f>
        <v>6.9451266834376413E-2</v>
      </c>
      <c r="K464" s="172">
        <f>IF(A11taxstdlife="n/a","n/a",IF(K$3&gt;(A11taxstdlife+$E464),((Input!$I$113+Input!$I$89)*$I$7)-SUM($I464:J464),((Input!$I$113+Input!$I$89)*$I$7)/A11taxstdlife))</f>
        <v>6.9451266834376413E-2</v>
      </c>
      <c r="L464" s="172">
        <f>IF(A11taxstdlife="n/a","n/a",IF(L$3&gt;(A11taxstdlife+$E464),((Input!$I$113+Input!$I$89)*$I$7)-SUM($I464:K464),((Input!$I$113+Input!$I$89)*$I$7)/A11taxstdlife))</f>
        <v>6.9451266834376413E-2</v>
      </c>
      <c r="M464" s="172">
        <f>IF(A11taxstdlife="n/a","n/a",IF(M$3&gt;(A11taxstdlife+$E464),((Input!$I$113+Input!$I$89)*$I$7)-SUM($I464:L464),((Input!$I$113+Input!$I$89)*$I$7)/A11taxstdlife))</f>
        <v>6.9451266834376413E-2</v>
      </c>
      <c r="N464" s="172">
        <f>IF(A11taxstdlife="n/a","n/a",IF(N$3&gt;(A11taxstdlife+$E464),((Input!$I$113+Input!$I$89)*$I$7)-SUM($I464:M464),((Input!$I$113+Input!$I$89)*$I$7)/A11taxstdlife))</f>
        <v>6.945126683437608E-3</v>
      </c>
      <c r="O464" s="172">
        <f>IF(A11taxstdlife="n/a","n/a",IF(O$3&gt;(A11taxstdlife+$E464),((Input!$I$113+Input!$I$89)*$I$7)-SUM($I464:N464),((Input!$I$113+Input!$I$89)*$I$7)/A11taxstdlife))</f>
        <v>0</v>
      </c>
      <c r="P464" s="172">
        <f>IF(A11taxstdlife="n/a","n/a",IF(P$3&gt;(A11taxstdlife+$E464),((Input!$I$113+Input!$I$89)*$I$7)-SUM($I464:O464),((Input!$I$113+Input!$I$89)*$I$7)/A11taxstdlife))</f>
        <v>0</v>
      </c>
      <c r="Q464" s="172">
        <f>IF(A11taxstdlife="n/a","n/a",IF(Q$3&gt;(A11taxstdlife+$E464),((Input!$I$113+Input!$I$89)*$I$7)-SUM($I464:P464),((Input!$I$113+Input!$I$89)*$I$7)/A11taxstdlife))</f>
        <v>0</v>
      </c>
      <c r="R464" s="172">
        <f>IF(A11taxstdlife="n/a","n/a",IF(R$3&gt;(A11taxstdlife+$E464),((Input!$I$113+Input!$I$89)*$I$7)-SUM($I464:Q464),((Input!$I$113+Input!$I$89)*$I$7)/A11taxstdlife))</f>
        <v>0</v>
      </c>
      <c r="S464" s="172">
        <f>IF(A11taxstdlife="n/a","n/a",IF(S$3&gt;(A11taxstdlife+$E464),((Input!$I$113+Input!$I$89)*$I$7)-SUM($I464:R464),((Input!$I$113+Input!$I$89)*$I$7)/A11taxstdlife))</f>
        <v>0</v>
      </c>
      <c r="T464" s="172">
        <f>IF(A11taxstdlife="n/a","n/a",IF(T$3&gt;(A11taxstdlife+$E464),((Input!$I$113+Input!$I$89)*$I$7)-SUM($I464:S464),((Input!$I$113+Input!$I$89)*$I$7)/A11taxstdlife))</f>
        <v>0</v>
      </c>
      <c r="U464" s="172">
        <f>IF(A11taxstdlife="n/a","n/a",IF(U$3&gt;(A11taxstdlife+$E464),((Input!$I$113+Input!$I$89)*$I$7)-SUM($I464:T464),((Input!$I$113+Input!$I$89)*$I$7)/A11taxstdlife))</f>
        <v>0</v>
      </c>
      <c r="V464" s="172">
        <f>IF(A11taxstdlife="n/a","n/a",IF(V$3&gt;(A11taxstdlife+$E464),((Input!$I$113+Input!$I$89)*$I$7)-SUM($I464:U464),((Input!$I$113+Input!$I$89)*$I$7)/A11taxstdlife))</f>
        <v>0</v>
      </c>
      <c r="W464" s="172">
        <f>IF(A11taxstdlife="n/a","n/a",IF(W$3&gt;(A11taxstdlife+$E464),((Input!$I$113+Input!$I$89)*$I$7)-SUM($I464:V464),((Input!$I$113+Input!$I$89)*$I$7)/A11taxstdlife))</f>
        <v>0</v>
      </c>
      <c r="X464" s="172">
        <f>IF(A11taxstdlife="n/a","n/a",IF(X$3&gt;(A11taxstdlife+$E464),((Input!$I$113+Input!$I$89)*$I$7)-SUM($I464:W464),((Input!$I$113+Input!$I$89)*$I$7)/A11taxstdlife))</f>
        <v>0</v>
      </c>
      <c r="Y464" s="172">
        <f>IF(A11taxstdlife="n/a","n/a",IF(Y$3&gt;(A11taxstdlife+$E464),((Input!$I$113+Input!$I$89)*$I$7)-SUM($I464:X464),((Input!$I$113+Input!$I$89)*$I$7)/A11taxstdlife))</f>
        <v>0</v>
      </c>
      <c r="Z464" s="172">
        <f>IF(A11taxstdlife="n/a","n/a",IF(Z$3&gt;(A11taxstdlife+$E464),((Input!$I$113+Input!$I$89)*$I$7)-SUM($I464:Y464),((Input!$I$113+Input!$I$89)*$I$7)/A11taxstdlife))</f>
        <v>0</v>
      </c>
      <c r="AA464" s="172">
        <f>IF(A11taxstdlife="n/a","n/a",IF(AA$3&gt;(A11taxstdlife+$E464),((Input!$I$113+Input!$I$89)*$I$7)-SUM($I464:Z464),((Input!$I$113+Input!$I$89)*$I$7)/A11taxstdlife))</f>
        <v>0</v>
      </c>
      <c r="AB464" s="172">
        <f>IF(A11taxstdlife="n/a","n/a",IF(AB$3&gt;(A11taxstdlife+$E464),((Input!$I$113+Input!$I$89)*$I$7)-SUM($I464:AA464),((Input!$I$113+Input!$I$89)*$I$7)/A11taxstdlife))</f>
        <v>0</v>
      </c>
      <c r="AC464" s="172">
        <f>IF(A11taxstdlife="n/a","n/a",IF(AC$3&gt;(A11taxstdlife+$E464),((Input!$I$113+Input!$I$89)*$I$7)-SUM($I464:AB464),((Input!$I$113+Input!$I$89)*$I$7)/A11taxstdlife))</f>
        <v>0</v>
      </c>
      <c r="AD464" s="172">
        <f>IF(A11taxstdlife="n/a","n/a",IF(AD$3&gt;(A11taxstdlife+$E464),((Input!$I$113+Input!$I$89)*$I$7)-SUM($I464:AC464),((Input!$I$113+Input!$I$89)*$I$7)/A11taxstdlife))</f>
        <v>0</v>
      </c>
      <c r="AE464" s="172">
        <f>IF(A11taxstdlife="n/a","n/a",IF(AE$3&gt;(A11taxstdlife+$E464),((Input!$I$113+Input!$I$89)*$I$7)-SUM($I464:AD464),((Input!$I$113+Input!$I$89)*$I$7)/A11taxstdlife))</f>
        <v>0</v>
      </c>
      <c r="AF464" s="172">
        <f>IF(A11taxstdlife="n/a","n/a",IF(AF$3&gt;(A11taxstdlife+$E464),((Input!$I$113+Input!$I$89)*$I$7)-SUM($I464:AE464),((Input!$I$113+Input!$I$89)*$I$7)/A11taxstdlife))</f>
        <v>0</v>
      </c>
      <c r="AG464" s="172">
        <f>IF(A11taxstdlife="n/a","n/a",IF(AG$3&gt;(A11taxstdlife+$E464),((Input!$I$113+Input!$I$89)*$I$7)-SUM($I464:AF464),((Input!$I$113+Input!$I$89)*$I$7)/A11taxstdlife))</f>
        <v>0</v>
      </c>
      <c r="AH464" s="172">
        <f>IF(A11taxstdlife="n/a","n/a",IF(AH$3&gt;(A11taxstdlife+$E464),((Input!$I$113+Input!$I$89)*$I$7)-SUM($I464:AG464),((Input!$I$113+Input!$I$89)*$I$7)/A11taxstdlife))</f>
        <v>0</v>
      </c>
      <c r="AI464" s="172">
        <f>IF(A11taxstdlife="n/a","n/a",IF(AI$3&gt;(A11taxstdlife+$E464),((Input!$I$113+Input!$I$89)*$I$7)-SUM($I464:AH464),((Input!$I$113+Input!$I$89)*$I$7)/A11taxstdlife))</f>
        <v>0</v>
      </c>
      <c r="AJ464" s="172">
        <f>IF(A11taxstdlife="n/a","n/a",IF(AJ$3&gt;(A11taxstdlife+$E464),((Input!$I$113+Input!$I$89)*$I$7)-SUM($I464:AI464),((Input!$I$113+Input!$I$89)*$I$7)/A11taxstdlife))</f>
        <v>0</v>
      </c>
      <c r="AK464" s="172">
        <f>IF(A11taxstdlife="n/a","n/a",IF(AK$3&gt;(A11taxstdlife+$E464),((Input!$I$113+Input!$I$89)*$I$7)-SUM($I464:AJ464),((Input!$I$113+Input!$I$89)*$I$7)/A11taxstdlife))</f>
        <v>0</v>
      </c>
      <c r="AL464" s="172">
        <f>IF(A11taxstdlife="n/a","n/a",IF(AL$3&gt;(A11taxstdlife+$E464),((Input!$I$113+Input!$I$89)*$I$7)-SUM($I464:AK464),((Input!$I$113+Input!$I$89)*$I$7)/A11taxstdlife))</f>
        <v>0</v>
      </c>
      <c r="AM464" s="172">
        <f>IF(A11taxstdlife="n/a","n/a",IF(AM$3&gt;(A11taxstdlife+$E464),((Input!$I$113+Input!$I$89)*$I$7)-SUM($I464:AL464),((Input!$I$113+Input!$I$89)*$I$7)/A11taxstdlife))</f>
        <v>0</v>
      </c>
      <c r="AN464" s="172">
        <f>IF(A11taxstdlife="n/a","n/a",IF(AN$3&gt;(A11taxstdlife+$E464),((Input!$I$113+Input!$I$89)*$I$7)-SUM($I464:AM464),((Input!$I$113+Input!$I$89)*$I$7)/A11taxstdlife))</f>
        <v>0</v>
      </c>
      <c r="AO464" s="172">
        <f>IF(A11taxstdlife="n/a","n/a",IF(AO$3&gt;(A11taxstdlife+$E464),((Input!$I$113+Input!$I$89)*$I$7)-SUM($I464:AN464),((Input!$I$113+Input!$I$89)*$I$7)/A11taxstdlife))</f>
        <v>0</v>
      </c>
      <c r="AP464" s="172">
        <f>IF(A11taxstdlife="n/a","n/a",IF(AP$3&gt;(A11taxstdlife+$E464),((Input!$I$113+Input!$I$89)*$I$7)-SUM($I464:AO464),((Input!$I$113+Input!$I$89)*$I$7)/A11taxstdlife))</f>
        <v>0</v>
      </c>
      <c r="AQ464" s="172">
        <f>IF(A11taxstdlife="n/a","n/a",IF(AQ$3&gt;(A11taxstdlife+$E464),((Input!$I$113+Input!$I$89)*$I$7)-SUM($I464:AP464),((Input!$I$113+Input!$I$89)*$I$7)/A11taxstdlife))</f>
        <v>0</v>
      </c>
      <c r="AR464" s="172">
        <f>IF(A11taxstdlife="n/a","n/a",IF(AR$3&gt;(A11taxstdlife+$E464),((Input!$I$113+Input!$I$89)*$I$7)-SUM($I464:AQ464),((Input!$I$113+Input!$I$89)*$I$7)/A11taxstdlife))</f>
        <v>0</v>
      </c>
      <c r="AS464" s="172">
        <f>IF(A11taxstdlife="n/a","n/a",IF(AS$3&gt;(A11taxstdlife+$E464),((Input!$I$113+Input!$I$89)*$I$7)-SUM($I464:AR464),((Input!$I$113+Input!$I$89)*$I$7)/A11taxstdlife))</f>
        <v>0</v>
      </c>
      <c r="AT464" s="172">
        <f>IF(A11taxstdlife="n/a","n/a",IF(AT$3&gt;(A11taxstdlife+$E464),((Input!$I$113+Input!$I$89)*$I$7)-SUM($I464:AS464),((Input!$I$113+Input!$I$89)*$I$7)/A11taxstdlife))</f>
        <v>0</v>
      </c>
      <c r="AU464" s="172">
        <f>IF(A11taxstdlife="n/a","n/a",IF(AU$3&gt;(A11taxstdlife+$E464),((Input!$I$113+Input!$I$89)*$I$7)-SUM($I464:AT464),((Input!$I$113+Input!$I$89)*$I$7)/A11taxstdlife))</f>
        <v>0</v>
      </c>
      <c r="AV464" s="172">
        <f>IF(A11taxstdlife="n/a","n/a",IF(AV$3&gt;(A11taxstdlife+$E464),((Input!$I$113+Input!$I$89)*$I$7)-SUM($I464:AU464),((Input!$I$113+Input!$I$89)*$I$7)/A11taxstdlife))</f>
        <v>0</v>
      </c>
      <c r="AW464" s="172">
        <f>IF(A11taxstdlife="n/a","n/a",IF(AW$3&gt;(A11taxstdlife+$E464),((Input!$I$113+Input!$I$89)*$I$7)-SUM($I464:AV464),((Input!$I$113+Input!$I$89)*$I$7)/A11taxstdlife))</f>
        <v>0</v>
      </c>
      <c r="AX464" s="172">
        <f>IF(A11taxstdlife="n/a","n/a",IF(AX$3&gt;(A11taxstdlife+$E464),((Input!$I$113+Input!$I$89)*$I$7)-SUM($I464:AW464),((Input!$I$113+Input!$I$89)*$I$7)/A11taxstdlife))</f>
        <v>0</v>
      </c>
      <c r="AY464" s="172">
        <f>IF(A11taxstdlife="n/a","n/a",IF(AY$3&gt;(A11taxstdlife+$E464),((Input!$I$113+Input!$I$89)*$I$7)-SUM($I464:AX464),((Input!$I$113+Input!$I$89)*$I$7)/A11taxstdlife))</f>
        <v>0</v>
      </c>
      <c r="AZ464" s="172">
        <f>IF(A11taxstdlife="n/a","n/a",IF(AZ$3&gt;(A11taxstdlife+$E464),((Input!$I$113+Input!$I$89)*$I$7)-SUM($I464:AY464),((Input!$I$113+Input!$I$89)*$I$7)/A11taxstdlife))</f>
        <v>0</v>
      </c>
      <c r="BA464" s="172">
        <f>IF(A11taxstdlife="n/a","n/a",IF(BA$3&gt;(A11taxstdlife+$E464),((Input!$I$113+Input!$I$89)*$I$7)-SUM($I464:AZ464),((Input!$I$113+Input!$I$89)*$I$7)/A11taxstdlife))</f>
        <v>0</v>
      </c>
      <c r="BB464" s="172">
        <f>IF(A11taxstdlife="n/a","n/a",IF(BB$3&gt;(A11taxstdlife+$E464),((Input!$I$113+Input!$I$89)*$I$7)-SUM($I464:BA464),((Input!$I$113+Input!$I$89)*$I$7)/A11taxstdlife))</f>
        <v>0</v>
      </c>
      <c r="BC464" s="172">
        <f>IF(A11taxstdlife="n/a","n/a",IF(BC$3&gt;(A11taxstdlife+$E464),((Input!$I$113+Input!$I$89)*$I$7)-SUM($I464:BB464),((Input!$I$113+Input!$I$89)*$I$7)/A11taxstdlife))</f>
        <v>0</v>
      </c>
      <c r="BD464" s="172">
        <f>IF(A11taxstdlife="n/a","n/a",IF(BD$3&gt;(A11taxstdlife+$E464),((Input!$I$113+Input!$I$89)*$I$7)-SUM($I464:BC464),((Input!$I$113+Input!$I$89)*$I$7)/A11taxstdlife))</f>
        <v>0</v>
      </c>
      <c r="BE464" s="172">
        <f>IF(A11taxstdlife="n/a","n/a",IF(BE$3&gt;(A11taxstdlife+$E464),((Input!$I$113+Input!$I$89)*$I$7)-SUM($I464:BD464),((Input!$I$113+Input!$I$89)*$I$7)/A11taxstdlife))</f>
        <v>0</v>
      </c>
      <c r="BF464" s="172">
        <f>IF(A11taxstdlife="n/a","n/a",IF(BF$3&gt;(A11taxstdlife+$E464),((Input!$I$113+Input!$I$89)*$I$7)-SUM($I464:BE464),((Input!$I$113+Input!$I$89)*$I$7)/A11taxstdlife))</f>
        <v>0</v>
      </c>
      <c r="BG464" s="172">
        <f>IF(A11taxstdlife="n/a","n/a",IF(BG$3&gt;(A11taxstdlife+$E464),((Input!$I$113+Input!$I$89)*$I$7)-SUM($I464:BF464),((Input!$I$113+Input!$I$89)*$I$7)/A11taxstdlife))</f>
        <v>0</v>
      </c>
      <c r="BH464" s="172">
        <f>IF(A11taxstdlife="n/a","n/a",IF(BH$3&gt;(A11taxstdlife+$E464),((Input!$I$113+Input!$I$89)*$I$7)-SUM($I464:BG464),((Input!$I$113+Input!$I$89)*$I$7)/A11taxstdlife))</f>
        <v>0</v>
      </c>
      <c r="BI464" s="172">
        <f>IF(A11taxstdlife="n/a","n/a",IF(BI$3&gt;(A11taxstdlife+$E464),((Input!$I$113+Input!$I$89)*$I$7)-SUM($I464:BH464),((Input!$I$113+Input!$I$89)*$I$7)/A11taxstdlife))</f>
        <v>0</v>
      </c>
      <c r="BJ464" s="16"/>
      <c r="BK464" s="16"/>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2" customFormat="1" hidden="1" outlineLevel="2">
      <c r="A465" s="16"/>
      <c r="B465" s="16"/>
      <c r="C465" s="35"/>
      <c r="D465" s="546"/>
      <c r="E465" s="293">
        <v>4</v>
      </c>
      <c r="F465" s="37"/>
      <c r="G465" s="318"/>
      <c r="H465" s="320"/>
      <c r="I465" s="320"/>
      <c r="J465" s="319"/>
      <c r="K465" s="172">
        <f>IF(A11taxstdlife="n/a","n/a",IF(K$3&gt;(A11taxstdlife+$E465),((Input!$J$113+Input!$I$89)*$J$7)-SUM($J465:J465),((Input!$J$113+Input!$I$89)*$J$7)/A11taxstdlife))</f>
        <v>5.2441112845441909E-2</v>
      </c>
      <c r="L465" s="172">
        <f>IF(A11taxstdlife="n/a","n/a",IF(L$3&gt;(A11taxstdlife+$E465),((Input!$J$113+Input!$I$89)*$J$7)-SUM($J465:K465),((Input!$J$113+Input!$I$89)*$J$7)/A11taxstdlife))</f>
        <v>5.2441112845441909E-2</v>
      </c>
      <c r="M465" s="172">
        <f>IF(A11taxstdlife="n/a","n/a",IF(M$3&gt;(A11taxstdlife+$E465),((Input!$J$113+Input!$I$89)*$J$7)-SUM($J465:L465),((Input!$J$113+Input!$I$89)*$J$7)/A11taxstdlife))</f>
        <v>5.2441112845441909E-2</v>
      </c>
      <c r="N465" s="172">
        <f>IF(A11taxstdlife="n/a","n/a",IF(N$3&gt;(A11taxstdlife+$E465),((Input!$J$113+Input!$I$89)*$J$7)-SUM($J465:M465),((Input!$J$113+Input!$I$89)*$J$7)/A11taxstdlife))</f>
        <v>5.2441112845441909E-2</v>
      </c>
      <c r="O465" s="172">
        <f>IF(A11taxstdlife="n/a","n/a",IF(O$3&gt;(A11taxstdlife+$E465),((Input!$J$113+Input!$I$89)*$J$7)-SUM($J465:N465),((Input!$J$113+Input!$I$89)*$J$7)/A11taxstdlife))</f>
        <v>5.2441112845441618E-3</v>
      </c>
      <c r="P465" s="172">
        <f>IF(A11taxstdlife="n/a","n/a",IF(P$3&gt;(A11taxstdlife+$E465),((Input!$J$113+Input!$I$89)*$J$7)-SUM($J465:O465),((Input!$J$113+Input!$I$89)*$J$7)/A11taxstdlife))</f>
        <v>0</v>
      </c>
      <c r="Q465" s="172">
        <f>IF(A11taxstdlife="n/a","n/a",IF(Q$3&gt;(A11taxstdlife+$E465),((Input!$J$113+Input!$I$89)*$J$7)-SUM($J465:P465),((Input!$J$113+Input!$I$89)*$J$7)/A11taxstdlife))</f>
        <v>0</v>
      </c>
      <c r="R465" s="172">
        <f>IF(A11taxstdlife="n/a","n/a",IF(R$3&gt;(A11taxstdlife+$E465),((Input!$J$113+Input!$I$89)*$J$7)-SUM($J465:Q465),((Input!$J$113+Input!$I$89)*$J$7)/A11taxstdlife))</f>
        <v>0</v>
      </c>
      <c r="S465" s="172">
        <f>IF(A11taxstdlife="n/a","n/a",IF(S$3&gt;(A11taxstdlife+$E465),((Input!$J$113+Input!$I$89)*$J$7)-SUM($J465:R465),((Input!$J$113+Input!$I$89)*$J$7)/A11taxstdlife))</f>
        <v>0</v>
      </c>
      <c r="T465" s="172">
        <f>IF(A11taxstdlife="n/a","n/a",IF(T$3&gt;(A11taxstdlife+$E465),((Input!$J$113+Input!$I$89)*$J$7)-SUM($J465:S465),((Input!$J$113+Input!$I$89)*$J$7)/A11taxstdlife))</f>
        <v>0</v>
      </c>
      <c r="U465" s="172">
        <f>IF(A11taxstdlife="n/a","n/a",IF(U$3&gt;(A11taxstdlife+$E465),((Input!$J$113+Input!$I$89)*$J$7)-SUM($J465:T465),((Input!$J$113+Input!$I$89)*$J$7)/A11taxstdlife))</f>
        <v>0</v>
      </c>
      <c r="V465" s="172">
        <f>IF(A11taxstdlife="n/a","n/a",IF(V$3&gt;(A11taxstdlife+$E465),((Input!$J$113+Input!$I$89)*$J$7)-SUM($J465:U465),((Input!$J$113+Input!$I$89)*$J$7)/A11taxstdlife))</f>
        <v>0</v>
      </c>
      <c r="W465" s="172">
        <f>IF(A11taxstdlife="n/a","n/a",IF(W$3&gt;(A11taxstdlife+$E465),((Input!$J$113+Input!$I$89)*$J$7)-SUM($J465:V465),((Input!$J$113+Input!$I$89)*$J$7)/A11taxstdlife))</f>
        <v>0</v>
      </c>
      <c r="X465" s="172">
        <f>IF(A11taxstdlife="n/a","n/a",IF(X$3&gt;(A11taxstdlife+$E465),((Input!$J$113+Input!$I$89)*$J$7)-SUM($J465:W465),((Input!$J$113+Input!$I$89)*$J$7)/A11taxstdlife))</f>
        <v>0</v>
      </c>
      <c r="Y465" s="172">
        <f>IF(A11taxstdlife="n/a","n/a",IF(Y$3&gt;(A11taxstdlife+$E465),((Input!$J$113+Input!$I$89)*$J$7)-SUM($J465:X465),((Input!$J$113+Input!$I$89)*$J$7)/A11taxstdlife))</f>
        <v>0</v>
      </c>
      <c r="Z465" s="172">
        <f>IF(A11taxstdlife="n/a","n/a",IF(Z$3&gt;(A11taxstdlife+$E465),((Input!$J$113+Input!$I$89)*$J$7)-SUM($J465:Y465),((Input!$J$113+Input!$I$89)*$J$7)/A11taxstdlife))</f>
        <v>0</v>
      </c>
      <c r="AA465" s="172">
        <f>IF(A11taxstdlife="n/a","n/a",IF(AA$3&gt;(A11taxstdlife+$E465),((Input!$J$113+Input!$I$89)*$J$7)-SUM($J465:Z465),((Input!$J$113+Input!$I$89)*$J$7)/A11taxstdlife))</f>
        <v>0</v>
      </c>
      <c r="AB465" s="172">
        <f>IF(A11taxstdlife="n/a","n/a",IF(AB$3&gt;(A11taxstdlife+$E465),((Input!$J$113+Input!$I$89)*$J$7)-SUM($J465:AA465),((Input!$J$113+Input!$I$89)*$J$7)/A11taxstdlife))</f>
        <v>0</v>
      </c>
      <c r="AC465" s="172">
        <f>IF(A11taxstdlife="n/a","n/a",IF(AC$3&gt;(A11taxstdlife+$E465),((Input!$J$113+Input!$I$89)*$J$7)-SUM($J465:AB465),((Input!$J$113+Input!$I$89)*$J$7)/A11taxstdlife))</f>
        <v>0</v>
      </c>
      <c r="AD465" s="172">
        <f>IF(A11taxstdlife="n/a","n/a",IF(AD$3&gt;(A11taxstdlife+$E465),((Input!$J$113+Input!$I$89)*$J$7)-SUM($J465:AC465),((Input!$J$113+Input!$I$89)*$J$7)/A11taxstdlife))</f>
        <v>0</v>
      </c>
      <c r="AE465" s="172">
        <f>IF(A11taxstdlife="n/a","n/a",IF(AE$3&gt;(A11taxstdlife+$E465),((Input!$J$113+Input!$I$89)*$J$7)-SUM($J465:AD465),((Input!$J$113+Input!$I$89)*$J$7)/A11taxstdlife))</f>
        <v>0</v>
      </c>
      <c r="AF465" s="172">
        <f>IF(A11taxstdlife="n/a","n/a",IF(AF$3&gt;(A11taxstdlife+$E465),((Input!$J$113+Input!$I$89)*$J$7)-SUM($J465:AE465),((Input!$J$113+Input!$I$89)*$J$7)/A11taxstdlife))</f>
        <v>0</v>
      </c>
      <c r="AG465" s="172">
        <f>IF(A11taxstdlife="n/a","n/a",IF(AG$3&gt;(A11taxstdlife+$E465),((Input!$J$113+Input!$I$89)*$J$7)-SUM($J465:AF465),((Input!$J$113+Input!$I$89)*$J$7)/A11taxstdlife))</f>
        <v>0</v>
      </c>
      <c r="AH465" s="172">
        <f>IF(A11taxstdlife="n/a","n/a",IF(AH$3&gt;(A11taxstdlife+$E465),((Input!$J$113+Input!$I$89)*$J$7)-SUM($J465:AG465),((Input!$J$113+Input!$I$89)*$J$7)/A11taxstdlife))</f>
        <v>0</v>
      </c>
      <c r="AI465" s="172">
        <f>IF(A11taxstdlife="n/a","n/a",IF(AI$3&gt;(A11taxstdlife+$E465),((Input!$J$113+Input!$I$89)*$J$7)-SUM($J465:AH465),((Input!$J$113+Input!$I$89)*$J$7)/A11taxstdlife))</f>
        <v>0</v>
      </c>
      <c r="AJ465" s="172">
        <f>IF(A11taxstdlife="n/a","n/a",IF(AJ$3&gt;(A11taxstdlife+$E465),((Input!$J$113+Input!$I$89)*$J$7)-SUM($J465:AI465),((Input!$J$113+Input!$I$89)*$J$7)/A11taxstdlife))</f>
        <v>0</v>
      </c>
      <c r="AK465" s="172">
        <f>IF(A11taxstdlife="n/a","n/a",IF(AK$3&gt;(A11taxstdlife+$E465),((Input!$J$113+Input!$I$89)*$J$7)-SUM($J465:AJ465),((Input!$J$113+Input!$I$89)*$J$7)/A11taxstdlife))</f>
        <v>0</v>
      </c>
      <c r="AL465" s="172">
        <f>IF(A11taxstdlife="n/a","n/a",IF(AL$3&gt;(A11taxstdlife+$E465),((Input!$J$113+Input!$I$89)*$J$7)-SUM($J465:AK465),((Input!$J$113+Input!$I$89)*$J$7)/A11taxstdlife))</f>
        <v>0</v>
      </c>
      <c r="AM465" s="172">
        <f>IF(A11taxstdlife="n/a","n/a",IF(AM$3&gt;(A11taxstdlife+$E465),((Input!$J$113+Input!$I$89)*$J$7)-SUM($J465:AL465),((Input!$J$113+Input!$I$89)*$J$7)/A11taxstdlife))</f>
        <v>0</v>
      </c>
      <c r="AN465" s="172">
        <f>IF(A11taxstdlife="n/a","n/a",IF(AN$3&gt;(A11taxstdlife+$E465),((Input!$J$113+Input!$I$89)*$J$7)-SUM($J465:AM465),((Input!$J$113+Input!$I$89)*$J$7)/A11taxstdlife))</f>
        <v>0</v>
      </c>
      <c r="AO465" s="172">
        <f>IF(A11taxstdlife="n/a","n/a",IF(AO$3&gt;(A11taxstdlife+$E465),((Input!$J$113+Input!$I$89)*$J$7)-SUM($J465:AN465),((Input!$J$113+Input!$I$89)*$J$7)/A11taxstdlife))</f>
        <v>0</v>
      </c>
      <c r="AP465" s="172">
        <f>IF(A11taxstdlife="n/a","n/a",IF(AP$3&gt;(A11taxstdlife+$E465),((Input!$J$113+Input!$I$89)*$J$7)-SUM($J465:AO465),((Input!$J$113+Input!$I$89)*$J$7)/A11taxstdlife))</f>
        <v>0</v>
      </c>
      <c r="AQ465" s="172">
        <f>IF(A11taxstdlife="n/a","n/a",IF(AQ$3&gt;(A11taxstdlife+$E465),((Input!$J$113+Input!$I$89)*$J$7)-SUM($J465:AP465),((Input!$J$113+Input!$I$89)*$J$7)/A11taxstdlife))</f>
        <v>0</v>
      </c>
      <c r="AR465" s="172">
        <f>IF(A11taxstdlife="n/a","n/a",IF(AR$3&gt;(A11taxstdlife+$E465),((Input!$J$113+Input!$I$89)*$J$7)-SUM($J465:AQ465),((Input!$J$113+Input!$I$89)*$J$7)/A11taxstdlife))</f>
        <v>0</v>
      </c>
      <c r="AS465" s="172">
        <f>IF(A11taxstdlife="n/a","n/a",IF(AS$3&gt;(A11taxstdlife+$E465),((Input!$J$113+Input!$I$89)*$J$7)-SUM($J465:AR465),((Input!$J$113+Input!$I$89)*$J$7)/A11taxstdlife))</f>
        <v>0</v>
      </c>
      <c r="AT465" s="172">
        <f>IF(A11taxstdlife="n/a","n/a",IF(AT$3&gt;(A11taxstdlife+$E465),((Input!$J$113+Input!$I$89)*$J$7)-SUM($J465:AS465),((Input!$J$113+Input!$I$89)*$J$7)/A11taxstdlife))</f>
        <v>0</v>
      </c>
      <c r="AU465" s="172">
        <f>IF(A11taxstdlife="n/a","n/a",IF(AU$3&gt;(A11taxstdlife+$E465),((Input!$J$113+Input!$I$89)*$J$7)-SUM($J465:AT465),((Input!$J$113+Input!$I$89)*$J$7)/A11taxstdlife))</f>
        <v>0</v>
      </c>
      <c r="AV465" s="172">
        <f>IF(A11taxstdlife="n/a","n/a",IF(AV$3&gt;(A11taxstdlife+$E465),((Input!$J$113+Input!$I$89)*$J$7)-SUM($J465:AU465),((Input!$J$113+Input!$I$89)*$J$7)/A11taxstdlife))</f>
        <v>0</v>
      </c>
      <c r="AW465" s="172">
        <f>IF(A11taxstdlife="n/a","n/a",IF(AW$3&gt;(A11taxstdlife+$E465),((Input!$J$113+Input!$I$89)*$J$7)-SUM($J465:AV465),((Input!$J$113+Input!$I$89)*$J$7)/A11taxstdlife))</f>
        <v>0</v>
      </c>
      <c r="AX465" s="172">
        <f>IF(A11taxstdlife="n/a","n/a",IF(AX$3&gt;(A11taxstdlife+$E465),((Input!$J$113+Input!$I$89)*$J$7)-SUM($J465:AW465),((Input!$J$113+Input!$I$89)*$J$7)/A11taxstdlife))</f>
        <v>0</v>
      </c>
      <c r="AY465" s="172">
        <f>IF(A11taxstdlife="n/a","n/a",IF(AY$3&gt;(A11taxstdlife+$E465),((Input!$J$113+Input!$I$89)*$J$7)-SUM($J465:AX465),((Input!$J$113+Input!$I$89)*$J$7)/A11taxstdlife))</f>
        <v>0</v>
      </c>
      <c r="AZ465" s="172">
        <f>IF(A11taxstdlife="n/a","n/a",IF(AZ$3&gt;(A11taxstdlife+$E465),((Input!$J$113+Input!$I$89)*$J$7)-SUM($J465:AY465),((Input!$J$113+Input!$I$89)*$J$7)/A11taxstdlife))</f>
        <v>0</v>
      </c>
      <c r="BA465" s="172">
        <f>IF(A11taxstdlife="n/a","n/a",IF(BA$3&gt;(A11taxstdlife+$E465),((Input!$J$113+Input!$I$89)*$J$7)-SUM($J465:AZ465),((Input!$J$113+Input!$I$89)*$J$7)/A11taxstdlife))</f>
        <v>0</v>
      </c>
      <c r="BB465" s="172">
        <f>IF(A11taxstdlife="n/a","n/a",IF(BB$3&gt;(A11taxstdlife+$E465),((Input!$J$113+Input!$I$89)*$J$7)-SUM($J465:BA465),((Input!$J$113+Input!$I$89)*$J$7)/A11taxstdlife))</f>
        <v>0</v>
      </c>
      <c r="BC465" s="172">
        <f>IF(A11taxstdlife="n/a","n/a",IF(BC$3&gt;(A11taxstdlife+$E465),((Input!$J$113+Input!$I$89)*$J$7)-SUM($J465:BB465),((Input!$J$113+Input!$I$89)*$J$7)/A11taxstdlife))</f>
        <v>0</v>
      </c>
      <c r="BD465" s="172">
        <f>IF(A11taxstdlife="n/a","n/a",IF(BD$3&gt;(A11taxstdlife+$E465),((Input!$J$113+Input!$I$89)*$J$7)-SUM($J465:BC465),((Input!$J$113+Input!$I$89)*$J$7)/A11taxstdlife))</f>
        <v>0</v>
      </c>
      <c r="BE465" s="172">
        <f>IF(A11taxstdlife="n/a","n/a",IF(BE$3&gt;(A11taxstdlife+$E465),((Input!$J$113+Input!$I$89)*$J$7)-SUM($J465:BD465),((Input!$J$113+Input!$I$89)*$J$7)/A11taxstdlife))</f>
        <v>0</v>
      </c>
      <c r="BF465" s="172">
        <f>IF(A11taxstdlife="n/a","n/a",IF(BF$3&gt;(A11taxstdlife+$E465),((Input!$J$113+Input!$I$89)*$J$7)-SUM($J465:BE465),((Input!$J$113+Input!$I$89)*$J$7)/A11taxstdlife))</f>
        <v>0</v>
      </c>
      <c r="BG465" s="172">
        <f>IF(A11taxstdlife="n/a","n/a",IF(BG$3&gt;(A11taxstdlife+$E465),((Input!$J$113+Input!$I$89)*$J$7)-SUM($J465:BF465),((Input!$J$113+Input!$I$89)*$J$7)/A11taxstdlife))</f>
        <v>0</v>
      </c>
      <c r="BH465" s="172">
        <f>IF(A11taxstdlife="n/a","n/a",IF(BH$3&gt;(A11taxstdlife+$E465),((Input!$J$113+Input!$I$89)*$J$7)-SUM($J465:BG465),((Input!$J$113+Input!$I$89)*$J$7)/A11taxstdlife))</f>
        <v>0</v>
      </c>
      <c r="BI465" s="172">
        <f>IF(A11taxstdlife="n/a","n/a",IF(BI$3&gt;(A11taxstdlife+$E465),((Input!$J$113+Input!$I$89)*$J$7)-SUM($J465:BH465),((Input!$J$113+Input!$I$89)*$J$7)/A11taxstdlife))</f>
        <v>0</v>
      </c>
      <c r="BJ465" s="16"/>
      <c r="BK465" s="16"/>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2" customFormat="1" hidden="1" outlineLevel="2">
      <c r="A466" s="16"/>
      <c r="B466" s="16"/>
      <c r="C466" s="35"/>
      <c r="D466" s="546"/>
      <c r="E466" s="293">
        <v>5</v>
      </c>
      <c r="F466" s="37"/>
      <c r="G466" s="318"/>
      <c r="H466" s="320"/>
      <c r="I466" s="320"/>
      <c r="J466" s="320"/>
      <c r="K466" s="319"/>
      <c r="L466" s="172">
        <f>IF(A11taxstdlife="n/a","n/a",IF(L$3&gt;(A11taxstdlife+$E466),((Input!$K$113+Input!$K$89)*$K$7)-SUM($K466:K466),((Input!$K$113+Input!$K$89)*$K$7)/A11taxstdlife))</f>
        <v>5.3738951883139666E-2</v>
      </c>
      <c r="M466" s="172">
        <f>IF(A11taxstdlife="n/a","n/a",IF(M$3&gt;(A11taxstdlife+$E466),((Input!$K$113+Input!$K$89)*$K$7)-SUM($K466:L466),((Input!$K$113+Input!$K$89)*$K$7)/A11taxstdlife))</f>
        <v>5.3738951883139666E-2</v>
      </c>
      <c r="N466" s="172">
        <f>IF(A11taxstdlife="n/a","n/a",IF(N$3&gt;(A11taxstdlife+$E466),((Input!$K$113+Input!$K$89)*$K$7)-SUM($K466:M466),((Input!$K$113+Input!$K$89)*$K$7)/A11taxstdlife))</f>
        <v>5.3738951883139666E-2</v>
      </c>
      <c r="O466" s="172">
        <f>IF(A11taxstdlife="n/a","n/a",IF(O$3&gt;(A11taxstdlife+$E466),((Input!$K$113+Input!$K$89)*$K$7)-SUM($K466:N466),((Input!$K$113+Input!$K$89)*$K$7)/A11taxstdlife))</f>
        <v>5.3738951883139666E-2</v>
      </c>
      <c r="P466" s="172">
        <f>IF(A11taxstdlife="n/a","n/a",IF(P$3&gt;(A11taxstdlife+$E466),((Input!$K$113+Input!$K$89)*$K$7)-SUM($K466:O466),((Input!$K$113+Input!$K$89)*$K$7)/A11taxstdlife))</f>
        <v>5.3738951883139374E-3</v>
      </c>
      <c r="Q466" s="172">
        <f>IF(A11taxstdlife="n/a","n/a",IF(Q$3&gt;(A11taxstdlife+$E466),((Input!$K$113+Input!$K$89)*$K$7)-SUM($K466:P466),((Input!$K$113+Input!$K$89)*$K$7)/A11taxstdlife))</f>
        <v>0</v>
      </c>
      <c r="R466" s="172">
        <f>IF(A11taxstdlife="n/a","n/a",IF(R$3&gt;(A11taxstdlife+$E466),((Input!$K$113+Input!$K$89)*$K$7)-SUM($K466:Q466),((Input!$K$113+Input!$K$89)*$K$7)/A11taxstdlife))</f>
        <v>0</v>
      </c>
      <c r="S466" s="172">
        <f>IF(A11taxstdlife="n/a","n/a",IF(S$3&gt;(A11taxstdlife+$E466),((Input!$K$113+Input!$K$89)*$K$7)-SUM($K466:R466),((Input!$K$113+Input!$K$89)*$K$7)/A11taxstdlife))</f>
        <v>0</v>
      </c>
      <c r="T466" s="172">
        <f>IF(A11taxstdlife="n/a","n/a",IF(T$3&gt;(A11taxstdlife+$E466),((Input!$K$113+Input!$K$89)*$K$7)-SUM($K466:S466),((Input!$K$113+Input!$K$89)*$K$7)/A11taxstdlife))</f>
        <v>0</v>
      </c>
      <c r="U466" s="172">
        <f>IF(A11taxstdlife="n/a","n/a",IF(U$3&gt;(A11taxstdlife+$E466),((Input!$K$113+Input!$K$89)*$K$7)-SUM($K466:T466),((Input!$K$113+Input!$K$89)*$K$7)/A11taxstdlife))</f>
        <v>0</v>
      </c>
      <c r="V466" s="172">
        <f>IF(A11taxstdlife="n/a","n/a",IF(V$3&gt;(A11taxstdlife+$E466),((Input!$K$113+Input!$K$89)*$K$7)-SUM($K466:U466),((Input!$K$113+Input!$K$89)*$K$7)/A11taxstdlife))</f>
        <v>0</v>
      </c>
      <c r="W466" s="172">
        <f>IF(A11taxstdlife="n/a","n/a",IF(W$3&gt;(A11taxstdlife+$E466),((Input!$K$113+Input!$K$89)*$K$7)-SUM($K466:V466),((Input!$K$113+Input!$K$89)*$K$7)/A11taxstdlife))</f>
        <v>0</v>
      </c>
      <c r="X466" s="172">
        <f>IF(A11taxstdlife="n/a","n/a",IF(X$3&gt;(A11taxstdlife+$E466),((Input!$K$113+Input!$K$89)*$K$7)-SUM($K466:W466),((Input!$K$113+Input!$K$89)*$K$7)/A11taxstdlife))</f>
        <v>0</v>
      </c>
      <c r="Y466" s="172">
        <f>IF(A11taxstdlife="n/a","n/a",IF(Y$3&gt;(A11taxstdlife+$E466),((Input!$K$113+Input!$K$89)*$K$7)-SUM($K466:X466),((Input!$K$113+Input!$K$89)*$K$7)/A11taxstdlife))</f>
        <v>0</v>
      </c>
      <c r="Z466" s="172">
        <f>IF(A11taxstdlife="n/a","n/a",IF(Z$3&gt;(A11taxstdlife+$E466),((Input!$K$113+Input!$K$89)*$K$7)-SUM($K466:Y466),((Input!$K$113+Input!$K$89)*$K$7)/A11taxstdlife))</f>
        <v>0</v>
      </c>
      <c r="AA466" s="172">
        <f>IF(A11taxstdlife="n/a","n/a",IF(AA$3&gt;(A11taxstdlife+$E466),((Input!$K$113+Input!$K$89)*$K$7)-SUM($K466:Z466),((Input!$K$113+Input!$K$89)*$K$7)/A11taxstdlife))</f>
        <v>0</v>
      </c>
      <c r="AB466" s="172">
        <f>IF(A11taxstdlife="n/a","n/a",IF(AB$3&gt;(A11taxstdlife+$E466),((Input!$K$113+Input!$K$89)*$K$7)-SUM($K466:AA466),((Input!$K$113+Input!$K$89)*$K$7)/A11taxstdlife))</f>
        <v>0</v>
      </c>
      <c r="AC466" s="172">
        <f>IF(A11taxstdlife="n/a","n/a",IF(AC$3&gt;(A11taxstdlife+$E466),((Input!$K$113+Input!$K$89)*$K$7)-SUM($K466:AB466),((Input!$K$113+Input!$K$89)*$K$7)/A11taxstdlife))</f>
        <v>0</v>
      </c>
      <c r="AD466" s="172">
        <f>IF(A11taxstdlife="n/a","n/a",IF(AD$3&gt;(A11taxstdlife+$E466),((Input!$K$113+Input!$K$89)*$K$7)-SUM($K466:AC466),((Input!$K$113+Input!$K$89)*$K$7)/A11taxstdlife))</f>
        <v>0</v>
      </c>
      <c r="AE466" s="172">
        <f>IF(A11taxstdlife="n/a","n/a",IF(AE$3&gt;(A11taxstdlife+$E466),((Input!$K$113+Input!$K$89)*$K$7)-SUM($K466:AD466),((Input!$K$113+Input!$K$89)*$K$7)/A11taxstdlife))</f>
        <v>0</v>
      </c>
      <c r="AF466" s="172">
        <f>IF(A11taxstdlife="n/a","n/a",IF(AF$3&gt;(A11taxstdlife+$E466),((Input!$K$113+Input!$K$89)*$K$7)-SUM($K466:AE466),((Input!$K$113+Input!$K$89)*$K$7)/A11taxstdlife))</f>
        <v>0</v>
      </c>
      <c r="AG466" s="172">
        <f>IF(A11taxstdlife="n/a","n/a",IF(AG$3&gt;(A11taxstdlife+$E466),((Input!$K$113+Input!$K$89)*$K$7)-SUM($K466:AF466),((Input!$K$113+Input!$K$89)*$K$7)/A11taxstdlife))</f>
        <v>0</v>
      </c>
      <c r="AH466" s="172">
        <f>IF(A11taxstdlife="n/a","n/a",IF(AH$3&gt;(A11taxstdlife+$E466),((Input!$K$113+Input!$K$89)*$K$7)-SUM($K466:AG466),((Input!$K$113+Input!$K$89)*$K$7)/A11taxstdlife))</f>
        <v>0</v>
      </c>
      <c r="AI466" s="172">
        <f>IF(A11taxstdlife="n/a","n/a",IF(AI$3&gt;(A11taxstdlife+$E466),((Input!$K$113+Input!$K$89)*$K$7)-SUM($K466:AH466),((Input!$K$113+Input!$K$89)*$K$7)/A11taxstdlife))</f>
        <v>0</v>
      </c>
      <c r="AJ466" s="172">
        <f>IF(A11taxstdlife="n/a","n/a",IF(AJ$3&gt;(A11taxstdlife+$E466),((Input!$K$113+Input!$K$89)*$K$7)-SUM($K466:AI466),((Input!$K$113+Input!$K$89)*$K$7)/A11taxstdlife))</f>
        <v>0</v>
      </c>
      <c r="AK466" s="172">
        <f>IF(A11taxstdlife="n/a","n/a",IF(AK$3&gt;(A11taxstdlife+$E466),((Input!$K$113+Input!$K$89)*$K$7)-SUM($K466:AJ466),((Input!$K$113+Input!$K$89)*$K$7)/A11taxstdlife))</f>
        <v>0</v>
      </c>
      <c r="AL466" s="172">
        <f>IF(A11taxstdlife="n/a","n/a",IF(AL$3&gt;(A11taxstdlife+$E466),((Input!$K$113+Input!$K$89)*$K$7)-SUM($K466:AK466),((Input!$K$113+Input!$K$89)*$K$7)/A11taxstdlife))</f>
        <v>0</v>
      </c>
      <c r="AM466" s="172">
        <f>IF(A11taxstdlife="n/a","n/a",IF(AM$3&gt;(A11taxstdlife+$E466),((Input!$K$113+Input!$K$89)*$K$7)-SUM($K466:AL466),((Input!$K$113+Input!$K$89)*$K$7)/A11taxstdlife))</f>
        <v>0</v>
      </c>
      <c r="AN466" s="172">
        <f>IF(A11taxstdlife="n/a","n/a",IF(AN$3&gt;(A11taxstdlife+$E466),((Input!$K$113+Input!$K$89)*$K$7)-SUM($K466:AM466),((Input!$K$113+Input!$K$89)*$K$7)/A11taxstdlife))</f>
        <v>0</v>
      </c>
      <c r="AO466" s="172">
        <f>IF(A11taxstdlife="n/a","n/a",IF(AO$3&gt;(A11taxstdlife+$E466),((Input!$K$113+Input!$K$89)*$K$7)-SUM($K466:AN466),((Input!$K$113+Input!$K$89)*$K$7)/A11taxstdlife))</f>
        <v>0</v>
      </c>
      <c r="AP466" s="172">
        <f>IF(A11taxstdlife="n/a","n/a",IF(AP$3&gt;(A11taxstdlife+$E466),((Input!$K$113+Input!$K$89)*$K$7)-SUM($K466:AO466),((Input!$K$113+Input!$K$89)*$K$7)/A11taxstdlife))</f>
        <v>0</v>
      </c>
      <c r="AQ466" s="172">
        <f>IF(A11taxstdlife="n/a","n/a",IF(AQ$3&gt;(A11taxstdlife+$E466),((Input!$K$113+Input!$K$89)*$K$7)-SUM($K466:AP466),((Input!$K$113+Input!$K$89)*$K$7)/A11taxstdlife))</f>
        <v>0</v>
      </c>
      <c r="AR466" s="172">
        <f>IF(A11taxstdlife="n/a","n/a",IF(AR$3&gt;(A11taxstdlife+$E466),((Input!$K$113+Input!$K$89)*$K$7)-SUM($K466:AQ466),((Input!$K$113+Input!$K$89)*$K$7)/A11taxstdlife))</f>
        <v>0</v>
      </c>
      <c r="AS466" s="172">
        <f>IF(A11taxstdlife="n/a","n/a",IF(AS$3&gt;(A11taxstdlife+$E466),((Input!$K$113+Input!$K$89)*$K$7)-SUM($K466:AR466),((Input!$K$113+Input!$K$89)*$K$7)/A11taxstdlife))</f>
        <v>0</v>
      </c>
      <c r="AT466" s="172">
        <f>IF(A11taxstdlife="n/a","n/a",IF(AT$3&gt;(A11taxstdlife+$E466),((Input!$K$113+Input!$K$89)*$K$7)-SUM($K466:AS466),((Input!$K$113+Input!$K$89)*$K$7)/A11taxstdlife))</f>
        <v>0</v>
      </c>
      <c r="AU466" s="172">
        <f>IF(A11taxstdlife="n/a","n/a",IF(AU$3&gt;(A11taxstdlife+$E466),((Input!$K$113+Input!$K$89)*$K$7)-SUM($K466:AT466),((Input!$K$113+Input!$K$89)*$K$7)/A11taxstdlife))</f>
        <v>0</v>
      </c>
      <c r="AV466" s="172">
        <f>IF(A11taxstdlife="n/a","n/a",IF(AV$3&gt;(A11taxstdlife+$E466),((Input!$K$113+Input!$K$89)*$K$7)-SUM($K466:AU466),((Input!$K$113+Input!$K$89)*$K$7)/A11taxstdlife))</f>
        <v>0</v>
      </c>
      <c r="AW466" s="172">
        <f>IF(A11taxstdlife="n/a","n/a",IF(AW$3&gt;(A11taxstdlife+$E466),((Input!$K$113+Input!$K$89)*$K$7)-SUM($K466:AV466),((Input!$K$113+Input!$K$89)*$K$7)/A11taxstdlife))</f>
        <v>0</v>
      </c>
      <c r="AX466" s="172">
        <f>IF(A11taxstdlife="n/a","n/a",IF(AX$3&gt;(A11taxstdlife+$E466),((Input!$K$113+Input!$K$89)*$K$7)-SUM($K466:AW466),((Input!$K$113+Input!$K$89)*$K$7)/A11taxstdlife))</f>
        <v>0</v>
      </c>
      <c r="AY466" s="172">
        <f>IF(A11taxstdlife="n/a","n/a",IF(AY$3&gt;(A11taxstdlife+$E466),((Input!$K$113+Input!$K$89)*$K$7)-SUM($K466:AX466),((Input!$K$113+Input!$K$89)*$K$7)/A11taxstdlife))</f>
        <v>0</v>
      </c>
      <c r="AZ466" s="172">
        <f>IF(A11taxstdlife="n/a","n/a",IF(AZ$3&gt;(A11taxstdlife+$E466),((Input!$K$113+Input!$K$89)*$K$7)-SUM($K466:AY466),((Input!$K$113+Input!$K$89)*$K$7)/A11taxstdlife))</f>
        <v>0</v>
      </c>
      <c r="BA466" s="172">
        <f>IF(A11taxstdlife="n/a","n/a",IF(BA$3&gt;(A11taxstdlife+$E466),((Input!$K$113+Input!$K$89)*$K$7)-SUM($K466:AZ466),((Input!$K$113+Input!$K$89)*$K$7)/A11taxstdlife))</f>
        <v>0</v>
      </c>
      <c r="BB466" s="172">
        <f>IF(A11taxstdlife="n/a","n/a",IF(BB$3&gt;(A11taxstdlife+$E466),((Input!$K$113+Input!$K$89)*$K$7)-SUM($K466:BA466),((Input!$K$113+Input!$K$89)*$K$7)/A11taxstdlife))</f>
        <v>0</v>
      </c>
      <c r="BC466" s="172">
        <f>IF(A11taxstdlife="n/a","n/a",IF(BC$3&gt;(A11taxstdlife+$E466),((Input!$K$113+Input!$K$89)*$K$7)-SUM($K466:BB466),((Input!$K$113+Input!$K$89)*$K$7)/A11taxstdlife))</f>
        <v>0</v>
      </c>
      <c r="BD466" s="172">
        <f>IF(A11taxstdlife="n/a","n/a",IF(BD$3&gt;(A11taxstdlife+$E466),((Input!$K$113+Input!$K$89)*$K$7)-SUM($K466:BC466),((Input!$K$113+Input!$K$89)*$K$7)/A11taxstdlife))</f>
        <v>0</v>
      </c>
      <c r="BE466" s="172">
        <f>IF(A11taxstdlife="n/a","n/a",IF(BE$3&gt;(A11taxstdlife+$E466),((Input!$K$113+Input!$K$89)*$K$7)-SUM($K466:BD466),((Input!$K$113+Input!$K$89)*$K$7)/A11taxstdlife))</f>
        <v>0</v>
      </c>
      <c r="BF466" s="172">
        <f>IF(A11taxstdlife="n/a","n/a",IF(BF$3&gt;(A11taxstdlife+$E466),((Input!$K$113+Input!$K$89)*$K$7)-SUM($K466:BE466),((Input!$K$113+Input!$K$89)*$K$7)/A11taxstdlife))</f>
        <v>0</v>
      </c>
      <c r="BG466" s="172">
        <f>IF(A11taxstdlife="n/a","n/a",IF(BG$3&gt;(A11taxstdlife+$E466),((Input!$K$113+Input!$K$89)*$K$7)-SUM($K466:BF466),((Input!$K$113+Input!$K$89)*$K$7)/A11taxstdlife))</f>
        <v>0</v>
      </c>
      <c r="BH466" s="172">
        <f>IF(A11taxstdlife="n/a","n/a",IF(BH$3&gt;(A11taxstdlife+$E466),((Input!$K$113+Input!$K$89)*$K$7)-SUM($K466:BG466),((Input!$K$113+Input!$K$89)*$K$7)/A11taxstdlife))</f>
        <v>0</v>
      </c>
      <c r="BI466" s="172">
        <f>IF(A11taxstdlife="n/a","n/a",IF(BI$3&gt;(A11taxstdlife+$E466),((Input!$K$113+Input!$K$89)*$K$7)-SUM($K466:BH466),((Input!$K$113+Input!$K$89)*$K$7)/A11taxstdlife))</f>
        <v>0</v>
      </c>
      <c r="BJ466" s="16"/>
      <c r="BK466" s="1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2" customFormat="1" hidden="1" outlineLevel="2">
      <c r="A467" s="16"/>
      <c r="B467" s="16"/>
      <c r="C467" s="35"/>
      <c r="D467" s="546"/>
      <c r="E467" s="293">
        <v>6</v>
      </c>
      <c r="F467" s="37"/>
      <c r="G467" s="318"/>
      <c r="H467" s="320"/>
      <c r="I467" s="320"/>
      <c r="J467" s="320"/>
      <c r="K467" s="320"/>
      <c r="L467" s="319"/>
      <c r="M467" s="172">
        <f>IF(A11taxstdlife="n/a","n/a",IF(M$3&gt;(A11taxstdlife+$E467),((Input!$K$113+Input!$K$89)*$L$7)-SUM($L467:L467),((Input!$K$113+Input!$K$89)*$L$7)/A11taxstdlife))</f>
        <v>5.5068910494133601E-2</v>
      </c>
      <c r="N467" s="172">
        <f>IF(A11taxstdlife="n/a","n/a",IF(N$3&gt;(A11taxstdlife+$E467),((Input!$K$113+Input!$K$89)*$L$7)-SUM($L467:M467),((Input!$K$113+Input!$K$89)*$L$7)/A11taxstdlife))</f>
        <v>5.5068910494133601E-2</v>
      </c>
      <c r="O467" s="172">
        <f>IF(A11taxstdlife="n/a","n/a",IF(O$3&gt;(A11taxstdlife+$E467),((Input!$K$113+Input!$K$89)*$L$7)-SUM($L467:N467),((Input!$K$113+Input!$K$89)*$L$7)/A11taxstdlife))</f>
        <v>5.5068910494133601E-2</v>
      </c>
      <c r="P467" s="172">
        <f>IF(A11taxstdlife="n/a","n/a",IF(P$3&gt;(A11taxstdlife+$E467),((Input!$K$113+Input!$K$89)*$L$7)-SUM($L467:O467),((Input!$K$113+Input!$K$89)*$L$7)/A11taxstdlife))</f>
        <v>5.5068910494133601E-2</v>
      </c>
      <c r="Q467" s="172">
        <f>IF(A11taxstdlife="n/a","n/a",IF(Q$3&gt;(A11taxstdlife+$E467),((Input!$K$113+Input!$K$89)*$L$7)-SUM($L467:P467),((Input!$K$113+Input!$K$89)*$L$7)/A11taxstdlife))</f>
        <v>5.5068910494133483E-3</v>
      </c>
      <c r="R467" s="172">
        <f>IF(A11taxstdlife="n/a","n/a",IF(R$3&gt;(A11taxstdlife+$E467),((Input!$K$113+Input!$K$89)*$L$7)-SUM($L467:Q467),((Input!$K$113+Input!$K$89)*$L$7)/A11taxstdlife))</f>
        <v>0</v>
      </c>
      <c r="S467" s="172">
        <f>IF(A11taxstdlife="n/a","n/a",IF(S$3&gt;(A11taxstdlife+$E467),((Input!$K$113+Input!$K$89)*$L$7)-SUM($L467:R467),((Input!$K$113+Input!$K$89)*$L$7)/A11taxstdlife))</f>
        <v>0</v>
      </c>
      <c r="T467" s="172">
        <f>IF(A11taxstdlife="n/a","n/a",IF(T$3&gt;(A11taxstdlife+$E467),((Input!$K$113+Input!$K$89)*$L$7)-SUM($L467:S467),((Input!$K$113+Input!$K$89)*$L$7)/A11taxstdlife))</f>
        <v>0</v>
      </c>
      <c r="U467" s="172">
        <f>IF(A11taxstdlife="n/a","n/a",IF(U$3&gt;(A11taxstdlife+$E467),((Input!$K$113+Input!$K$89)*$L$7)-SUM($L467:T467),((Input!$K$113+Input!$K$89)*$L$7)/A11taxstdlife))</f>
        <v>0</v>
      </c>
      <c r="V467" s="172">
        <f>IF(A11taxstdlife="n/a","n/a",IF(V$3&gt;(A11taxstdlife+$E467),((Input!$K$113+Input!$K$89)*$L$7)-SUM($L467:U467),((Input!$K$113+Input!$K$89)*$L$7)/A11taxstdlife))</f>
        <v>0</v>
      </c>
      <c r="W467" s="172">
        <f>IF(A11taxstdlife="n/a","n/a",IF(W$3&gt;(A11taxstdlife+$E467),((Input!$K$113+Input!$K$89)*$L$7)-SUM($L467:V467),((Input!$K$113+Input!$K$89)*$L$7)/A11taxstdlife))</f>
        <v>0</v>
      </c>
      <c r="X467" s="172">
        <f>IF(A11taxstdlife="n/a","n/a",IF(X$3&gt;(A11taxstdlife+$E467),((Input!$K$113+Input!$K$89)*$L$7)-SUM($L467:W467),((Input!$K$113+Input!$K$89)*$L$7)/A11taxstdlife))</f>
        <v>0</v>
      </c>
      <c r="Y467" s="172">
        <f>IF(A11taxstdlife="n/a","n/a",IF(Y$3&gt;(A11taxstdlife+$E467),((Input!$K$113+Input!$K$89)*$L$7)-SUM($L467:X467),((Input!$K$113+Input!$K$89)*$L$7)/A11taxstdlife))</f>
        <v>0</v>
      </c>
      <c r="Z467" s="172">
        <f>IF(A11taxstdlife="n/a","n/a",IF(Z$3&gt;(A11taxstdlife+$E467),((Input!$K$113+Input!$K$89)*$L$7)-SUM($L467:Y467),((Input!$K$113+Input!$K$89)*$L$7)/A11taxstdlife))</f>
        <v>0</v>
      </c>
      <c r="AA467" s="172">
        <f>IF(A11taxstdlife="n/a","n/a",IF(AA$3&gt;(A11taxstdlife+$E467),((Input!$K$113+Input!$K$89)*$L$7)-SUM($L467:Z467),((Input!$K$113+Input!$K$89)*$L$7)/A11taxstdlife))</f>
        <v>0</v>
      </c>
      <c r="AB467" s="172">
        <f>IF(A11taxstdlife="n/a","n/a",IF(AB$3&gt;(A11taxstdlife+$E467),((Input!$K$113+Input!$K$89)*$L$7)-SUM($L467:AA467),((Input!$K$113+Input!$K$89)*$L$7)/A11taxstdlife))</f>
        <v>0</v>
      </c>
      <c r="AC467" s="172">
        <f>IF(A11taxstdlife="n/a","n/a",IF(AC$3&gt;(A11taxstdlife+$E467),((Input!$K$113+Input!$K$89)*$L$7)-SUM($L467:AB467),((Input!$K$113+Input!$K$89)*$L$7)/A11taxstdlife))</f>
        <v>0</v>
      </c>
      <c r="AD467" s="172">
        <f>IF(A11taxstdlife="n/a","n/a",IF(AD$3&gt;(A11taxstdlife+$E467),((Input!$K$113+Input!$K$89)*$L$7)-SUM($L467:AC467),((Input!$K$113+Input!$K$89)*$L$7)/A11taxstdlife))</f>
        <v>0</v>
      </c>
      <c r="AE467" s="172">
        <f>IF(A11taxstdlife="n/a","n/a",IF(AE$3&gt;(A11taxstdlife+$E467),((Input!$K$113+Input!$K$89)*$L$7)-SUM($L467:AD467),((Input!$K$113+Input!$K$89)*$L$7)/A11taxstdlife))</f>
        <v>0</v>
      </c>
      <c r="AF467" s="172">
        <f>IF(A11taxstdlife="n/a","n/a",IF(AF$3&gt;(A11taxstdlife+$E467),((Input!$K$113+Input!$K$89)*$L$7)-SUM($L467:AE467),((Input!$K$113+Input!$K$89)*$L$7)/A11taxstdlife))</f>
        <v>0</v>
      </c>
      <c r="AG467" s="172">
        <f>IF(A11taxstdlife="n/a","n/a",IF(AG$3&gt;(A11taxstdlife+$E467),((Input!$K$113+Input!$K$89)*$L$7)-SUM($L467:AF467),((Input!$K$113+Input!$K$89)*$L$7)/A11taxstdlife))</f>
        <v>0</v>
      </c>
      <c r="AH467" s="172">
        <f>IF(A11taxstdlife="n/a","n/a",IF(AH$3&gt;(A11taxstdlife+$E467),((Input!$K$113+Input!$K$89)*$L$7)-SUM($L467:AG467),((Input!$K$113+Input!$K$89)*$L$7)/A11taxstdlife))</f>
        <v>0</v>
      </c>
      <c r="AI467" s="172">
        <f>IF(A11taxstdlife="n/a","n/a",IF(AI$3&gt;(A11taxstdlife+$E467),((Input!$K$113+Input!$K$89)*$L$7)-SUM($L467:AH467),((Input!$K$113+Input!$K$89)*$L$7)/A11taxstdlife))</f>
        <v>0</v>
      </c>
      <c r="AJ467" s="172">
        <f>IF(A11taxstdlife="n/a","n/a",IF(AJ$3&gt;(A11taxstdlife+$E467),((Input!$K$113+Input!$K$89)*$L$7)-SUM($L467:AI467),((Input!$K$113+Input!$K$89)*$L$7)/A11taxstdlife))</f>
        <v>0</v>
      </c>
      <c r="AK467" s="172">
        <f>IF(A11taxstdlife="n/a","n/a",IF(AK$3&gt;(A11taxstdlife+$E467),((Input!$K$113+Input!$K$89)*$L$7)-SUM($L467:AJ467),((Input!$K$113+Input!$K$89)*$L$7)/A11taxstdlife))</f>
        <v>0</v>
      </c>
      <c r="AL467" s="172">
        <f>IF(A11taxstdlife="n/a","n/a",IF(AL$3&gt;(A11taxstdlife+$E467),((Input!$K$113+Input!$K$89)*$L$7)-SUM($L467:AK467),((Input!$K$113+Input!$K$89)*$L$7)/A11taxstdlife))</f>
        <v>0</v>
      </c>
      <c r="AM467" s="172">
        <f>IF(A11taxstdlife="n/a","n/a",IF(AM$3&gt;(A11taxstdlife+$E467),((Input!$K$113+Input!$K$89)*$L$7)-SUM($L467:AL467),((Input!$K$113+Input!$K$89)*$L$7)/A11taxstdlife))</f>
        <v>0</v>
      </c>
      <c r="AN467" s="172">
        <f>IF(A11taxstdlife="n/a","n/a",IF(AN$3&gt;(A11taxstdlife+$E467),((Input!$K$113+Input!$K$89)*$L$7)-SUM($L467:AM467),((Input!$K$113+Input!$K$89)*$L$7)/A11taxstdlife))</f>
        <v>0</v>
      </c>
      <c r="AO467" s="172">
        <f>IF(A11taxstdlife="n/a","n/a",IF(AO$3&gt;(A11taxstdlife+$E467),((Input!$K$113+Input!$K$89)*$L$7)-SUM($L467:AN467),((Input!$K$113+Input!$K$89)*$L$7)/A11taxstdlife))</f>
        <v>0</v>
      </c>
      <c r="AP467" s="172">
        <f>IF(A11taxstdlife="n/a","n/a",IF(AP$3&gt;(A11taxstdlife+$E467),((Input!$K$113+Input!$K$89)*$L$7)-SUM($L467:AO467),((Input!$K$113+Input!$K$89)*$L$7)/A11taxstdlife))</f>
        <v>0</v>
      </c>
      <c r="AQ467" s="172">
        <f>IF(A11taxstdlife="n/a","n/a",IF(AQ$3&gt;(A11taxstdlife+$E467),((Input!$K$113+Input!$K$89)*$L$7)-SUM($L467:AP467),((Input!$K$113+Input!$K$89)*$L$7)/A11taxstdlife))</f>
        <v>0</v>
      </c>
      <c r="AR467" s="172">
        <f>IF(A11taxstdlife="n/a","n/a",IF(AR$3&gt;(A11taxstdlife+$E467),((Input!$K$113+Input!$K$89)*$L$7)-SUM($L467:AQ467),((Input!$K$113+Input!$K$89)*$L$7)/A11taxstdlife))</f>
        <v>0</v>
      </c>
      <c r="AS467" s="172">
        <f>IF(A11taxstdlife="n/a","n/a",IF(AS$3&gt;(A11taxstdlife+$E467),((Input!$K$113+Input!$K$89)*$L$7)-SUM($L467:AR467),((Input!$K$113+Input!$K$89)*$L$7)/A11taxstdlife))</f>
        <v>0</v>
      </c>
      <c r="AT467" s="172">
        <f>IF(A11taxstdlife="n/a","n/a",IF(AT$3&gt;(A11taxstdlife+$E467),((Input!$K$113+Input!$K$89)*$L$7)-SUM($L467:AS467),((Input!$K$113+Input!$K$89)*$L$7)/A11taxstdlife))</f>
        <v>0</v>
      </c>
      <c r="AU467" s="172">
        <f>IF(A11taxstdlife="n/a","n/a",IF(AU$3&gt;(A11taxstdlife+$E467),((Input!$K$113+Input!$K$89)*$L$7)-SUM($L467:AT467),((Input!$K$113+Input!$K$89)*$L$7)/A11taxstdlife))</f>
        <v>0</v>
      </c>
      <c r="AV467" s="172">
        <f>IF(A11taxstdlife="n/a","n/a",IF(AV$3&gt;(A11taxstdlife+$E467),((Input!$K$113+Input!$K$89)*$L$7)-SUM($L467:AU467),((Input!$K$113+Input!$K$89)*$L$7)/A11taxstdlife))</f>
        <v>0</v>
      </c>
      <c r="AW467" s="172">
        <f>IF(A11taxstdlife="n/a","n/a",IF(AW$3&gt;(A11taxstdlife+$E467),((Input!$K$113+Input!$K$89)*$L$7)-SUM($L467:AV467),((Input!$K$113+Input!$K$89)*$L$7)/A11taxstdlife))</f>
        <v>0</v>
      </c>
      <c r="AX467" s="172">
        <f>IF(A11taxstdlife="n/a","n/a",IF(AX$3&gt;(A11taxstdlife+$E467),((Input!$K$113+Input!$K$89)*$L$7)-SUM($L467:AW467),((Input!$K$113+Input!$K$89)*$L$7)/A11taxstdlife))</f>
        <v>0</v>
      </c>
      <c r="AY467" s="172">
        <f>IF(A11taxstdlife="n/a","n/a",IF(AY$3&gt;(A11taxstdlife+$E467),((Input!$K$113+Input!$K$89)*$L$7)-SUM($L467:AX467),((Input!$K$113+Input!$K$89)*$L$7)/A11taxstdlife))</f>
        <v>0</v>
      </c>
      <c r="AZ467" s="172">
        <f>IF(A11taxstdlife="n/a","n/a",IF(AZ$3&gt;(A11taxstdlife+$E467),((Input!$K$113+Input!$K$89)*$L$7)-SUM($L467:AY467),((Input!$K$113+Input!$K$89)*$L$7)/A11taxstdlife))</f>
        <v>0</v>
      </c>
      <c r="BA467" s="172">
        <f>IF(A11taxstdlife="n/a","n/a",IF(BA$3&gt;(A11taxstdlife+$E467),((Input!$K$113+Input!$K$89)*$L$7)-SUM($L467:AZ467),((Input!$K$113+Input!$K$89)*$L$7)/A11taxstdlife))</f>
        <v>0</v>
      </c>
      <c r="BB467" s="172">
        <f>IF(A11taxstdlife="n/a","n/a",IF(BB$3&gt;(A11taxstdlife+$E467),((Input!$K$113+Input!$K$89)*$L$7)-SUM($L467:BA467),((Input!$K$113+Input!$K$89)*$L$7)/A11taxstdlife))</f>
        <v>0</v>
      </c>
      <c r="BC467" s="172">
        <f>IF(A11taxstdlife="n/a","n/a",IF(BC$3&gt;(A11taxstdlife+$E467),((Input!$K$113+Input!$K$89)*$L$7)-SUM($L467:BB467),((Input!$K$113+Input!$K$89)*$L$7)/A11taxstdlife))</f>
        <v>0</v>
      </c>
      <c r="BD467" s="172">
        <f>IF(A11taxstdlife="n/a","n/a",IF(BD$3&gt;(A11taxstdlife+$E467),((Input!$K$113+Input!$K$89)*$L$7)-SUM($L467:BC467),((Input!$K$113+Input!$K$89)*$L$7)/A11taxstdlife))</f>
        <v>0</v>
      </c>
      <c r="BE467" s="172">
        <f>IF(A11taxstdlife="n/a","n/a",IF(BE$3&gt;(A11taxstdlife+$E467),((Input!$K$113+Input!$K$89)*$L$7)-SUM($L467:BD467),((Input!$K$113+Input!$K$89)*$L$7)/A11taxstdlife))</f>
        <v>0</v>
      </c>
      <c r="BF467" s="172">
        <f>IF(A11taxstdlife="n/a","n/a",IF(BF$3&gt;(A11taxstdlife+$E467),((Input!$K$113+Input!$K$89)*$L$7)-SUM($L467:BE467),((Input!$K$113+Input!$K$89)*$L$7)/A11taxstdlife))</f>
        <v>0</v>
      </c>
      <c r="BG467" s="172">
        <f>IF(A11taxstdlife="n/a","n/a",IF(BG$3&gt;(A11taxstdlife+$E467),((Input!$K$113+Input!$K$89)*$L$7)-SUM($L467:BF467),((Input!$K$113+Input!$K$89)*$L$7)/A11taxstdlife))</f>
        <v>0</v>
      </c>
      <c r="BH467" s="172">
        <f>IF(A11taxstdlife="n/a","n/a",IF(BH$3&gt;(A11taxstdlife+$E467),((Input!$K$113+Input!$K$89)*$L$7)-SUM($L467:BG467),((Input!$K$113+Input!$K$89)*$L$7)/A11taxstdlife))</f>
        <v>0</v>
      </c>
      <c r="BI467" s="172">
        <f>IF(A11taxstdlife="n/a","n/a",IF(BI$3&gt;(A11taxstdlife+$E467),((Input!$K$113+Input!$K$89)*$L$7)-SUM($L467:BH467),((Input!$K$113+Input!$K$89)*$L$7)/A11taxstdlife))</f>
        <v>0</v>
      </c>
      <c r="BJ467" s="16"/>
      <c r="BK467" s="16"/>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2" customFormat="1" hidden="1" outlineLevel="2">
      <c r="A468" s="16"/>
      <c r="B468" s="16"/>
      <c r="C468" s="35"/>
      <c r="D468" s="546"/>
      <c r="E468" s="293">
        <v>7</v>
      </c>
      <c r="F468" s="37"/>
      <c r="G468" s="318"/>
      <c r="H468" s="320"/>
      <c r="I468" s="320"/>
      <c r="J468" s="320"/>
      <c r="K468" s="320"/>
      <c r="L468" s="320"/>
      <c r="M468" s="319"/>
      <c r="N468" s="172">
        <f>IF(A11taxstdlife="n/a","n/a",IF(N$3&gt;(A11taxstdlife+$E468),((Input!$M$113+Input!$M$89)*$M$7)-SUM($M468:M468),((Input!$M$113+Input!$M$89)*$M$7)/A11taxstdlife))</f>
        <v>0</v>
      </c>
      <c r="O468" s="172">
        <f>IF(A11taxstdlife="n/a","n/a",IF(O$3&gt;(A11taxstdlife+$E468),((Input!$M$113+Input!$M$89)*$M$7)-SUM($M468:N468),((Input!$M$113+Input!$M$89)*$M$7)/A11taxstdlife))</f>
        <v>0</v>
      </c>
      <c r="P468" s="172">
        <f>IF(A11taxstdlife="n/a","n/a",IF(P$3&gt;(A11taxstdlife+$E468),((Input!$M$113+Input!$M$89)*$M$7)-SUM($M468:O468),((Input!$M$113+Input!$M$89)*$M$7)/A11taxstdlife))</f>
        <v>0</v>
      </c>
      <c r="Q468" s="172">
        <f>IF(A11taxstdlife="n/a","n/a",IF(Q$3&gt;(A11taxstdlife+$E468),((Input!$M$113+Input!$M$89)*$M$7)-SUM($M468:P468),((Input!$M$113+Input!$M$89)*$M$7)/A11taxstdlife))</f>
        <v>0</v>
      </c>
      <c r="R468" s="172">
        <f>IF(A11taxstdlife="n/a","n/a",IF(R$3&gt;(A11taxstdlife+$E468),((Input!$M$113+Input!$M$89)*$M$7)-SUM($M468:Q468),((Input!$M$113+Input!$M$89)*$M$7)/A11taxstdlife))</f>
        <v>0</v>
      </c>
      <c r="S468" s="172">
        <f>IF(A11taxstdlife="n/a","n/a",IF(S$3&gt;(A11taxstdlife+$E468),((Input!$M$113+Input!$M$89)*$M$7)-SUM($M468:R468),((Input!$M$113+Input!$M$89)*$M$7)/A11taxstdlife))</f>
        <v>0</v>
      </c>
      <c r="T468" s="172">
        <f>IF(A11taxstdlife="n/a","n/a",IF(T$3&gt;(A11taxstdlife+$E468),((Input!$M$113+Input!$M$89)*$M$7)-SUM($M468:S468),((Input!$M$113+Input!$M$89)*$M$7)/A11taxstdlife))</f>
        <v>0</v>
      </c>
      <c r="U468" s="172">
        <f>IF(A11taxstdlife="n/a","n/a",IF(U$3&gt;(A11taxstdlife+$E468),((Input!$M$113+Input!$M$89)*$M$7)-SUM($M468:T468),((Input!$M$113+Input!$M$89)*$M$7)/A11taxstdlife))</f>
        <v>0</v>
      </c>
      <c r="V468" s="172">
        <f>IF(A11taxstdlife="n/a","n/a",IF(V$3&gt;(A11taxstdlife+$E468),((Input!$M$113+Input!$M$89)*$M$7)-SUM($M468:U468),((Input!$M$113+Input!$M$89)*$M$7)/A11taxstdlife))</f>
        <v>0</v>
      </c>
      <c r="W468" s="172">
        <f>IF(A11taxstdlife="n/a","n/a",IF(W$3&gt;(A11taxstdlife+$E468),((Input!$M$113+Input!$M$89)*$M$7)-SUM($M468:V468),((Input!$M$113+Input!$M$89)*$M$7)/A11taxstdlife))</f>
        <v>0</v>
      </c>
      <c r="X468" s="172">
        <f>IF(A11taxstdlife="n/a","n/a",IF(X$3&gt;(A11taxstdlife+$E468),((Input!$M$113+Input!$M$89)*$M$7)-SUM($M468:W468),((Input!$M$113+Input!$M$89)*$M$7)/A11taxstdlife))</f>
        <v>0</v>
      </c>
      <c r="Y468" s="172">
        <f>IF(A11taxstdlife="n/a","n/a",IF(Y$3&gt;(A11taxstdlife+$E468),((Input!$M$113+Input!$M$89)*$M$7)-SUM($M468:X468),((Input!$M$113+Input!$M$89)*$M$7)/A11taxstdlife))</f>
        <v>0</v>
      </c>
      <c r="Z468" s="172">
        <f>IF(A11taxstdlife="n/a","n/a",IF(Z$3&gt;(A11taxstdlife+$E468),((Input!$M$113+Input!$M$89)*$M$7)-SUM($M468:Y468),((Input!$M$113+Input!$M$89)*$M$7)/A11taxstdlife))</f>
        <v>0</v>
      </c>
      <c r="AA468" s="172">
        <f>IF(A11taxstdlife="n/a","n/a",IF(AA$3&gt;(A11taxstdlife+$E468),((Input!$M$113+Input!$M$89)*$M$7)-SUM($M468:Z468),((Input!$M$113+Input!$M$89)*$M$7)/A11taxstdlife))</f>
        <v>0</v>
      </c>
      <c r="AB468" s="172">
        <f>IF(A11taxstdlife="n/a","n/a",IF(AB$3&gt;(A11taxstdlife+$E468),((Input!$M$113+Input!$M$89)*$M$7)-SUM($M468:AA468),((Input!$M$113+Input!$M$89)*$M$7)/A11taxstdlife))</f>
        <v>0</v>
      </c>
      <c r="AC468" s="172">
        <f>IF(A11taxstdlife="n/a","n/a",IF(AC$3&gt;(A11taxstdlife+$E468),((Input!$M$113+Input!$M$89)*$M$7)-SUM($M468:AB468),((Input!$M$113+Input!$M$89)*$M$7)/A11taxstdlife))</f>
        <v>0</v>
      </c>
      <c r="AD468" s="172">
        <f>IF(A11taxstdlife="n/a","n/a",IF(AD$3&gt;(A11taxstdlife+$E468),((Input!$M$113+Input!$M$89)*$M$7)-SUM($M468:AC468),((Input!$M$113+Input!$M$89)*$M$7)/A11taxstdlife))</f>
        <v>0</v>
      </c>
      <c r="AE468" s="172">
        <f>IF(A11taxstdlife="n/a","n/a",IF(AE$3&gt;(A11taxstdlife+$E468),((Input!$M$113+Input!$M$89)*$M$7)-SUM($M468:AD468),((Input!$M$113+Input!$M$89)*$M$7)/A11taxstdlife))</f>
        <v>0</v>
      </c>
      <c r="AF468" s="172">
        <f>IF(A11taxstdlife="n/a","n/a",IF(AF$3&gt;(A11taxstdlife+$E468),((Input!$M$113+Input!$M$89)*$M$7)-SUM($M468:AE468),((Input!$M$113+Input!$M$89)*$M$7)/A11taxstdlife))</f>
        <v>0</v>
      </c>
      <c r="AG468" s="172">
        <f>IF(A11taxstdlife="n/a","n/a",IF(AG$3&gt;(A11taxstdlife+$E468),((Input!$M$113+Input!$M$89)*$M$7)-SUM($M468:AF468),((Input!$M$113+Input!$M$89)*$M$7)/A11taxstdlife))</f>
        <v>0</v>
      </c>
      <c r="AH468" s="172">
        <f>IF(A11taxstdlife="n/a","n/a",IF(AH$3&gt;(A11taxstdlife+$E468),((Input!$M$113+Input!$M$89)*$M$7)-SUM($M468:AG468),((Input!$M$113+Input!$M$89)*$M$7)/A11taxstdlife))</f>
        <v>0</v>
      </c>
      <c r="AI468" s="172">
        <f>IF(A11taxstdlife="n/a","n/a",IF(AI$3&gt;(A11taxstdlife+$E468),((Input!$M$113+Input!$M$89)*$M$7)-SUM($M468:AH468),((Input!$M$113+Input!$M$89)*$M$7)/A11taxstdlife))</f>
        <v>0</v>
      </c>
      <c r="AJ468" s="172">
        <f>IF(A11taxstdlife="n/a","n/a",IF(AJ$3&gt;(A11taxstdlife+$E468),((Input!$M$113+Input!$M$89)*$M$7)-SUM($M468:AI468),((Input!$M$113+Input!$M$89)*$M$7)/A11taxstdlife))</f>
        <v>0</v>
      </c>
      <c r="AK468" s="172">
        <f>IF(A11taxstdlife="n/a","n/a",IF(AK$3&gt;(A11taxstdlife+$E468),((Input!$M$113+Input!$M$89)*$M$7)-SUM($M468:AJ468),((Input!$M$113+Input!$M$89)*$M$7)/A11taxstdlife))</f>
        <v>0</v>
      </c>
      <c r="AL468" s="172">
        <f>IF(A11taxstdlife="n/a","n/a",IF(AL$3&gt;(A11taxstdlife+$E468),((Input!$M$113+Input!$M$89)*$M$7)-SUM($M468:AK468),((Input!$M$113+Input!$M$89)*$M$7)/A11taxstdlife))</f>
        <v>0</v>
      </c>
      <c r="AM468" s="172">
        <f>IF(A11taxstdlife="n/a","n/a",IF(AM$3&gt;(A11taxstdlife+$E468),((Input!$M$113+Input!$M$89)*$M$7)-SUM($M468:AL468),((Input!$M$113+Input!$M$89)*$M$7)/A11taxstdlife))</f>
        <v>0</v>
      </c>
      <c r="AN468" s="172">
        <f>IF(A11taxstdlife="n/a","n/a",IF(AN$3&gt;(A11taxstdlife+$E468),((Input!$M$113+Input!$M$89)*$M$7)-SUM($M468:AM468),((Input!$M$113+Input!$M$89)*$M$7)/A11taxstdlife))</f>
        <v>0</v>
      </c>
      <c r="AO468" s="172">
        <f>IF(A11taxstdlife="n/a","n/a",IF(AO$3&gt;(A11taxstdlife+$E468),((Input!$M$113+Input!$M$89)*$M$7)-SUM($M468:AN468),((Input!$M$113+Input!$M$89)*$M$7)/A11taxstdlife))</f>
        <v>0</v>
      </c>
      <c r="AP468" s="172">
        <f>IF(A11taxstdlife="n/a","n/a",IF(AP$3&gt;(A11taxstdlife+$E468),((Input!$M$113+Input!$M$89)*$M$7)-SUM($M468:AO468),((Input!$M$113+Input!$M$89)*$M$7)/A11taxstdlife))</f>
        <v>0</v>
      </c>
      <c r="AQ468" s="172">
        <f>IF(A11taxstdlife="n/a","n/a",IF(AQ$3&gt;(A11taxstdlife+$E468),((Input!$M$113+Input!$M$89)*$M$7)-SUM($M468:AP468),((Input!$M$113+Input!$M$89)*$M$7)/A11taxstdlife))</f>
        <v>0</v>
      </c>
      <c r="AR468" s="172">
        <f>IF(A11taxstdlife="n/a","n/a",IF(AR$3&gt;(A11taxstdlife+$E468),((Input!$M$113+Input!$M$89)*$M$7)-SUM($M468:AQ468),((Input!$M$113+Input!$M$89)*$M$7)/A11taxstdlife))</f>
        <v>0</v>
      </c>
      <c r="AS468" s="172">
        <f>IF(A11taxstdlife="n/a","n/a",IF(AS$3&gt;(A11taxstdlife+$E468),((Input!$M$113+Input!$M$89)*$M$7)-SUM($M468:AR468),((Input!$M$113+Input!$M$89)*$M$7)/A11taxstdlife))</f>
        <v>0</v>
      </c>
      <c r="AT468" s="172">
        <f>IF(A11taxstdlife="n/a","n/a",IF(AT$3&gt;(A11taxstdlife+$E468),((Input!$M$113+Input!$M$89)*$M$7)-SUM($M468:AS468),((Input!$M$113+Input!$M$89)*$M$7)/A11taxstdlife))</f>
        <v>0</v>
      </c>
      <c r="AU468" s="172">
        <f>IF(A11taxstdlife="n/a","n/a",IF(AU$3&gt;(A11taxstdlife+$E468),((Input!$M$113+Input!$M$89)*$M$7)-SUM($M468:AT468),((Input!$M$113+Input!$M$89)*$M$7)/A11taxstdlife))</f>
        <v>0</v>
      </c>
      <c r="AV468" s="172">
        <f>IF(A11taxstdlife="n/a","n/a",IF(AV$3&gt;(A11taxstdlife+$E468),((Input!$M$113+Input!$M$89)*$M$7)-SUM($M468:AU468),((Input!$M$113+Input!$M$89)*$M$7)/A11taxstdlife))</f>
        <v>0</v>
      </c>
      <c r="AW468" s="172">
        <f>IF(A11taxstdlife="n/a","n/a",IF(AW$3&gt;(A11taxstdlife+$E468),((Input!$M$113+Input!$M$89)*$M$7)-SUM($M468:AV468),((Input!$M$113+Input!$M$89)*$M$7)/A11taxstdlife))</f>
        <v>0</v>
      </c>
      <c r="AX468" s="172">
        <f>IF(A11taxstdlife="n/a","n/a",IF(AX$3&gt;(A11taxstdlife+$E468),((Input!$M$113+Input!$M$89)*$M$7)-SUM($M468:AW468),((Input!$M$113+Input!$M$89)*$M$7)/A11taxstdlife))</f>
        <v>0</v>
      </c>
      <c r="AY468" s="172">
        <f>IF(A11taxstdlife="n/a","n/a",IF(AY$3&gt;(A11taxstdlife+$E468),((Input!$M$113+Input!$M$89)*$M$7)-SUM($M468:AX468),((Input!$M$113+Input!$M$89)*$M$7)/A11taxstdlife))</f>
        <v>0</v>
      </c>
      <c r="AZ468" s="172">
        <f>IF(A11taxstdlife="n/a","n/a",IF(AZ$3&gt;(A11taxstdlife+$E468),((Input!$M$113+Input!$M$89)*$M$7)-SUM($M468:AY468),((Input!$M$113+Input!$M$89)*$M$7)/A11taxstdlife))</f>
        <v>0</v>
      </c>
      <c r="BA468" s="172">
        <f>IF(A11taxstdlife="n/a","n/a",IF(BA$3&gt;(A11taxstdlife+$E468),((Input!$M$113+Input!$M$89)*$M$7)-SUM($M468:AZ468),((Input!$M$113+Input!$M$89)*$M$7)/A11taxstdlife))</f>
        <v>0</v>
      </c>
      <c r="BB468" s="172">
        <f>IF(A11taxstdlife="n/a","n/a",IF(BB$3&gt;(A11taxstdlife+$E468),((Input!$M$113+Input!$M$89)*$M$7)-SUM($M468:BA468),((Input!$M$113+Input!$M$89)*$M$7)/A11taxstdlife))</f>
        <v>0</v>
      </c>
      <c r="BC468" s="172">
        <f>IF(A11taxstdlife="n/a","n/a",IF(BC$3&gt;(A11taxstdlife+$E468),((Input!$M$113+Input!$M$89)*$M$7)-SUM($M468:BB468),((Input!$M$113+Input!$M$89)*$M$7)/A11taxstdlife))</f>
        <v>0</v>
      </c>
      <c r="BD468" s="172">
        <f>IF(A11taxstdlife="n/a","n/a",IF(BD$3&gt;(A11taxstdlife+$E468),((Input!$M$113+Input!$M$89)*$M$7)-SUM($M468:BC468),((Input!$M$113+Input!$M$89)*$M$7)/A11taxstdlife))</f>
        <v>0</v>
      </c>
      <c r="BE468" s="172">
        <f>IF(A11taxstdlife="n/a","n/a",IF(BE$3&gt;(A11taxstdlife+$E468),((Input!$M$113+Input!$M$89)*$M$7)-SUM($M468:BD468),((Input!$M$113+Input!$M$89)*$M$7)/A11taxstdlife))</f>
        <v>0</v>
      </c>
      <c r="BF468" s="172">
        <f>IF(A11taxstdlife="n/a","n/a",IF(BF$3&gt;(A11taxstdlife+$E468),((Input!$M$113+Input!$M$89)*$M$7)-SUM($M468:BE468),((Input!$M$113+Input!$M$89)*$M$7)/A11taxstdlife))</f>
        <v>0</v>
      </c>
      <c r="BG468" s="172">
        <f>IF(A11taxstdlife="n/a","n/a",IF(BG$3&gt;(A11taxstdlife+$E468),((Input!$M$113+Input!$M$89)*$M$7)-SUM($M468:BF468),((Input!$M$113+Input!$M$89)*$M$7)/A11taxstdlife))</f>
        <v>0</v>
      </c>
      <c r="BH468" s="172">
        <f>IF(A11taxstdlife="n/a","n/a",IF(BH$3&gt;(A11taxstdlife+$E468),((Input!$M$113+Input!$M$89)*$M$7)-SUM($M468:BG468),((Input!$M$113+Input!$M$89)*$M$7)/A11taxstdlife))</f>
        <v>0</v>
      </c>
      <c r="BI468" s="172">
        <f>IF(A11taxstdlife="n/a","n/a",IF(BI$3&gt;(A11taxstdlife+$E468),((Input!$M$113+Input!$M$89)*$M$7)-SUM($M468:BH468),((Input!$M$113+Input!$M$89)*$M$7)/A11taxstdlife))</f>
        <v>0</v>
      </c>
      <c r="BJ468" s="16"/>
      <c r="BK468" s="16"/>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2" customFormat="1" hidden="1" outlineLevel="2">
      <c r="A469" s="16"/>
      <c r="B469" s="16"/>
      <c r="C469" s="35"/>
      <c r="D469" s="546"/>
      <c r="E469" s="293">
        <v>8</v>
      </c>
      <c r="F469" s="37"/>
      <c r="G469" s="318"/>
      <c r="H469" s="320"/>
      <c r="I469" s="320"/>
      <c r="J469" s="320"/>
      <c r="K469" s="320"/>
      <c r="L469" s="320"/>
      <c r="M469" s="320"/>
      <c r="N469" s="319"/>
      <c r="O469" s="172">
        <f>IF(A11taxstdlife="n/a","n/a",IF(O$3&gt;(A11taxstdlife+$E469),((Input!$N$113+Input!$N$89)*$N$7)-SUM($N469:N469),((Input!$N$113+Input!$N$89)*$N$7)/A11taxstdlife))</f>
        <v>0</v>
      </c>
      <c r="P469" s="172">
        <f>IF(A11taxstdlife="n/a","n/a",IF(P$3&gt;(A11taxstdlife+$E469),((Input!$N$113+Input!$N$89)*$N$7)-SUM($N469:O469),((Input!$N$113+Input!$N$89)*$N$7)/A11taxstdlife))</f>
        <v>0</v>
      </c>
      <c r="Q469" s="172">
        <f>IF(A11taxstdlife="n/a","n/a",IF(Q$3&gt;(A11taxstdlife+$E469),((Input!$N$113+Input!$N$89)*$N$7)-SUM($N469:P469),((Input!$N$113+Input!$N$89)*$N$7)/A11taxstdlife))</f>
        <v>0</v>
      </c>
      <c r="R469" s="172">
        <f>IF(A11taxstdlife="n/a","n/a",IF(R$3&gt;(A11taxstdlife+$E469),((Input!$N$113+Input!$N$89)*$N$7)-SUM($N469:Q469),((Input!$N$113+Input!$N$89)*$N$7)/A11taxstdlife))</f>
        <v>0</v>
      </c>
      <c r="S469" s="172">
        <f>IF(A11taxstdlife="n/a","n/a",IF(S$3&gt;(A11taxstdlife+$E469),((Input!$N$113+Input!$N$89)*$N$7)-SUM($N469:R469),((Input!$N$113+Input!$N$89)*$N$7)/A11taxstdlife))</f>
        <v>0</v>
      </c>
      <c r="T469" s="172">
        <f>IF(A11taxstdlife="n/a","n/a",IF(T$3&gt;(A11taxstdlife+$E469),((Input!$N$113+Input!$N$89)*$N$7)-SUM($N469:S469),((Input!$N$113+Input!$N$89)*$N$7)/A11taxstdlife))</f>
        <v>0</v>
      </c>
      <c r="U469" s="172">
        <f>IF(A11taxstdlife="n/a","n/a",IF(U$3&gt;(A11taxstdlife+$E469),((Input!$N$113+Input!$N$89)*$N$7)-SUM($N469:T469),((Input!$N$113+Input!$N$89)*$N$7)/A11taxstdlife))</f>
        <v>0</v>
      </c>
      <c r="V469" s="172">
        <f>IF(A11taxstdlife="n/a","n/a",IF(V$3&gt;(A11taxstdlife+$E469),((Input!$N$113+Input!$N$89)*$N$7)-SUM($N469:U469),((Input!$N$113+Input!$N$89)*$N$7)/A11taxstdlife))</f>
        <v>0</v>
      </c>
      <c r="W469" s="172">
        <f>IF(A11taxstdlife="n/a","n/a",IF(W$3&gt;(A11taxstdlife+$E469),((Input!$N$113+Input!$N$89)*$N$7)-SUM($N469:V469),((Input!$N$113+Input!$N$89)*$N$7)/A11taxstdlife))</f>
        <v>0</v>
      </c>
      <c r="X469" s="172">
        <f>IF(A11taxstdlife="n/a","n/a",IF(X$3&gt;(A11taxstdlife+$E469),((Input!$N$113+Input!$N$89)*$N$7)-SUM($N469:W469),((Input!$N$113+Input!$N$89)*$N$7)/A11taxstdlife))</f>
        <v>0</v>
      </c>
      <c r="Y469" s="172">
        <f>IF(A11taxstdlife="n/a","n/a",IF(Y$3&gt;(A11taxstdlife+$E469),((Input!$N$113+Input!$N$89)*$N$7)-SUM($N469:X469),((Input!$N$113+Input!$N$89)*$N$7)/A11taxstdlife))</f>
        <v>0</v>
      </c>
      <c r="Z469" s="172">
        <f>IF(A11taxstdlife="n/a","n/a",IF(Z$3&gt;(A11taxstdlife+$E469),((Input!$N$113+Input!$N$89)*$N$7)-SUM($N469:Y469),((Input!$N$113+Input!$N$89)*$N$7)/A11taxstdlife))</f>
        <v>0</v>
      </c>
      <c r="AA469" s="172">
        <f>IF(A11taxstdlife="n/a","n/a",IF(AA$3&gt;(A11taxstdlife+$E469),((Input!$N$113+Input!$N$89)*$N$7)-SUM($N469:Z469),((Input!$N$113+Input!$N$89)*$N$7)/A11taxstdlife))</f>
        <v>0</v>
      </c>
      <c r="AB469" s="172">
        <f>IF(A11taxstdlife="n/a","n/a",IF(AB$3&gt;(A11taxstdlife+$E469),((Input!$N$113+Input!$N$89)*$N$7)-SUM($N469:AA469),((Input!$N$113+Input!$N$89)*$N$7)/A11taxstdlife))</f>
        <v>0</v>
      </c>
      <c r="AC469" s="172">
        <f>IF(A11taxstdlife="n/a","n/a",IF(AC$3&gt;(A11taxstdlife+$E469),((Input!$N$113+Input!$N$89)*$N$7)-SUM($N469:AB469),((Input!$N$113+Input!$N$89)*$N$7)/A11taxstdlife))</f>
        <v>0</v>
      </c>
      <c r="AD469" s="172">
        <f>IF(A11taxstdlife="n/a","n/a",IF(AD$3&gt;(A11taxstdlife+$E469),((Input!$N$113+Input!$N$89)*$N$7)-SUM($N469:AC469),((Input!$N$113+Input!$N$89)*$N$7)/A11taxstdlife))</f>
        <v>0</v>
      </c>
      <c r="AE469" s="172">
        <f>IF(A11taxstdlife="n/a","n/a",IF(AE$3&gt;(A11taxstdlife+$E469),((Input!$N$113+Input!$N$89)*$N$7)-SUM($N469:AD469),((Input!$N$113+Input!$N$89)*$N$7)/A11taxstdlife))</f>
        <v>0</v>
      </c>
      <c r="AF469" s="172">
        <f>IF(A11taxstdlife="n/a","n/a",IF(AF$3&gt;(A11taxstdlife+$E469),((Input!$N$113+Input!$N$89)*$N$7)-SUM($N469:AE469),((Input!$N$113+Input!$N$89)*$N$7)/A11taxstdlife))</f>
        <v>0</v>
      </c>
      <c r="AG469" s="172">
        <f>IF(A11taxstdlife="n/a","n/a",IF(AG$3&gt;(A11taxstdlife+$E469),((Input!$N$113+Input!$N$89)*$N$7)-SUM($N469:AF469),((Input!$N$113+Input!$N$89)*$N$7)/A11taxstdlife))</f>
        <v>0</v>
      </c>
      <c r="AH469" s="172">
        <f>IF(A11taxstdlife="n/a","n/a",IF(AH$3&gt;(A11taxstdlife+$E469),((Input!$N$113+Input!$N$89)*$N$7)-SUM($N469:AG469),((Input!$N$113+Input!$N$89)*$N$7)/A11taxstdlife))</f>
        <v>0</v>
      </c>
      <c r="AI469" s="172">
        <f>IF(A11taxstdlife="n/a","n/a",IF(AI$3&gt;(A11taxstdlife+$E469),((Input!$N$113+Input!$N$89)*$N$7)-SUM($N469:AH469),((Input!$N$113+Input!$N$89)*$N$7)/A11taxstdlife))</f>
        <v>0</v>
      </c>
      <c r="AJ469" s="172">
        <f>IF(A11taxstdlife="n/a","n/a",IF(AJ$3&gt;(A11taxstdlife+$E469),((Input!$N$113+Input!$N$89)*$N$7)-SUM($N469:AI469),((Input!$N$113+Input!$N$89)*$N$7)/A11taxstdlife))</f>
        <v>0</v>
      </c>
      <c r="AK469" s="172">
        <f>IF(A11taxstdlife="n/a","n/a",IF(AK$3&gt;(A11taxstdlife+$E469),((Input!$N$113+Input!$N$89)*$N$7)-SUM($N469:AJ469),((Input!$N$113+Input!$N$89)*$N$7)/A11taxstdlife))</f>
        <v>0</v>
      </c>
      <c r="AL469" s="172">
        <f>IF(A11taxstdlife="n/a","n/a",IF(AL$3&gt;(A11taxstdlife+$E469),((Input!$N$113+Input!$N$89)*$N$7)-SUM($N469:AK469),((Input!$N$113+Input!$N$89)*$N$7)/A11taxstdlife))</f>
        <v>0</v>
      </c>
      <c r="AM469" s="172">
        <f>IF(A11taxstdlife="n/a","n/a",IF(AM$3&gt;(A11taxstdlife+$E469),((Input!$N$113+Input!$N$89)*$N$7)-SUM($N469:AL469),((Input!$N$113+Input!$N$89)*$N$7)/A11taxstdlife))</f>
        <v>0</v>
      </c>
      <c r="AN469" s="172">
        <f>IF(A11taxstdlife="n/a","n/a",IF(AN$3&gt;(A11taxstdlife+$E469),((Input!$N$113+Input!$N$89)*$N$7)-SUM($N469:AM469),((Input!$N$113+Input!$N$89)*$N$7)/A11taxstdlife))</f>
        <v>0</v>
      </c>
      <c r="AO469" s="172">
        <f>IF(A11taxstdlife="n/a","n/a",IF(AO$3&gt;(A11taxstdlife+$E469),((Input!$N$113+Input!$N$89)*$N$7)-SUM($N469:AN469),((Input!$N$113+Input!$N$89)*$N$7)/A11taxstdlife))</f>
        <v>0</v>
      </c>
      <c r="AP469" s="172">
        <f>IF(A11taxstdlife="n/a","n/a",IF(AP$3&gt;(A11taxstdlife+$E469),((Input!$N$113+Input!$N$89)*$N$7)-SUM($N469:AO469),((Input!$N$113+Input!$N$89)*$N$7)/A11taxstdlife))</f>
        <v>0</v>
      </c>
      <c r="AQ469" s="172">
        <f>IF(A11taxstdlife="n/a","n/a",IF(AQ$3&gt;(A11taxstdlife+$E469),((Input!$N$113+Input!$N$89)*$N$7)-SUM($N469:AP469),((Input!$N$113+Input!$N$89)*$N$7)/A11taxstdlife))</f>
        <v>0</v>
      </c>
      <c r="AR469" s="172">
        <f>IF(A11taxstdlife="n/a","n/a",IF(AR$3&gt;(A11taxstdlife+$E469),((Input!$N$113+Input!$N$89)*$N$7)-SUM($N469:AQ469),((Input!$N$113+Input!$N$89)*$N$7)/A11taxstdlife))</f>
        <v>0</v>
      </c>
      <c r="AS469" s="172">
        <f>IF(A11taxstdlife="n/a","n/a",IF(AS$3&gt;(A11taxstdlife+$E469),((Input!$N$113+Input!$N$89)*$N$7)-SUM($N469:AR469),((Input!$N$113+Input!$N$89)*$N$7)/A11taxstdlife))</f>
        <v>0</v>
      </c>
      <c r="AT469" s="172">
        <f>IF(A11taxstdlife="n/a","n/a",IF(AT$3&gt;(A11taxstdlife+$E469),((Input!$N$113+Input!$N$89)*$N$7)-SUM($N469:AS469),((Input!$N$113+Input!$N$89)*$N$7)/A11taxstdlife))</f>
        <v>0</v>
      </c>
      <c r="AU469" s="172">
        <f>IF(A11taxstdlife="n/a","n/a",IF(AU$3&gt;(A11taxstdlife+$E469),((Input!$N$113+Input!$N$89)*$N$7)-SUM($N469:AT469),((Input!$N$113+Input!$N$89)*$N$7)/A11taxstdlife))</f>
        <v>0</v>
      </c>
      <c r="AV469" s="172">
        <f>IF(A11taxstdlife="n/a","n/a",IF(AV$3&gt;(A11taxstdlife+$E469),((Input!$N$113+Input!$N$89)*$N$7)-SUM($N469:AU469),((Input!$N$113+Input!$N$89)*$N$7)/A11taxstdlife))</f>
        <v>0</v>
      </c>
      <c r="AW469" s="172">
        <f>IF(A11taxstdlife="n/a","n/a",IF(AW$3&gt;(A11taxstdlife+$E469),((Input!$N$113+Input!$N$89)*$N$7)-SUM($N469:AV469),((Input!$N$113+Input!$N$89)*$N$7)/A11taxstdlife))</f>
        <v>0</v>
      </c>
      <c r="AX469" s="172">
        <f>IF(A11taxstdlife="n/a","n/a",IF(AX$3&gt;(A11taxstdlife+$E469),((Input!$N$113+Input!$N$89)*$N$7)-SUM($N469:AW469),((Input!$N$113+Input!$N$89)*$N$7)/A11taxstdlife))</f>
        <v>0</v>
      </c>
      <c r="AY469" s="172">
        <f>IF(A11taxstdlife="n/a","n/a",IF(AY$3&gt;(A11taxstdlife+$E469),((Input!$N$113+Input!$N$89)*$N$7)-SUM($N469:AX469),((Input!$N$113+Input!$N$89)*$N$7)/A11taxstdlife))</f>
        <v>0</v>
      </c>
      <c r="AZ469" s="172">
        <f>IF(A11taxstdlife="n/a","n/a",IF(AZ$3&gt;(A11taxstdlife+$E469),((Input!$N$113+Input!$N$89)*$N$7)-SUM($N469:AY469),((Input!$N$113+Input!$N$89)*$N$7)/A11taxstdlife))</f>
        <v>0</v>
      </c>
      <c r="BA469" s="172">
        <f>IF(A11taxstdlife="n/a","n/a",IF(BA$3&gt;(A11taxstdlife+$E469),((Input!$N$113+Input!$N$89)*$N$7)-SUM($N469:AZ469),((Input!$N$113+Input!$N$89)*$N$7)/A11taxstdlife))</f>
        <v>0</v>
      </c>
      <c r="BB469" s="172">
        <f>IF(A11taxstdlife="n/a","n/a",IF(BB$3&gt;(A11taxstdlife+$E469),((Input!$N$113+Input!$N$89)*$N$7)-SUM($N469:BA469),((Input!$N$113+Input!$N$89)*$N$7)/A11taxstdlife))</f>
        <v>0</v>
      </c>
      <c r="BC469" s="172">
        <f>IF(A11taxstdlife="n/a","n/a",IF(BC$3&gt;(A11taxstdlife+$E469),((Input!$N$113+Input!$N$89)*$N$7)-SUM($N469:BB469),((Input!$N$113+Input!$N$89)*$N$7)/A11taxstdlife))</f>
        <v>0</v>
      </c>
      <c r="BD469" s="172">
        <f>IF(A11taxstdlife="n/a","n/a",IF(BD$3&gt;(A11taxstdlife+$E469),((Input!$N$113+Input!$N$89)*$N$7)-SUM($N469:BC469),((Input!$N$113+Input!$N$89)*$N$7)/A11taxstdlife))</f>
        <v>0</v>
      </c>
      <c r="BE469" s="172">
        <f>IF(A11taxstdlife="n/a","n/a",IF(BE$3&gt;(A11taxstdlife+$E469),((Input!$N$113+Input!$N$89)*$N$7)-SUM($N469:BD469),((Input!$N$113+Input!$N$89)*$N$7)/A11taxstdlife))</f>
        <v>0</v>
      </c>
      <c r="BF469" s="172">
        <f>IF(A11taxstdlife="n/a","n/a",IF(BF$3&gt;(A11taxstdlife+$E469),((Input!$N$113+Input!$N$89)*$N$7)-SUM($N469:BE469),((Input!$N$113+Input!$N$89)*$N$7)/A11taxstdlife))</f>
        <v>0</v>
      </c>
      <c r="BG469" s="172">
        <f>IF(A11taxstdlife="n/a","n/a",IF(BG$3&gt;(A11taxstdlife+$E469),((Input!$N$113+Input!$N$89)*$N$7)-SUM($N469:BF469),((Input!$N$113+Input!$N$89)*$N$7)/A11taxstdlife))</f>
        <v>0</v>
      </c>
      <c r="BH469" s="172">
        <f>IF(A11taxstdlife="n/a","n/a",IF(BH$3&gt;(A11taxstdlife+$E469),((Input!$N$113+Input!$N$89)*$N$7)-SUM($N469:BG469),((Input!$N$113+Input!$N$89)*$N$7)/A11taxstdlife))</f>
        <v>0</v>
      </c>
      <c r="BI469" s="172">
        <f>IF(A11taxstdlife="n/a","n/a",IF(BI$3&gt;(A11taxstdlife+$E469),((Input!$N$113+Input!$N$89)*$N$7)-SUM($N469:BH469),((Input!$N$113+Input!$N$89)*$N$7)/A11taxstdlife))</f>
        <v>0</v>
      </c>
      <c r="BJ469" s="16"/>
      <c r="BK469" s="16"/>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2" customFormat="1" hidden="1" outlineLevel="2">
      <c r="A470" s="16"/>
      <c r="B470" s="16"/>
      <c r="C470" s="35"/>
      <c r="D470" s="546"/>
      <c r="E470" s="293">
        <v>9</v>
      </c>
      <c r="F470" s="37"/>
      <c r="G470" s="318"/>
      <c r="H470" s="320"/>
      <c r="I470" s="320"/>
      <c r="J470" s="320"/>
      <c r="K470" s="320"/>
      <c r="L470" s="320"/>
      <c r="M470" s="320"/>
      <c r="N470" s="320"/>
      <c r="O470" s="319"/>
      <c r="P470" s="172">
        <f>IF(A11taxstdlife="n/a","n/a",IF(P$3&gt;(A11taxstdlife+$E470),((Input!$O$113+Input!$O$89)*$O$7)-SUM($O470:O470),((Input!$O$113+Input!$O$89)*$O$7)/A11taxstdlife))</f>
        <v>0</v>
      </c>
      <c r="Q470" s="172">
        <f>IF(A11taxstdlife="n/a","n/a",IF(Q$3&gt;(A11taxstdlife+$E470),((Input!$O$113+Input!$O$89)*$O$7)-SUM($O470:P470),((Input!$O$113+Input!$O$89)*$O$7)/A11taxstdlife))</f>
        <v>0</v>
      </c>
      <c r="R470" s="172">
        <f>IF(A11taxstdlife="n/a","n/a",IF(R$3&gt;(A11taxstdlife+$E470),((Input!$O$113+Input!$O$89)*$O$7)-SUM($O470:Q470),((Input!$O$113+Input!$O$89)*$O$7)/A11taxstdlife))</f>
        <v>0</v>
      </c>
      <c r="S470" s="172">
        <f>IF(A11taxstdlife="n/a","n/a",IF(S$3&gt;(A11taxstdlife+$E470),((Input!$O$113+Input!$O$89)*$O$7)-SUM($O470:R470),((Input!$O$113+Input!$O$89)*$O$7)/A11taxstdlife))</f>
        <v>0</v>
      </c>
      <c r="T470" s="172">
        <f>IF(A11taxstdlife="n/a","n/a",IF(T$3&gt;(A11taxstdlife+$E470),((Input!$O$113+Input!$O$89)*$O$7)-SUM($O470:S470),((Input!$O$113+Input!$O$89)*$O$7)/A11taxstdlife))</f>
        <v>0</v>
      </c>
      <c r="U470" s="172">
        <f>IF(A11taxstdlife="n/a","n/a",IF(U$3&gt;(A11taxstdlife+$E470),((Input!$O$113+Input!$O$89)*$O$7)-SUM($O470:T470),((Input!$O$113+Input!$O$89)*$O$7)/A11taxstdlife))</f>
        <v>0</v>
      </c>
      <c r="V470" s="172">
        <f>IF(A11taxstdlife="n/a","n/a",IF(V$3&gt;(A11taxstdlife+$E470),((Input!$O$113+Input!$O$89)*$O$7)-SUM($O470:U470),((Input!$O$113+Input!$O$89)*$O$7)/A11taxstdlife))</f>
        <v>0</v>
      </c>
      <c r="W470" s="172">
        <f>IF(A11taxstdlife="n/a","n/a",IF(W$3&gt;(A11taxstdlife+$E470),((Input!$O$113+Input!$O$89)*$O$7)-SUM($O470:V470),((Input!$O$113+Input!$O$89)*$O$7)/A11taxstdlife))</f>
        <v>0</v>
      </c>
      <c r="X470" s="172">
        <f>IF(A11taxstdlife="n/a","n/a",IF(X$3&gt;(A11taxstdlife+$E470),((Input!$O$113+Input!$O$89)*$O$7)-SUM($O470:W470),((Input!$O$113+Input!$O$89)*$O$7)/A11taxstdlife))</f>
        <v>0</v>
      </c>
      <c r="Y470" s="172">
        <f>IF(A11taxstdlife="n/a","n/a",IF(Y$3&gt;(A11taxstdlife+$E470),((Input!$O$113+Input!$O$89)*$O$7)-SUM($O470:X470),((Input!$O$113+Input!$O$89)*$O$7)/A11taxstdlife))</f>
        <v>0</v>
      </c>
      <c r="Z470" s="172">
        <f>IF(A11taxstdlife="n/a","n/a",IF(Z$3&gt;(A11taxstdlife+$E470),((Input!$O$113+Input!$O$89)*$O$7)-SUM($O470:Y470),((Input!$O$113+Input!$O$89)*$O$7)/A11taxstdlife))</f>
        <v>0</v>
      </c>
      <c r="AA470" s="172">
        <f>IF(A11taxstdlife="n/a","n/a",IF(AA$3&gt;(A11taxstdlife+$E470),((Input!$O$113+Input!$O$89)*$O$7)-SUM($O470:Z470),((Input!$O$113+Input!$O$89)*$O$7)/A11taxstdlife))</f>
        <v>0</v>
      </c>
      <c r="AB470" s="172">
        <f>IF(A11taxstdlife="n/a","n/a",IF(AB$3&gt;(A11taxstdlife+$E470),((Input!$O$113+Input!$O$89)*$O$7)-SUM($O470:AA470),((Input!$O$113+Input!$O$89)*$O$7)/A11taxstdlife))</f>
        <v>0</v>
      </c>
      <c r="AC470" s="172">
        <f>IF(A11taxstdlife="n/a","n/a",IF(AC$3&gt;(A11taxstdlife+$E470),((Input!$O$113+Input!$O$89)*$O$7)-SUM($O470:AB470),((Input!$O$113+Input!$O$89)*$O$7)/A11taxstdlife))</f>
        <v>0</v>
      </c>
      <c r="AD470" s="172">
        <f>IF(A11taxstdlife="n/a","n/a",IF(AD$3&gt;(A11taxstdlife+$E470),((Input!$O$113+Input!$O$89)*$O$7)-SUM($O470:AC470),((Input!$O$113+Input!$O$89)*$O$7)/A11taxstdlife))</f>
        <v>0</v>
      </c>
      <c r="AE470" s="172">
        <f>IF(A11taxstdlife="n/a","n/a",IF(AE$3&gt;(A11taxstdlife+$E470),((Input!$O$113+Input!$O$89)*$O$7)-SUM($O470:AD470),((Input!$O$113+Input!$O$89)*$O$7)/A11taxstdlife))</f>
        <v>0</v>
      </c>
      <c r="AF470" s="172">
        <f>IF(A11taxstdlife="n/a","n/a",IF(AF$3&gt;(A11taxstdlife+$E470),((Input!$O$113+Input!$O$89)*$O$7)-SUM($O470:AE470),((Input!$O$113+Input!$O$89)*$O$7)/A11taxstdlife))</f>
        <v>0</v>
      </c>
      <c r="AG470" s="172">
        <f>IF(A11taxstdlife="n/a","n/a",IF(AG$3&gt;(A11taxstdlife+$E470),((Input!$O$113+Input!$O$89)*$O$7)-SUM($O470:AF470),((Input!$O$113+Input!$O$89)*$O$7)/A11taxstdlife))</f>
        <v>0</v>
      </c>
      <c r="AH470" s="172">
        <f>IF(A11taxstdlife="n/a","n/a",IF(AH$3&gt;(A11taxstdlife+$E470),((Input!$O$113+Input!$O$89)*$O$7)-SUM($O470:AG470),((Input!$O$113+Input!$O$89)*$O$7)/A11taxstdlife))</f>
        <v>0</v>
      </c>
      <c r="AI470" s="172">
        <f>IF(A11taxstdlife="n/a","n/a",IF(AI$3&gt;(A11taxstdlife+$E470),((Input!$O$113+Input!$O$89)*$O$7)-SUM($O470:AH470),((Input!$O$113+Input!$O$89)*$O$7)/A11taxstdlife))</f>
        <v>0</v>
      </c>
      <c r="AJ470" s="172">
        <f>IF(A11taxstdlife="n/a","n/a",IF(AJ$3&gt;(A11taxstdlife+$E470),((Input!$O$113+Input!$O$89)*$O$7)-SUM($O470:AI470),((Input!$O$113+Input!$O$89)*$O$7)/A11taxstdlife))</f>
        <v>0</v>
      </c>
      <c r="AK470" s="172">
        <f>IF(A11taxstdlife="n/a","n/a",IF(AK$3&gt;(A11taxstdlife+$E470),((Input!$O$113+Input!$O$89)*$O$7)-SUM($O470:AJ470),((Input!$O$113+Input!$O$89)*$O$7)/A11taxstdlife))</f>
        <v>0</v>
      </c>
      <c r="AL470" s="172">
        <f>IF(A11taxstdlife="n/a","n/a",IF(AL$3&gt;(A11taxstdlife+$E470),((Input!$O$113+Input!$O$89)*$O$7)-SUM($O470:AK470),((Input!$O$113+Input!$O$89)*$O$7)/A11taxstdlife))</f>
        <v>0</v>
      </c>
      <c r="AM470" s="172">
        <f>IF(A11taxstdlife="n/a","n/a",IF(AM$3&gt;(A11taxstdlife+$E470),((Input!$O$113+Input!$O$89)*$O$7)-SUM($O470:AL470),((Input!$O$113+Input!$O$89)*$O$7)/A11taxstdlife))</f>
        <v>0</v>
      </c>
      <c r="AN470" s="172">
        <f>IF(A11taxstdlife="n/a","n/a",IF(AN$3&gt;(A11taxstdlife+$E470),((Input!$O$113+Input!$O$89)*$O$7)-SUM($O470:AM470),((Input!$O$113+Input!$O$89)*$O$7)/A11taxstdlife))</f>
        <v>0</v>
      </c>
      <c r="AO470" s="172">
        <f>IF(A11taxstdlife="n/a","n/a",IF(AO$3&gt;(A11taxstdlife+$E470),((Input!$O$113+Input!$O$89)*$O$7)-SUM($O470:AN470),((Input!$O$113+Input!$O$89)*$O$7)/A11taxstdlife))</f>
        <v>0</v>
      </c>
      <c r="AP470" s="172">
        <f>IF(A11taxstdlife="n/a","n/a",IF(AP$3&gt;(A11taxstdlife+$E470),((Input!$O$113+Input!$O$89)*$O$7)-SUM($O470:AO470),((Input!$O$113+Input!$O$89)*$O$7)/A11taxstdlife))</f>
        <v>0</v>
      </c>
      <c r="AQ470" s="172">
        <f>IF(A11taxstdlife="n/a","n/a",IF(AQ$3&gt;(A11taxstdlife+$E470),((Input!$O$113+Input!$O$89)*$O$7)-SUM($O470:AP470),((Input!$O$113+Input!$O$89)*$O$7)/A11taxstdlife))</f>
        <v>0</v>
      </c>
      <c r="AR470" s="172">
        <f>IF(A11taxstdlife="n/a","n/a",IF(AR$3&gt;(A11taxstdlife+$E470),((Input!$O$113+Input!$O$89)*$O$7)-SUM($O470:AQ470),((Input!$O$113+Input!$O$89)*$O$7)/A11taxstdlife))</f>
        <v>0</v>
      </c>
      <c r="AS470" s="172">
        <f>IF(A11taxstdlife="n/a","n/a",IF(AS$3&gt;(A11taxstdlife+$E470),((Input!$O$113+Input!$O$89)*$O$7)-SUM($O470:AR470),((Input!$O$113+Input!$O$89)*$O$7)/A11taxstdlife))</f>
        <v>0</v>
      </c>
      <c r="AT470" s="172">
        <f>IF(A11taxstdlife="n/a","n/a",IF(AT$3&gt;(A11taxstdlife+$E470),((Input!$O$113+Input!$O$89)*$O$7)-SUM($O470:AS470),((Input!$O$113+Input!$O$89)*$O$7)/A11taxstdlife))</f>
        <v>0</v>
      </c>
      <c r="AU470" s="172">
        <f>IF(A11taxstdlife="n/a","n/a",IF(AU$3&gt;(A11taxstdlife+$E470),((Input!$O$113+Input!$O$89)*$O$7)-SUM($O470:AT470),((Input!$O$113+Input!$O$89)*$O$7)/A11taxstdlife))</f>
        <v>0</v>
      </c>
      <c r="AV470" s="172">
        <f>IF(A11taxstdlife="n/a","n/a",IF(AV$3&gt;(A11taxstdlife+$E470),((Input!$O$113+Input!$O$89)*$O$7)-SUM($O470:AU470),((Input!$O$113+Input!$O$89)*$O$7)/A11taxstdlife))</f>
        <v>0</v>
      </c>
      <c r="AW470" s="172">
        <f>IF(A11taxstdlife="n/a","n/a",IF(AW$3&gt;(A11taxstdlife+$E470),((Input!$O$113+Input!$O$89)*$O$7)-SUM($O470:AV470),((Input!$O$113+Input!$O$89)*$O$7)/A11taxstdlife))</f>
        <v>0</v>
      </c>
      <c r="AX470" s="172">
        <f>IF(A11taxstdlife="n/a","n/a",IF(AX$3&gt;(A11taxstdlife+$E470),((Input!$O$113+Input!$O$89)*$O$7)-SUM($O470:AW470),((Input!$O$113+Input!$O$89)*$O$7)/A11taxstdlife))</f>
        <v>0</v>
      </c>
      <c r="AY470" s="172">
        <f>IF(A11taxstdlife="n/a","n/a",IF(AY$3&gt;(A11taxstdlife+$E470),((Input!$O$113+Input!$O$89)*$O$7)-SUM($O470:AX470),((Input!$O$113+Input!$O$89)*$O$7)/A11taxstdlife))</f>
        <v>0</v>
      </c>
      <c r="AZ470" s="172">
        <f>IF(A11taxstdlife="n/a","n/a",IF(AZ$3&gt;(A11taxstdlife+$E470),((Input!$O$113+Input!$O$89)*$O$7)-SUM($O470:AY470),((Input!$O$113+Input!$O$89)*$O$7)/A11taxstdlife))</f>
        <v>0</v>
      </c>
      <c r="BA470" s="172">
        <f>IF(A11taxstdlife="n/a","n/a",IF(BA$3&gt;(A11taxstdlife+$E470),((Input!$O$113+Input!$O$89)*$O$7)-SUM($O470:AZ470),((Input!$O$113+Input!$O$89)*$O$7)/A11taxstdlife))</f>
        <v>0</v>
      </c>
      <c r="BB470" s="172">
        <f>IF(A11taxstdlife="n/a","n/a",IF(BB$3&gt;(A11taxstdlife+$E470),((Input!$O$113+Input!$O$89)*$O$7)-SUM($O470:BA470),((Input!$O$113+Input!$O$89)*$O$7)/A11taxstdlife))</f>
        <v>0</v>
      </c>
      <c r="BC470" s="172">
        <f>IF(A11taxstdlife="n/a","n/a",IF(BC$3&gt;(A11taxstdlife+$E470),((Input!$O$113+Input!$O$89)*$O$7)-SUM($O470:BB470),((Input!$O$113+Input!$O$89)*$O$7)/A11taxstdlife))</f>
        <v>0</v>
      </c>
      <c r="BD470" s="172">
        <f>IF(A11taxstdlife="n/a","n/a",IF(BD$3&gt;(A11taxstdlife+$E470),((Input!$O$113+Input!$O$89)*$O$7)-SUM($O470:BC470),((Input!$O$113+Input!$O$89)*$O$7)/A11taxstdlife))</f>
        <v>0</v>
      </c>
      <c r="BE470" s="172">
        <f>IF(A11taxstdlife="n/a","n/a",IF(BE$3&gt;(A11taxstdlife+$E470),((Input!$O$113+Input!$O$89)*$O$7)-SUM($O470:BD470),((Input!$O$113+Input!$O$89)*$O$7)/A11taxstdlife))</f>
        <v>0</v>
      </c>
      <c r="BF470" s="172">
        <f>IF(A11taxstdlife="n/a","n/a",IF(BF$3&gt;(A11taxstdlife+$E470),((Input!$O$113+Input!$O$89)*$O$7)-SUM($O470:BE470),((Input!$O$113+Input!$O$89)*$O$7)/A11taxstdlife))</f>
        <v>0</v>
      </c>
      <c r="BG470" s="172">
        <f>IF(A11taxstdlife="n/a","n/a",IF(BG$3&gt;(A11taxstdlife+$E470),((Input!$O$113+Input!$O$89)*$O$7)-SUM($O470:BF470),((Input!$O$113+Input!$O$89)*$O$7)/A11taxstdlife))</f>
        <v>0</v>
      </c>
      <c r="BH470" s="172">
        <f>IF(A11taxstdlife="n/a","n/a",IF(BH$3&gt;(A11taxstdlife+$E470),((Input!$O$113+Input!$O$89)*$O$7)-SUM($O470:BG470),((Input!$O$113+Input!$O$89)*$O$7)/A11taxstdlife))</f>
        <v>0</v>
      </c>
      <c r="BI470" s="172">
        <f>IF(A11taxstdlife="n/a","n/a",IF(BI$3&gt;(A11taxstdlife+$E470),((Input!$O$113+Input!$O$89)*$O$7)-SUM($O470:BH470),((Input!$O$113+Input!$O$89)*$O$7)/A11taxstdlife))</f>
        <v>0</v>
      </c>
      <c r="BJ470" s="16"/>
      <c r="BK470" s="16"/>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2" customFormat="1" hidden="1" outlineLevel="2">
      <c r="A471" s="16"/>
      <c r="B471" s="16"/>
      <c r="C471" s="35"/>
      <c r="D471" s="546"/>
      <c r="E471" s="294">
        <v>10</v>
      </c>
      <c r="F471" s="37"/>
      <c r="G471" s="318"/>
      <c r="H471" s="320"/>
      <c r="I471" s="320"/>
      <c r="J471" s="320"/>
      <c r="K471" s="320"/>
      <c r="L471" s="320"/>
      <c r="M471" s="320"/>
      <c r="N471" s="320"/>
      <c r="O471" s="320"/>
      <c r="P471" s="319"/>
      <c r="Q471" s="172">
        <f>IF(A11taxstdlife="n/a","n/a",IF(Q$3&gt;(A11taxstdlife+$E471),((Input!$P$113+Input!$P$89)*$P$7)-SUM($P471:P471),((Input!$P$113+Input!$P$89)*$P$7)/A11taxstdlife))</f>
        <v>0</v>
      </c>
      <c r="R471" s="172">
        <f>IF(A11taxstdlife="n/a","n/a",IF(R$3&gt;(A11taxstdlife+$E471),((Input!$P$113+Input!$P$89)*$P$7)-SUM($P471:Q471),((Input!$P$113+Input!$P$89)*$P$7)/A11taxstdlife))</f>
        <v>0</v>
      </c>
      <c r="S471" s="172">
        <f>IF(A11taxstdlife="n/a","n/a",IF(S$3&gt;(A11taxstdlife+$E471),((Input!$P$113+Input!$P$89)*$P$7)-SUM($P471:R471),((Input!$P$113+Input!$P$89)*$P$7)/A11taxstdlife))</f>
        <v>0</v>
      </c>
      <c r="T471" s="172">
        <f>IF(A11taxstdlife="n/a","n/a",IF(T$3&gt;(A11taxstdlife+$E471),((Input!$P$113+Input!$P$89)*$P$7)-SUM($P471:S471),((Input!$P$113+Input!$P$89)*$P$7)/A11taxstdlife))</f>
        <v>0</v>
      </c>
      <c r="U471" s="172">
        <f>IF(A11taxstdlife="n/a","n/a",IF(U$3&gt;(A11taxstdlife+$E471),((Input!$P$113+Input!$P$89)*$P$7)-SUM($P471:T471),((Input!$P$113+Input!$P$89)*$P$7)/A11taxstdlife))</f>
        <v>0</v>
      </c>
      <c r="V471" s="172">
        <f>IF(A11taxstdlife="n/a","n/a",IF(V$3&gt;(A11taxstdlife+$E471),((Input!$P$113+Input!$P$89)*$P$7)-SUM($P471:U471),((Input!$P$113+Input!$P$89)*$P$7)/A11taxstdlife))</f>
        <v>0</v>
      </c>
      <c r="W471" s="172">
        <f>IF(A11taxstdlife="n/a","n/a",IF(W$3&gt;(A11taxstdlife+$E471),((Input!$P$113+Input!$P$89)*$P$7)-SUM($P471:V471),((Input!$P$113+Input!$P$89)*$P$7)/A11taxstdlife))</f>
        <v>0</v>
      </c>
      <c r="X471" s="172">
        <f>IF(A11taxstdlife="n/a","n/a",IF(X$3&gt;(A11taxstdlife+$E471),((Input!$P$113+Input!$P$89)*$P$7)-SUM($P471:W471),((Input!$P$113+Input!$P$89)*$P$7)/A11taxstdlife))</f>
        <v>0</v>
      </c>
      <c r="Y471" s="172">
        <f>IF(A11taxstdlife="n/a","n/a",IF(Y$3&gt;(A11taxstdlife+$E471),((Input!$P$113+Input!$P$89)*$P$7)-SUM($P471:X471),((Input!$P$113+Input!$P$89)*$P$7)/A11taxstdlife))</f>
        <v>0</v>
      </c>
      <c r="Z471" s="172">
        <f>IF(A11taxstdlife="n/a","n/a",IF(Z$3&gt;(A11taxstdlife+$E471),((Input!$P$113+Input!$P$89)*$P$7)-SUM($P471:Y471),((Input!$P$113+Input!$P$89)*$P$7)/A11taxstdlife))</f>
        <v>0</v>
      </c>
      <c r="AA471" s="172">
        <f>IF(A11taxstdlife="n/a","n/a",IF(AA$3&gt;(A11taxstdlife+$E471),((Input!$P$113+Input!$P$89)*$P$7)-SUM($P471:Z471),((Input!$P$113+Input!$P$89)*$P$7)/A11taxstdlife))</f>
        <v>0</v>
      </c>
      <c r="AB471" s="172">
        <f>IF(A11taxstdlife="n/a","n/a",IF(AB$3&gt;(A11taxstdlife+$E471),((Input!$P$113+Input!$P$89)*$P$7)-SUM($P471:AA471),((Input!$P$113+Input!$P$89)*$P$7)/A11taxstdlife))</f>
        <v>0</v>
      </c>
      <c r="AC471" s="172">
        <f>IF(A11taxstdlife="n/a","n/a",IF(AC$3&gt;(A11taxstdlife+$E471),((Input!$P$113+Input!$P$89)*$P$7)-SUM($P471:AB471),((Input!$P$113+Input!$P$89)*$P$7)/A11taxstdlife))</f>
        <v>0</v>
      </c>
      <c r="AD471" s="172">
        <f>IF(A11taxstdlife="n/a","n/a",IF(AD$3&gt;(A11taxstdlife+$E471),((Input!$P$113+Input!$P$89)*$P$7)-SUM($P471:AC471),((Input!$P$113+Input!$P$89)*$P$7)/A11taxstdlife))</f>
        <v>0</v>
      </c>
      <c r="AE471" s="172">
        <f>IF(A11taxstdlife="n/a","n/a",IF(AE$3&gt;(A11taxstdlife+$E471),((Input!$P$113+Input!$P$89)*$P$7)-SUM($P471:AD471),((Input!$P$113+Input!$P$89)*$P$7)/A11taxstdlife))</f>
        <v>0</v>
      </c>
      <c r="AF471" s="172">
        <f>IF(A11taxstdlife="n/a","n/a",IF(AF$3&gt;(A11taxstdlife+$E471),((Input!$P$113+Input!$P$89)*$P$7)-SUM($P471:AE471),((Input!$P$113+Input!$P$89)*$P$7)/A11taxstdlife))</f>
        <v>0</v>
      </c>
      <c r="AG471" s="172">
        <f>IF(A11taxstdlife="n/a","n/a",IF(AG$3&gt;(A11taxstdlife+$E471),((Input!$P$113+Input!$P$89)*$P$7)-SUM($P471:AF471),((Input!$P$113+Input!$P$89)*$P$7)/A11taxstdlife))</f>
        <v>0</v>
      </c>
      <c r="AH471" s="172">
        <f>IF(A11taxstdlife="n/a","n/a",IF(AH$3&gt;(A11taxstdlife+$E471),((Input!$P$113+Input!$P$89)*$P$7)-SUM($P471:AG471),((Input!$P$113+Input!$P$89)*$P$7)/A11taxstdlife))</f>
        <v>0</v>
      </c>
      <c r="AI471" s="172">
        <f>IF(A11taxstdlife="n/a","n/a",IF(AI$3&gt;(A11taxstdlife+$E471),((Input!$P$113+Input!$P$89)*$P$7)-SUM($P471:AH471),((Input!$P$113+Input!$P$89)*$P$7)/A11taxstdlife))</f>
        <v>0</v>
      </c>
      <c r="AJ471" s="172">
        <f>IF(A11taxstdlife="n/a","n/a",IF(AJ$3&gt;(A11taxstdlife+$E471),((Input!$P$113+Input!$P$89)*$P$7)-SUM($P471:AI471),((Input!$P$113+Input!$P$89)*$P$7)/A11taxstdlife))</f>
        <v>0</v>
      </c>
      <c r="AK471" s="172">
        <f>IF(A11taxstdlife="n/a","n/a",IF(AK$3&gt;(A11taxstdlife+$E471),((Input!$P$113+Input!$P$89)*$P$7)-SUM($P471:AJ471),((Input!$P$113+Input!$P$89)*$P$7)/A11taxstdlife))</f>
        <v>0</v>
      </c>
      <c r="AL471" s="172">
        <f>IF(A11taxstdlife="n/a","n/a",IF(AL$3&gt;(A11taxstdlife+$E471),((Input!$P$113+Input!$P$89)*$P$7)-SUM($P471:AK471),((Input!$P$113+Input!$P$89)*$P$7)/A11taxstdlife))</f>
        <v>0</v>
      </c>
      <c r="AM471" s="172">
        <f>IF(A11taxstdlife="n/a","n/a",IF(AM$3&gt;(A11taxstdlife+$E471),((Input!$P$113+Input!$P$89)*$P$7)-SUM($P471:AL471),((Input!$P$113+Input!$P$89)*$P$7)/A11taxstdlife))</f>
        <v>0</v>
      </c>
      <c r="AN471" s="172">
        <f>IF(A11taxstdlife="n/a","n/a",IF(AN$3&gt;(A11taxstdlife+$E471),((Input!$P$113+Input!$P$89)*$P$7)-SUM($P471:AM471),((Input!$P$113+Input!$P$89)*$P$7)/A11taxstdlife))</f>
        <v>0</v>
      </c>
      <c r="AO471" s="172">
        <f>IF(A11taxstdlife="n/a","n/a",IF(AO$3&gt;(A11taxstdlife+$E471),((Input!$P$113+Input!$P$89)*$P$7)-SUM($P471:AN471),((Input!$P$113+Input!$P$89)*$P$7)/A11taxstdlife))</f>
        <v>0</v>
      </c>
      <c r="AP471" s="172">
        <f>IF(A11taxstdlife="n/a","n/a",IF(AP$3&gt;(A11taxstdlife+$E471),((Input!$P$113+Input!$P$89)*$P$7)-SUM($P471:AO471),((Input!$P$113+Input!$P$89)*$P$7)/A11taxstdlife))</f>
        <v>0</v>
      </c>
      <c r="AQ471" s="172">
        <f>IF(A11taxstdlife="n/a","n/a",IF(AQ$3&gt;(A11taxstdlife+$E471),((Input!$P$113+Input!$P$89)*$P$7)-SUM($P471:AP471),((Input!$P$113+Input!$P$89)*$P$7)/A11taxstdlife))</f>
        <v>0</v>
      </c>
      <c r="AR471" s="172">
        <f>IF(A11taxstdlife="n/a","n/a",IF(AR$3&gt;(A11taxstdlife+$E471),((Input!$P$113+Input!$P$89)*$P$7)-SUM($P471:AQ471),((Input!$P$113+Input!$P$89)*$P$7)/A11taxstdlife))</f>
        <v>0</v>
      </c>
      <c r="AS471" s="172">
        <f>IF(A11taxstdlife="n/a","n/a",IF(AS$3&gt;(A11taxstdlife+$E471),((Input!$P$113+Input!$P$89)*$P$7)-SUM($P471:AR471),((Input!$P$113+Input!$P$89)*$P$7)/A11taxstdlife))</f>
        <v>0</v>
      </c>
      <c r="AT471" s="172">
        <f>IF(A11taxstdlife="n/a","n/a",IF(AT$3&gt;(A11taxstdlife+$E471),((Input!$P$113+Input!$P$89)*$P$7)-SUM($P471:AS471),((Input!$P$113+Input!$P$89)*$P$7)/A11taxstdlife))</f>
        <v>0</v>
      </c>
      <c r="AU471" s="172">
        <f>IF(A11taxstdlife="n/a","n/a",IF(AU$3&gt;(A11taxstdlife+$E471),((Input!$P$113+Input!$P$89)*$P$7)-SUM($P471:AT471),((Input!$P$113+Input!$P$89)*$P$7)/A11taxstdlife))</f>
        <v>0</v>
      </c>
      <c r="AV471" s="172">
        <f>IF(A11taxstdlife="n/a","n/a",IF(AV$3&gt;(A11taxstdlife+$E471),((Input!$P$113+Input!$P$89)*$P$7)-SUM($P471:AU471),((Input!$P$113+Input!$P$89)*$P$7)/A11taxstdlife))</f>
        <v>0</v>
      </c>
      <c r="AW471" s="172">
        <f>IF(A11taxstdlife="n/a","n/a",IF(AW$3&gt;(A11taxstdlife+$E471),((Input!$P$113+Input!$P$89)*$P$7)-SUM($P471:AV471),((Input!$P$113+Input!$P$89)*$P$7)/A11taxstdlife))</f>
        <v>0</v>
      </c>
      <c r="AX471" s="172">
        <f>IF(A11taxstdlife="n/a","n/a",IF(AX$3&gt;(A11taxstdlife+$E471),((Input!$P$113+Input!$P$89)*$P$7)-SUM($P471:AW471),((Input!$P$113+Input!$P$89)*$P$7)/A11taxstdlife))</f>
        <v>0</v>
      </c>
      <c r="AY471" s="172">
        <f>IF(A11taxstdlife="n/a","n/a",IF(AY$3&gt;(A11taxstdlife+$E471),((Input!$P$113+Input!$P$89)*$P$7)-SUM($P471:AX471),((Input!$P$113+Input!$P$89)*$P$7)/A11taxstdlife))</f>
        <v>0</v>
      </c>
      <c r="AZ471" s="172">
        <f>IF(A11taxstdlife="n/a","n/a",IF(AZ$3&gt;(A11taxstdlife+$E471),((Input!$P$113+Input!$P$89)*$P$7)-SUM($P471:AY471),((Input!$P$113+Input!$P$89)*$P$7)/A11taxstdlife))</f>
        <v>0</v>
      </c>
      <c r="BA471" s="172">
        <f>IF(A11taxstdlife="n/a","n/a",IF(BA$3&gt;(A11taxstdlife+$E471),((Input!$P$113+Input!$P$89)*$P$7)-SUM($P471:AZ471),((Input!$P$113+Input!$P$89)*$P$7)/A11taxstdlife))</f>
        <v>0</v>
      </c>
      <c r="BB471" s="172">
        <f>IF(A11taxstdlife="n/a","n/a",IF(BB$3&gt;(A11taxstdlife+$E471),((Input!$P$113+Input!$P$89)*$P$7)-SUM($P471:BA471),((Input!$P$113+Input!$P$89)*$P$7)/A11taxstdlife))</f>
        <v>0</v>
      </c>
      <c r="BC471" s="172">
        <f>IF(A11taxstdlife="n/a","n/a",IF(BC$3&gt;(A11taxstdlife+$E471),((Input!$P$113+Input!$P$89)*$P$7)-SUM($P471:BB471),((Input!$P$113+Input!$P$89)*$P$7)/A11taxstdlife))</f>
        <v>0</v>
      </c>
      <c r="BD471" s="172">
        <f>IF(A11taxstdlife="n/a","n/a",IF(BD$3&gt;(A11taxstdlife+$E471),((Input!$P$113+Input!$P$89)*$P$7)-SUM($P471:BC471),((Input!$P$113+Input!$P$89)*$P$7)/A11taxstdlife))</f>
        <v>0</v>
      </c>
      <c r="BE471" s="172">
        <f>IF(A11taxstdlife="n/a","n/a",IF(BE$3&gt;(A11taxstdlife+$E471),((Input!$P$113+Input!$P$89)*$P$7)-SUM($P471:BD471),((Input!$P$113+Input!$P$89)*$P$7)/A11taxstdlife))</f>
        <v>0</v>
      </c>
      <c r="BF471" s="172">
        <f>IF(A11taxstdlife="n/a","n/a",IF(BF$3&gt;(A11taxstdlife+$E471),((Input!$P$113+Input!$P$89)*$P$7)-SUM($P471:BE471),((Input!$P$113+Input!$P$89)*$P$7)/A11taxstdlife))</f>
        <v>0</v>
      </c>
      <c r="BG471" s="172">
        <f>IF(A11taxstdlife="n/a","n/a",IF(BG$3&gt;(A11taxstdlife+$E471),((Input!$P$113+Input!$P$89)*$P$7)-SUM($P471:BF471),((Input!$P$113+Input!$P$89)*$P$7)/A11taxstdlife))</f>
        <v>0</v>
      </c>
      <c r="BH471" s="172">
        <f>IF(A11taxstdlife="n/a","n/a",IF(BH$3&gt;(A11taxstdlife+$E471),((Input!$P$113+Input!$P$89)*$P$7)-SUM($P471:BG471),((Input!$P$113+Input!$P$89)*$P$7)/A11taxstdlife))</f>
        <v>0</v>
      </c>
      <c r="BI471" s="172">
        <f>IF(A11taxstdlife="n/a","n/a",IF(BI$3&gt;(A11taxstdlife+$E471),((Input!$P$113+Input!$P$89)*$P$7)-SUM($P471:BH471),((Input!$P$113+Input!$P$89)*$P$7)/A11taxstdlife))</f>
        <v>0</v>
      </c>
      <c r="BJ471" s="16"/>
      <c r="BK471" s="16"/>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2" customFormat="1" hidden="1" outlineLevel="1">
      <c r="A472" s="16"/>
      <c r="B472" s="16"/>
      <c r="C472" s="35" t="str">
        <f>Asset11</f>
        <v>IT Systems (Corporate)</v>
      </c>
      <c r="D472" s="16"/>
      <c r="E472" s="16"/>
      <c r="F472" s="32"/>
      <c r="G472" s="167">
        <f t="shared" ref="G472:AL472" si="78">SUM(G460:G471)</f>
        <v>0</v>
      </c>
      <c r="H472" s="167">
        <f t="shared" si="78"/>
        <v>5.6390636994119885E-2</v>
      </c>
      <c r="I472" s="167">
        <f t="shared" si="78"/>
        <v>7.4225890340414158E-2</v>
      </c>
      <c r="J472" s="167">
        <f t="shared" si="78"/>
        <v>0.14367715717479057</v>
      </c>
      <c r="K472" s="167">
        <f t="shared" si="78"/>
        <v>0.19611827002023247</v>
      </c>
      <c r="L472" s="167">
        <f t="shared" si="78"/>
        <v>0.1991056486086642</v>
      </c>
      <c r="M472" s="167">
        <f t="shared" si="78"/>
        <v>0.232483767391721</v>
      </c>
      <c r="N472" s="167">
        <f t="shared" si="78"/>
        <v>0.16819410190615278</v>
      </c>
      <c r="O472" s="167">
        <f t="shared" si="78"/>
        <v>0.11405197366181744</v>
      </c>
      <c r="P472" s="167">
        <f t="shared" si="78"/>
        <v>6.0442805682447538E-2</v>
      </c>
      <c r="Q472" s="167">
        <f>SUM(Q460:Q471)</f>
        <v>5.5068910494133483E-3</v>
      </c>
      <c r="R472" s="167">
        <f t="shared" si="78"/>
        <v>0</v>
      </c>
      <c r="S472" s="167">
        <f t="shared" si="78"/>
        <v>0</v>
      </c>
      <c r="T472" s="167">
        <f t="shared" si="78"/>
        <v>0</v>
      </c>
      <c r="U472" s="167">
        <f t="shared" si="78"/>
        <v>0</v>
      </c>
      <c r="V472" s="167">
        <f t="shared" si="78"/>
        <v>0</v>
      </c>
      <c r="W472" s="167">
        <f t="shared" si="78"/>
        <v>0</v>
      </c>
      <c r="X472" s="167">
        <f t="shared" si="78"/>
        <v>0</v>
      </c>
      <c r="Y472" s="167">
        <f t="shared" si="78"/>
        <v>0</v>
      </c>
      <c r="Z472" s="167">
        <f t="shared" si="78"/>
        <v>0</v>
      </c>
      <c r="AA472" s="167">
        <f t="shared" si="78"/>
        <v>0</v>
      </c>
      <c r="AB472" s="167">
        <f t="shared" si="78"/>
        <v>0</v>
      </c>
      <c r="AC472" s="167">
        <f t="shared" si="78"/>
        <v>0</v>
      </c>
      <c r="AD472" s="167">
        <f t="shared" si="78"/>
        <v>0</v>
      </c>
      <c r="AE472" s="167">
        <f t="shared" si="78"/>
        <v>0</v>
      </c>
      <c r="AF472" s="167">
        <f t="shared" si="78"/>
        <v>0</v>
      </c>
      <c r="AG472" s="167">
        <f t="shared" si="78"/>
        <v>0</v>
      </c>
      <c r="AH472" s="167">
        <f t="shared" si="78"/>
        <v>0</v>
      </c>
      <c r="AI472" s="167">
        <f t="shared" si="78"/>
        <v>0</v>
      </c>
      <c r="AJ472" s="167">
        <f t="shared" si="78"/>
        <v>0</v>
      </c>
      <c r="AK472" s="167">
        <f t="shared" si="78"/>
        <v>0</v>
      </c>
      <c r="AL472" s="167">
        <f t="shared" si="78"/>
        <v>0</v>
      </c>
      <c r="AM472" s="167">
        <f t="shared" ref="AM472:BI472" si="79">SUM(AM460:AM471)</f>
        <v>0</v>
      </c>
      <c r="AN472" s="167">
        <f t="shared" si="79"/>
        <v>0</v>
      </c>
      <c r="AO472" s="167">
        <f t="shared" si="79"/>
        <v>0</v>
      </c>
      <c r="AP472" s="167">
        <f t="shared" si="79"/>
        <v>0</v>
      </c>
      <c r="AQ472" s="167">
        <f t="shared" si="79"/>
        <v>0</v>
      </c>
      <c r="AR472" s="167">
        <f t="shared" si="79"/>
        <v>0</v>
      </c>
      <c r="AS472" s="167">
        <f t="shared" si="79"/>
        <v>0</v>
      </c>
      <c r="AT472" s="167">
        <f t="shared" si="79"/>
        <v>0</v>
      </c>
      <c r="AU472" s="167">
        <f t="shared" si="79"/>
        <v>0</v>
      </c>
      <c r="AV472" s="167">
        <f t="shared" si="79"/>
        <v>0</v>
      </c>
      <c r="AW472" s="167">
        <f t="shared" si="79"/>
        <v>0</v>
      </c>
      <c r="AX472" s="167">
        <f t="shared" si="79"/>
        <v>0</v>
      </c>
      <c r="AY472" s="167">
        <f t="shared" si="79"/>
        <v>0</v>
      </c>
      <c r="AZ472" s="167">
        <f t="shared" si="79"/>
        <v>0</v>
      </c>
      <c r="BA472" s="167">
        <f t="shared" si="79"/>
        <v>0</v>
      </c>
      <c r="BB472" s="167">
        <f t="shared" si="79"/>
        <v>0</v>
      </c>
      <c r="BC472" s="167">
        <f t="shared" si="79"/>
        <v>0</v>
      </c>
      <c r="BD472" s="167">
        <f t="shared" si="79"/>
        <v>0</v>
      </c>
      <c r="BE472" s="167">
        <f t="shared" si="79"/>
        <v>0</v>
      </c>
      <c r="BF472" s="167">
        <f t="shared" si="79"/>
        <v>0</v>
      </c>
      <c r="BG472" s="167">
        <f t="shared" si="79"/>
        <v>0</v>
      </c>
      <c r="BH472" s="167">
        <f t="shared" si="79"/>
        <v>0</v>
      </c>
      <c r="BI472" s="167">
        <f t="shared" si="79"/>
        <v>0</v>
      </c>
      <c r="BJ472" s="16"/>
      <c r="BK472" s="16"/>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2" customFormat="1" hidden="1" outlineLevel="2">
      <c r="A473" s="16"/>
      <c r="B473" s="42" t="str">
        <f>C485</f>
        <v>Telecommunications (Corporate)</v>
      </c>
      <c r="C473" s="43"/>
      <c r="D473" s="44" t="s">
        <v>72</v>
      </c>
      <c r="E473" s="43"/>
      <c r="F473" s="45"/>
      <c r="G473" s="171" t="str">
        <f>IF(G$3&gt;A12taxremlife,A12taxvalue-SUM($F473:F473),IF(A12taxremlife="N/A","n/a",A12taxvalue/A12taxremlife))</f>
        <v>n/a</v>
      </c>
      <c r="H473" s="171" t="str">
        <f>IF(H$3&gt;A12taxremlife,A12taxvalue-SUM($F473:G473),IF(A12taxremlife="N/A","n/a",A12taxvalue/A12taxremlife))</f>
        <v>n/a</v>
      </c>
      <c r="I473" s="171" t="str">
        <f>IF(I$3&gt;A12taxremlife,A12taxvalue-SUM($F473:H473),IF(A12taxremlife="N/A","n/a",A12taxvalue/A12taxremlife))</f>
        <v>n/a</v>
      </c>
      <c r="J473" s="171" t="str">
        <f>IF(J$3&gt;A12taxremlife,A12taxvalue-SUM($F473:I473),IF(A12taxremlife="N/A","n/a",A12taxvalue/A12taxremlife))</f>
        <v>n/a</v>
      </c>
      <c r="K473" s="171" t="str">
        <f>IF(K$3&gt;A12taxremlife,A12taxvalue-SUM($F473:J473),IF(A12taxremlife="N/A","n/a",A12taxvalue/A12taxremlife))</f>
        <v>n/a</v>
      </c>
      <c r="L473" s="171" t="str">
        <f>IF(L$3&gt;A12taxremlife,A12taxvalue-SUM($F473:K473),IF(A12taxremlife="N/A","n/a",A12taxvalue/A12taxremlife))</f>
        <v>n/a</v>
      </c>
      <c r="M473" s="171" t="str">
        <f>IF(M$3&gt;A12taxremlife,A12taxvalue-SUM($F473:L473),IF(A12taxremlife="N/A","n/a",A12taxvalue/A12taxremlife))</f>
        <v>n/a</v>
      </c>
      <c r="N473" s="171" t="str">
        <f>IF(N$3&gt;A12taxremlife,A12taxvalue-SUM($F473:M473),IF(A12taxremlife="N/A","n/a",A12taxvalue/A12taxremlife))</f>
        <v>n/a</v>
      </c>
      <c r="O473" s="171" t="str">
        <f>IF(O$3&gt;A12taxremlife,A12taxvalue-SUM($F473:N473),IF(A12taxremlife="N/A","n/a",A12taxvalue/A12taxremlife))</f>
        <v>n/a</v>
      </c>
      <c r="P473" s="171" t="str">
        <f>IF(P$3&gt;A12taxremlife,A12taxvalue-SUM($F473:O473),IF(A12taxremlife="N/A","n/a",A12taxvalue/A12taxremlife))</f>
        <v>n/a</v>
      </c>
      <c r="Q473" s="171" t="str">
        <f>IF(Q$3&gt;A12taxremlife,A12taxvalue-SUM($F473:P473),IF(A12taxremlife="N/A","n/a",A12taxvalue/A12taxremlife))</f>
        <v>n/a</v>
      </c>
      <c r="R473" s="171" t="str">
        <f>IF(R$3&gt;A12taxremlife,A12taxvalue-SUM($F473:Q473),IF(A12taxremlife="N/A","n/a",A12taxvalue/A12taxremlife))</f>
        <v>n/a</v>
      </c>
      <c r="S473" s="171" t="str">
        <f>IF(S$3&gt;A12taxremlife,A12taxvalue-SUM($F473:R473),IF(A12taxremlife="N/A","n/a",A12taxvalue/A12taxremlife))</f>
        <v>n/a</v>
      </c>
      <c r="T473" s="171" t="str">
        <f>IF(T$3&gt;A12taxremlife,A12taxvalue-SUM($F473:S473),IF(A12taxremlife="N/A","n/a",A12taxvalue/A12taxremlife))</f>
        <v>n/a</v>
      </c>
      <c r="U473" s="171" t="str">
        <f>IF(U$3&gt;A12taxremlife,A12taxvalue-SUM($F473:T473),IF(A12taxremlife="N/A","n/a",A12taxvalue/A12taxremlife))</f>
        <v>n/a</v>
      </c>
      <c r="V473" s="171" t="str">
        <f>IF(V$3&gt;A12taxremlife,A12taxvalue-SUM($F473:U473),IF(A12taxremlife="N/A","n/a",A12taxvalue/A12taxremlife))</f>
        <v>n/a</v>
      </c>
      <c r="W473" s="171" t="str">
        <f>IF(W$3&gt;A12taxremlife,A12taxvalue-SUM($F473:V473),IF(A12taxremlife="N/A","n/a",A12taxvalue/A12taxremlife))</f>
        <v>n/a</v>
      </c>
      <c r="X473" s="171" t="str">
        <f>IF(X$3&gt;A12taxremlife,A12taxvalue-SUM($F473:W473),IF(A12taxremlife="N/A","n/a",A12taxvalue/A12taxremlife))</f>
        <v>n/a</v>
      </c>
      <c r="Y473" s="171" t="str">
        <f>IF(Y$3&gt;A12taxremlife,A12taxvalue-SUM($F473:X473),IF(A12taxremlife="N/A","n/a",A12taxvalue/A12taxremlife))</f>
        <v>n/a</v>
      </c>
      <c r="Z473" s="171" t="str">
        <f>IF(Z$3&gt;A12taxremlife,A12taxvalue-SUM($F473:Y473),IF(A12taxremlife="N/A","n/a",A12taxvalue/A12taxremlife))</f>
        <v>n/a</v>
      </c>
      <c r="AA473" s="171" t="str">
        <f>IF(AA$3&gt;A12taxremlife,A12taxvalue-SUM($F473:Z473),IF(A12taxremlife="N/A","n/a",A12taxvalue/A12taxremlife))</f>
        <v>n/a</v>
      </c>
      <c r="AB473" s="171" t="str">
        <f>IF(AB$3&gt;A12taxremlife,A12taxvalue-SUM($F473:AA473),IF(A12taxremlife="N/A","n/a",A12taxvalue/A12taxremlife))</f>
        <v>n/a</v>
      </c>
      <c r="AC473" s="171" t="str">
        <f>IF(AC$3&gt;A12taxremlife,A12taxvalue-SUM($F473:AB473),IF(A12taxremlife="N/A","n/a",A12taxvalue/A12taxremlife))</f>
        <v>n/a</v>
      </c>
      <c r="AD473" s="171" t="str">
        <f>IF(AD$3&gt;A12taxremlife,A12taxvalue-SUM($F473:AC473),IF(A12taxremlife="N/A","n/a",A12taxvalue/A12taxremlife))</f>
        <v>n/a</v>
      </c>
      <c r="AE473" s="171" t="str">
        <f>IF(AE$3&gt;A12taxremlife,A12taxvalue-SUM($F473:AD473),IF(A12taxremlife="N/A","n/a",A12taxvalue/A12taxremlife))</f>
        <v>n/a</v>
      </c>
      <c r="AF473" s="171" t="str">
        <f>IF(AF$3&gt;A12taxremlife,A12taxvalue-SUM($F473:AE473),IF(A12taxremlife="N/A","n/a",A12taxvalue/A12taxremlife))</f>
        <v>n/a</v>
      </c>
      <c r="AG473" s="171" t="str">
        <f>IF(AG$3&gt;A12taxremlife,A12taxvalue-SUM($F473:AF473),IF(A12taxremlife="N/A","n/a",A12taxvalue/A12taxremlife))</f>
        <v>n/a</v>
      </c>
      <c r="AH473" s="171" t="str">
        <f>IF(AH$3&gt;A12taxremlife,A12taxvalue-SUM($F473:AG473),IF(A12taxremlife="N/A","n/a",A12taxvalue/A12taxremlife))</f>
        <v>n/a</v>
      </c>
      <c r="AI473" s="171" t="str">
        <f>IF(AI$3&gt;A12taxremlife,A12taxvalue-SUM($F473:AH473),IF(A12taxremlife="N/A","n/a",A12taxvalue/A12taxremlife))</f>
        <v>n/a</v>
      </c>
      <c r="AJ473" s="171" t="str">
        <f>IF(AJ$3&gt;A12taxremlife,A12taxvalue-SUM($F473:AI473),IF(A12taxremlife="N/A","n/a",A12taxvalue/A12taxremlife))</f>
        <v>n/a</v>
      </c>
      <c r="AK473" s="171" t="str">
        <f>IF(AK$3&gt;A12taxremlife,A12taxvalue-SUM($F473:AJ473),IF(A12taxremlife="N/A","n/a",A12taxvalue/A12taxremlife))</f>
        <v>n/a</v>
      </c>
      <c r="AL473" s="171" t="str">
        <f>IF(AL$3&gt;A12taxremlife,A12taxvalue-SUM($F473:AK473),IF(A12taxremlife="N/A","n/a",A12taxvalue/A12taxremlife))</f>
        <v>n/a</v>
      </c>
      <c r="AM473" s="171" t="str">
        <f>IF(AM$3&gt;A12taxremlife,A12taxvalue-SUM($F473:AL473),IF(A12taxremlife="N/A","n/a",A12taxvalue/A12taxremlife))</f>
        <v>n/a</v>
      </c>
      <c r="AN473" s="171" t="str">
        <f>IF(AN$3&gt;A12taxremlife,A12taxvalue-SUM($F473:AM473),IF(A12taxremlife="N/A","n/a",A12taxvalue/A12taxremlife))</f>
        <v>n/a</v>
      </c>
      <c r="AO473" s="171" t="str">
        <f>IF(AO$3&gt;A12taxremlife,A12taxvalue-SUM($F473:AN473),IF(A12taxremlife="N/A","n/a",A12taxvalue/A12taxremlife))</f>
        <v>n/a</v>
      </c>
      <c r="AP473" s="171" t="str">
        <f>IF(AP$3&gt;A12taxremlife,A12taxvalue-SUM($F473:AO473),IF(A12taxremlife="N/A","n/a",A12taxvalue/A12taxremlife))</f>
        <v>n/a</v>
      </c>
      <c r="AQ473" s="171" t="str">
        <f>IF(AQ$3&gt;A12taxremlife,A12taxvalue-SUM($F473:AP473),IF(A12taxremlife="N/A","n/a",A12taxvalue/A12taxremlife))</f>
        <v>n/a</v>
      </c>
      <c r="AR473" s="171" t="str">
        <f>IF(AR$3&gt;A12taxremlife,A12taxvalue-SUM($F473:AQ473),IF(A12taxremlife="N/A","n/a",A12taxvalue/A12taxremlife))</f>
        <v>n/a</v>
      </c>
      <c r="AS473" s="171" t="str">
        <f>IF(AS$3&gt;A12taxremlife,A12taxvalue-SUM($F473:AR473),IF(A12taxremlife="N/A","n/a",A12taxvalue/A12taxremlife))</f>
        <v>n/a</v>
      </c>
      <c r="AT473" s="171" t="str">
        <f>IF(AT$3&gt;A12taxremlife,A12taxvalue-SUM($F473:AS473),IF(A12taxremlife="N/A","n/a",A12taxvalue/A12taxremlife))</f>
        <v>n/a</v>
      </c>
      <c r="AU473" s="171" t="str">
        <f>IF(AU$3&gt;A12taxremlife,A12taxvalue-SUM($F473:AT473),IF(A12taxremlife="N/A","n/a",A12taxvalue/A12taxremlife))</f>
        <v>n/a</v>
      </c>
      <c r="AV473" s="171" t="str">
        <f>IF(AV$3&gt;A12taxremlife,A12taxvalue-SUM($F473:AU473),IF(A12taxremlife="N/A","n/a",A12taxvalue/A12taxremlife))</f>
        <v>n/a</v>
      </c>
      <c r="AW473" s="171" t="str">
        <f>IF(AW$3&gt;A12taxremlife,A12taxvalue-SUM($F473:AV473),IF(A12taxremlife="N/A","n/a",A12taxvalue/A12taxremlife))</f>
        <v>n/a</v>
      </c>
      <c r="AX473" s="171" t="str">
        <f>IF(AX$3&gt;A12taxremlife,A12taxvalue-SUM($F473:AW473),IF(A12taxremlife="N/A","n/a",A12taxvalue/A12taxremlife))</f>
        <v>n/a</v>
      </c>
      <c r="AY473" s="171" t="str">
        <f>IF(AY$3&gt;A12taxremlife,A12taxvalue-SUM($F473:AX473),IF(A12taxremlife="N/A","n/a",A12taxvalue/A12taxremlife))</f>
        <v>n/a</v>
      </c>
      <c r="AZ473" s="171" t="str">
        <f>IF(AZ$3&gt;A12taxremlife,A12taxvalue-SUM($F473:AY473),IF(A12taxremlife="N/A","n/a",A12taxvalue/A12taxremlife))</f>
        <v>n/a</v>
      </c>
      <c r="BA473" s="171" t="str">
        <f>IF(BA$3&gt;A12taxremlife,A12taxvalue-SUM($F473:AZ473),IF(A12taxremlife="N/A","n/a",A12taxvalue/A12taxremlife))</f>
        <v>n/a</v>
      </c>
      <c r="BB473" s="171" t="str">
        <f>IF(BB$3&gt;A12taxremlife,A12taxvalue-SUM($F473:BA473),IF(A12taxremlife="N/A","n/a",A12taxvalue/A12taxremlife))</f>
        <v>n/a</v>
      </c>
      <c r="BC473" s="171" t="str">
        <f>IF(BC$3&gt;A12taxremlife,A12taxvalue-SUM($F473:BB473),IF(A12taxremlife="N/A","n/a",A12taxvalue/A12taxremlife))</f>
        <v>n/a</v>
      </c>
      <c r="BD473" s="171" t="str">
        <f>IF(BD$3&gt;A12taxremlife,A12taxvalue-SUM($F473:BC473),IF(A12taxremlife="N/A","n/a",A12taxvalue/A12taxremlife))</f>
        <v>n/a</v>
      </c>
      <c r="BE473" s="171" t="str">
        <f>IF(BE$3&gt;A12taxremlife,A12taxvalue-SUM($F473:BD473),IF(A12taxremlife="N/A","n/a",A12taxvalue/A12taxremlife))</f>
        <v>n/a</v>
      </c>
      <c r="BF473" s="171" t="str">
        <f>IF(BF$3&gt;A12taxremlife,A12taxvalue-SUM($F473:BE473),IF(A12taxremlife="N/A","n/a",A12taxvalue/A12taxremlife))</f>
        <v>n/a</v>
      </c>
      <c r="BG473" s="171" t="str">
        <f>IF(BG$3&gt;A12taxremlife,A12taxvalue-SUM($F473:BF473),IF(A12taxremlife="N/A","n/a",A12taxvalue/A12taxremlife))</f>
        <v>n/a</v>
      </c>
      <c r="BH473" s="171" t="str">
        <f>IF(BH$3&gt;A12taxremlife,A12taxvalue-SUM($F473:BG473),IF(A12taxremlife="N/A","n/a",A12taxvalue/A12taxremlife))</f>
        <v>n/a</v>
      </c>
      <c r="BI473" s="171" t="str">
        <f>IF(BI$3&gt;A12taxremlife,A12taxvalue-SUM($F473:BH473),IF(A12taxremlife="N/A","n/a",A12taxvalue/A12taxremlife))</f>
        <v>n/a</v>
      </c>
      <c r="BJ473" s="16"/>
      <c r="BK473" s="16"/>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2" customFormat="1" hidden="1" outlineLevel="2">
      <c r="A474" s="16"/>
      <c r="B474" s="16"/>
      <c r="C474" s="35"/>
      <c r="D474" s="546" t="s">
        <v>71</v>
      </c>
      <c r="E474" s="293">
        <v>0</v>
      </c>
      <c r="F474" s="37"/>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2"/>
      <c r="AZ474" s="172"/>
      <c r="BA474" s="172"/>
      <c r="BB474" s="172"/>
      <c r="BC474" s="172"/>
      <c r="BD474" s="172"/>
      <c r="BE474" s="172"/>
      <c r="BF474" s="172"/>
      <c r="BG474" s="172"/>
      <c r="BH474" s="172"/>
      <c r="BI474" s="172"/>
      <c r="BJ474" s="16"/>
      <c r="BK474" s="16"/>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2" customFormat="1" hidden="1" outlineLevel="2">
      <c r="A475" s="16"/>
      <c r="B475" s="16"/>
      <c r="C475" s="35"/>
      <c r="D475" s="546"/>
      <c r="E475" s="293">
        <v>1</v>
      </c>
      <c r="F475" s="37"/>
      <c r="G475" s="317"/>
      <c r="H475" s="172">
        <f>IF(A12taxstdlife="n/a","n/a",IF(H$3&gt;(A12taxstdlife+$E475),((Input!$G$114+Input!$G$90)*$G$7)-SUM($G475:G475),((Input!$G$114+Input!$G$90)*$G$7)/A12taxstdlife))</f>
        <v>0.21022833565818133</v>
      </c>
      <c r="I475" s="172">
        <f>IF(A12taxstdlife="n/a","n/a",IF(I$3&gt;(A12taxstdlife+$E475),((Input!$G$114+Input!$G$90)*$G$7)-SUM($G475:H475),((Input!$G$114+Input!$G$90)*$G$7)/A12taxstdlife))</f>
        <v>0.21022833565818133</v>
      </c>
      <c r="J475" s="172">
        <f>IF(A12taxstdlife="n/a","n/a",IF(J$3&gt;(A12taxstdlife+$E475),((Input!$G$114+Input!$G$90)*$G$7)-SUM($G475:I475),((Input!$G$114+Input!$G$90)*$G$7)/A12taxstdlife))</f>
        <v>0.21022833565818133</v>
      </c>
      <c r="K475" s="172">
        <f>IF(A12taxstdlife="n/a","n/a",IF(K$3&gt;(A12taxstdlife+$E475),((Input!$G$114+Input!$G$90)*$G$7)-SUM($G475:J475),((Input!$G$114+Input!$G$90)*$G$7)/A12taxstdlife))</f>
        <v>0.21022833565818133</v>
      </c>
      <c r="L475" s="172">
        <f>IF(A12taxstdlife="n/a","n/a",IF(L$3&gt;(A12taxstdlife+$E475),((Input!$G$114+Input!$G$90)*$G$7)-SUM($G475:K475),((Input!$G$114+Input!$G$90)*$G$7)/A12taxstdlife))</f>
        <v>0.21022833565818133</v>
      </c>
      <c r="M475" s="172">
        <f>IF(A12taxstdlife="n/a","n/a",IF(M$3&gt;(A12taxstdlife+$E475),((Input!$G$114+Input!$G$90)*$G$7)-SUM($G475:L475),((Input!$G$114+Input!$G$90)*$G$7)/A12taxstdlife))</f>
        <v>0.21022833565818133</v>
      </c>
      <c r="N475" s="172">
        <f>IF(A12taxstdlife="n/a","n/a",IF(N$3&gt;(A12taxstdlife+$E475),((Input!$G$114+Input!$G$90)*$G$7)-SUM($G475:M475),((Input!$G$114+Input!$G$90)*$G$7)/A12taxstdlife))</f>
        <v>0.14715983496072704</v>
      </c>
      <c r="O475" s="172">
        <f>IF(A12taxstdlife="n/a","n/a",IF(O$3&gt;(A12taxstdlife+$E475),((Input!$G$114+Input!$G$90)*$G$7)-SUM($G475:N475),((Input!$G$114+Input!$G$90)*$G$7)/A12taxstdlife))</f>
        <v>0</v>
      </c>
      <c r="P475" s="172">
        <f>IF(A12taxstdlife="n/a","n/a",IF(P$3&gt;(A12taxstdlife+$E475),((Input!$G$114+Input!$G$90)*$G$7)-SUM($G475:O475),((Input!$G$114+Input!$G$90)*$G$7)/A12taxstdlife))</f>
        <v>0</v>
      </c>
      <c r="Q475" s="172">
        <f>IF(A12taxstdlife="n/a","n/a",IF(Q$3&gt;(A12taxstdlife+$E475),((Input!$G$114+Input!$G$90)*$G$7)-SUM($G475:P475),((Input!$G$114+Input!$G$90)*$G$7)/A12taxstdlife))</f>
        <v>0</v>
      </c>
      <c r="R475" s="172">
        <f>IF(A12taxstdlife="n/a","n/a",IF(R$3&gt;(A12taxstdlife+$E475),((Input!$G$114+Input!$G$90)*$G$7)-SUM($G475:Q475),((Input!$G$114+Input!$G$90)*$G$7)/A12taxstdlife))</f>
        <v>0</v>
      </c>
      <c r="S475" s="172">
        <f>IF(A12taxstdlife="n/a","n/a",IF(S$3&gt;(A12taxstdlife+$E475),((Input!$G$114+Input!$G$90)*$G$7)-SUM($G475:R475),((Input!$G$114+Input!$G$90)*$G$7)/A12taxstdlife))</f>
        <v>0</v>
      </c>
      <c r="T475" s="172">
        <f>IF(A12taxstdlife="n/a","n/a",IF(T$3&gt;(A12taxstdlife+$E475),((Input!$G$114+Input!$G$90)*$G$7)-SUM($G475:S475),((Input!$G$114+Input!$G$90)*$G$7)/A12taxstdlife))</f>
        <v>0</v>
      </c>
      <c r="U475" s="172">
        <f>IF(A12taxstdlife="n/a","n/a",IF(U$3&gt;(A12taxstdlife+$E475),((Input!$G$114+Input!$G$90)*$G$7)-SUM($G475:T475),((Input!$G$114+Input!$G$90)*$G$7)/A12taxstdlife))</f>
        <v>0</v>
      </c>
      <c r="V475" s="172">
        <f>IF(A12taxstdlife="n/a","n/a",IF(V$3&gt;(A12taxstdlife+$E475),((Input!$G$114+Input!$G$90)*$G$7)-SUM($G475:U475),((Input!$G$114+Input!$G$90)*$G$7)/A12taxstdlife))</f>
        <v>0</v>
      </c>
      <c r="W475" s="172">
        <f>IF(A12taxstdlife="n/a","n/a",IF(W$3&gt;(A12taxstdlife+$E475),((Input!$G$114+Input!$G$90)*$G$7)-SUM($G475:V475),((Input!$G$114+Input!$G$90)*$G$7)/A12taxstdlife))</f>
        <v>0</v>
      </c>
      <c r="X475" s="172">
        <f>IF(A12taxstdlife="n/a","n/a",IF(X$3&gt;(A12taxstdlife+$E475),((Input!$G$114+Input!$G$90)*$G$7)-SUM($G475:W475),((Input!$G$114+Input!$G$90)*$G$7)/A12taxstdlife))</f>
        <v>0</v>
      </c>
      <c r="Y475" s="172">
        <f>IF(A12taxstdlife="n/a","n/a",IF(Y$3&gt;(A12taxstdlife+$E475),((Input!$G$114+Input!$G$90)*$G$7)-SUM($G475:X475),((Input!$G$114+Input!$G$90)*$G$7)/A12taxstdlife))</f>
        <v>0</v>
      </c>
      <c r="Z475" s="172">
        <f>IF(A12taxstdlife="n/a","n/a",IF(Z$3&gt;(A12taxstdlife+$E475),((Input!$G$114+Input!$G$90)*$G$7)-SUM($G475:Y475),((Input!$G$114+Input!$G$90)*$G$7)/A12taxstdlife))</f>
        <v>0</v>
      </c>
      <c r="AA475" s="172">
        <f>IF(A12taxstdlife="n/a","n/a",IF(AA$3&gt;(A12taxstdlife+$E475),((Input!$G$114+Input!$G$90)*$G$7)-SUM($G475:Z475),((Input!$G$114+Input!$G$90)*$G$7)/A12taxstdlife))</f>
        <v>0</v>
      </c>
      <c r="AB475" s="172">
        <f>IF(A12taxstdlife="n/a","n/a",IF(AB$3&gt;(A12taxstdlife+$E475),((Input!$G$114+Input!$G$90)*$G$7)-SUM($G475:AA475),((Input!$G$114+Input!$G$90)*$G$7)/A12taxstdlife))</f>
        <v>0</v>
      </c>
      <c r="AC475" s="172">
        <f>IF(A12taxstdlife="n/a","n/a",IF(AC$3&gt;(A12taxstdlife+$E475),((Input!$G$114+Input!$G$90)*$G$7)-SUM($G475:AB475),((Input!$G$114+Input!$G$90)*$G$7)/A12taxstdlife))</f>
        <v>0</v>
      </c>
      <c r="AD475" s="172">
        <f>IF(A12taxstdlife="n/a","n/a",IF(AD$3&gt;(A12taxstdlife+$E475),((Input!$G$114+Input!$G$90)*$G$7)-SUM($G475:AC475),((Input!$G$114+Input!$G$90)*$G$7)/A12taxstdlife))</f>
        <v>0</v>
      </c>
      <c r="AE475" s="172">
        <f>IF(A12taxstdlife="n/a","n/a",IF(AE$3&gt;(A12taxstdlife+$E475),((Input!$G$114+Input!$G$90)*$G$7)-SUM($G475:AD475),((Input!$G$114+Input!$G$90)*$G$7)/A12taxstdlife))</f>
        <v>0</v>
      </c>
      <c r="AF475" s="172">
        <f>IF(A12taxstdlife="n/a","n/a",IF(AF$3&gt;(A12taxstdlife+$E475),((Input!$G$114+Input!$G$90)*$G$7)-SUM($G475:AE475),((Input!$G$114+Input!$G$90)*$G$7)/A12taxstdlife))</f>
        <v>0</v>
      </c>
      <c r="AG475" s="172">
        <f>IF(A12taxstdlife="n/a","n/a",IF(AG$3&gt;(A12taxstdlife+$E475),((Input!$G$114+Input!$G$90)*$G$7)-SUM($G475:AF475),((Input!$G$114+Input!$G$90)*$G$7)/A12taxstdlife))</f>
        <v>0</v>
      </c>
      <c r="AH475" s="172">
        <f>IF(A12taxstdlife="n/a","n/a",IF(AH$3&gt;(A12taxstdlife+$E475),((Input!$G$114+Input!$G$90)*$G$7)-SUM($G475:AG475),((Input!$G$114+Input!$G$90)*$G$7)/A12taxstdlife))</f>
        <v>0</v>
      </c>
      <c r="AI475" s="172">
        <f>IF(A12taxstdlife="n/a","n/a",IF(AI$3&gt;(A12taxstdlife+$E475),((Input!$G$114+Input!$G$90)*$G$7)-SUM($G475:AH475),((Input!$G$114+Input!$G$90)*$G$7)/A12taxstdlife))</f>
        <v>0</v>
      </c>
      <c r="AJ475" s="172">
        <f>IF(A12taxstdlife="n/a","n/a",IF(AJ$3&gt;(A12taxstdlife+$E475),((Input!$G$114+Input!$G$90)*$G$7)-SUM($G475:AI475),((Input!$G$114+Input!$G$90)*$G$7)/A12taxstdlife))</f>
        <v>0</v>
      </c>
      <c r="AK475" s="172">
        <f>IF(A12taxstdlife="n/a","n/a",IF(AK$3&gt;(A12taxstdlife+$E475),((Input!$G$114+Input!$G$90)*$G$7)-SUM($G475:AJ475),((Input!$G$114+Input!$G$90)*$G$7)/A12taxstdlife))</f>
        <v>0</v>
      </c>
      <c r="AL475" s="172">
        <f>IF(A12taxstdlife="n/a","n/a",IF(AL$3&gt;(A12taxstdlife+$E475),((Input!$G$114+Input!$G$90)*$G$7)-SUM($G475:AK475),((Input!$G$114+Input!$G$90)*$G$7)/A12taxstdlife))</f>
        <v>0</v>
      </c>
      <c r="AM475" s="172">
        <f>IF(A12taxstdlife="n/a","n/a",IF(AM$3&gt;(A12taxstdlife+$E475),((Input!$G$114+Input!$G$90)*$G$7)-SUM($G475:AL475),((Input!$G$114+Input!$G$90)*$G$7)/A12taxstdlife))</f>
        <v>0</v>
      </c>
      <c r="AN475" s="172">
        <f>IF(A12taxstdlife="n/a","n/a",IF(AN$3&gt;(A12taxstdlife+$E475),((Input!$G$114+Input!$G$90)*$G$7)-SUM($G475:AM475),((Input!$G$114+Input!$G$90)*$G$7)/A12taxstdlife))</f>
        <v>0</v>
      </c>
      <c r="AO475" s="172">
        <f>IF(A12taxstdlife="n/a","n/a",IF(AO$3&gt;(A12taxstdlife+$E475),((Input!$G$114+Input!$G$90)*$G$7)-SUM($G475:AN475),((Input!$G$114+Input!$G$90)*$G$7)/A12taxstdlife))</f>
        <v>0</v>
      </c>
      <c r="AP475" s="172">
        <f>IF(A12taxstdlife="n/a","n/a",IF(AP$3&gt;(A12taxstdlife+$E475),((Input!$G$114+Input!$G$90)*$G$7)-SUM($G475:AO475),((Input!$G$114+Input!$G$90)*$G$7)/A12taxstdlife))</f>
        <v>0</v>
      </c>
      <c r="AQ475" s="172">
        <f>IF(A12taxstdlife="n/a","n/a",IF(AQ$3&gt;(A12taxstdlife+$E475),((Input!$G$114+Input!$G$90)*$G$7)-SUM($G475:AP475),((Input!$G$114+Input!$G$90)*$G$7)/A12taxstdlife))</f>
        <v>0</v>
      </c>
      <c r="AR475" s="172">
        <f>IF(A12taxstdlife="n/a","n/a",IF(AR$3&gt;(A12taxstdlife+$E475),((Input!$G$114+Input!$G$90)*$G$7)-SUM($G475:AQ475),((Input!$G$114+Input!$G$90)*$G$7)/A12taxstdlife))</f>
        <v>0</v>
      </c>
      <c r="AS475" s="172">
        <f>IF(A12taxstdlife="n/a","n/a",IF(AS$3&gt;(A12taxstdlife+$E475),((Input!$G$114+Input!$G$90)*$G$7)-SUM($G475:AR475),((Input!$G$114+Input!$G$90)*$G$7)/A12taxstdlife))</f>
        <v>0</v>
      </c>
      <c r="AT475" s="172">
        <f>IF(A12taxstdlife="n/a","n/a",IF(AT$3&gt;(A12taxstdlife+$E475),((Input!$G$114+Input!$G$90)*$G$7)-SUM($G475:AS475),((Input!$G$114+Input!$G$90)*$G$7)/A12taxstdlife))</f>
        <v>0</v>
      </c>
      <c r="AU475" s="172">
        <f>IF(A12taxstdlife="n/a","n/a",IF(AU$3&gt;(A12taxstdlife+$E475),((Input!$G$114+Input!$G$90)*$G$7)-SUM($G475:AT475),((Input!$G$114+Input!$G$90)*$G$7)/A12taxstdlife))</f>
        <v>0</v>
      </c>
      <c r="AV475" s="172">
        <f>IF(A12taxstdlife="n/a","n/a",IF(AV$3&gt;(A12taxstdlife+$E475),((Input!$G$114+Input!$G$90)*$G$7)-SUM($G475:AU475),((Input!$G$114+Input!$G$90)*$G$7)/A12taxstdlife))</f>
        <v>0</v>
      </c>
      <c r="AW475" s="172">
        <f>IF(A12taxstdlife="n/a","n/a",IF(AW$3&gt;(A12taxstdlife+$E475),((Input!$G$114+Input!$G$90)*$G$7)-SUM($G475:AV475),((Input!$G$114+Input!$G$90)*$G$7)/A12taxstdlife))</f>
        <v>0</v>
      </c>
      <c r="AX475" s="172">
        <f>IF(A12taxstdlife="n/a","n/a",IF(AX$3&gt;(A12taxstdlife+$E475),((Input!$G$114+Input!$G$90)*$G$7)-SUM($G475:AW475),((Input!$G$114+Input!$G$90)*$G$7)/A12taxstdlife))</f>
        <v>0</v>
      </c>
      <c r="AY475" s="172">
        <f>IF(A12taxstdlife="n/a","n/a",IF(AY$3&gt;(A12taxstdlife+$E475),((Input!$G$114+Input!$G$90)*$G$7)-SUM($G475:AX475),((Input!$G$114+Input!$G$90)*$G$7)/A12taxstdlife))</f>
        <v>0</v>
      </c>
      <c r="AZ475" s="172">
        <f>IF(A12taxstdlife="n/a","n/a",IF(AZ$3&gt;(A12taxstdlife+$E475),((Input!$G$114+Input!$G$90)*$G$7)-SUM($G475:AY475),((Input!$G$114+Input!$G$90)*$G$7)/A12taxstdlife))</f>
        <v>0</v>
      </c>
      <c r="BA475" s="172">
        <f>IF(A12taxstdlife="n/a","n/a",IF(BA$3&gt;(A12taxstdlife+$E475),((Input!$G$114+Input!$G$90)*$G$7)-SUM($G475:AZ475),((Input!$G$114+Input!$G$90)*$G$7)/A12taxstdlife))</f>
        <v>0</v>
      </c>
      <c r="BB475" s="172">
        <f>IF(A12taxstdlife="n/a","n/a",IF(BB$3&gt;(A12taxstdlife+$E475),((Input!$G$114+Input!$G$90)*$G$7)-SUM($G475:BA475),((Input!$G$114+Input!$G$90)*$G$7)/A12taxstdlife))</f>
        <v>0</v>
      </c>
      <c r="BC475" s="172">
        <f>IF(A12taxstdlife="n/a","n/a",IF(BC$3&gt;(A12taxstdlife+$E475),((Input!$G$114+Input!$G$90)*$G$7)-SUM($G475:BB475),((Input!$G$114+Input!$G$90)*$G$7)/A12taxstdlife))</f>
        <v>0</v>
      </c>
      <c r="BD475" s="172">
        <f>IF(A12taxstdlife="n/a","n/a",IF(BD$3&gt;(A12taxstdlife+$E475),((Input!$G$114+Input!$G$90)*$G$7)-SUM($G475:BC475),((Input!$G$114+Input!$G$90)*$G$7)/A12taxstdlife))</f>
        <v>0</v>
      </c>
      <c r="BE475" s="172">
        <f>IF(A12taxstdlife="n/a","n/a",IF(BE$3&gt;(A12taxstdlife+$E475),((Input!$G$114+Input!$G$90)*$G$7)-SUM($G475:BD475),((Input!$G$114+Input!$G$90)*$G$7)/A12taxstdlife))</f>
        <v>0</v>
      </c>
      <c r="BF475" s="172">
        <f>IF(A12taxstdlife="n/a","n/a",IF(BF$3&gt;(A12taxstdlife+$E475),((Input!$G$114+Input!$G$90)*$G$7)-SUM($G475:BE475),((Input!$G$114+Input!$G$90)*$G$7)/A12taxstdlife))</f>
        <v>0</v>
      </c>
      <c r="BG475" s="172">
        <f>IF(A12taxstdlife="n/a","n/a",IF(BG$3&gt;(A12taxstdlife+$E475),((Input!$G$114+Input!$G$90)*$G$7)-SUM($G475:BF475),((Input!$G$114+Input!$G$90)*$G$7)/A12taxstdlife))</f>
        <v>0</v>
      </c>
      <c r="BH475" s="172">
        <f>IF(A12taxstdlife="n/a","n/a",IF(BH$3&gt;(A12taxstdlife+$E475),((Input!$G$114+Input!$G$90)*$G$7)-SUM($G475:BG475),((Input!$G$114+Input!$G$90)*$G$7)/A12taxstdlife))</f>
        <v>0</v>
      </c>
      <c r="BI475" s="172">
        <f>IF(A12taxstdlife="n/a","n/a",IF(BI$3&gt;(A12taxstdlife+$E475),((Input!$G$114+Input!$G$90)*$G$7)-SUM($G475:BH475),((Input!$G$114+Input!$G$90)*$G$7)/A12taxstdlife))</f>
        <v>0</v>
      </c>
      <c r="BJ475" s="16"/>
      <c r="BK475" s="16"/>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2" customFormat="1" hidden="1" outlineLevel="2">
      <c r="A476" s="16"/>
      <c r="B476" s="16"/>
      <c r="C476" s="35"/>
      <c r="D476" s="546"/>
      <c r="E476" s="293">
        <v>2</v>
      </c>
      <c r="F476" s="37"/>
      <c r="G476" s="318"/>
      <c r="H476" s="319"/>
      <c r="I476" s="172">
        <f>IF(A12taxstdlife="n/a","n/a",IF(I$3&gt;(A12taxstdlife+$E476),((Input!$H$114+Input!$H$90)*$H$7)-SUM($H476:H476),((Input!$H$114+Input!$H$90)*$H$7)/A12taxstdlife))</f>
        <v>1.9208834051770061E-2</v>
      </c>
      <c r="J476" s="172">
        <f>IF(A12taxstdlife="n/a","n/a",IF(J$3&gt;(A12taxstdlife+$E476),((Input!$H$114+Input!$H$90)*$H$7)-SUM($H476:I476),((Input!$H$114+Input!$H$90)*$H$7)/A12taxstdlife))</f>
        <v>1.9208834051770061E-2</v>
      </c>
      <c r="K476" s="172">
        <f>IF(A12taxstdlife="n/a","n/a",IF(K$3&gt;(A12taxstdlife+$E476),((Input!$H$114+Input!$H$90)*$H$7)-SUM($H476:J476),((Input!$H$114+Input!$H$90)*$H$7)/A12taxstdlife))</f>
        <v>1.9208834051770061E-2</v>
      </c>
      <c r="L476" s="172">
        <f>IF(A12taxstdlife="n/a","n/a",IF(L$3&gt;(A12taxstdlife+$E476),((Input!$H$114+Input!$H$90)*$H$7)-SUM($H476:K476),((Input!$H$114+Input!$H$90)*$H$7)/A12taxstdlife))</f>
        <v>1.9208834051770061E-2</v>
      </c>
      <c r="M476" s="172">
        <f>IF(A12taxstdlife="n/a","n/a",IF(M$3&gt;(A12taxstdlife+$E476),((Input!$H$114+Input!$H$90)*$H$7)-SUM($H476:L476),((Input!$H$114+Input!$H$90)*$H$7)/A12taxstdlife))</f>
        <v>1.9208834051770061E-2</v>
      </c>
      <c r="N476" s="172">
        <f>IF(A12taxstdlife="n/a","n/a",IF(N$3&gt;(A12taxstdlife+$E476),((Input!$H$114+Input!$H$90)*$H$7)-SUM($H476:M476),((Input!$H$114+Input!$H$90)*$H$7)/A12taxstdlife))</f>
        <v>1.9208834051770061E-2</v>
      </c>
      <c r="O476" s="172">
        <f>IF(A12taxstdlife="n/a","n/a",IF(O$3&gt;(A12taxstdlife+$E476),((Input!$H$114+Input!$H$90)*$H$7)-SUM($H476:N476),((Input!$H$114+Input!$H$90)*$H$7)/A12taxstdlife))</f>
        <v>1.3446183836239023E-2</v>
      </c>
      <c r="P476" s="172">
        <f>IF(A12taxstdlife="n/a","n/a",IF(P$3&gt;(A12taxstdlife+$E476),((Input!$H$114+Input!$H$90)*$H$7)-SUM($H476:O476),((Input!$H$114+Input!$H$90)*$H$7)/A12taxstdlife))</f>
        <v>0</v>
      </c>
      <c r="Q476" s="172">
        <f>IF(A12taxstdlife="n/a","n/a",IF(Q$3&gt;(A12taxstdlife+$E476),((Input!$H$114+Input!$H$90)*$H$7)-SUM($H476:P476),((Input!$H$114+Input!$H$90)*$H$7)/A12taxstdlife))</f>
        <v>0</v>
      </c>
      <c r="R476" s="172">
        <f>IF(A12taxstdlife="n/a","n/a",IF(R$3&gt;(A12taxstdlife+$E476),((Input!$H$114+Input!$H$90)*$H$7)-SUM($H476:Q476),((Input!$H$114+Input!$H$90)*$H$7)/A12taxstdlife))</f>
        <v>0</v>
      </c>
      <c r="S476" s="172">
        <f>IF(A12taxstdlife="n/a","n/a",IF(S$3&gt;(A12taxstdlife+$E476),((Input!$H$114+Input!$H$90)*$H$7)-SUM($H476:R476),((Input!$H$114+Input!$H$90)*$H$7)/A12taxstdlife))</f>
        <v>0</v>
      </c>
      <c r="T476" s="172">
        <f>IF(A12taxstdlife="n/a","n/a",IF(T$3&gt;(A12taxstdlife+$E476),((Input!$H$114+Input!$H$90)*$H$7)-SUM($H476:S476),((Input!$H$114+Input!$H$90)*$H$7)/A12taxstdlife))</f>
        <v>0</v>
      </c>
      <c r="U476" s="172">
        <f>IF(A12taxstdlife="n/a","n/a",IF(U$3&gt;(A12taxstdlife+$E476),((Input!$H$114+Input!$H$90)*$H$7)-SUM($H476:T476),((Input!$H$114+Input!$H$90)*$H$7)/A12taxstdlife))</f>
        <v>0</v>
      </c>
      <c r="V476" s="172">
        <f>IF(A12taxstdlife="n/a","n/a",IF(V$3&gt;(A12taxstdlife+$E476),((Input!$H$114+Input!$H$90)*$H$7)-SUM($H476:U476),((Input!$H$114+Input!$H$90)*$H$7)/A12taxstdlife))</f>
        <v>0</v>
      </c>
      <c r="W476" s="172">
        <f>IF(A12taxstdlife="n/a","n/a",IF(W$3&gt;(A12taxstdlife+$E476),((Input!$H$114+Input!$H$90)*$H$7)-SUM($H476:V476),((Input!$H$114+Input!$H$90)*$H$7)/A12taxstdlife))</f>
        <v>0</v>
      </c>
      <c r="X476" s="172">
        <f>IF(A12taxstdlife="n/a","n/a",IF(X$3&gt;(A12taxstdlife+$E476),((Input!$H$114+Input!$H$90)*$H$7)-SUM($H476:W476),((Input!$H$114+Input!$H$90)*$H$7)/A12taxstdlife))</f>
        <v>0</v>
      </c>
      <c r="Y476" s="172">
        <f>IF(A12taxstdlife="n/a","n/a",IF(Y$3&gt;(A12taxstdlife+$E476),((Input!$H$114+Input!$H$90)*$H$7)-SUM($H476:X476),((Input!$H$114+Input!$H$90)*$H$7)/A12taxstdlife))</f>
        <v>0</v>
      </c>
      <c r="Z476" s="172">
        <f>IF(A12taxstdlife="n/a","n/a",IF(Z$3&gt;(A12taxstdlife+$E476),((Input!$H$114+Input!$H$90)*$H$7)-SUM($H476:Y476),((Input!$H$114+Input!$H$90)*$H$7)/A12taxstdlife))</f>
        <v>0</v>
      </c>
      <c r="AA476" s="172">
        <f>IF(A12taxstdlife="n/a","n/a",IF(AA$3&gt;(A12taxstdlife+$E476),((Input!$H$114+Input!$H$90)*$H$7)-SUM($H476:Z476),((Input!$H$114+Input!$H$90)*$H$7)/A12taxstdlife))</f>
        <v>0</v>
      </c>
      <c r="AB476" s="172">
        <f>IF(A12taxstdlife="n/a","n/a",IF(AB$3&gt;(A12taxstdlife+$E476),((Input!$H$114+Input!$H$90)*$H$7)-SUM($H476:AA476),((Input!$H$114+Input!$H$90)*$H$7)/A12taxstdlife))</f>
        <v>0</v>
      </c>
      <c r="AC476" s="172">
        <f>IF(A12taxstdlife="n/a","n/a",IF(AC$3&gt;(A12taxstdlife+$E476),((Input!$H$114+Input!$H$90)*$H$7)-SUM($H476:AB476),((Input!$H$114+Input!$H$90)*$H$7)/A12taxstdlife))</f>
        <v>0</v>
      </c>
      <c r="AD476" s="172">
        <f>IF(A12taxstdlife="n/a","n/a",IF(AD$3&gt;(A12taxstdlife+$E476),((Input!$H$114+Input!$H$90)*$H$7)-SUM($H476:AC476),((Input!$H$114+Input!$H$90)*$H$7)/A12taxstdlife))</f>
        <v>0</v>
      </c>
      <c r="AE476" s="172">
        <f>IF(A12taxstdlife="n/a","n/a",IF(AE$3&gt;(A12taxstdlife+$E476),((Input!$H$114+Input!$H$90)*$H$7)-SUM($H476:AD476),((Input!$H$114+Input!$H$90)*$H$7)/A12taxstdlife))</f>
        <v>0</v>
      </c>
      <c r="AF476" s="172">
        <f>IF(A12taxstdlife="n/a","n/a",IF(AF$3&gt;(A12taxstdlife+$E476),((Input!$H$114+Input!$H$90)*$H$7)-SUM($H476:AE476),((Input!$H$114+Input!$H$90)*$H$7)/A12taxstdlife))</f>
        <v>0</v>
      </c>
      <c r="AG476" s="172">
        <f>IF(A12taxstdlife="n/a","n/a",IF(AG$3&gt;(A12taxstdlife+$E476),((Input!$H$114+Input!$H$90)*$H$7)-SUM($H476:AF476),((Input!$H$114+Input!$H$90)*$H$7)/A12taxstdlife))</f>
        <v>0</v>
      </c>
      <c r="AH476" s="172">
        <f>IF(A12taxstdlife="n/a","n/a",IF(AH$3&gt;(A12taxstdlife+$E476),((Input!$H$114+Input!$H$90)*$H$7)-SUM($H476:AG476),((Input!$H$114+Input!$H$90)*$H$7)/A12taxstdlife))</f>
        <v>0</v>
      </c>
      <c r="AI476" s="172">
        <f>IF(A12taxstdlife="n/a","n/a",IF(AI$3&gt;(A12taxstdlife+$E476),((Input!$H$114+Input!$H$90)*$H$7)-SUM($H476:AH476),((Input!$H$114+Input!$H$90)*$H$7)/A12taxstdlife))</f>
        <v>0</v>
      </c>
      <c r="AJ476" s="172">
        <f>IF(A12taxstdlife="n/a","n/a",IF(AJ$3&gt;(A12taxstdlife+$E476),((Input!$H$114+Input!$H$90)*$H$7)-SUM($H476:AI476),((Input!$H$114+Input!$H$90)*$H$7)/A12taxstdlife))</f>
        <v>0</v>
      </c>
      <c r="AK476" s="172">
        <f>IF(A12taxstdlife="n/a","n/a",IF(AK$3&gt;(A12taxstdlife+$E476),((Input!$H$114+Input!$H$90)*$H$7)-SUM($H476:AJ476),((Input!$H$114+Input!$H$90)*$H$7)/A12taxstdlife))</f>
        <v>0</v>
      </c>
      <c r="AL476" s="172">
        <f>IF(A12taxstdlife="n/a","n/a",IF(AL$3&gt;(A12taxstdlife+$E476),((Input!$H$114+Input!$H$90)*$H$7)-SUM($H476:AK476),((Input!$H$114+Input!$H$90)*$H$7)/A12taxstdlife))</f>
        <v>0</v>
      </c>
      <c r="AM476" s="172">
        <f>IF(A12taxstdlife="n/a","n/a",IF(AM$3&gt;(A12taxstdlife+$E476),((Input!$H$114+Input!$H$90)*$H$7)-SUM($H476:AL476),((Input!$H$114+Input!$H$90)*$H$7)/A12taxstdlife))</f>
        <v>0</v>
      </c>
      <c r="AN476" s="172">
        <f>IF(A12taxstdlife="n/a","n/a",IF(AN$3&gt;(A12taxstdlife+$E476),((Input!$H$114+Input!$H$90)*$H$7)-SUM($H476:AM476),((Input!$H$114+Input!$H$90)*$H$7)/A12taxstdlife))</f>
        <v>0</v>
      </c>
      <c r="AO476" s="172">
        <f>IF(A12taxstdlife="n/a","n/a",IF(AO$3&gt;(A12taxstdlife+$E476),((Input!$H$114+Input!$H$90)*$H$7)-SUM($H476:AN476),((Input!$H$114+Input!$H$90)*$H$7)/A12taxstdlife))</f>
        <v>0</v>
      </c>
      <c r="AP476" s="172">
        <f>IF(A12taxstdlife="n/a","n/a",IF(AP$3&gt;(A12taxstdlife+$E476),((Input!$H$114+Input!$H$90)*$H$7)-SUM($H476:AO476),((Input!$H$114+Input!$H$90)*$H$7)/A12taxstdlife))</f>
        <v>0</v>
      </c>
      <c r="AQ476" s="172">
        <f>IF(A12taxstdlife="n/a","n/a",IF(AQ$3&gt;(A12taxstdlife+$E476),((Input!$H$114+Input!$H$90)*$H$7)-SUM($H476:AP476),((Input!$H$114+Input!$H$90)*$H$7)/A12taxstdlife))</f>
        <v>0</v>
      </c>
      <c r="AR476" s="172">
        <f>IF(A12taxstdlife="n/a","n/a",IF(AR$3&gt;(A12taxstdlife+$E476),((Input!$H$114+Input!$H$90)*$H$7)-SUM($H476:AQ476),((Input!$H$114+Input!$H$90)*$H$7)/A12taxstdlife))</f>
        <v>0</v>
      </c>
      <c r="AS476" s="172">
        <f>IF(A12taxstdlife="n/a","n/a",IF(AS$3&gt;(A12taxstdlife+$E476),((Input!$H$114+Input!$H$90)*$H$7)-SUM($H476:AR476),((Input!$H$114+Input!$H$90)*$H$7)/A12taxstdlife))</f>
        <v>0</v>
      </c>
      <c r="AT476" s="172">
        <f>IF(A12taxstdlife="n/a","n/a",IF(AT$3&gt;(A12taxstdlife+$E476),((Input!$H$114+Input!$H$90)*$H$7)-SUM($H476:AS476),((Input!$H$114+Input!$H$90)*$H$7)/A12taxstdlife))</f>
        <v>0</v>
      </c>
      <c r="AU476" s="172">
        <f>IF(A12taxstdlife="n/a","n/a",IF(AU$3&gt;(A12taxstdlife+$E476),((Input!$H$114+Input!$H$90)*$H$7)-SUM($H476:AT476),((Input!$H$114+Input!$H$90)*$H$7)/A12taxstdlife))</f>
        <v>0</v>
      </c>
      <c r="AV476" s="172">
        <f>IF(A12taxstdlife="n/a","n/a",IF(AV$3&gt;(A12taxstdlife+$E476),((Input!$H$114+Input!$H$90)*$H$7)-SUM($H476:AU476),((Input!$H$114+Input!$H$90)*$H$7)/A12taxstdlife))</f>
        <v>0</v>
      </c>
      <c r="AW476" s="172">
        <f>IF(A12taxstdlife="n/a","n/a",IF(AW$3&gt;(A12taxstdlife+$E476),((Input!$H$114+Input!$H$90)*$H$7)-SUM($H476:AV476),((Input!$H$114+Input!$H$90)*$H$7)/A12taxstdlife))</f>
        <v>0</v>
      </c>
      <c r="AX476" s="172">
        <f>IF(A12taxstdlife="n/a","n/a",IF(AX$3&gt;(A12taxstdlife+$E476),((Input!$H$114+Input!$H$90)*$H$7)-SUM($H476:AW476),((Input!$H$114+Input!$H$90)*$H$7)/A12taxstdlife))</f>
        <v>0</v>
      </c>
      <c r="AY476" s="172">
        <f>IF(A12taxstdlife="n/a","n/a",IF(AY$3&gt;(A12taxstdlife+$E476),((Input!$H$114+Input!$H$90)*$H$7)-SUM($H476:AX476),((Input!$H$114+Input!$H$90)*$H$7)/A12taxstdlife))</f>
        <v>0</v>
      </c>
      <c r="AZ476" s="172">
        <f>IF(A12taxstdlife="n/a","n/a",IF(AZ$3&gt;(A12taxstdlife+$E476),((Input!$H$114+Input!$H$90)*$H$7)-SUM($H476:AY476),((Input!$H$114+Input!$H$90)*$H$7)/A12taxstdlife))</f>
        <v>0</v>
      </c>
      <c r="BA476" s="172">
        <f>IF(A12taxstdlife="n/a","n/a",IF(BA$3&gt;(A12taxstdlife+$E476),((Input!$H$114+Input!$H$90)*$H$7)-SUM($H476:AZ476),((Input!$H$114+Input!$H$90)*$H$7)/A12taxstdlife))</f>
        <v>0</v>
      </c>
      <c r="BB476" s="172">
        <f>IF(A12taxstdlife="n/a","n/a",IF(BB$3&gt;(A12taxstdlife+$E476),((Input!$H$114+Input!$H$90)*$H$7)-SUM($H476:BA476),((Input!$H$114+Input!$H$90)*$H$7)/A12taxstdlife))</f>
        <v>0</v>
      </c>
      <c r="BC476" s="172">
        <f>IF(A12taxstdlife="n/a","n/a",IF(BC$3&gt;(A12taxstdlife+$E476),((Input!$H$114+Input!$H$90)*$H$7)-SUM($H476:BB476),((Input!$H$114+Input!$H$90)*$H$7)/A12taxstdlife))</f>
        <v>0</v>
      </c>
      <c r="BD476" s="172">
        <f>IF(A12taxstdlife="n/a","n/a",IF(BD$3&gt;(A12taxstdlife+$E476),((Input!$H$114+Input!$H$90)*$H$7)-SUM($H476:BC476),((Input!$H$114+Input!$H$90)*$H$7)/A12taxstdlife))</f>
        <v>0</v>
      </c>
      <c r="BE476" s="172">
        <f>IF(A12taxstdlife="n/a","n/a",IF(BE$3&gt;(A12taxstdlife+$E476),((Input!$H$114+Input!$H$90)*$H$7)-SUM($H476:BD476),((Input!$H$114+Input!$H$90)*$H$7)/A12taxstdlife))</f>
        <v>0</v>
      </c>
      <c r="BF476" s="172">
        <f>IF(A12taxstdlife="n/a","n/a",IF(BF$3&gt;(A12taxstdlife+$E476),((Input!$H$114+Input!$H$90)*$H$7)-SUM($H476:BE476),((Input!$H$114+Input!$H$90)*$H$7)/A12taxstdlife))</f>
        <v>0</v>
      </c>
      <c r="BG476" s="172">
        <f>IF(A12taxstdlife="n/a","n/a",IF(BG$3&gt;(A12taxstdlife+$E476),((Input!$H$114+Input!$H$90)*$H$7)-SUM($H476:BF476),((Input!$H$114+Input!$H$90)*$H$7)/A12taxstdlife))</f>
        <v>0</v>
      </c>
      <c r="BH476" s="172">
        <f>IF(A12taxstdlife="n/a","n/a",IF(BH$3&gt;(A12taxstdlife+$E476),((Input!$H$114+Input!$H$90)*$H$7)-SUM($H476:BG476),((Input!$H$114+Input!$H$90)*$H$7)/A12taxstdlife))</f>
        <v>0</v>
      </c>
      <c r="BI476" s="172">
        <f>IF(A12taxstdlife="n/a","n/a",IF(BI$3&gt;(A12taxstdlife+$E476),((Input!$H$114+Input!$H$90)*$H$7)-SUM($H476:BH476),((Input!$H$114+Input!$H$90)*$H$7)/A12taxstdlife))</f>
        <v>0</v>
      </c>
      <c r="BJ476" s="16"/>
      <c r="BK476" s="1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2" customFormat="1" hidden="1" outlineLevel="2">
      <c r="A477" s="16"/>
      <c r="B477" s="16"/>
      <c r="C477" s="35"/>
      <c r="D477" s="546"/>
      <c r="E477" s="293">
        <v>3</v>
      </c>
      <c r="F477" s="37"/>
      <c r="G477" s="318"/>
      <c r="H477" s="320"/>
      <c r="I477" s="319"/>
      <c r="J477" s="172">
        <f>IF(A12taxstdlife="n/a","n/a",IF(J$3&gt;(A12taxstdlife+$E477),((Input!$I$114+Input!$I$90)*$I$7)-SUM($I477:I477),((Input!$I$114+Input!$I$90)*$I$7)/A12taxstdlife))</f>
        <v>1.9684223938604091E-2</v>
      </c>
      <c r="K477" s="172">
        <f>IF(A12taxstdlife="n/a","n/a",IF(K$3&gt;(A12taxstdlife+$E477),((Input!$I$114+Input!$I$90)*$I$7)-SUM($I477:J477),((Input!$I$114+Input!$I$90)*$I$7)/A12taxstdlife))</f>
        <v>1.9684223938604091E-2</v>
      </c>
      <c r="L477" s="172">
        <f>IF(A12taxstdlife="n/a","n/a",IF(L$3&gt;(A12taxstdlife+$E477),((Input!$I$114+Input!$I$90)*$I$7)-SUM($I477:K477),((Input!$I$114+Input!$I$90)*$I$7)/A12taxstdlife))</f>
        <v>1.9684223938604091E-2</v>
      </c>
      <c r="M477" s="172">
        <f>IF(A12taxstdlife="n/a","n/a",IF(M$3&gt;(A12taxstdlife+$E477),((Input!$I$114+Input!$I$90)*$I$7)-SUM($I477:L477),((Input!$I$114+Input!$I$90)*$I$7)/A12taxstdlife))</f>
        <v>1.9684223938604091E-2</v>
      </c>
      <c r="N477" s="172">
        <f>IF(A12taxstdlife="n/a","n/a",IF(N$3&gt;(A12taxstdlife+$E477),((Input!$I$114+Input!$I$90)*$I$7)-SUM($I477:M477),((Input!$I$114+Input!$I$90)*$I$7)/A12taxstdlife))</f>
        <v>1.9684223938604091E-2</v>
      </c>
      <c r="O477" s="172">
        <f>IF(A12taxstdlife="n/a","n/a",IF(O$3&gt;(A12taxstdlife+$E477),((Input!$I$114+Input!$I$90)*$I$7)-SUM($I477:N477),((Input!$I$114+Input!$I$90)*$I$7)/A12taxstdlife))</f>
        <v>1.9684223938604091E-2</v>
      </c>
      <c r="P477" s="172">
        <f>IF(A12taxstdlife="n/a","n/a",IF(P$3&gt;(A12taxstdlife+$E477),((Input!$I$114+Input!$I$90)*$I$7)-SUM($I477:O477),((Input!$I$114+Input!$I$90)*$I$7)/A12taxstdlife))</f>
        <v>1.377895675702287E-2</v>
      </c>
      <c r="Q477" s="172">
        <f>IF(A12taxstdlife="n/a","n/a",IF(Q$3&gt;(A12taxstdlife+$E477),((Input!$I$114+Input!$I$90)*$I$7)-SUM($I477:P477),((Input!$I$114+Input!$I$90)*$I$7)/A12taxstdlife))</f>
        <v>0</v>
      </c>
      <c r="R477" s="172">
        <f>IF(A12taxstdlife="n/a","n/a",IF(R$3&gt;(A12taxstdlife+$E477),((Input!$I$114+Input!$I$90)*$I$7)-SUM($I477:Q477),((Input!$I$114+Input!$I$90)*$I$7)/A12taxstdlife))</f>
        <v>0</v>
      </c>
      <c r="S477" s="172">
        <f>IF(A12taxstdlife="n/a","n/a",IF(S$3&gt;(A12taxstdlife+$E477),((Input!$I$114+Input!$I$90)*$I$7)-SUM($I477:R477),((Input!$I$114+Input!$I$90)*$I$7)/A12taxstdlife))</f>
        <v>0</v>
      </c>
      <c r="T477" s="172">
        <f>IF(A12taxstdlife="n/a","n/a",IF(T$3&gt;(A12taxstdlife+$E477),((Input!$I$114+Input!$I$90)*$I$7)-SUM($I477:S477),((Input!$I$114+Input!$I$90)*$I$7)/A12taxstdlife))</f>
        <v>0</v>
      </c>
      <c r="U477" s="172">
        <f>IF(A12taxstdlife="n/a","n/a",IF(U$3&gt;(A12taxstdlife+$E477),((Input!$I$114+Input!$I$90)*$I$7)-SUM($I477:T477),((Input!$I$114+Input!$I$90)*$I$7)/A12taxstdlife))</f>
        <v>0</v>
      </c>
      <c r="V477" s="172">
        <f>IF(A12taxstdlife="n/a","n/a",IF(V$3&gt;(A12taxstdlife+$E477),((Input!$I$114+Input!$I$90)*$I$7)-SUM($I477:U477),((Input!$I$114+Input!$I$90)*$I$7)/A12taxstdlife))</f>
        <v>0</v>
      </c>
      <c r="W477" s="172">
        <f>IF(A12taxstdlife="n/a","n/a",IF(W$3&gt;(A12taxstdlife+$E477),((Input!$I$114+Input!$I$90)*$I$7)-SUM($I477:V477),((Input!$I$114+Input!$I$90)*$I$7)/A12taxstdlife))</f>
        <v>0</v>
      </c>
      <c r="X477" s="172">
        <f>IF(A12taxstdlife="n/a","n/a",IF(X$3&gt;(A12taxstdlife+$E477),((Input!$I$114+Input!$I$90)*$I$7)-SUM($I477:W477),((Input!$I$114+Input!$I$90)*$I$7)/A12taxstdlife))</f>
        <v>0</v>
      </c>
      <c r="Y477" s="172">
        <f>IF(A12taxstdlife="n/a","n/a",IF(Y$3&gt;(A12taxstdlife+$E477),((Input!$I$114+Input!$I$90)*$I$7)-SUM($I477:X477),((Input!$I$114+Input!$I$90)*$I$7)/A12taxstdlife))</f>
        <v>0</v>
      </c>
      <c r="Z477" s="172">
        <f>IF(A12taxstdlife="n/a","n/a",IF(Z$3&gt;(A12taxstdlife+$E477),((Input!$I$114+Input!$I$90)*$I$7)-SUM($I477:Y477),((Input!$I$114+Input!$I$90)*$I$7)/A12taxstdlife))</f>
        <v>0</v>
      </c>
      <c r="AA477" s="172">
        <f>IF(A12taxstdlife="n/a","n/a",IF(AA$3&gt;(A12taxstdlife+$E477),((Input!$I$114+Input!$I$90)*$I$7)-SUM($I477:Z477),((Input!$I$114+Input!$I$90)*$I$7)/A12taxstdlife))</f>
        <v>0</v>
      </c>
      <c r="AB477" s="172">
        <f>IF(A12taxstdlife="n/a","n/a",IF(AB$3&gt;(A12taxstdlife+$E477),((Input!$I$114+Input!$I$90)*$I$7)-SUM($I477:AA477),((Input!$I$114+Input!$I$90)*$I$7)/A12taxstdlife))</f>
        <v>0</v>
      </c>
      <c r="AC477" s="172">
        <f>IF(A12taxstdlife="n/a","n/a",IF(AC$3&gt;(A12taxstdlife+$E477),((Input!$I$114+Input!$I$90)*$I$7)-SUM($I477:AB477),((Input!$I$114+Input!$I$90)*$I$7)/A12taxstdlife))</f>
        <v>0</v>
      </c>
      <c r="AD477" s="172">
        <f>IF(A12taxstdlife="n/a","n/a",IF(AD$3&gt;(A12taxstdlife+$E477),((Input!$I$114+Input!$I$90)*$I$7)-SUM($I477:AC477),((Input!$I$114+Input!$I$90)*$I$7)/A12taxstdlife))</f>
        <v>0</v>
      </c>
      <c r="AE477" s="172">
        <f>IF(A12taxstdlife="n/a","n/a",IF(AE$3&gt;(A12taxstdlife+$E477),((Input!$I$114+Input!$I$90)*$I$7)-SUM($I477:AD477),((Input!$I$114+Input!$I$90)*$I$7)/A12taxstdlife))</f>
        <v>0</v>
      </c>
      <c r="AF477" s="172">
        <f>IF(A12taxstdlife="n/a","n/a",IF(AF$3&gt;(A12taxstdlife+$E477),((Input!$I$114+Input!$I$90)*$I$7)-SUM($I477:AE477),((Input!$I$114+Input!$I$90)*$I$7)/A12taxstdlife))</f>
        <v>0</v>
      </c>
      <c r="AG477" s="172">
        <f>IF(A12taxstdlife="n/a","n/a",IF(AG$3&gt;(A12taxstdlife+$E477),((Input!$I$114+Input!$I$90)*$I$7)-SUM($I477:AF477),((Input!$I$114+Input!$I$90)*$I$7)/A12taxstdlife))</f>
        <v>0</v>
      </c>
      <c r="AH477" s="172">
        <f>IF(A12taxstdlife="n/a","n/a",IF(AH$3&gt;(A12taxstdlife+$E477),((Input!$I$114+Input!$I$90)*$I$7)-SUM($I477:AG477),((Input!$I$114+Input!$I$90)*$I$7)/A12taxstdlife))</f>
        <v>0</v>
      </c>
      <c r="AI477" s="172">
        <f>IF(A12taxstdlife="n/a","n/a",IF(AI$3&gt;(A12taxstdlife+$E477),((Input!$I$114+Input!$I$90)*$I$7)-SUM($I477:AH477),((Input!$I$114+Input!$I$90)*$I$7)/A12taxstdlife))</f>
        <v>0</v>
      </c>
      <c r="AJ477" s="172">
        <f>IF(A12taxstdlife="n/a","n/a",IF(AJ$3&gt;(A12taxstdlife+$E477),((Input!$I$114+Input!$I$90)*$I$7)-SUM($I477:AI477),((Input!$I$114+Input!$I$90)*$I$7)/A12taxstdlife))</f>
        <v>0</v>
      </c>
      <c r="AK477" s="172">
        <f>IF(A12taxstdlife="n/a","n/a",IF(AK$3&gt;(A12taxstdlife+$E477),((Input!$I$114+Input!$I$90)*$I$7)-SUM($I477:AJ477),((Input!$I$114+Input!$I$90)*$I$7)/A12taxstdlife))</f>
        <v>0</v>
      </c>
      <c r="AL477" s="172">
        <f>IF(A12taxstdlife="n/a","n/a",IF(AL$3&gt;(A12taxstdlife+$E477),((Input!$I$114+Input!$I$90)*$I$7)-SUM($I477:AK477),((Input!$I$114+Input!$I$90)*$I$7)/A12taxstdlife))</f>
        <v>0</v>
      </c>
      <c r="AM477" s="172">
        <f>IF(A12taxstdlife="n/a","n/a",IF(AM$3&gt;(A12taxstdlife+$E477),((Input!$I$114+Input!$I$90)*$I$7)-SUM($I477:AL477),((Input!$I$114+Input!$I$90)*$I$7)/A12taxstdlife))</f>
        <v>0</v>
      </c>
      <c r="AN477" s="172">
        <f>IF(A12taxstdlife="n/a","n/a",IF(AN$3&gt;(A12taxstdlife+$E477),((Input!$I$114+Input!$I$90)*$I$7)-SUM($I477:AM477),((Input!$I$114+Input!$I$90)*$I$7)/A12taxstdlife))</f>
        <v>0</v>
      </c>
      <c r="AO477" s="172">
        <f>IF(A12taxstdlife="n/a","n/a",IF(AO$3&gt;(A12taxstdlife+$E477),((Input!$I$114+Input!$I$90)*$I$7)-SUM($I477:AN477),((Input!$I$114+Input!$I$90)*$I$7)/A12taxstdlife))</f>
        <v>0</v>
      </c>
      <c r="AP477" s="172">
        <f>IF(A12taxstdlife="n/a","n/a",IF(AP$3&gt;(A12taxstdlife+$E477),((Input!$I$114+Input!$I$90)*$I$7)-SUM($I477:AO477),((Input!$I$114+Input!$I$90)*$I$7)/A12taxstdlife))</f>
        <v>0</v>
      </c>
      <c r="AQ477" s="172">
        <f>IF(A12taxstdlife="n/a","n/a",IF(AQ$3&gt;(A12taxstdlife+$E477),((Input!$I$114+Input!$I$90)*$I$7)-SUM($I477:AP477),((Input!$I$114+Input!$I$90)*$I$7)/A12taxstdlife))</f>
        <v>0</v>
      </c>
      <c r="AR477" s="172">
        <f>IF(A12taxstdlife="n/a","n/a",IF(AR$3&gt;(A12taxstdlife+$E477),((Input!$I$114+Input!$I$90)*$I$7)-SUM($I477:AQ477),((Input!$I$114+Input!$I$90)*$I$7)/A12taxstdlife))</f>
        <v>0</v>
      </c>
      <c r="AS477" s="172">
        <f>IF(A12taxstdlife="n/a","n/a",IF(AS$3&gt;(A12taxstdlife+$E477),((Input!$I$114+Input!$I$90)*$I$7)-SUM($I477:AR477),((Input!$I$114+Input!$I$90)*$I$7)/A12taxstdlife))</f>
        <v>0</v>
      </c>
      <c r="AT477" s="172">
        <f>IF(A12taxstdlife="n/a","n/a",IF(AT$3&gt;(A12taxstdlife+$E477),((Input!$I$114+Input!$I$90)*$I$7)-SUM($I477:AS477),((Input!$I$114+Input!$I$90)*$I$7)/A12taxstdlife))</f>
        <v>0</v>
      </c>
      <c r="AU477" s="172">
        <f>IF(A12taxstdlife="n/a","n/a",IF(AU$3&gt;(A12taxstdlife+$E477),((Input!$I$114+Input!$I$90)*$I$7)-SUM($I477:AT477),((Input!$I$114+Input!$I$90)*$I$7)/A12taxstdlife))</f>
        <v>0</v>
      </c>
      <c r="AV477" s="172">
        <f>IF(A12taxstdlife="n/a","n/a",IF(AV$3&gt;(A12taxstdlife+$E477),((Input!$I$114+Input!$I$90)*$I$7)-SUM($I477:AU477),((Input!$I$114+Input!$I$90)*$I$7)/A12taxstdlife))</f>
        <v>0</v>
      </c>
      <c r="AW477" s="172">
        <f>IF(A12taxstdlife="n/a","n/a",IF(AW$3&gt;(A12taxstdlife+$E477),((Input!$I$114+Input!$I$90)*$I$7)-SUM($I477:AV477),((Input!$I$114+Input!$I$90)*$I$7)/A12taxstdlife))</f>
        <v>0</v>
      </c>
      <c r="AX477" s="172">
        <f>IF(A12taxstdlife="n/a","n/a",IF(AX$3&gt;(A12taxstdlife+$E477),((Input!$I$114+Input!$I$90)*$I$7)-SUM($I477:AW477),((Input!$I$114+Input!$I$90)*$I$7)/A12taxstdlife))</f>
        <v>0</v>
      </c>
      <c r="AY477" s="172">
        <f>IF(A12taxstdlife="n/a","n/a",IF(AY$3&gt;(A12taxstdlife+$E477),((Input!$I$114+Input!$I$90)*$I$7)-SUM($I477:AX477),((Input!$I$114+Input!$I$90)*$I$7)/A12taxstdlife))</f>
        <v>0</v>
      </c>
      <c r="AZ477" s="172">
        <f>IF(A12taxstdlife="n/a","n/a",IF(AZ$3&gt;(A12taxstdlife+$E477),((Input!$I$114+Input!$I$90)*$I$7)-SUM($I477:AY477),((Input!$I$114+Input!$I$90)*$I$7)/A12taxstdlife))</f>
        <v>0</v>
      </c>
      <c r="BA477" s="172">
        <f>IF(A12taxstdlife="n/a","n/a",IF(BA$3&gt;(A12taxstdlife+$E477),((Input!$I$114+Input!$I$90)*$I$7)-SUM($I477:AZ477),((Input!$I$114+Input!$I$90)*$I$7)/A12taxstdlife))</f>
        <v>0</v>
      </c>
      <c r="BB477" s="172">
        <f>IF(A12taxstdlife="n/a","n/a",IF(BB$3&gt;(A12taxstdlife+$E477),((Input!$I$114+Input!$I$90)*$I$7)-SUM($I477:BA477),((Input!$I$114+Input!$I$90)*$I$7)/A12taxstdlife))</f>
        <v>0</v>
      </c>
      <c r="BC477" s="172">
        <f>IF(A12taxstdlife="n/a","n/a",IF(BC$3&gt;(A12taxstdlife+$E477),((Input!$I$114+Input!$I$90)*$I$7)-SUM($I477:BB477),((Input!$I$114+Input!$I$90)*$I$7)/A12taxstdlife))</f>
        <v>0</v>
      </c>
      <c r="BD477" s="172">
        <f>IF(A12taxstdlife="n/a","n/a",IF(BD$3&gt;(A12taxstdlife+$E477),((Input!$I$114+Input!$I$90)*$I$7)-SUM($I477:BC477),((Input!$I$114+Input!$I$90)*$I$7)/A12taxstdlife))</f>
        <v>0</v>
      </c>
      <c r="BE477" s="172">
        <f>IF(A12taxstdlife="n/a","n/a",IF(BE$3&gt;(A12taxstdlife+$E477),((Input!$I$114+Input!$I$90)*$I$7)-SUM($I477:BD477),((Input!$I$114+Input!$I$90)*$I$7)/A12taxstdlife))</f>
        <v>0</v>
      </c>
      <c r="BF477" s="172">
        <f>IF(A12taxstdlife="n/a","n/a",IF(BF$3&gt;(A12taxstdlife+$E477),((Input!$I$114+Input!$I$90)*$I$7)-SUM($I477:BE477),((Input!$I$114+Input!$I$90)*$I$7)/A12taxstdlife))</f>
        <v>0</v>
      </c>
      <c r="BG477" s="172">
        <f>IF(A12taxstdlife="n/a","n/a",IF(BG$3&gt;(A12taxstdlife+$E477),((Input!$I$114+Input!$I$90)*$I$7)-SUM($I477:BF477),((Input!$I$114+Input!$I$90)*$I$7)/A12taxstdlife))</f>
        <v>0</v>
      </c>
      <c r="BH477" s="172">
        <f>IF(A12taxstdlife="n/a","n/a",IF(BH$3&gt;(A12taxstdlife+$E477),((Input!$I$114+Input!$I$90)*$I$7)-SUM($I477:BG477),((Input!$I$114+Input!$I$90)*$I$7)/A12taxstdlife))</f>
        <v>0</v>
      </c>
      <c r="BI477" s="172">
        <f>IF(A12taxstdlife="n/a","n/a",IF(BI$3&gt;(A12taxstdlife+$E477),((Input!$I$114+Input!$I$90)*$I$7)-SUM($I477:BH477),((Input!$I$114+Input!$I$90)*$I$7)/A12taxstdlife))</f>
        <v>0</v>
      </c>
      <c r="BJ477" s="16"/>
      <c r="BK477" s="16"/>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2" customFormat="1" hidden="1" outlineLevel="2">
      <c r="A478" s="16"/>
      <c r="B478" s="16"/>
      <c r="C478" s="35"/>
      <c r="D478" s="546"/>
      <c r="E478" s="293">
        <v>4</v>
      </c>
      <c r="F478" s="37"/>
      <c r="G478" s="318"/>
      <c r="H478" s="320"/>
      <c r="I478" s="320"/>
      <c r="J478" s="319"/>
      <c r="K478" s="172">
        <f>IF(A12taxstdlife="n/a","n/a",IF(K$3&gt;(A12taxstdlife+$E478),((Input!$J$114+Input!$I$90)*$J$7)-SUM($J478:J478),((Input!$J$114+Input!$I$90)*$J$7)/A12taxstdlife))</f>
        <v>1.0085689506735307E-2</v>
      </c>
      <c r="L478" s="172">
        <f>IF(A12taxstdlife="n/a","n/a",IF(L$3&gt;(A12taxstdlife+$E478),((Input!$J$114+Input!$I$90)*$J$7)-SUM($J478:K478),((Input!$J$114+Input!$I$90)*$J$7)/A12taxstdlife))</f>
        <v>1.0085689506735307E-2</v>
      </c>
      <c r="M478" s="172">
        <f>IF(A12taxstdlife="n/a","n/a",IF(M$3&gt;(A12taxstdlife+$E478),((Input!$J$114+Input!$I$90)*$J$7)-SUM($J478:L478),((Input!$J$114+Input!$I$90)*$J$7)/A12taxstdlife))</f>
        <v>1.0085689506735307E-2</v>
      </c>
      <c r="N478" s="172">
        <f>IF(A12taxstdlife="n/a","n/a",IF(N$3&gt;(A12taxstdlife+$E478),((Input!$J$114+Input!$I$90)*$J$7)-SUM($J478:M478),((Input!$J$114+Input!$I$90)*$J$7)/A12taxstdlife))</f>
        <v>1.0085689506735307E-2</v>
      </c>
      <c r="O478" s="172">
        <f>IF(A12taxstdlife="n/a","n/a",IF(O$3&gt;(A12taxstdlife+$E478),((Input!$J$114+Input!$I$90)*$J$7)-SUM($J478:N478),((Input!$J$114+Input!$I$90)*$J$7)/A12taxstdlife))</f>
        <v>1.0085689506735307E-2</v>
      </c>
      <c r="P478" s="172">
        <f>IF(A12taxstdlife="n/a","n/a",IF(P$3&gt;(A12taxstdlife+$E478),((Input!$J$114+Input!$I$90)*$J$7)-SUM($J478:O478),((Input!$J$114+Input!$I$90)*$J$7)/A12taxstdlife))</f>
        <v>1.0085689506735307E-2</v>
      </c>
      <c r="Q478" s="172">
        <f>IF(A12taxstdlife="n/a","n/a",IF(Q$3&gt;(A12taxstdlife+$E478),((Input!$J$114+Input!$I$90)*$J$7)-SUM($J478:P478),((Input!$J$114+Input!$I$90)*$J$7)/A12taxstdlife))</f>
        <v>7.0599826547147124E-3</v>
      </c>
      <c r="R478" s="172">
        <f>IF(A12taxstdlife="n/a","n/a",IF(R$3&gt;(A12taxstdlife+$E478),((Input!$J$114+Input!$I$90)*$J$7)-SUM($J478:Q478),((Input!$J$114+Input!$I$90)*$J$7)/A12taxstdlife))</f>
        <v>0</v>
      </c>
      <c r="S478" s="172">
        <f>IF(A12taxstdlife="n/a","n/a",IF(S$3&gt;(A12taxstdlife+$E478),((Input!$J$114+Input!$I$90)*$J$7)-SUM($J478:R478),((Input!$J$114+Input!$I$90)*$J$7)/A12taxstdlife))</f>
        <v>0</v>
      </c>
      <c r="T478" s="172">
        <f>IF(A12taxstdlife="n/a","n/a",IF(T$3&gt;(A12taxstdlife+$E478),((Input!$J$114+Input!$I$90)*$J$7)-SUM($J478:S478),((Input!$J$114+Input!$I$90)*$J$7)/A12taxstdlife))</f>
        <v>0</v>
      </c>
      <c r="U478" s="172">
        <f>IF(A12taxstdlife="n/a","n/a",IF(U$3&gt;(A12taxstdlife+$E478),((Input!$J$114+Input!$I$90)*$J$7)-SUM($J478:T478),((Input!$J$114+Input!$I$90)*$J$7)/A12taxstdlife))</f>
        <v>0</v>
      </c>
      <c r="V478" s="172">
        <f>IF(A12taxstdlife="n/a","n/a",IF(V$3&gt;(A12taxstdlife+$E478),((Input!$J$114+Input!$I$90)*$J$7)-SUM($J478:U478),((Input!$J$114+Input!$I$90)*$J$7)/A12taxstdlife))</f>
        <v>0</v>
      </c>
      <c r="W478" s="172">
        <f>IF(A12taxstdlife="n/a","n/a",IF(W$3&gt;(A12taxstdlife+$E478),((Input!$J$114+Input!$I$90)*$J$7)-SUM($J478:V478),((Input!$J$114+Input!$I$90)*$J$7)/A12taxstdlife))</f>
        <v>0</v>
      </c>
      <c r="X478" s="172">
        <f>IF(A12taxstdlife="n/a","n/a",IF(X$3&gt;(A12taxstdlife+$E478),((Input!$J$114+Input!$I$90)*$J$7)-SUM($J478:W478),((Input!$J$114+Input!$I$90)*$J$7)/A12taxstdlife))</f>
        <v>0</v>
      </c>
      <c r="Y478" s="172">
        <f>IF(A12taxstdlife="n/a","n/a",IF(Y$3&gt;(A12taxstdlife+$E478),((Input!$J$114+Input!$I$90)*$J$7)-SUM($J478:X478),((Input!$J$114+Input!$I$90)*$J$7)/A12taxstdlife))</f>
        <v>0</v>
      </c>
      <c r="Z478" s="172">
        <f>IF(A12taxstdlife="n/a","n/a",IF(Z$3&gt;(A12taxstdlife+$E478),((Input!$J$114+Input!$I$90)*$J$7)-SUM($J478:Y478),((Input!$J$114+Input!$I$90)*$J$7)/A12taxstdlife))</f>
        <v>0</v>
      </c>
      <c r="AA478" s="172">
        <f>IF(A12taxstdlife="n/a","n/a",IF(AA$3&gt;(A12taxstdlife+$E478),((Input!$J$114+Input!$I$90)*$J$7)-SUM($J478:Z478),((Input!$J$114+Input!$I$90)*$J$7)/A12taxstdlife))</f>
        <v>0</v>
      </c>
      <c r="AB478" s="172">
        <f>IF(A12taxstdlife="n/a","n/a",IF(AB$3&gt;(A12taxstdlife+$E478),((Input!$J$114+Input!$I$90)*$J$7)-SUM($J478:AA478),((Input!$J$114+Input!$I$90)*$J$7)/A12taxstdlife))</f>
        <v>0</v>
      </c>
      <c r="AC478" s="172">
        <f>IF(A12taxstdlife="n/a","n/a",IF(AC$3&gt;(A12taxstdlife+$E478),((Input!$J$114+Input!$I$90)*$J$7)-SUM($J478:AB478),((Input!$J$114+Input!$I$90)*$J$7)/A12taxstdlife))</f>
        <v>0</v>
      </c>
      <c r="AD478" s="172">
        <f>IF(A12taxstdlife="n/a","n/a",IF(AD$3&gt;(A12taxstdlife+$E478),((Input!$J$114+Input!$I$90)*$J$7)-SUM($J478:AC478),((Input!$J$114+Input!$I$90)*$J$7)/A12taxstdlife))</f>
        <v>0</v>
      </c>
      <c r="AE478" s="172">
        <f>IF(A12taxstdlife="n/a","n/a",IF(AE$3&gt;(A12taxstdlife+$E478),((Input!$J$114+Input!$I$90)*$J$7)-SUM($J478:AD478),((Input!$J$114+Input!$I$90)*$J$7)/A12taxstdlife))</f>
        <v>0</v>
      </c>
      <c r="AF478" s="172">
        <f>IF(A12taxstdlife="n/a","n/a",IF(AF$3&gt;(A12taxstdlife+$E478),((Input!$J$114+Input!$I$90)*$J$7)-SUM($J478:AE478),((Input!$J$114+Input!$I$90)*$J$7)/A12taxstdlife))</f>
        <v>0</v>
      </c>
      <c r="AG478" s="172">
        <f>IF(A12taxstdlife="n/a","n/a",IF(AG$3&gt;(A12taxstdlife+$E478),((Input!$J$114+Input!$I$90)*$J$7)-SUM($J478:AF478),((Input!$J$114+Input!$I$90)*$J$7)/A12taxstdlife))</f>
        <v>0</v>
      </c>
      <c r="AH478" s="172">
        <f>IF(A12taxstdlife="n/a","n/a",IF(AH$3&gt;(A12taxstdlife+$E478),((Input!$J$114+Input!$I$90)*$J$7)-SUM($J478:AG478),((Input!$J$114+Input!$I$90)*$J$7)/A12taxstdlife))</f>
        <v>0</v>
      </c>
      <c r="AI478" s="172">
        <f>IF(A12taxstdlife="n/a","n/a",IF(AI$3&gt;(A12taxstdlife+$E478),((Input!$J$114+Input!$I$90)*$J$7)-SUM($J478:AH478),((Input!$J$114+Input!$I$90)*$J$7)/A12taxstdlife))</f>
        <v>0</v>
      </c>
      <c r="AJ478" s="172">
        <f>IF(A12taxstdlife="n/a","n/a",IF(AJ$3&gt;(A12taxstdlife+$E478),((Input!$J$114+Input!$I$90)*$J$7)-SUM($J478:AI478),((Input!$J$114+Input!$I$90)*$J$7)/A12taxstdlife))</f>
        <v>0</v>
      </c>
      <c r="AK478" s="172">
        <f>IF(A12taxstdlife="n/a","n/a",IF(AK$3&gt;(A12taxstdlife+$E478),((Input!$J$114+Input!$I$90)*$J$7)-SUM($J478:AJ478),((Input!$J$114+Input!$I$90)*$J$7)/A12taxstdlife))</f>
        <v>0</v>
      </c>
      <c r="AL478" s="172">
        <f>IF(A12taxstdlife="n/a","n/a",IF(AL$3&gt;(A12taxstdlife+$E478),((Input!$J$114+Input!$I$90)*$J$7)-SUM($J478:AK478),((Input!$J$114+Input!$I$90)*$J$7)/A12taxstdlife))</f>
        <v>0</v>
      </c>
      <c r="AM478" s="172">
        <f>IF(A12taxstdlife="n/a","n/a",IF(AM$3&gt;(A12taxstdlife+$E478),((Input!$J$114+Input!$I$90)*$J$7)-SUM($J478:AL478),((Input!$J$114+Input!$I$90)*$J$7)/A12taxstdlife))</f>
        <v>0</v>
      </c>
      <c r="AN478" s="172">
        <f>IF(A12taxstdlife="n/a","n/a",IF(AN$3&gt;(A12taxstdlife+$E478),((Input!$J$114+Input!$I$90)*$J$7)-SUM($J478:AM478),((Input!$J$114+Input!$I$90)*$J$7)/A12taxstdlife))</f>
        <v>0</v>
      </c>
      <c r="AO478" s="172">
        <f>IF(A12taxstdlife="n/a","n/a",IF(AO$3&gt;(A12taxstdlife+$E478),((Input!$J$114+Input!$I$90)*$J$7)-SUM($J478:AN478),((Input!$J$114+Input!$I$90)*$J$7)/A12taxstdlife))</f>
        <v>0</v>
      </c>
      <c r="AP478" s="172">
        <f>IF(A12taxstdlife="n/a","n/a",IF(AP$3&gt;(A12taxstdlife+$E478),((Input!$J$114+Input!$I$90)*$J$7)-SUM($J478:AO478),((Input!$J$114+Input!$I$90)*$J$7)/A12taxstdlife))</f>
        <v>0</v>
      </c>
      <c r="AQ478" s="172">
        <f>IF(A12taxstdlife="n/a","n/a",IF(AQ$3&gt;(A12taxstdlife+$E478),((Input!$J$114+Input!$I$90)*$J$7)-SUM($J478:AP478),((Input!$J$114+Input!$I$90)*$J$7)/A12taxstdlife))</f>
        <v>0</v>
      </c>
      <c r="AR478" s="172">
        <f>IF(A12taxstdlife="n/a","n/a",IF(AR$3&gt;(A12taxstdlife+$E478),((Input!$J$114+Input!$I$90)*$J$7)-SUM($J478:AQ478),((Input!$J$114+Input!$I$90)*$J$7)/A12taxstdlife))</f>
        <v>0</v>
      </c>
      <c r="AS478" s="172">
        <f>IF(A12taxstdlife="n/a","n/a",IF(AS$3&gt;(A12taxstdlife+$E478),((Input!$J$114+Input!$I$90)*$J$7)-SUM($J478:AR478),((Input!$J$114+Input!$I$90)*$J$7)/A12taxstdlife))</f>
        <v>0</v>
      </c>
      <c r="AT478" s="172">
        <f>IF(A12taxstdlife="n/a","n/a",IF(AT$3&gt;(A12taxstdlife+$E478),((Input!$J$114+Input!$I$90)*$J$7)-SUM($J478:AS478),((Input!$J$114+Input!$I$90)*$J$7)/A12taxstdlife))</f>
        <v>0</v>
      </c>
      <c r="AU478" s="172">
        <f>IF(A12taxstdlife="n/a","n/a",IF(AU$3&gt;(A12taxstdlife+$E478),((Input!$J$114+Input!$I$90)*$J$7)-SUM($J478:AT478),((Input!$J$114+Input!$I$90)*$J$7)/A12taxstdlife))</f>
        <v>0</v>
      </c>
      <c r="AV478" s="172">
        <f>IF(A12taxstdlife="n/a","n/a",IF(AV$3&gt;(A12taxstdlife+$E478),((Input!$J$114+Input!$I$90)*$J$7)-SUM($J478:AU478),((Input!$J$114+Input!$I$90)*$J$7)/A12taxstdlife))</f>
        <v>0</v>
      </c>
      <c r="AW478" s="172">
        <f>IF(A12taxstdlife="n/a","n/a",IF(AW$3&gt;(A12taxstdlife+$E478),((Input!$J$114+Input!$I$90)*$J$7)-SUM($J478:AV478),((Input!$J$114+Input!$I$90)*$J$7)/A12taxstdlife))</f>
        <v>0</v>
      </c>
      <c r="AX478" s="172">
        <f>IF(A12taxstdlife="n/a","n/a",IF(AX$3&gt;(A12taxstdlife+$E478),((Input!$J$114+Input!$I$90)*$J$7)-SUM($J478:AW478),((Input!$J$114+Input!$I$90)*$J$7)/A12taxstdlife))</f>
        <v>0</v>
      </c>
      <c r="AY478" s="172">
        <f>IF(A12taxstdlife="n/a","n/a",IF(AY$3&gt;(A12taxstdlife+$E478),((Input!$J$114+Input!$I$90)*$J$7)-SUM($J478:AX478),((Input!$J$114+Input!$I$90)*$J$7)/A12taxstdlife))</f>
        <v>0</v>
      </c>
      <c r="AZ478" s="172">
        <f>IF(A12taxstdlife="n/a","n/a",IF(AZ$3&gt;(A12taxstdlife+$E478),((Input!$J$114+Input!$I$90)*$J$7)-SUM($J478:AY478),((Input!$J$114+Input!$I$90)*$J$7)/A12taxstdlife))</f>
        <v>0</v>
      </c>
      <c r="BA478" s="172">
        <f>IF(A12taxstdlife="n/a","n/a",IF(BA$3&gt;(A12taxstdlife+$E478),((Input!$J$114+Input!$I$90)*$J$7)-SUM($J478:AZ478),((Input!$J$114+Input!$I$90)*$J$7)/A12taxstdlife))</f>
        <v>0</v>
      </c>
      <c r="BB478" s="172">
        <f>IF(A12taxstdlife="n/a","n/a",IF(BB$3&gt;(A12taxstdlife+$E478),((Input!$J$114+Input!$I$90)*$J$7)-SUM($J478:BA478),((Input!$J$114+Input!$I$90)*$J$7)/A12taxstdlife))</f>
        <v>0</v>
      </c>
      <c r="BC478" s="172">
        <f>IF(A12taxstdlife="n/a","n/a",IF(BC$3&gt;(A12taxstdlife+$E478),((Input!$J$114+Input!$I$90)*$J$7)-SUM($J478:BB478),((Input!$J$114+Input!$I$90)*$J$7)/A12taxstdlife))</f>
        <v>0</v>
      </c>
      <c r="BD478" s="172">
        <f>IF(A12taxstdlife="n/a","n/a",IF(BD$3&gt;(A12taxstdlife+$E478),((Input!$J$114+Input!$I$90)*$J$7)-SUM($J478:BC478),((Input!$J$114+Input!$I$90)*$J$7)/A12taxstdlife))</f>
        <v>0</v>
      </c>
      <c r="BE478" s="172">
        <f>IF(A12taxstdlife="n/a","n/a",IF(BE$3&gt;(A12taxstdlife+$E478),((Input!$J$114+Input!$I$90)*$J$7)-SUM($J478:BD478),((Input!$J$114+Input!$I$90)*$J$7)/A12taxstdlife))</f>
        <v>0</v>
      </c>
      <c r="BF478" s="172">
        <f>IF(A12taxstdlife="n/a","n/a",IF(BF$3&gt;(A12taxstdlife+$E478),((Input!$J$114+Input!$I$90)*$J$7)-SUM($J478:BE478),((Input!$J$114+Input!$I$90)*$J$7)/A12taxstdlife))</f>
        <v>0</v>
      </c>
      <c r="BG478" s="172">
        <f>IF(A12taxstdlife="n/a","n/a",IF(BG$3&gt;(A12taxstdlife+$E478),((Input!$J$114+Input!$I$90)*$J$7)-SUM($J478:BF478),((Input!$J$114+Input!$I$90)*$J$7)/A12taxstdlife))</f>
        <v>0</v>
      </c>
      <c r="BH478" s="172">
        <f>IF(A12taxstdlife="n/a","n/a",IF(BH$3&gt;(A12taxstdlife+$E478),((Input!$J$114+Input!$I$90)*$J$7)-SUM($J478:BG478),((Input!$J$114+Input!$I$90)*$J$7)/A12taxstdlife))</f>
        <v>0</v>
      </c>
      <c r="BI478" s="172">
        <f>IF(A12taxstdlife="n/a","n/a",IF(BI$3&gt;(A12taxstdlife+$E478),((Input!$J$114+Input!$I$90)*$J$7)-SUM($J478:BH478),((Input!$J$114+Input!$I$90)*$J$7)/A12taxstdlife))</f>
        <v>0</v>
      </c>
      <c r="BJ478" s="16"/>
      <c r="BK478" s="16"/>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2" customFormat="1" hidden="1" outlineLevel="2">
      <c r="A479" s="16"/>
      <c r="B479" s="16"/>
      <c r="C479" s="35"/>
      <c r="D479" s="546"/>
      <c r="E479" s="293">
        <v>5</v>
      </c>
      <c r="F479" s="37"/>
      <c r="G479" s="318"/>
      <c r="H479" s="320"/>
      <c r="I479" s="320"/>
      <c r="J479" s="320"/>
      <c r="K479" s="319"/>
      <c r="L479" s="172">
        <f>IF(A12taxstdlife="n/a","n/a",IF(L$3&gt;(A12taxstdlife+$E479),((Input!$K$114+Input!$K$90)*$K$7)-SUM($K479:K479),((Input!$K$114+Input!$K$90)*$K$7)/A12taxstdlife))</f>
        <v>1.0805081370106757E-2</v>
      </c>
      <c r="M479" s="172">
        <f>IF(A12taxstdlife="n/a","n/a",IF(M$3&gt;(A12taxstdlife+$E479),((Input!$K$114+Input!$K$90)*$K$7)-SUM($K479:L479),((Input!$K$114+Input!$K$90)*$K$7)/A12taxstdlife))</f>
        <v>1.0805081370106757E-2</v>
      </c>
      <c r="N479" s="172">
        <f>IF(A12taxstdlife="n/a","n/a",IF(N$3&gt;(A12taxstdlife+$E479),((Input!$K$114+Input!$K$90)*$K$7)-SUM($K479:M479),((Input!$K$114+Input!$K$90)*$K$7)/A12taxstdlife))</f>
        <v>1.0805081370106757E-2</v>
      </c>
      <c r="O479" s="172">
        <f>IF(A12taxstdlife="n/a","n/a",IF(O$3&gt;(A12taxstdlife+$E479),((Input!$K$114+Input!$K$90)*$K$7)-SUM($K479:N479),((Input!$K$114+Input!$K$90)*$K$7)/A12taxstdlife))</f>
        <v>1.0805081370106757E-2</v>
      </c>
      <c r="P479" s="172">
        <f>IF(A12taxstdlife="n/a","n/a",IF(P$3&gt;(A12taxstdlife+$E479),((Input!$K$114+Input!$K$90)*$K$7)-SUM($K479:O479),((Input!$K$114+Input!$K$90)*$K$7)/A12taxstdlife))</f>
        <v>1.0805081370106757E-2</v>
      </c>
      <c r="Q479" s="172">
        <f>IF(A12taxstdlife="n/a","n/a",IF(Q$3&gt;(A12taxstdlife+$E479),((Input!$K$114+Input!$K$90)*$K$7)-SUM($K479:P479),((Input!$K$114+Input!$K$90)*$K$7)/A12taxstdlife))</f>
        <v>1.0805081370106757E-2</v>
      </c>
      <c r="R479" s="172">
        <f>IF(A12taxstdlife="n/a","n/a",IF(R$3&gt;(A12taxstdlife+$E479),((Input!$K$114+Input!$K$90)*$K$7)-SUM($K479:Q479),((Input!$K$114+Input!$K$90)*$K$7)/A12taxstdlife))</f>
        <v>7.5635569590747354E-3</v>
      </c>
      <c r="S479" s="172">
        <f>IF(A12taxstdlife="n/a","n/a",IF(S$3&gt;(A12taxstdlife+$E479),((Input!$K$114+Input!$K$90)*$K$7)-SUM($K479:R479),((Input!$K$114+Input!$K$90)*$K$7)/A12taxstdlife))</f>
        <v>0</v>
      </c>
      <c r="T479" s="172">
        <f>IF(A12taxstdlife="n/a","n/a",IF(T$3&gt;(A12taxstdlife+$E479),((Input!$K$114+Input!$K$90)*$K$7)-SUM($K479:S479),((Input!$K$114+Input!$K$90)*$K$7)/A12taxstdlife))</f>
        <v>0</v>
      </c>
      <c r="U479" s="172">
        <f>IF(A12taxstdlife="n/a","n/a",IF(U$3&gt;(A12taxstdlife+$E479),((Input!$K$114+Input!$K$90)*$K$7)-SUM($K479:T479),((Input!$K$114+Input!$K$90)*$K$7)/A12taxstdlife))</f>
        <v>0</v>
      </c>
      <c r="V479" s="172">
        <f>IF(A12taxstdlife="n/a","n/a",IF(V$3&gt;(A12taxstdlife+$E479),((Input!$K$114+Input!$K$90)*$K$7)-SUM($K479:U479),((Input!$K$114+Input!$K$90)*$K$7)/A12taxstdlife))</f>
        <v>0</v>
      </c>
      <c r="W479" s="172">
        <f>IF(A12taxstdlife="n/a","n/a",IF(W$3&gt;(A12taxstdlife+$E479),((Input!$K$114+Input!$K$90)*$K$7)-SUM($K479:V479),((Input!$K$114+Input!$K$90)*$K$7)/A12taxstdlife))</f>
        <v>0</v>
      </c>
      <c r="X479" s="172">
        <f>IF(A12taxstdlife="n/a","n/a",IF(X$3&gt;(A12taxstdlife+$E479),((Input!$K$114+Input!$K$90)*$K$7)-SUM($K479:W479),((Input!$K$114+Input!$K$90)*$K$7)/A12taxstdlife))</f>
        <v>0</v>
      </c>
      <c r="Y479" s="172">
        <f>IF(A12taxstdlife="n/a","n/a",IF(Y$3&gt;(A12taxstdlife+$E479),((Input!$K$114+Input!$K$90)*$K$7)-SUM($K479:X479),((Input!$K$114+Input!$K$90)*$K$7)/A12taxstdlife))</f>
        <v>0</v>
      </c>
      <c r="Z479" s="172">
        <f>IF(A12taxstdlife="n/a","n/a",IF(Z$3&gt;(A12taxstdlife+$E479),((Input!$K$114+Input!$K$90)*$K$7)-SUM($K479:Y479),((Input!$K$114+Input!$K$90)*$K$7)/A12taxstdlife))</f>
        <v>0</v>
      </c>
      <c r="AA479" s="172">
        <f>IF(A12taxstdlife="n/a","n/a",IF(AA$3&gt;(A12taxstdlife+$E479),((Input!$K$114+Input!$K$90)*$K$7)-SUM($K479:Z479),((Input!$K$114+Input!$K$90)*$K$7)/A12taxstdlife))</f>
        <v>0</v>
      </c>
      <c r="AB479" s="172">
        <f>IF(A12taxstdlife="n/a","n/a",IF(AB$3&gt;(A12taxstdlife+$E479),((Input!$K$114+Input!$K$90)*$K$7)-SUM($K479:AA479),((Input!$K$114+Input!$K$90)*$K$7)/A12taxstdlife))</f>
        <v>0</v>
      </c>
      <c r="AC479" s="172">
        <f>IF(A12taxstdlife="n/a","n/a",IF(AC$3&gt;(A12taxstdlife+$E479),((Input!$K$114+Input!$K$90)*$K$7)-SUM($K479:AB479),((Input!$K$114+Input!$K$90)*$K$7)/A12taxstdlife))</f>
        <v>0</v>
      </c>
      <c r="AD479" s="172">
        <f>IF(A12taxstdlife="n/a","n/a",IF(AD$3&gt;(A12taxstdlife+$E479),((Input!$K$114+Input!$K$90)*$K$7)-SUM($K479:AC479),((Input!$K$114+Input!$K$90)*$K$7)/A12taxstdlife))</f>
        <v>0</v>
      </c>
      <c r="AE479" s="172">
        <f>IF(A12taxstdlife="n/a","n/a",IF(AE$3&gt;(A12taxstdlife+$E479),((Input!$K$114+Input!$K$90)*$K$7)-SUM($K479:AD479),((Input!$K$114+Input!$K$90)*$K$7)/A12taxstdlife))</f>
        <v>0</v>
      </c>
      <c r="AF479" s="172">
        <f>IF(A12taxstdlife="n/a","n/a",IF(AF$3&gt;(A12taxstdlife+$E479),((Input!$K$114+Input!$K$90)*$K$7)-SUM($K479:AE479),((Input!$K$114+Input!$K$90)*$K$7)/A12taxstdlife))</f>
        <v>0</v>
      </c>
      <c r="AG479" s="172">
        <f>IF(A12taxstdlife="n/a","n/a",IF(AG$3&gt;(A12taxstdlife+$E479),((Input!$K$114+Input!$K$90)*$K$7)-SUM($K479:AF479),((Input!$K$114+Input!$K$90)*$K$7)/A12taxstdlife))</f>
        <v>0</v>
      </c>
      <c r="AH479" s="172">
        <f>IF(A12taxstdlife="n/a","n/a",IF(AH$3&gt;(A12taxstdlife+$E479),((Input!$K$114+Input!$K$90)*$K$7)-SUM($K479:AG479),((Input!$K$114+Input!$K$90)*$K$7)/A12taxstdlife))</f>
        <v>0</v>
      </c>
      <c r="AI479" s="172">
        <f>IF(A12taxstdlife="n/a","n/a",IF(AI$3&gt;(A12taxstdlife+$E479),((Input!$K$114+Input!$K$90)*$K$7)-SUM($K479:AH479),((Input!$K$114+Input!$K$90)*$K$7)/A12taxstdlife))</f>
        <v>0</v>
      </c>
      <c r="AJ479" s="172">
        <f>IF(A12taxstdlife="n/a","n/a",IF(AJ$3&gt;(A12taxstdlife+$E479),((Input!$K$114+Input!$K$90)*$K$7)-SUM($K479:AI479),((Input!$K$114+Input!$K$90)*$K$7)/A12taxstdlife))</f>
        <v>0</v>
      </c>
      <c r="AK479" s="172">
        <f>IF(A12taxstdlife="n/a","n/a",IF(AK$3&gt;(A12taxstdlife+$E479),((Input!$K$114+Input!$K$90)*$K$7)-SUM($K479:AJ479),((Input!$K$114+Input!$K$90)*$K$7)/A12taxstdlife))</f>
        <v>0</v>
      </c>
      <c r="AL479" s="172">
        <f>IF(A12taxstdlife="n/a","n/a",IF(AL$3&gt;(A12taxstdlife+$E479),((Input!$K$114+Input!$K$90)*$K$7)-SUM($K479:AK479),((Input!$K$114+Input!$K$90)*$K$7)/A12taxstdlife))</f>
        <v>0</v>
      </c>
      <c r="AM479" s="172">
        <f>IF(A12taxstdlife="n/a","n/a",IF(AM$3&gt;(A12taxstdlife+$E479),((Input!$K$114+Input!$K$90)*$K$7)-SUM($K479:AL479),((Input!$K$114+Input!$K$90)*$K$7)/A12taxstdlife))</f>
        <v>0</v>
      </c>
      <c r="AN479" s="172">
        <f>IF(A12taxstdlife="n/a","n/a",IF(AN$3&gt;(A12taxstdlife+$E479),((Input!$K$114+Input!$K$90)*$K$7)-SUM($K479:AM479),((Input!$K$114+Input!$K$90)*$K$7)/A12taxstdlife))</f>
        <v>0</v>
      </c>
      <c r="AO479" s="172">
        <f>IF(A12taxstdlife="n/a","n/a",IF(AO$3&gt;(A12taxstdlife+$E479),((Input!$K$114+Input!$K$90)*$K$7)-SUM($K479:AN479),((Input!$K$114+Input!$K$90)*$K$7)/A12taxstdlife))</f>
        <v>0</v>
      </c>
      <c r="AP479" s="172">
        <f>IF(A12taxstdlife="n/a","n/a",IF(AP$3&gt;(A12taxstdlife+$E479),((Input!$K$114+Input!$K$90)*$K$7)-SUM($K479:AO479),((Input!$K$114+Input!$K$90)*$K$7)/A12taxstdlife))</f>
        <v>0</v>
      </c>
      <c r="AQ479" s="172">
        <f>IF(A12taxstdlife="n/a","n/a",IF(AQ$3&gt;(A12taxstdlife+$E479),((Input!$K$114+Input!$K$90)*$K$7)-SUM($K479:AP479),((Input!$K$114+Input!$K$90)*$K$7)/A12taxstdlife))</f>
        <v>0</v>
      </c>
      <c r="AR479" s="172">
        <f>IF(A12taxstdlife="n/a","n/a",IF(AR$3&gt;(A12taxstdlife+$E479),((Input!$K$114+Input!$K$90)*$K$7)-SUM($K479:AQ479),((Input!$K$114+Input!$K$90)*$K$7)/A12taxstdlife))</f>
        <v>0</v>
      </c>
      <c r="AS479" s="172">
        <f>IF(A12taxstdlife="n/a","n/a",IF(AS$3&gt;(A12taxstdlife+$E479),((Input!$K$114+Input!$K$90)*$K$7)-SUM($K479:AR479),((Input!$K$114+Input!$K$90)*$K$7)/A12taxstdlife))</f>
        <v>0</v>
      </c>
      <c r="AT479" s="172">
        <f>IF(A12taxstdlife="n/a","n/a",IF(AT$3&gt;(A12taxstdlife+$E479),((Input!$K$114+Input!$K$90)*$K$7)-SUM($K479:AS479),((Input!$K$114+Input!$K$90)*$K$7)/A12taxstdlife))</f>
        <v>0</v>
      </c>
      <c r="AU479" s="172">
        <f>IF(A12taxstdlife="n/a","n/a",IF(AU$3&gt;(A12taxstdlife+$E479),((Input!$K$114+Input!$K$90)*$K$7)-SUM($K479:AT479),((Input!$K$114+Input!$K$90)*$K$7)/A12taxstdlife))</f>
        <v>0</v>
      </c>
      <c r="AV479" s="172">
        <f>IF(A12taxstdlife="n/a","n/a",IF(AV$3&gt;(A12taxstdlife+$E479),((Input!$K$114+Input!$K$90)*$K$7)-SUM($K479:AU479),((Input!$K$114+Input!$K$90)*$K$7)/A12taxstdlife))</f>
        <v>0</v>
      </c>
      <c r="AW479" s="172">
        <f>IF(A12taxstdlife="n/a","n/a",IF(AW$3&gt;(A12taxstdlife+$E479),((Input!$K$114+Input!$K$90)*$K$7)-SUM($K479:AV479),((Input!$K$114+Input!$K$90)*$K$7)/A12taxstdlife))</f>
        <v>0</v>
      </c>
      <c r="AX479" s="172">
        <f>IF(A12taxstdlife="n/a","n/a",IF(AX$3&gt;(A12taxstdlife+$E479),((Input!$K$114+Input!$K$90)*$K$7)-SUM($K479:AW479),((Input!$K$114+Input!$K$90)*$K$7)/A12taxstdlife))</f>
        <v>0</v>
      </c>
      <c r="AY479" s="172">
        <f>IF(A12taxstdlife="n/a","n/a",IF(AY$3&gt;(A12taxstdlife+$E479),((Input!$K$114+Input!$K$90)*$K$7)-SUM($K479:AX479),((Input!$K$114+Input!$K$90)*$K$7)/A12taxstdlife))</f>
        <v>0</v>
      </c>
      <c r="AZ479" s="172">
        <f>IF(A12taxstdlife="n/a","n/a",IF(AZ$3&gt;(A12taxstdlife+$E479),((Input!$K$114+Input!$K$90)*$K$7)-SUM($K479:AY479),((Input!$K$114+Input!$K$90)*$K$7)/A12taxstdlife))</f>
        <v>0</v>
      </c>
      <c r="BA479" s="172">
        <f>IF(A12taxstdlife="n/a","n/a",IF(BA$3&gt;(A12taxstdlife+$E479),((Input!$K$114+Input!$K$90)*$K$7)-SUM($K479:AZ479),((Input!$K$114+Input!$K$90)*$K$7)/A12taxstdlife))</f>
        <v>0</v>
      </c>
      <c r="BB479" s="172">
        <f>IF(A12taxstdlife="n/a","n/a",IF(BB$3&gt;(A12taxstdlife+$E479),((Input!$K$114+Input!$K$90)*$K$7)-SUM($K479:BA479),((Input!$K$114+Input!$K$90)*$K$7)/A12taxstdlife))</f>
        <v>0</v>
      </c>
      <c r="BC479" s="172">
        <f>IF(A12taxstdlife="n/a","n/a",IF(BC$3&gt;(A12taxstdlife+$E479),((Input!$K$114+Input!$K$90)*$K$7)-SUM($K479:BB479),((Input!$K$114+Input!$K$90)*$K$7)/A12taxstdlife))</f>
        <v>0</v>
      </c>
      <c r="BD479" s="172">
        <f>IF(A12taxstdlife="n/a","n/a",IF(BD$3&gt;(A12taxstdlife+$E479),((Input!$K$114+Input!$K$90)*$K$7)-SUM($K479:BC479),((Input!$K$114+Input!$K$90)*$K$7)/A12taxstdlife))</f>
        <v>0</v>
      </c>
      <c r="BE479" s="172">
        <f>IF(A12taxstdlife="n/a","n/a",IF(BE$3&gt;(A12taxstdlife+$E479),((Input!$K$114+Input!$K$90)*$K$7)-SUM($K479:BD479),((Input!$K$114+Input!$K$90)*$K$7)/A12taxstdlife))</f>
        <v>0</v>
      </c>
      <c r="BF479" s="172">
        <f>IF(A12taxstdlife="n/a","n/a",IF(BF$3&gt;(A12taxstdlife+$E479),((Input!$K$114+Input!$K$90)*$K$7)-SUM($K479:BE479),((Input!$K$114+Input!$K$90)*$K$7)/A12taxstdlife))</f>
        <v>0</v>
      </c>
      <c r="BG479" s="172">
        <f>IF(A12taxstdlife="n/a","n/a",IF(BG$3&gt;(A12taxstdlife+$E479),((Input!$K$114+Input!$K$90)*$K$7)-SUM($K479:BF479),((Input!$K$114+Input!$K$90)*$K$7)/A12taxstdlife))</f>
        <v>0</v>
      </c>
      <c r="BH479" s="172">
        <f>IF(A12taxstdlife="n/a","n/a",IF(BH$3&gt;(A12taxstdlife+$E479),((Input!$K$114+Input!$K$90)*$K$7)-SUM($K479:BG479),((Input!$K$114+Input!$K$90)*$K$7)/A12taxstdlife))</f>
        <v>0</v>
      </c>
      <c r="BI479" s="172">
        <f>IF(A12taxstdlife="n/a","n/a",IF(BI$3&gt;(A12taxstdlife+$E479),((Input!$K$114+Input!$K$90)*$K$7)-SUM($K479:BH479),((Input!$K$114+Input!$K$90)*$K$7)/A12taxstdlife))</f>
        <v>0</v>
      </c>
      <c r="BJ479" s="16"/>
      <c r="BK479" s="16"/>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2" customFormat="1" hidden="1" outlineLevel="2">
      <c r="A480" s="16"/>
      <c r="B480" s="16"/>
      <c r="C480" s="35"/>
      <c r="D480" s="546"/>
      <c r="E480" s="293">
        <v>6</v>
      </c>
      <c r="F480" s="37"/>
      <c r="G480" s="318"/>
      <c r="H480" s="320"/>
      <c r="I480" s="320"/>
      <c r="J480" s="320"/>
      <c r="K480" s="320"/>
      <c r="L480" s="319"/>
      <c r="M480" s="172">
        <f>IF(A12taxstdlife="n/a","n/a",IF(M$3&gt;(A12taxstdlife+$E480),((Input!$K$114+Input!$K$90)*$L$7)-SUM($L480:L480),((Input!$K$114+Input!$K$90)*$L$7)/A12taxstdlife))</f>
        <v>1.1072490958628566E-2</v>
      </c>
      <c r="N480" s="172">
        <f>IF(A12taxstdlife="n/a","n/a",IF(N$3&gt;(A12taxstdlife+$E480),((Input!$K$114+Input!$K$90)*$L$7)-SUM($L480:M480),((Input!$K$114+Input!$K$90)*$L$7)/A12taxstdlife))</f>
        <v>1.1072490958628566E-2</v>
      </c>
      <c r="O480" s="172">
        <f>IF(A12taxstdlife="n/a","n/a",IF(O$3&gt;(A12taxstdlife+$E480),((Input!$K$114+Input!$K$90)*$L$7)-SUM($L480:N480),((Input!$K$114+Input!$K$90)*$L$7)/A12taxstdlife))</f>
        <v>1.1072490958628566E-2</v>
      </c>
      <c r="P480" s="172">
        <f>IF(A12taxstdlife="n/a","n/a",IF(P$3&gt;(A12taxstdlife+$E480),((Input!$K$114+Input!$K$90)*$L$7)-SUM($L480:O480),((Input!$K$114+Input!$K$90)*$L$7)/A12taxstdlife))</f>
        <v>1.1072490958628566E-2</v>
      </c>
      <c r="Q480" s="172">
        <f>IF(A12taxstdlife="n/a","n/a",IF(Q$3&gt;(A12taxstdlife+$E480),((Input!$K$114+Input!$K$90)*$L$7)-SUM($L480:P480),((Input!$K$114+Input!$K$90)*$L$7)/A12taxstdlife))</f>
        <v>1.1072490958628566E-2</v>
      </c>
      <c r="R480" s="172">
        <f>IF(A12taxstdlife="n/a","n/a",IF(R$3&gt;(A12taxstdlife+$E480),((Input!$K$114+Input!$K$90)*$L$7)-SUM($L480:Q480),((Input!$K$114+Input!$K$90)*$L$7)/A12taxstdlife))</f>
        <v>1.1072490958628566E-2</v>
      </c>
      <c r="S480" s="172">
        <f>IF(A12taxstdlife="n/a","n/a",IF(S$3&gt;(A12taxstdlife+$E480),((Input!$K$114+Input!$K$90)*$L$7)-SUM($L480:R480),((Input!$K$114+Input!$K$90)*$L$7)/A12taxstdlife))</f>
        <v>7.7507436710399918E-3</v>
      </c>
      <c r="T480" s="172">
        <f>IF(A12taxstdlife="n/a","n/a",IF(T$3&gt;(A12taxstdlife+$E480),((Input!$K$114+Input!$K$90)*$L$7)-SUM($L480:S480),((Input!$K$114+Input!$K$90)*$L$7)/A12taxstdlife))</f>
        <v>0</v>
      </c>
      <c r="U480" s="172">
        <f>IF(A12taxstdlife="n/a","n/a",IF(U$3&gt;(A12taxstdlife+$E480),((Input!$K$114+Input!$K$90)*$L$7)-SUM($L480:T480),((Input!$K$114+Input!$K$90)*$L$7)/A12taxstdlife))</f>
        <v>0</v>
      </c>
      <c r="V480" s="172">
        <f>IF(A12taxstdlife="n/a","n/a",IF(V$3&gt;(A12taxstdlife+$E480),((Input!$K$114+Input!$K$90)*$L$7)-SUM($L480:U480),((Input!$K$114+Input!$K$90)*$L$7)/A12taxstdlife))</f>
        <v>0</v>
      </c>
      <c r="W480" s="172">
        <f>IF(A12taxstdlife="n/a","n/a",IF(W$3&gt;(A12taxstdlife+$E480),((Input!$K$114+Input!$K$90)*$L$7)-SUM($L480:V480),((Input!$K$114+Input!$K$90)*$L$7)/A12taxstdlife))</f>
        <v>0</v>
      </c>
      <c r="X480" s="172">
        <f>IF(A12taxstdlife="n/a","n/a",IF(X$3&gt;(A12taxstdlife+$E480),((Input!$K$114+Input!$K$90)*$L$7)-SUM($L480:W480),((Input!$K$114+Input!$K$90)*$L$7)/A12taxstdlife))</f>
        <v>0</v>
      </c>
      <c r="Y480" s="172">
        <f>IF(A12taxstdlife="n/a","n/a",IF(Y$3&gt;(A12taxstdlife+$E480),((Input!$K$114+Input!$K$90)*$L$7)-SUM($L480:X480),((Input!$K$114+Input!$K$90)*$L$7)/A12taxstdlife))</f>
        <v>0</v>
      </c>
      <c r="Z480" s="172">
        <f>IF(A12taxstdlife="n/a","n/a",IF(Z$3&gt;(A12taxstdlife+$E480),((Input!$K$114+Input!$K$90)*$L$7)-SUM($L480:Y480),((Input!$K$114+Input!$K$90)*$L$7)/A12taxstdlife))</f>
        <v>0</v>
      </c>
      <c r="AA480" s="172">
        <f>IF(A12taxstdlife="n/a","n/a",IF(AA$3&gt;(A12taxstdlife+$E480),((Input!$K$114+Input!$K$90)*$L$7)-SUM($L480:Z480),((Input!$K$114+Input!$K$90)*$L$7)/A12taxstdlife))</f>
        <v>0</v>
      </c>
      <c r="AB480" s="172">
        <f>IF(A12taxstdlife="n/a","n/a",IF(AB$3&gt;(A12taxstdlife+$E480),((Input!$K$114+Input!$K$90)*$L$7)-SUM($L480:AA480),((Input!$K$114+Input!$K$90)*$L$7)/A12taxstdlife))</f>
        <v>0</v>
      </c>
      <c r="AC480" s="172">
        <f>IF(A12taxstdlife="n/a","n/a",IF(AC$3&gt;(A12taxstdlife+$E480),((Input!$K$114+Input!$K$90)*$L$7)-SUM($L480:AB480),((Input!$K$114+Input!$K$90)*$L$7)/A12taxstdlife))</f>
        <v>0</v>
      </c>
      <c r="AD480" s="172">
        <f>IF(A12taxstdlife="n/a","n/a",IF(AD$3&gt;(A12taxstdlife+$E480),((Input!$K$114+Input!$K$90)*$L$7)-SUM($L480:AC480),((Input!$K$114+Input!$K$90)*$L$7)/A12taxstdlife))</f>
        <v>0</v>
      </c>
      <c r="AE480" s="172">
        <f>IF(A12taxstdlife="n/a","n/a",IF(AE$3&gt;(A12taxstdlife+$E480),((Input!$K$114+Input!$K$90)*$L$7)-SUM($L480:AD480),((Input!$K$114+Input!$K$90)*$L$7)/A12taxstdlife))</f>
        <v>0</v>
      </c>
      <c r="AF480" s="172">
        <f>IF(A12taxstdlife="n/a","n/a",IF(AF$3&gt;(A12taxstdlife+$E480),((Input!$K$114+Input!$K$90)*$L$7)-SUM($L480:AE480),((Input!$K$114+Input!$K$90)*$L$7)/A12taxstdlife))</f>
        <v>0</v>
      </c>
      <c r="AG480" s="172">
        <f>IF(A12taxstdlife="n/a","n/a",IF(AG$3&gt;(A12taxstdlife+$E480),((Input!$K$114+Input!$K$90)*$L$7)-SUM($L480:AF480),((Input!$K$114+Input!$K$90)*$L$7)/A12taxstdlife))</f>
        <v>0</v>
      </c>
      <c r="AH480" s="172">
        <f>IF(A12taxstdlife="n/a","n/a",IF(AH$3&gt;(A12taxstdlife+$E480),((Input!$K$114+Input!$K$90)*$L$7)-SUM($L480:AG480),((Input!$K$114+Input!$K$90)*$L$7)/A12taxstdlife))</f>
        <v>0</v>
      </c>
      <c r="AI480" s="172">
        <f>IF(A12taxstdlife="n/a","n/a",IF(AI$3&gt;(A12taxstdlife+$E480),((Input!$K$114+Input!$K$90)*$L$7)-SUM($L480:AH480),((Input!$K$114+Input!$K$90)*$L$7)/A12taxstdlife))</f>
        <v>0</v>
      </c>
      <c r="AJ480" s="172">
        <f>IF(A12taxstdlife="n/a","n/a",IF(AJ$3&gt;(A12taxstdlife+$E480),((Input!$K$114+Input!$K$90)*$L$7)-SUM($L480:AI480),((Input!$K$114+Input!$K$90)*$L$7)/A12taxstdlife))</f>
        <v>0</v>
      </c>
      <c r="AK480" s="172">
        <f>IF(A12taxstdlife="n/a","n/a",IF(AK$3&gt;(A12taxstdlife+$E480),((Input!$K$114+Input!$K$90)*$L$7)-SUM($L480:AJ480),((Input!$K$114+Input!$K$90)*$L$7)/A12taxstdlife))</f>
        <v>0</v>
      </c>
      <c r="AL480" s="172">
        <f>IF(A12taxstdlife="n/a","n/a",IF(AL$3&gt;(A12taxstdlife+$E480),((Input!$K$114+Input!$K$90)*$L$7)-SUM($L480:AK480),((Input!$K$114+Input!$K$90)*$L$7)/A12taxstdlife))</f>
        <v>0</v>
      </c>
      <c r="AM480" s="172">
        <f>IF(A12taxstdlife="n/a","n/a",IF(AM$3&gt;(A12taxstdlife+$E480),((Input!$K$114+Input!$K$90)*$L$7)-SUM($L480:AL480),((Input!$K$114+Input!$K$90)*$L$7)/A12taxstdlife))</f>
        <v>0</v>
      </c>
      <c r="AN480" s="172">
        <f>IF(A12taxstdlife="n/a","n/a",IF(AN$3&gt;(A12taxstdlife+$E480),((Input!$K$114+Input!$K$90)*$L$7)-SUM($L480:AM480),((Input!$K$114+Input!$K$90)*$L$7)/A12taxstdlife))</f>
        <v>0</v>
      </c>
      <c r="AO480" s="172">
        <f>IF(A12taxstdlife="n/a","n/a",IF(AO$3&gt;(A12taxstdlife+$E480),((Input!$K$114+Input!$K$90)*$L$7)-SUM($L480:AN480),((Input!$K$114+Input!$K$90)*$L$7)/A12taxstdlife))</f>
        <v>0</v>
      </c>
      <c r="AP480" s="172">
        <f>IF(A12taxstdlife="n/a","n/a",IF(AP$3&gt;(A12taxstdlife+$E480),((Input!$K$114+Input!$K$90)*$L$7)-SUM($L480:AO480),((Input!$K$114+Input!$K$90)*$L$7)/A12taxstdlife))</f>
        <v>0</v>
      </c>
      <c r="AQ480" s="172">
        <f>IF(A12taxstdlife="n/a","n/a",IF(AQ$3&gt;(A12taxstdlife+$E480),((Input!$K$114+Input!$K$90)*$L$7)-SUM($L480:AP480),((Input!$K$114+Input!$K$90)*$L$7)/A12taxstdlife))</f>
        <v>0</v>
      </c>
      <c r="AR480" s="172">
        <f>IF(A12taxstdlife="n/a","n/a",IF(AR$3&gt;(A12taxstdlife+$E480),((Input!$K$114+Input!$K$90)*$L$7)-SUM($L480:AQ480),((Input!$K$114+Input!$K$90)*$L$7)/A12taxstdlife))</f>
        <v>0</v>
      </c>
      <c r="AS480" s="172">
        <f>IF(A12taxstdlife="n/a","n/a",IF(AS$3&gt;(A12taxstdlife+$E480),((Input!$K$114+Input!$K$90)*$L$7)-SUM($L480:AR480),((Input!$K$114+Input!$K$90)*$L$7)/A12taxstdlife))</f>
        <v>0</v>
      </c>
      <c r="AT480" s="172">
        <f>IF(A12taxstdlife="n/a","n/a",IF(AT$3&gt;(A12taxstdlife+$E480),((Input!$K$114+Input!$K$90)*$L$7)-SUM($L480:AS480),((Input!$K$114+Input!$K$90)*$L$7)/A12taxstdlife))</f>
        <v>0</v>
      </c>
      <c r="AU480" s="172">
        <f>IF(A12taxstdlife="n/a","n/a",IF(AU$3&gt;(A12taxstdlife+$E480),((Input!$K$114+Input!$K$90)*$L$7)-SUM($L480:AT480),((Input!$K$114+Input!$K$90)*$L$7)/A12taxstdlife))</f>
        <v>0</v>
      </c>
      <c r="AV480" s="172">
        <f>IF(A12taxstdlife="n/a","n/a",IF(AV$3&gt;(A12taxstdlife+$E480),((Input!$K$114+Input!$K$90)*$L$7)-SUM($L480:AU480),((Input!$K$114+Input!$K$90)*$L$7)/A12taxstdlife))</f>
        <v>0</v>
      </c>
      <c r="AW480" s="172">
        <f>IF(A12taxstdlife="n/a","n/a",IF(AW$3&gt;(A12taxstdlife+$E480),((Input!$K$114+Input!$K$90)*$L$7)-SUM($L480:AV480),((Input!$K$114+Input!$K$90)*$L$7)/A12taxstdlife))</f>
        <v>0</v>
      </c>
      <c r="AX480" s="172">
        <f>IF(A12taxstdlife="n/a","n/a",IF(AX$3&gt;(A12taxstdlife+$E480),((Input!$K$114+Input!$K$90)*$L$7)-SUM($L480:AW480),((Input!$K$114+Input!$K$90)*$L$7)/A12taxstdlife))</f>
        <v>0</v>
      </c>
      <c r="AY480" s="172">
        <f>IF(A12taxstdlife="n/a","n/a",IF(AY$3&gt;(A12taxstdlife+$E480),((Input!$K$114+Input!$K$90)*$L$7)-SUM($L480:AX480),((Input!$K$114+Input!$K$90)*$L$7)/A12taxstdlife))</f>
        <v>0</v>
      </c>
      <c r="AZ480" s="172">
        <f>IF(A12taxstdlife="n/a","n/a",IF(AZ$3&gt;(A12taxstdlife+$E480),((Input!$K$114+Input!$K$90)*$L$7)-SUM($L480:AY480),((Input!$K$114+Input!$K$90)*$L$7)/A12taxstdlife))</f>
        <v>0</v>
      </c>
      <c r="BA480" s="172">
        <f>IF(A12taxstdlife="n/a","n/a",IF(BA$3&gt;(A12taxstdlife+$E480),((Input!$K$114+Input!$K$90)*$L$7)-SUM($L480:AZ480),((Input!$K$114+Input!$K$90)*$L$7)/A12taxstdlife))</f>
        <v>0</v>
      </c>
      <c r="BB480" s="172">
        <f>IF(A12taxstdlife="n/a","n/a",IF(BB$3&gt;(A12taxstdlife+$E480),((Input!$K$114+Input!$K$90)*$L$7)-SUM($L480:BA480),((Input!$K$114+Input!$K$90)*$L$7)/A12taxstdlife))</f>
        <v>0</v>
      </c>
      <c r="BC480" s="172">
        <f>IF(A12taxstdlife="n/a","n/a",IF(BC$3&gt;(A12taxstdlife+$E480),((Input!$K$114+Input!$K$90)*$L$7)-SUM($L480:BB480),((Input!$K$114+Input!$K$90)*$L$7)/A12taxstdlife))</f>
        <v>0</v>
      </c>
      <c r="BD480" s="172">
        <f>IF(A12taxstdlife="n/a","n/a",IF(BD$3&gt;(A12taxstdlife+$E480),((Input!$K$114+Input!$K$90)*$L$7)-SUM($L480:BC480),((Input!$K$114+Input!$K$90)*$L$7)/A12taxstdlife))</f>
        <v>0</v>
      </c>
      <c r="BE480" s="172">
        <f>IF(A12taxstdlife="n/a","n/a",IF(BE$3&gt;(A12taxstdlife+$E480),((Input!$K$114+Input!$K$90)*$L$7)-SUM($L480:BD480),((Input!$K$114+Input!$K$90)*$L$7)/A12taxstdlife))</f>
        <v>0</v>
      </c>
      <c r="BF480" s="172">
        <f>IF(A12taxstdlife="n/a","n/a",IF(BF$3&gt;(A12taxstdlife+$E480),((Input!$K$114+Input!$K$90)*$L$7)-SUM($L480:BE480),((Input!$K$114+Input!$K$90)*$L$7)/A12taxstdlife))</f>
        <v>0</v>
      </c>
      <c r="BG480" s="172">
        <f>IF(A12taxstdlife="n/a","n/a",IF(BG$3&gt;(A12taxstdlife+$E480),((Input!$K$114+Input!$K$90)*$L$7)-SUM($L480:BF480),((Input!$K$114+Input!$K$90)*$L$7)/A12taxstdlife))</f>
        <v>0</v>
      </c>
      <c r="BH480" s="172">
        <f>IF(A12taxstdlife="n/a","n/a",IF(BH$3&gt;(A12taxstdlife+$E480),((Input!$K$114+Input!$K$90)*$L$7)-SUM($L480:BG480),((Input!$K$114+Input!$K$90)*$L$7)/A12taxstdlife))</f>
        <v>0</v>
      </c>
      <c r="BI480" s="172">
        <f>IF(A12taxstdlife="n/a","n/a",IF(BI$3&gt;(A12taxstdlife+$E480),((Input!$K$114+Input!$K$90)*$L$7)-SUM($L480:BH480),((Input!$K$114+Input!$K$90)*$L$7)/A12taxstdlife))</f>
        <v>0</v>
      </c>
      <c r="BJ480" s="16"/>
      <c r="BK480" s="16"/>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2" customFormat="1" hidden="1" outlineLevel="2">
      <c r="A481" s="16"/>
      <c r="B481" s="16"/>
      <c r="C481" s="35"/>
      <c r="D481" s="546"/>
      <c r="E481" s="293">
        <v>7</v>
      </c>
      <c r="F481" s="37"/>
      <c r="G481" s="318"/>
      <c r="H481" s="320"/>
      <c r="I481" s="320"/>
      <c r="J481" s="320"/>
      <c r="K481" s="320"/>
      <c r="L481" s="320"/>
      <c r="M481" s="319"/>
      <c r="N481" s="172">
        <f>IF(A12taxstdlife="n/a","n/a",IF(N$3&gt;(A12taxstdlife+$E481),((Input!$M$114+Input!$M$90)*$M$7)-SUM($M481:M481),((Input!$M$114+Input!$M$90)*$M$7)/A12taxstdlife))</f>
        <v>0</v>
      </c>
      <c r="O481" s="172">
        <f>IF(A12taxstdlife="n/a","n/a",IF(O$3&gt;(A12taxstdlife+$E481),((Input!$M$114+Input!$M$90)*$M$7)-SUM($M481:N481),((Input!$M$114+Input!$M$90)*$M$7)/A12taxstdlife))</f>
        <v>0</v>
      </c>
      <c r="P481" s="172">
        <f>IF(A12taxstdlife="n/a","n/a",IF(P$3&gt;(A12taxstdlife+$E481),((Input!$M$114+Input!$M$90)*$M$7)-SUM($M481:O481),((Input!$M$114+Input!$M$90)*$M$7)/A12taxstdlife))</f>
        <v>0</v>
      </c>
      <c r="Q481" s="172">
        <f>IF(A12taxstdlife="n/a","n/a",IF(Q$3&gt;(A12taxstdlife+$E481),((Input!$M$114+Input!$M$90)*$M$7)-SUM($M481:P481),((Input!$M$114+Input!$M$90)*$M$7)/A12taxstdlife))</f>
        <v>0</v>
      </c>
      <c r="R481" s="172">
        <f>IF(A12taxstdlife="n/a","n/a",IF(R$3&gt;(A12taxstdlife+$E481),((Input!$M$114+Input!$M$90)*$M$7)-SUM($M481:Q481),((Input!$M$114+Input!$M$90)*$M$7)/A12taxstdlife))</f>
        <v>0</v>
      </c>
      <c r="S481" s="172">
        <f>IF(A12taxstdlife="n/a","n/a",IF(S$3&gt;(A12taxstdlife+$E481),((Input!$M$114+Input!$M$90)*$M$7)-SUM($M481:R481),((Input!$M$114+Input!$M$90)*$M$7)/A12taxstdlife))</f>
        <v>0</v>
      </c>
      <c r="T481" s="172">
        <f>IF(A12taxstdlife="n/a","n/a",IF(T$3&gt;(A12taxstdlife+$E481),((Input!$M$114+Input!$M$90)*$M$7)-SUM($M481:S481),((Input!$M$114+Input!$M$90)*$M$7)/A12taxstdlife))</f>
        <v>0</v>
      </c>
      <c r="U481" s="172">
        <f>IF(A12taxstdlife="n/a","n/a",IF(U$3&gt;(A12taxstdlife+$E481),((Input!$M$114+Input!$M$90)*$M$7)-SUM($M481:T481),((Input!$M$114+Input!$M$90)*$M$7)/A12taxstdlife))</f>
        <v>0</v>
      </c>
      <c r="V481" s="172">
        <f>IF(A12taxstdlife="n/a","n/a",IF(V$3&gt;(A12taxstdlife+$E481),((Input!$M$114+Input!$M$90)*$M$7)-SUM($M481:U481),((Input!$M$114+Input!$M$90)*$M$7)/A12taxstdlife))</f>
        <v>0</v>
      </c>
      <c r="W481" s="172">
        <f>IF(A12taxstdlife="n/a","n/a",IF(W$3&gt;(A12taxstdlife+$E481),((Input!$M$114+Input!$M$90)*$M$7)-SUM($M481:V481),((Input!$M$114+Input!$M$90)*$M$7)/A12taxstdlife))</f>
        <v>0</v>
      </c>
      <c r="X481" s="172">
        <f>IF(A12taxstdlife="n/a","n/a",IF(X$3&gt;(A12taxstdlife+$E481),((Input!$M$114+Input!$M$90)*$M$7)-SUM($M481:W481),((Input!$M$114+Input!$M$90)*$M$7)/A12taxstdlife))</f>
        <v>0</v>
      </c>
      <c r="Y481" s="172">
        <f>IF(A12taxstdlife="n/a","n/a",IF(Y$3&gt;(A12taxstdlife+$E481),((Input!$M$114+Input!$M$90)*$M$7)-SUM($M481:X481),((Input!$M$114+Input!$M$90)*$M$7)/A12taxstdlife))</f>
        <v>0</v>
      </c>
      <c r="Z481" s="172">
        <f>IF(A12taxstdlife="n/a","n/a",IF(Z$3&gt;(A12taxstdlife+$E481),((Input!$M$114+Input!$M$90)*$M$7)-SUM($M481:Y481),((Input!$M$114+Input!$M$90)*$M$7)/A12taxstdlife))</f>
        <v>0</v>
      </c>
      <c r="AA481" s="172">
        <f>IF(A12taxstdlife="n/a","n/a",IF(AA$3&gt;(A12taxstdlife+$E481),((Input!$M$114+Input!$M$90)*$M$7)-SUM($M481:Z481),((Input!$M$114+Input!$M$90)*$M$7)/A12taxstdlife))</f>
        <v>0</v>
      </c>
      <c r="AB481" s="172">
        <f>IF(A12taxstdlife="n/a","n/a",IF(AB$3&gt;(A12taxstdlife+$E481),((Input!$M$114+Input!$M$90)*$M$7)-SUM($M481:AA481),((Input!$M$114+Input!$M$90)*$M$7)/A12taxstdlife))</f>
        <v>0</v>
      </c>
      <c r="AC481" s="172">
        <f>IF(A12taxstdlife="n/a","n/a",IF(AC$3&gt;(A12taxstdlife+$E481),((Input!$M$114+Input!$M$90)*$M$7)-SUM($M481:AB481),((Input!$M$114+Input!$M$90)*$M$7)/A12taxstdlife))</f>
        <v>0</v>
      </c>
      <c r="AD481" s="172">
        <f>IF(A12taxstdlife="n/a","n/a",IF(AD$3&gt;(A12taxstdlife+$E481),((Input!$M$114+Input!$M$90)*$M$7)-SUM($M481:AC481),((Input!$M$114+Input!$M$90)*$M$7)/A12taxstdlife))</f>
        <v>0</v>
      </c>
      <c r="AE481" s="172">
        <f>IF(A12taxstdlife="n/a","n/a",IF(AE$3&gt;(A12taxstdlife+$E481),((Input!$M$114+Input!$M$90)*$M$7)-SUM($M481:AD481),((Input!$M$114+Input!$M$90)*$M$7)/A12taxstdlife))</f>
        <v>0</v>
      </c>
      <c r="AF481" s="172">
        <f>IF(A12taxstdlife="n/a","n/a",IF(AF$3&gt;(A12taxstdlife+$E481),((Input!$M$114+Input!$M$90)*$M$7)-SUM($M481:AE481),((Input!$M$114+Input!$M$90)*$M$7)/A12taxstdlife))</f>
        <v>0</v>
      </c>
      <c r="AG481" s="172">
        <f>IF(A12taxstdlife="n/a","n/a",IF(AG$3&gt;(A12taxstdlife+$E481),((Input!$M$114+Input!$M$90)*$M$7)-SUM($M481:AF481),((Input!$M$114+Input!$M$90)*$M$7)/A12taxstdlife))</f>
        <v>0</v>
      </c>
      <c r="AH481" s="172">
        <f>IF(A12taxstdlife="n/a","n/a",IF(AH$3&gt;(A12taxstdlife+$E481),((Input!$M$114+Input!$M$90)*$M$7)-SUM($M481:AG481),((Input!$M$114+Input!$M$90)*$M$7)/A12taxstdlife))</f>
        <v>0</v>
      </c>
      <c r="AI481" s="172">
        <f>IF(A12taxstdlife="n/a","n/a",IF(AI$3&gt;(A12taxstdlife+$E481),((Input!$M$114+Input!$M$90)*$M$7)-SUM($M481:AH481),((Input!$M$114+Input!$M$90)*$M$7)/A12taxstdlife))</f>
        <v>0</v>
      </c>
      <c r="AJ481" s="172">
        <f>IF(A12taxstdlife="n/a","n/a",IF(AJ$3&gt;(A12taxstdlife+$E481),((Input!$M$114+Input!$M$90)*$M$7)-SUM($M481:AI481),((Input!$M$114+Input!$M$90)*$M$7)/A12taxstdlife))</f>
        <v>0</v>
      </c>
      <c r="AK481" s="172">
        <f>IF(A12taxstdlife="n/a","n/a",IF(AK$3&gt;(A12taxstdlife+$E481),((Input!$M$114+Input!$M$90)*$M$7)-SUM($M481:AJ481),((Input!$M$114+Input!$M$90)*$M$7)/A12taxstdlife))</f>
        <v>0</v>
      </c>
      <c r="AL481" s="172">
        <f>IF(A12taxstdlife="n/a","n/a",IF(AL$3&gt;(A12taxstdlife+$E481),((Input!$M$114+Input!$M$90)*$M$7)-SUM($M481:AK481),((Input!$M$114+Input!$M$90)*$M$7)/A12taxstdlife))</f>
        <v>0</v>
      </c>
      <c r="AM481" s="172">
        <f>IF(A12taxstdlife="n/a","n/a",IF(AM$3&gt;(A12taxstdlife+$E481),((Input!$M$114+Input!$M$90)*$M$7)-SUM($M481:AL481),((Input!$M$114+Input!$M$90)*$M$7)/A12taxstdlife))</f>
        <v>0</v>
      </c>
      <c r="AN481" s="172">
        <f>IF(A12taxstdlife="n/a","n/a",IF(AN$3&gt;(A12taxstdlife+$E481),((Input!$M$114+Input!$M$90)*$M$7)-SUM($M481:AM481),((Input!$M$114+Input!$M$90)*$M$7)/A12taxstdlife))</f>
        <v>0</v>
      </c>
      <c r="AO481" s="172">
        <f>IF(A12taxstdlife="n/a","n/a",IF(AO$3&gt;(A12taxstdlife+$E481),((Input!$M$114+Input!$M$90)*$M$7)-SUM($M481:AN481),((Input!$M$114+Input!$M$90)*$M$7)/A12taxstdlife))</f>
        <v>0</v>
      </c>
      <c r="AP481" s="172">
        <f>IF(A12taxstdlife="n/a","n/a",IF(AP$3&gt;(A12taxstdlife+$E481),((Input!$M$114+Input!$M$90)*$M$7)-SUM($M481:AO481),((Input!$M$114+Input!$M$90)*$M$7)/A12taxstdlife))</f>
        <v>0</v>
      </c>
      <c r="AQ481" s="172">
        <f>IF(A12taxstdlife="n/a","n/a",IF(AQ$3&gt;(A12taxstdlife+$E481),((Input!$M$114+Input!$M$90)*$M$7)-SUM($M481:AP481),((Input!$M$114+Input!$M$90)*$M$7)/A12taxstdlife))</f>
        <v>0</v>
      </c>
      <c r="AR481" s="172">
        <f>IF(A12taxstdlife="n/a","n/a",IF(AR$3&gt;(A12taxstdlife+$E481),((Input!$M$114+Input!$M$90)*$M$7)-SUM($M481:AQ481),((Input!$M$114+Input!$M$90)*$M$7)/A12taxstdlife))</f>
        <v>0</v>
      </c>
      <c r="AS481" s="172">
        <f>IF(A12taxstdlife="n/a","n/a",IF(AS$3&gt;(A12taxstdlife+$E481),((Input!$M$114+Input!$M$90)*$M$7)-SUM($M481:AR481),((Input!$M$114+Input!$M$90)*$M$7)/A12taxstdlife))</f>
        <v>0</v>
      </c>
      <c r="AT481" s="172">
        <f>IF(A12taxstdlife="n/a","n/a",IF(AT$3&gt;(A12taxstdlife+$E481),((Input!$M$114+Input!$M$90)*$M$7)-SUM($M481:AS481),((Input!$M$114+Input!$M$90)*$M$7)/A12taxstdlife))</f>
        <v>0</v>
      </c>
      <c r="AU481" s="172">
        <f>IF(A12taxstdlife="n/a","n/a",IF(AU$3&gt;(A12taxstdlife+$E481),((Input!$M$114+Input!$M$90)*$M$7)-SUM($M481:AT481),((Input!$M$114+Input!$M$90)*$M$7)/A12taxstdlife))</f>
        <v>0</v>
      </c>
      <c r="AV481" s="172">
        <f>IF(A12taxstdlife="n/a","n/a",IF(AV$3&gt;(A12taxstdlife+$E481),((Input!$M$114+Input!$M$90)*$M$7)-SUM($M481:AU481),((Input!$M$114+Input!$M$90)*$M$7)/A12taxstdlife))</f>
        <v>0</v>
      </c>
      <c r="AW481" s="172">
        <f>IF(A12taxstdlife="n/a","n/a",IF(AW$3&gt;(A12taxstdlife+$E481),((Input!$M$114+Input!$M$90)*$M$7)-SUM($M481:AV481),((Input!$M$114+Input!$M$90)*$M$7)/A12taxstdlife))</f>
        <v>0</v>
      </c>
      <c r="AX481" s="172">
        <f>IF(A12taxstdlife="n/a","n/a",IF(AX$3&gt;(A12taxstdlife+$E481),((Input!$M$114+Input!$M$90)*$M$7)-SUM($M481:AW481),((Input!$M$114+Input!$M$90)*$M$7)/A12taxstdlife))</f>
        <v>0</v>
      </c>
      <c r="AY481" s="172">
        <f>IF(A12taxstdlife="n/a","n/a",IF(AY$3&gt;(A12taxstdlife+$E481),((Input!$M$114+Input!$M$90)*$M$7)-SUM($M481:AX481),((Input!$M$114+Input!$M$90)*$M$7)/A12taxstdlife))</f>
        <v>0</v>
      </c>
      <c r="AZ481" s="172">
        <f>IF(A12taxstdlife="n/a","n/a",IF(AZ$3&gt;(A12taxstdlife+$E481),((Input!$M$114+Input!$M$90)*$M$7)-SUM($M481:AY481),((Input!$M$114+Input!$M$90)*$M$7)/A12taxstdlife))</f>
        <v>0</v>
      </c>
      <c r="BA481" s="172">
        <f>IF(A12taxstdlife="n/a","n/a",IF(BA$3&gt;(A12taxstdlife+$E481),((Input!$M$114+Input!$M$90)*$M$7)-SUM($M481:AZ481),((Input!$M$114+Input!$M$90)*$M$7)/A12taxstdlife))</f>
        <v>0</v>
      </c>
      <c r="BB481" s="172">
        <f>IF(A12taxstdlife="n/a","n/a",IF(BB$3&gt;(A12taxstdlife+$E481),((Input!$M$114+Input!$M$90)*$M$7)-SUM($M481:BA481),((Input!$M$114+Input!$M$90)*$M$7)/A12taxstdlife))</f>
        <v>0</v>
      </c>
      <c r="BC481" s="172">
        <f>IF(A12taxstdlife="n/a","n/a",IF(BC$3&gt;(A12taxstdlife+$E481),((Input!$M$114+Input!$M$90)*$M$7)-SUM($M481:BB481),((Input!$M$114+Input!$M$90)*$M$7)/A12taxstdlife))</f>
        <v>0</v>
      </c>
      <c r="BD481" s="172">
        <f>IF(A12taxstdlife="n/a","n/a",IF(BD$3&gt;(A12taxstdlife+$E481),((Input!$M$114+Input!$M$90)*$M$7)-SUM($M481:BC481),((Input!$M$114+Input!$M$90)*$M$7)/A12taxstdlife))</f>
        <v>0</v>
      </c>
      <c r="BE481" s="172">
        <f>IF(A12taxstdlife="n/a","n/a",IF(BE$3&gt;(A12taxstdlife+$E481),((Input!$M$114+Input!$M$90)*$M$7)-SUM($M481:BD481),((Input!$M$114+Input!$M$90)*$M$7)/A12taxstdlife))</f>
        <v>0</v>
      </c>
      <c r="BF481" s="172">
        <f>IF(A12taxstdlife="n/a","n/a",IF(BF$3&gt;(A12taxstdlife+$E481),((Input!$M$114+Input!$M$90)*$M$7)-SUM($M481:BE481),((Input!$M$114+Input!$M$90)*$M$7)/A12taxstdlife))</f>
        <v>0</v>
      </c>
      <c r="BG481" s="172">
        <f>IF(A12taxstdlife="n/a","n/a",IF(BG$3&gt;(A12taxstdlife+$E481),((Input!$M$114+Input!$M$90)*$M$7)-SUM($M481:BF481),((Input!$M$114+Input!$M$90)*$M$7)/A12taxstdlife))</f>
        <v>0</v>
      </c>
      <c r="BH481" s="172">
        <f>IF(A12taxstdlife="n/a","n/a",IF(BH$3&gt;(A12taxstdlife+$E481),((Input!$M$114+Input!$M$90)*$M$7)-SUM($M481:BG481),((Input!$M$114+Input!$M$90)*$M$7)/A12taxstdlife))</f>
        <v>0</v>
      </c>
      <c r="BI481" s="172">
        <f>IF(A12taxstdlife="n/a","n/a",IF(BI$3&gt;(A12taxstdlife+$E481),((Input!$M$114+Input!$M$90)*$M$7)-SUM($M481:BH481),((Input!$M$114+Input!$M$90)*$M$7)/A12taxstdlife))</f>
        <v>0</v>
      </c>
      <c r="BJ481" s="16"/>
      <c r="BK481" s="16"/>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2" customFormat="1" hidden="1" outlineLevel="2">
      <c r="A482" s="16"/>
      <c r="B482" s="16"/>
      <c r="C482" s="35"/>
      <c r="D482" s="546"/>
      <c r="E482" s="293">
        <v>8</v>
      </c>
      <c r="F482" s="37"/>
      <c r="G482" s="318"/>
      <c r="H482" s="320"/>
      <c r="I482" s="320"/>
      <c r="J482" s="320"/>
      <c r="K482" s="320"/>
      <c r="L482" s="320"/>
      <c r="M482" s="320"/>
      <c r="N482" s="319"/>
      <c r="O482" s="172">
        <f>IF(A12taxstdlife="n/a","n/a",IF(O$3&gt;(A12taxstdlife+$E482),((Input!$N$114+Input!$N$90)*$N$7)-SUM($N482:N482),((Input!$N$114+Input!$N$90)*$N$7)/A12taxstdlife))</f>
        <v>0</v>
      </c>
      <c r="P482" s="172">
        <f>IF(A12taxstdlife="n/a","n/a",IF(P$3&gt;(A12taxstdlife+$E482),((Input!$N$114+Input!$N$90)*$N$7)-SUM($N482:O482),((Input!$N$114+Input!$N$90)*$N$7)/A12taxstdlife))</f>
        <v>0</v>
      </c>
      <c r="Q482" s="172">
        <f>IF(A12taxstdlife="n/a","n/a",IF(Q$3&gt;(A12taxstdlife+$E482),((Input!$N$114+Input!$N$90)*$N$7)-SUM($N482:P482),((Input!$N$114+Input!$N$90)*$N$7)/A12taxstdlife))</f>
        <v>0</v>
      </c>
      <c r="R482" s="172">
        <f>IF(A12taxstdlife="n/a","n/a",IF(R$3&gt;(A12taxstdlife+$E482),((Input!$N$114+Input!$N$90)*$N$7)-SUM($N482:Q482),((Input!$N$114+Input!$N$90)*$N$7)/A12taxstdlife))</f>
        <v>0</v>
      </c>
      <c r="S482" s="172">
        <f>IF(A12taxstdlife="n/a","n/a",IF(S$3&gt;(A12taxstdlife+$E482),((Input!$N$114+Input!$N$90)*$N$7)-SUM($N482:R482),((Input!$N$114+Input!$N$90)*$N$7)/A12taxstdlife))</f>
        <v>0</v>
      </c>
      <c r="T482" s="172">
        <f>IF(A12taxstdlife="n/a","n/a",IF(T$3&gt;(A12taxstdlife+$E482),((Input!$N$114+Input!$N$90)*$N$7)-SUM($N482:S482),((Input!$N$114+Input!$N$90)*$N$7)/A12taxstdlife))</f>
        <v>0</v>
      </c>
      <c r="U482" s="172">
        <f>IF(A12taxstdlife="n/a","n/a",IF(U$3&gt;(A12taxstdlife+$E482),((Input!$N$114+Input!$N$90)*$N$7)-SUM($N482:T482),((Input!$N$114+Input!$N$90)*$N$7)/A12taxstdlife))</f>
        <v>0</v>
      </c>
      <c r="V482" s="172">
        <f>IF(A12taxstdlife="n/a","n/a",IF(V$3&gt;(A12taxstdlife+$E482),((Input!$N$114+Input!$N$90)*$N$7)-SUM($N482:U482),((Input!$N$114+Input!$N$90)*$N$7)/A12taxstdlife))</f>
        <v>0</v>
      </c>
      <c r="W482" s="172">
        <f>IF(A12taxstdlife="n/a","n/a",IF(W$3&gt;(A12taxstdlife+$E482),((Input!$N$114+Input!$N$90)*$N$7)-SUM($N482:V482),((Input!$N$114+Input!$N$90)*$N$7)/A12taxstdlife))</f>
        <v>0</v>
      </c>
      <c r="X482" s="172">
        <f>IF(A12taxstdlife="n/a","n/a",IF(X$3&gt;(A12taxstdlife+$E482),((Input!$N$114+Input!$N$90)*$N$7)-SUM($N482:W482),((Input!$N$114+Input!$N$90)*$N$7)/A12taxstdlife))</f>
        <v>0</v>
      </c>
      <c r="Y482" s="172">
        <f>IF(A12taxstdlife="n/a","n/a",IF(Y$3&gt;(A12taxstdlife+$E482),((Input!$N$114+Input!$N$90)*$N$7)-SUM($N482:X482),((Input!$N$114+Input!$N$90)*$N$7)/A12taxstdlife))</f>
        <v>0</v>
      </c>
      <c r="Z482" s="172">
        <f>IF(A12taxstdlife="n/a","n/a",IF(Z$3&gt;(A12taxstdlife+$E482),((Input!$N$114+Input!$N$90)*$N$7)-SUM($N482:Y482),((Input!$N$114+Input!$N$90)*$N$7)/A12taxstdlife))</f>
        <v>0</v>
      </c>
      <c r="AA482" s="172">
        <f>IF(A12taxstdlife="n/a","n/a",IF(AA$3&gt;(A12taxstdlife+$E482),((Input!$N$114+Input!$N$90)*$N$7)-SUM($N482:Z482),((Input!$N$114+Input!$N$90)*$N$7)/A12taxstdlife))</f>
        <v>0</v>
      </c>
      <c r="AB482" s="172">
        <f>IF(A12taxstdlife="n/a","n/a",IF(AB$3&gt;(A12taxstdlife+$E482),((Input!$N$114+Input!$N$90)*$N$7)-SUM($N482:AA482),((Input!$N$114+Input!$N$90)*$N$7)/A12taxstdlife))</f>
        <v>0</v>
      </c>
      <c r="AC482" s="172">
        <f>IF(A12taxstdlife="n/a","n/a",IF(AC$3&gt;(A12taxstdlife+$E482),((Input!$N$114+Input!$N$90)*$N$7)-SUM($N482:AB482),((Input!$N$114+Input!$N$90)*$N$7)/A12taxstdlife))</f>
        <v>0</v>
      </c>
      <c r="AD482" s="172">
        <f>IF(A12taxstdlife="n/a","n/a",IF(AD$3&gt;(A12taxstdlife+$E482),((Input!$N$114+Input!$N$90)*$N$7)-SUM($N482:AC482),((Input!$N$114+Input!$N$90)*$N$7)/A12taxstdlife))</f>
        <v>0</v>
      </c>
      <c r="AE482" s="172">
        <f>IF(A12taxstdlife="n/a","n/a",IF(AE$3&gt;(A12taxstdlife+$E482),((Input!$N$114+Input!$N$90)*$N$7)-SUM($N482:AD482),((Input!$N$114+Input!$N$90)*$N$7)/A12taxstdlife))</f>
        <v>0</v>
      </c>
      <c r="AF482" s="172">
        <f>IF(A12taxstdlife="n/a","n/a",IF(AF$3&gt;(A12taxstdlife+$E482),((Input!$N$114+Input!$N$90)*$N$7)-SUM($N482:AE482),((Input!$N$114+Input!$N$90)*$N$7)/A12taxstdlife))</f>
        <v>0</v>
      </c>
      <c r="AG482" s="172">
        <f>IF(A12taxstdlife="n/a","n/a",IF(AG$3&gt;(A12taxstdlife+$E482),((Input!$N$114+Input!$N$90)*$N$7)-SUM($N482:AF482),((Input!$N$114+Input!$N$90)*$N$7)/A12taxstdlife))</f>
        <v>0</v>
      </c>
      <c r="AH482" s="172">
        <f>IF(A12taxstdlife="n/a","n/a",IF(AH$3&gt;(A12taxstdlife+$E482),((Input!$N$114+Input!$N$90)*$N$7)-SUM($N482:AG482),((Input!$N$114+Input!$N$90)*$N$7)/A12taxstdlife))</f>
        <v>0</v>
      </c>
      <c r="AI482" s="172">
        <f>IF(A12taxstdlife="n/a","n/a",IF(AI$3&gt;(A12taxstdlife+$E482),((Input!$N$114+Input!$N$90)*$N$7)-SUM($N482:AH482),((Input!$N$114+Input!$N$90)*$N$7)/A12taxstdlife))</f>
        <v>0</v>
      </c>
      <c r="AJ482" s="172">
        <f>IF(A12taxstdlife="n/a","n/a",IF(AJ$3&gt;(A12taxstdlife+$E482),((Input!$N$114+Input!$N$90)*$N$7)-SUM($N482:AI482),((Input!$N$114+Input!$N$90)*$N$7)/A12taxstdlife))</f>
        <v>0</v>
      </c>
      <c r="AK482" s="172">
        <f>IF(A12taxstdlife="n/a","n/a",IF(AK$3&gt;(A12taxstdlife+$E482),((Input!$N$114+Input!$N$90)*$N$7)-SUM($N482:AJ482),((Input!$N$114+Input!$N$90)*$N$7)/A12taxstdlife))</f>
        <v>0</v>
      </c>
      <c r="AL482" s="172">
        <f>IF(A12taxstdlife="n/a","n/a",IF(AL$3&gt;(A12taxstdlife+$E482),((Input!$N$114+Input!$N$90)*$N$7)-SUM($N482:AK482),((Input!$N$114+Input!$N$90)*$N$7)/A12taxstdlife))</f>
        <v>0</v>
      </c>
      <c r="AM482" s="172">
        <f>IF(A12taxstdlife="n/a","n/a",IF(AM$3&gt;(A12taxstdlife+$E482),((Input!$N$114+Input!$N$90)*$N$7)-SUM($N482:AL482),((Input!$N$114+Input!$N$90)*$N$7)/A12taxstdlife))</f>
        <v>0</v>
      </c>
      <c r="AN482" s="172">
        <f>IF(A12taxstdlife="n/a","n/a",IF(AN$3&gt;(A12taxstdlife+$E482),((Input!$N$114+Input!$N$90)*$N$7)-SUM($N482:AM482),((Input!$N$114+Input!$N$90)*$N$7)/A12taxstdlife))</f>
        <v>0</v>
      </c>
      <c r="AO482" s="172">
        <f>IF(A12taxstdlife="n/a","n/a",IF(AO$3&gt;(A12taxstdlife+$E482),((Input!$N$114+Input!$N$90)*$N$7)-SUM($N482:AN482),((Input!$N$114+Input!$N$90)*$N$7)/A12taxstdlife))</f>
        <v>0</v>
      </c>
      <c r="AP482" s="172">
        <f>IF(A12taxstdlife="n/a","n/a",IF(AP$3&gt;(A12taxstdlife+$E482),((Input!$N$114+Input!$N$90)*$N$7)-SUM($N482:AO482),((Input!$N$114+Input!$N$90)*$N$7)/A12taxstdlife))</f>
        <v>0</v>
      </c>
      <c r="AQ482" s="172">
        <f>IF(A12taxstdlife="n/a","n/a",IF(AQ$3&gt;(A12taxstdlife+$E482),((Input!$N$114+Input!$N$90)*$N$7)-SUM($N482:AP482),((Input!$N$114+Input!$N$90)*$N$7)/A12taxstdlife))</f>
        <v>0</v>
      </c>
      <c r="AR482" s="172">
        <f>IF(A12taxstdlife="n/a","n/a",IF(AR$3&gt;(A12taxstdlife+$E482),((Input!$N$114+Input!$N$90)*$N$7)-SUM($N482:AQ482),((Input!$N$114+Input!$N$90)*$N$7)/A12taxstdlife))</f>
        <v>0</v>
      </c>
      <c r="AS482" s="172">
        <f>IF(A12taxstdlife="n/a","n/a",IF(AS$3&gt;(A12taxstdlife+$E482),((Input!$N$114+Input!$N$90)*$N$7)-SUM($N482:AR482),((Input!$N$114+Input!$N$90)*$N$7)/A12taxstdlife))</f>
        <v>0</v>
      </c>
      <c r="AT482" s="172">
        <f>IF(A12taxstdlife="n/a","n/a",IF(AT$3&gt;(A12taxstdlife+$E482),((Input!$N$114+Input!$N$90)*$N$7)-SUM($N482:AS482),((Input!$N$114+Input!$N$90)*$N$7)/A12taxstdlife))</f>
        <v>0</v>
      </c>
      <c r="AU482" s="172">
        <f>IF(A12taxstdlife="n/a","n/a",IF(AU$3&gt;(A12taxstdlife+$E482),((Input!$N$114+Input!$N$90)*$N$7)-SUM($N482:AT482),((Input!$N$114+Input!$N$90)*$N$7)/A12taxstdlife))</f>
        <v>0</v>
      </c>
      <c r="AV482" s="172">
        <f>IF(A12taxstdlife="n/a","n/a",IF(AV$3&gt;(A12taxstdlife+$E482),((Input!$N$114+Input!$N$90)*$N$7)-SUM($N482:AU482),((Input!$N$114+Input!$N$90)*$N$7)/A12taxstdlife))</f>
        <v>0</v>
      </c>
      <c r="AW482" s="172">
        <f>IF(A12taxstdlife="n/a","n/a",IF(AW$3&gt;(A12taxstdlife+$E482),((Input!$N$114+Input!$N$90)*$N$7)-SUM($N482:AV482),((Input!$N$114+Input!$N$90)*$N$7)/A12taxstdlife))</f>
        <v>0</v>
      </c>
      <c r="AX482" s="172">
        <f>IF(A12taxstdlife="n/a","n/a",IF(AX$3&gt;(A12taxstdlife+$E482),((Input!$N$114+Input!$N$90)*$N$7)-SUM($N482:AW482),((Input!$N$114+Input!$N$90)*$N$7)/A12taxstdlife))</f>
        <v>0</v>
      </c>
      <c r="AY482" s="172">
        <f>IF(A12taxstdlife="n/a","n/a",IF(AY$3&gt;(A12taxstdlife+$E482),((Input!$N$114+Input!$N$90)*$N$7)-SUM($N482:AX482),((Input!$N$114+Input!$N$90)*$N$7)/A12taxstdlife))</f>
        <v>0</v>
      </c>
      <c r="AZ482" s="172">
        <f>IF(A12taxstdlife="n/a","n/a",IF(AZ$3&gt;(A12taxstdlife+$E482),((Input!$N$114+Input!$N$90)*$N$7)-SUM($N482:AY482),((Input!$N$114+Input!$N$90)*$N$7)/A12taxstdlife))</f>
        <v>0</v>
      </c>
      <c r="BA482" s="172">
        <f>IF(A12taxstdlife="n/a","n/a",IF(BA$3&gt;(A12taxstdlife+$E482),((Input!$N$114+Input!$N$90)*$N$7)-SUM($N482:AZ482),((Input!$N$114+Input!$N$90)*$N$7)/A12taxstdlife))</f>
        <v>0</v>
      </c>
      <c r="BB482" s="172">
        <f>IF(A12taxstdlife="n/a","n/a",IF(BB$3&gt;(A12taxstdlife+$E482),((Input!$N$114+Input!$N$90)*$N$7)-SUM($N482:BA482),((Input!$N$114+Input!$N$90)*$N$7)/A12taxstdlife))</f>
        <v>0</v>
      </c>
      <c r="BC482" s="172">
        <f>IF(A12taxstdlife="n/a","n/a",IF(BC$3&gt;(A12taxstdlife+$E482),((Input!$N$114+Input!$N$90)*$N$7)-SUM($N482:BB482),((Input!$N$114+Input!$N$90)*$N$7)/A12taxstdlife))</f>
        <v>0</v>
      </c>
      <c r="BD482" s="172">
        <f>IF(A12taxstdlife="n/a","n/a",IF(BD$3&gt;(A12taxstdlife+$E482),((Input!$N$114+Input!$N$90)*$N$7)-SUM($N482:BC482),((Input!$N$114+Input!$N$90)*$N$7)/A12taxstdlife))</f>
        <v>0</v>
      </c>
      <c r="BE482" s="172">
        <f>IF(A12taxstdlife="n/a","n/a",IF(BE$3&gt;(A12taxstdlife+$E482),((Input!$N$114+Input!$N$90)*$N$7)-SUM($N482:BD482),((Input!$N$114+Input!$N$90)*$N$7)/A12taxstdlife))</f>
        <v>0</v>
      </c>
      <c r="BF482" s="172">
        <f>IF(A12taxstdlife="n/a","n/a",IF(BF$3&gt;(A12taxstdlife+$E482),((Input!$N$114+Input!$N$90)*$N$7)-SUM($N482:BE482),((Input!$N$114+Input!$N$90)*$N$7)/A12taxstdlife))</f>
        <v>0</v>
      </c>
      <c r="BG482" s="172">
        <f>IF(A12taxstdlife="n/a","n/a",IF(BG$3&gt;(A12taxstdlife+$E482),((Input!$N$114+Input!$N$90)*$N$7)-SUM($N482:BF482),((Input!$N$114+Input!$N$90)*$N$7)/A12taxstdlife))</f>
        <v>0</v>
      </c>
      <c r="BH482" s="172">
        <f>IF(A12taxstdlife="n/a","n/a",IF(BH$3&gt;(A12taxstdlife+$E482),((Input!$N$114+Input!$N$90)*$N$7)-SUM($N482:BG482),((Input!$N$114+Input!$N$90)*$N$7)/A12taxstdlife))</f>
        <v>0</v>
      </c>
      <c r="BI482" s="172">
        <f>IF(A12taxstdlife="n/a","n/a",IF(BI$3&gt;(A12taxstdlife+$E482),((Input!$N$114+Input!$N$90)*$N$7)-SUM($N482:BH482),((Input!$N$114+Input!$N$90)*$N$7)/A12taxstdlife))</f>
        <v>0</v>
      </c>
      <c r="BJ482" s="16"/>
      <c r="BK482" s="16"/>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2" customFormat="1" hidden="1" outlineLevel="2">
      <c r="A483" s="16"/>
      <c r="B483" s="16"/>
      <c r="C483" s="35"/>
      <c r="D483" s="546"/>
      <c r="E483" s="293">
        <v>9</v>
      </c>
      <c r="F483" s="37"/>
      <c r="G483" s="318"/>
      <c r="H483" s="320"/>
      <c r="I483" s="320"/>
      <c r="J483" s="320"/>
      <c r="K483" s="320"/>
      <c r="L483" s="320"/>
      <c r="M483" s="320"/>
      <c r="N483" s="320"/>
      <c r="O483" s="319"/>
      <c r="P483" s="172">
        <f>IF(A12taxstdlife="n/a","n/a",IF(P$3&gt;(A12taxstdlife+$E483),((Input!$O$114+Input!$O$90)*$O$7)-SUM($O483:O483),((Input!$O$114+Input!$O$90)*$O$7)/A12taxstdlife))</f>
        <v>0</v>
      </c>
      <c r="Q483" s="172">
        <f>IF(A12taxstdlife="n/a","n/a",IF(Q$3&gt;(A12taxstdlife+$E483),((Input!$O$114+Input!$O$90)*$O$7)-SUM($O483:P483),((Input!$O$114+Input!$O$90)*$O$7)/A12taxstdlife))</f>
        <v>0</v>
      </c>
      <c r="R483" s="172">
        <f>IF(A12taxstdlife="n/a","n/a",IF(R$3&gt;(A12taxstdlife+$E483),((Input!$O$114+Input!$O$90)*$O$7)-SUM($O483:Q483),((Input!$O$114+Input!$O$90)*$O$7)/A12taxstdlife))</f>
        <v>0</v>
      </c>
      <c r="S483" s="172">
        <f>IF(A12taxstdlife="n/a","n/a",IF(S$3&gt;(A12taxstdlife+$E483),((Input!$O$114+Input!$O$90)*$O$7)-SUM($O483:R483),((Input!$O$114+Input!$O$90)*$O$7)/A12taxstdlife))</f>
        <v>0</v>
      </c>
      <c r="T483" s="172">
        <f>IF(A12taxstdlife="n/a","n/a",IF(T$3&gt;(A12taxstdlife+$E483),((Input!$O$114+Input!$O$90)*$O$7)-SUM($O483:S483),((Input!$O$114+Input!$O$90)*$O$7)/A12taxstdlife))</f>
        <v>0</v>
      </c>
      <c r="U483" s="172">
        <f>IF(A12taxstdlife="n/a","n/a",IF(U$3&gt;(A12taxstdlife+$E483),((Input!$O$114+Input!$O$90)*$O$7)-SUM($O483:T483),((Input!$O$114+Input!$O$90)*$O$7)/A12taxstdlife))</f>
        <v>0</v>
      </c>
      <c r="V483" s="172">
        <f>IF(A12taxstdlife="n/a","n/a",IF(V$3&gt;(A12taxstdlife+$E483),((Input!$O$114+Input!$O$90)*$O$7)-SUM($O483:U483),((Input!$O$114+Input!$O$90)*$O$7)/A12taxstdlife))</f>
        <v>0</v>
      </c>
      <c r="W483" s="172">
        <f>IF(A12taxstdlife="n/a","n/a",IF(W$3&gt;(A12taxstdlife+$E483),((Input!$O$114+Input!$O$90)*$O$7)-SUM($O483:V483),((Input!$O$114+Input!$O$90)*$O$7)/A12taxstdlife))</f>
        <v>0</v>
      </c>
      <c r="X483" s="172">
        <f>IF(A12taxstdlife="n/a","n/a",IF(X$3&gt;(A12taxstdlife+$E483),((Input!$O$114+Input!$O$90)*$O$7)-SUM($O483:W483),((Input!$O$114+Input!$O$90)*$O$7)/A12taxstdlife))</f>
        <v>0</v>
      </c>
      <c r="Y483" s="172">
        <f>IF(A12taxstdlife="n/a","n/a",IF(Y$3&gt;(A12taxstdlife+$E483),((Input!$O$114+Input!$O$90)*$O$7)-SUM($O483:X483),((Input!$O$114+Input!$O$90)*$O$7)/A12taxstdlife))</f>
        <v>0</v>
      </c>
      <c r="Z483" s="172">
        <f>IF(A12taxstdlife="n/a","n/a",IF(Z$3&gt;(A12taxstdlife+$E483),((Input!$O$114+Input!$O$90)*$O$7)-SUM($O483:Y483),((Input!$O$114+Input!$O$90)*$O$7)/A12taxstdlife))</f>
        <v>0</v>
      </c>
      <c r="AA483" s="172">
        <f>IF(A12taxstdlife="n/a","n/a",IF(AA$3&gt;(A12taxstdlife+$E483),((Input!$O$114+Input!$O$90)*$O$7)-SUM($O483:Z483),((Input!$O$114+Input!$O$90)*$O$7)/A12taxstdlife))</f>
        <v>0</v>
      </c>
      <c r="AB483" s="172">
        <f>IF(A12taxstdlife="n/a","n/a",IF(AB$3&gt;(A12taxstdlife+$E483),((Input!$O$114+Input!$O$90)*$O$7)-SUM($O483:AA483),((Input!$O$114+Input!$O$90)*$O$7)/A12taxstdlife))</f>
        <v>0</v>
      </c>
      <c r="AC483" s="172">
        <f>IF(A12taxstdlife="n/a","n/a",IF(AC$3&gt;(A12taxstdlife+$E483),((Input!$O$114+Input!$O$90)*$O$7)-SUM($O483:AB483),((Input!$O$114+Input!$O$90)*$O$7)/A12taxstdlife))</f>
        <v>0</v>
      </c>
      <c r="AD483" s="172">
        <f>IF(A12taxstdlife="n/a","n/a",IF(AD$3&gt;(A12taxstdlife+$E483),((Input!$O$114+Input!$O$90)*$O$7)-SUM($O483:AC483),((Input!$O$114+Input!$O$90)*$O$7)/A12taxstdlife))</f>
        <v>0</v>
      </c>
      <c r="AE483" s="172">
        <f>IF(A12taxstdlife="n/a","n/a",IF(AE$3&gt;(A12taxstdlife+$E483),((Input!$O$114+Input!$O$90)*$O$7)-SUM($O483:AD483),((Input!$O$114+Input!$O$90)*$O$7)/A12taxstdlife))</f>
        <v>0</v>
      </c>
      <c r="AF483" s="172">
        <f>IF(A12taxstdlife="n/a","n/a",IF(AF$3&gt;(A12taxstdlife+$E483),((Input!$O$114+Input!$O$90)*$O$7)-SUM($O483:AE483),((Input!$O$114+Input!$O$90)*$O$7)/A12taxstdlife))</f>
        <v>0</v>
      </c>
      <c r="AG483" s="172">
        <f>IF(A12taxstdlife="n/a","n/a",IF(AG$3&gt;(A12taxstdlife+$E483),((Input!$O$114+Input!$O$90)*$O$7)-SUM($O483:AF483),((Input!$O$114+Input!$O$90)*$O$7)/A12taxstdlife))</f>
        <v>0</v>
      </c>
      <c r="AH483" s="172">
        <f>IF(A12taxstdlife="n/a","n/a",IF(AH$3&gt;(A12taxstdlife+$E483),((Input!$O$114+Input!$O$90)*$O$7)-SUM($O483:AG483),((Input!$O$114+Input!$O$90)*$O$7)/A12taxstdlife))</f>
        <v>0</v>
      </c>
      <c r="AI483" s="172">
        <f>IF(A12taxstdlife="n/a","n/a",IF(AI$3&gt;(A12taxstdlife+$E483),((Input!$O$114+Input!$O$90)*$O$7)-SUM($O483:AH483),((Input!$O$114+Input!$O$90)*$O$7)/A12taxstdlife))</f>
        <v>0</v>
      </c>
      <c r="AJ483" s="172">
        <f>IF(A12taxstdlife="n/a","n/a",IF(AJ$3&gt;(A12taxstdlife+$E483),((Input!$O$114+Input!$O$90)*$O$7)-SUM($O483:AI483),((Input!$O$114+Input!$O$90)*$O$7)/A12taxstdlife))</f>
        <v>0</v>
      </c>
      <c r="AK483" s="172">
        <f>IF(A12taxstdlife="n/a","n/a",IF(AK$3&gt;(A12taxstdlife+$E483),((Input!$O$114+Input!$O$90)*$O$7)-SUM($O483:AJ483),((Input!$O$114+Input!$O$90)*$O$7)/A12taxstdlife))</f>
        <v>0</v>
      </c>
      <c r="AL483" s="172">
        <f>IF(A12taxstdlife="n/a","n/a",IF(AL$3&gt;(A12taxstdlife+$E483),((Input!$O$114+Input!$O$90)*$O$7)-SUM($O483:AK483),((Input!$O$114+Input!$O$90)*$O$7)/A12taxstdlife))</f>
        <v>0</v>
      </c>
      <c r="AM483" s="172">
        <f>IF(A12taxstdlife="n/a","n/a",IF(AM$3&gt;(A12taxstdlife+$E483),((Input!$O$114+Input!$O$90)*$O$7)-SUM($O483:AL483),((Input!$O$114+Input!$O$90)*$O$7)/A12taxstdlife))</f>
        <v>0</v>
      </c>
      <c r="AN483" s="172">
        <f>IF(A12taxstdlife="n/a","n/a",IF(AN$3&gt;(A12taxstdlife+$E483),((Input!$O$114+Input!$O$90)*$O$7)-SUM($O483:AM483),((Input!$O$114+Input!$O$90)*$O$7)/A12taxstdlife))</f>
        <v>0</v>
      </c>
      <c r="AO483" s="172">
        <f>IF(A12taxstdlife="n/a","n/a",IF(AO$3&gt;(A12taxstdlife+$E483),((Input!$O$114+Input!$O$90)*$O$7)-SUM($O483:AN483),((Input!$O$114+Input!$O$90)*$O$7)/A12taxstdlife))</f>
        <v>0</v>
      </c>
      <c r="AP483" s="172">
        <f>IF(A12taxstdlife="n/a","n/a",IF(AP$3&gt;(A12taxstdlife+$E483),((Input!$O$114+Input!$O$90)*$O$7)-SUM($O483:AO483),((Input!$O$114+Input!$O$90)*$O$7)/A12taxstdlife))</f>
        <v>0</v>
      </c>
      <c r="AQ483" s="172">
        <f>IF(A12taxstdlife="n/a","n/a",IF(AQ$3&gt;(A12taxstdlife+$E483),((Input!$O$114+Input!$O$90)*$O$7)-SUM($O483:AP483),((Input!$O$114+Input!$O$90)*$O$7)/A12taxstdlife))</f>
        <v>0</v>
      </c>
      <c r="AR483" s="172">
        <f>IF(A12taxstdlife="n/a","n/a",IF(AR$3&gt;(A12taxstdlife+$E483),((Input!$O$114+Input!$O$90)*$O$7)-SUM($O483:AQ483),((Input!$O$114+Input!$O$90)*$O$7)/A12taxstdlife))</f>
        <v>0</v>
      </c>
      <c r="AS483" s="172">
        <f>IF(A12taxstdlife="n/a","n/a",IF(AS$3&gt;(A12taxstdlife+$E483),((Input!$O$114+Input!$O$90)*$O$7)-SUM($O483:AR483),((Input!$O$114+Input!$O$90)*$O$7)/A12taxstdlife))</f>
        <v>0</v>
      </c>
      <c r="AT483" s="172">
        <f>IF(A12taxstdlife="n/a","n/a",IF(AT$3&gt;(A12taxstdlife+$E483),((Input!$O$114+Input!$O$90)*$O$7)-SUM($O483:AS483),((Input!$O$114+Input!$O$90)*$O$7)/A12taxstdlife))</f>
        <v>0</v>
      </c>
      <c r="AU483" s="172">
        <f>IF(A12taxstdlife="n/a","n/a",IF(AU$3&gt;(A12taxstdlife+$E483),((Input!$O$114+Input!$O$90)*$O$7)-SUM($O483:AT483),((Input!$O$114+Input!$O$90)*$O$7)/A12taxstdlife))</f>
        <v>0</v>
      </c>
      <c r="AV483" s="172">
        <f>IF(A12taxstdlife="n/a","n/a",IF(AV$3&gt;(A12taxstdlife+$E483),((Input!$O$114+Input!$O$90)*$O$7)-SUM($O483:AU483),((Input!$O$114+Input!$O$90)*$O$7)/A12taxstdlife))</f>
        <v>0</v>
      </c>
      <c r="AW483" s="172">
        <f>IF(A12taxstdlife="n/a","n/a",IF(AW$3&gt;(A12taxstdlife+$E483),((Input!$O$114+Input!$O$90)*$O$7)-SUM($O483:AV483),((Input!$O$114+Input!$O$90)*$O$7)/A12taxstdlife))</f>
        <v>0</v>
      </c>
      <c r="AX483" s="172">
        <f>IF(A12taxstdlife="n/a","n/a",IF(AX$3&gt;(A12taxstdlife+$E483),((Input!$O$114+Input!$O$90)*$O$7)-SUM($O483:AW483),((Input!$O$114+Input!$O$90)*$O$7)/A12taxstdlife))</f>
        <v>0</v>
      </c>
      <c r="AY483" s="172">
        <f>IF(A12taxstdlife="n/a","n/a",IF(AY$3&gt;(A12taxstdlife+$E483),((Input!$O$114+Input!$O$90)*$O$7)-SUM($O483:AX483),((Input!$O$114+Input!$O$90)*$O$7)/A12taxstdlife))</f>
        <v>0</v>
      </c>
      <c r="AZ483" s="172">
        <f>IF(A12taxstdlife="n/a","n/a",IF(AZ$3&gt;(A12taxstdlife+$E483),((Input!$O$114+Input!$O$90)*$O$7)-SUM($O483:AY483),((Input!$O$114+Input!$O$90)*$O$7)/A12taxstdlife))</f>
        <v>0</v>
      </c>
      <c r="BA483" s="172">
        <f>IF(A12taxstdlife="n/a","n/a",IF(BA$3&gt;(A12taxstdlife+$E483),((Input!$O$114+Input!$O$90)*$O$7)-SUM($O483:AZ483),((Input!$O$114+Input!$O$90)*$O$7)/A12taxstdlife))</f>
        <v>0</v>
      </c>
      <c r="BB483" s="172">
        <f>IF(A12taxstdlife="n/a","n/a",IF(BB$3&gt;(A12taxstdlife+$E483),((Input!$O$114+Input!$O$90)*$O$7)-SUM($O483:BA483),((Input!$O$114+Input!$O$90)*$O$7)/A12taxstdlife))</f>
        <v>0</v>
      </c>
      <c r="BC483" s="172">
        <f>IF(A12taxstdlife="n/a","n/a",IF(BC$3&gt;(A12taxstdlife+$E483),((Input!$O$114+Input!$O$90)*$O$7)-SUM($O483:BB483),((Input!$O$114+Input!$O$90)*$O$7)/A12taxstdlife))</f>
        <v>0</v>
      </c>
      <c r="BD483" s="172">
        <f>IF(A12taxstdlife="n/a","n/a",IF(BD$3&gt;(A12taxstdlife+$E483),((Input!$O$114+Input!$O$90)*$O$7)-SUM($O483:BC483),((Input!$O$114+Input!$O$90)*$O$7)/A12taxstdlife))</f>
        <v>0</v>
      </c>
      <c r="BE483" s="172">
        <f>IF(A12taxstdlife="n/a","n/a",IF(BE$3&gt;(A12taxstdlife+$E483),((Input!$O$114+Input!$O$90)*$O$7)-SUM($O483:BD483),((Input!$O$114+Input!$O$90)*$O$7)/A12taxstdlife))</f>
        <v>0</v>
      </c>
      <c r="BF483" s="172">
        <f>IF(A12taxstdlife="n/a","n/a",IF(BF$3&gt;(A12taxstdlife+$E483),((Input!$O$114+Input!$O$90)*$O$7)-SUM($O483:BE483),((Input!$O$114+Input!$O$90)*$O$7)/A12taxstdlife))</f>
        <v>0</v>
      </c>
      <c r="BG483" s="172">
        <f>IF(A12taxstdlife="n/a","n/a",IF(BG$3&gt;(A12taxstdlife+$E483),((Input!$O$114+Input!$O$90)*$O$7)-SUM($O483:BF483),((Input!$O$114+Input!$O$90)*$O$7)/A12taxstdlife))</f>
        <v>0</v>
      </c>
      <c r="BH483" s="172">
        <f>IF(A12taxstdlife="n/a","n/a",IF(BH$3&gt;(A12taxstdlife+$E483),((Input!$O$114+Input!$O$90)*$O$7)-SUM($O483:BG483),((Input!$O$114+Input!$O$90)*$O$7)/A12taxstdlife))</f>
        <v>0</v>
      </c>
      <c r="BI483" s="172">
        <f>IF(A12taxstdlife="n/a","n/a",IF(BI$3&gt;(A12taxstdlife+$E483),((Input!$O$114+Input!$O$90)*$O$7)-SUM($O483:BH483),((Input!$O$114+Input!$O$90)*$O$7)/A12taxstdlife))</f>
        <v>0</v>
      </c>
      <c r="BJ483" s="16"/>
      <c r="BK483" s="16"/>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2" customFormat="1" hidden="1" outlineLevel="2">
      <c r="A484" s="16"/>
      <c r="B484" s="16"/>
      <c r="C484" s="35"/>
      <c r="D484" s="546"/>
      <c r="E484" s="294">
        <v>10</v>
      </c>
      <c r="F484" s="37"/>
      <c r="G484" s="318"/>
      <c r="H484" s="320"/>
      <c r="I484" s="320"/>
      <c r="J484" s="320"/>
      <c r="K484" s="320"/>
      <c r="L484" s="320"/>
      <c r="M484" s="320"/>
      <c r="N484" s="320"/>
      <c r="O484" s="320"/>
      <c r="P484" s="319"/>
      <c r="Q484" s="172">
        <f>IF(A12taxstdlife="n/a","n/a",IF(Q$3&gt;(A12taxstdlife+$E484),((Input!$P$114+Input!$P$90)*$P$7)-SUM($P484:P484),((Input!$P$114+Input!$P$90)*$P$7)/A12taxstdlife))</f>
        <v>0</v>
      </c>
      <c r="R484" s="172">
        <f>IF(A12taxstdlife="n/a","n/a",IF(R$3&gt;(A12taxstdlife+$E484),((Input!$P$114+Input!$P$90)*$P$7)-SUM($P484:Q484),((Input!$P$114+Input!$P$90)*$P$7)/A12taxstdlife))</f>
        <v>0</v>
      </c>
      <c r="S484" s="172">
        <f>IF(A12taxstdlife="n/a","n/a",IF(S$3&gt;(A12taxstdlife+$E484),((Input!$P$114+Input!$P$90)*$P$7)-SUM($P484:R484),((Input!$P$114+Input!$P$90)*$P$7)/A12taxstdlife))</f>
        <v>0</v>
      </c>
      <c r="T484" s="172">
        <f>IF(A12taxstdlife="n/a","n/a",IF(T$3&gt;(A12taxstdlife+$E484),((Input!$P$114+Input!$P$90)*$P$7)-SUM($P484:S484),((Input!$P$114+Input!$P$90)*$P$7)/A12taxstdlife))</f>
        <v>0</v>
      </c>
      <c r="U484" s="172">
        <f>IF(A12taxstdlife="n/a","n/a",IF(U$3&gt;(A12taxstdlife+$E484),((Input!$P$114+Input!$P$90)*$P$7)-SUM($P484:T484),((Input!$P$114+Input!$P$90)*$P$7)/A12taxstdlife))</f>
        <v>0</v>
      </c>
      <c r="V484" s="172">
        <f>IF(A12taxstdlife="n/a","n/a",IF(V$3&gt;(A12taxstdlife+$E484),((Input!$P$114+Input!$P$90)*$P$7)-SUM($P484:U484),((Input!$P$114+Input!$P$90)*$P$7)/A12taxstdlife))</f>
        <v>0</v>
      </c>
      <c r="W484" s="172">
        <f>IF(A12taxstdlife="n/a","n/a",IF(W$3&gt;(A12taxstdlife+$E484),((Input!$P$114+Input!$P$90)*$P$7)-SUM($P484:V484),((Input!$P$114+Input!$P$90)*$P$7)/A12taxstdlife))</f>
        <v>0</v>
      </c>
      <c r="X484" s="172">
        <f>IF(A12taxstdlife="n/a","n/a",IF(X$3&gt;(A12taxstdlife+$E484),((Input!$P$114+Input!$P$90)*$P$7)-SUM($P484:W484),((Input!$P$114+Input!$P$90)*$P$7)/A12taxstdlife))</f>
        <v>0</v>
      </c>
      <c r="Y484" s="172">
        <f>IF(A12taxstdlife="n/a","n/a",IF(Y$3&gt;(A12taxstdlife+$E484),((Input!$P$114+Input!$P$90)*$P$7)-SUM($P484:X484),((Input!$P$114+Input!$P$90)*$P$7)/A12taxstdlife))</f>
        <v>0</v>
      </c>
      <c r="Z484" s="172">
        <f>IF(A12taxstdlife="n/a","n/a",IF(Z$3&gt;(A12taxstdlife+$E484),((Input!$P$114+Input!$P$90)*$P$7)-SUM($P484:Y484),((Input!$P$114+Input!$P$90)*$P$7)/A12taxstdlife))</f>
        <v>0</v>
      </c>
      <c r="AA484" s="172">
        <f>IF(A12taxstdlife="n/a","n/a",IF(AA$3&gt;(A12taxstdlife+$E484),((Input!$P$114+Input!$P$90)*$P$7)-SUM($P484:Z484),((Input!$P$114+Input!$P$90)*$P$7)/A12taxstdlife))</f>
        <v>0</v>
      </c>
      <c r="AB484" s="172">
        <f>IF(A12taxstdlife="n/a","n/a",IF(AB$3&gt;(A12taxstdlife+$E484),((Input!$P$114+Input!$P$90)*$P$7)-SUM($P484:AA484),((Input!$P$114+Input!$P$90)*$P$7)/A12taxstdlife))</f>
        <v>0</v>
      </c>
      <c r="AC484" s="172">
        <f>IF(A12taxstdlife="n/a","n/a",IF(AC$3&gt;(A12taxstdlife+$E484),((Input!$P$114+Input!$P$90)*$P$7)-SUM($P484:AB484),((Input!$P$114+Input!$P$90)*$P$7)/A12taxstdlife))</f>
        <v>0</v>
      </c>
      <c r="AD484" s="172">
        <f>IF(A12taxstdlife="n/a","n/a",IF(AD$3&gt;(A12taxstdlife+$E484),((Input!$P$114+Input!$P$90)*$P$7)-SUM($P484:AC484),((Input!$P$114+Input!$P$90)*$P$7)/A12taxstdlife))</f>
        <v>0</v>
      </c>
      <c r="AE484" s="172">
        <f>IF(A12taxstdlife="n/a","n/a",IF(AE$3&gt;(A12taxstdlife+$E484),((Input!$P$114+Input!$P$90)*$P$7)-SUM($P484:AD484),((Input!$P$114+Input!$P$90)*$P$7)/A12taxstdlife))</f>
        <v>0</v>
      </c>
      <c r="AF484" s="172">
        <f>IF(A12taxstdlife="n/a","n/a",IF(AF$3&gt;(A12taxstdlife+$E484),((Input!$P$114+Input!$P$90)*$P$7)-SUM($P484:AE484),((Input!$P$114+Input!$P$90)*$P$7)/A12taxstdlife))</f>
        <v>0</v>
      </c>
      <c r="AG484" s="172">
        <f>IF(A12taxstdlife="n/a","n/a",IF(AG$3&gt;(A12taxstdlife+$E484),((Input!$P$114+Input!$P$90)*$P$7)-SUM($P484:AF484),((Input!$P$114+Input!$P$90)*$P$7)/A12taxstdlife))</f>
        <v>0</v>
      </c>
      <c r="AH484" s="172">
        <f>IF(A12taxstdlife="n/a","n/a",IF(AH$3&gt;(A12taxstdlife+$E484),((Input!$P$114+Input!$P$90)*$P$7)-SUM($P484:AG484),((Input!$P$114+Input!$P$90)*$P$7)/A12taxstdlife))</f>
        <v>0</v>
      </c>
      <c r="AI484" s="172">
        <f>IF(A12taxstdlife="n/a","n/a",IF(AI$3&gt;(A12taxstdlife+$E484),((Input!$P$114+Input!$P$90)*$P$7)-SUM($P484:AH484),((Input!$P$114+Input!$P$90)*$P$7)/A12taxstdlife))</f>
        <v>0</v>
      </c>
      <c r="AJ484" s="172">
        <f>IF(A12taxstdlife="n/a","n/a",IF(AJ$3&gt;(A12taxstdlife+$E484),((Input!$P$114+Input!$P$90)*$P$7)-SUM($P484:AI484),((Input!$P$114+Input!$P$90)*$P$7)/A12taxstdlife))</f>
        <v>0</v>
      </c>
      <c r="AK484" s="172">
        <f>IF(A12taxstdlife="n/a","n/a",IF(AK$3&gt;(A12taxstdlife+$E484),((Input!$P$114+Input!$P$90)*$P$7)-SUM($P484:AJ484),((Input!$P$114+Input!$P$90)*$P$7)/A12taxstdlife))</f>
        <v>0</v>
      </c>
      <c r="AL484" s="172">
        <f>IF(A12taxstdlife="n/a","n/a",IF(AL$3&gt;(A12taxstdlife+$E484),((Input!$P$114+Input!$P$90)*$P$7)-SUM($P484:AK484),((Input!$P$114+Input!$P$90)*$P$7)/A12taxstdlife))</f>
        <v>0</v>
      </c>
      <c r="AM484" s="172">
        <f>IF(A12taxstdlife="n/a","n/a",IF(AM$3&gt;(A12taxstdlife+$E484),((Input!$P$114+Input!$P$90)*$P$7)-SUM($P484:AL484),((Input!$P$114+Input!$P$90)*$P$7)/A12taxstdlife))</f>
        <v>0</v>
      </c>
      <c r="AN484" s="172">
        <f>IF(A12taxstdlife="n/a","n/a",IF(AN$3&gt;(A12taxstdlife+$E484),((Input!$P$114+Input!$P$90)*$P$7)-SUM($P484:AM484),((Input!$P$114+Input!$P$90)*$P$7)/A12taxstdlife))</f>
        <v>0</v>
      </c>
      <c r="AO484" s="172">
        <f>IF(A12taxstdlife="n/a","n/a",IF(AO$3&gt;(A12taxstdlife+$E484),((Input!$P$114+Input!$P$90)*$P$7)-SUM($P484:AN484),((Input!$P$114+Input!$P$90)*$P$7)/A12taxstdlife))</f>
        <v>0</v>
      </c>
      <c r="AP484" s="172">
        <f>IF(A12taxstdlife="n/a","n/a",IF(AP$3&gt;(A12taxstdlife+$E484),((Input!$P$114+Input!$P$90)*$P$7)-SUM($P484:AO484),((Input!$P$114+Input!$P$90)*$P$7)/A12taxstdlife))</f>
        <v>0</v>
      </c>
      <c r="AQ484" s="172">
        <f>IF(A12taxstdlife="n/a","n/a",IF(AQ$3&gt;(A12taxstdlife+$E484),((Input!$P$114+Input!$P$90)*$P$7)-SUM($P484:AP484),((Input!$P$114+Input!$P$90)*$P$7)/A12taxstdlife))</f>
        <v>0</v>
      </c>
      <c r="AR484" s="172">
        <f>IF(A12taxstdlife="n/a","n/a",IF(AR$3&gt;(A12taxstdlife+$E484),((Input!$P$114+Input!$P$90)*$P$7)-SUM($P484:AQ484),((Input!$P$114+Input!$P$90)*$P$7)/A12taxstdlife))</f>
        <v>0</v>
      </c>
      <c r="AS484" s="172">
        <f>IF(A12taxstdlife="n/a","n/a",IF(AS$3&gt;(A12taxstdlife+$E484),((Input!$P$114+Input!$P$90)*$P$7)-SUM($P484:AR484),((Input!$P$114+Input!$P$90)*$P$7)/A12taxstdlife))</f>
        <v>0</v>
      </c>
      <c r="AT484" s="172">
        <f>IF(A12taxstdlife="n/a","n/a",IF(AT$3&gt;(A12taxstdlife+$E484),((Input!$P$114+Input!$P$90)*$P$7)-SUM($P484:AS484),((Input!$P$114+Input!$P$90)*$P$7)/A12taxstdlife))</f>
        <v>0</v>
      </c>
      <c r="AU484" s="172">
        <f>IF(A12taxstdlife="n/a","n/a",IF(AU$3&gt;(A12taxstdlife+$E484),((Input!$P$114+Input!$P$90)*$P$7)-SUM($P484:AT484),((Input!$P$114+Input!$P$90)*$P$7)/A12taxstdlife))</f>
        <v>0</v>
      </c>
      <c r="AV484" s="172">
        <f>IF(A12taxstdlife="n/a","n/a",IF(AV$3&gt;(A12taxstdlife+$E484),((Input!$P$114+Input!$P$90)*$P$7)-SUM($P484:AU484),((Input!$P$114+Input!$P$90)*$P$7)/A12taxstdlife))</f>
        <v>0</v>
      </c>
      <c r="AW484" s="172">
        <f>IF(A12taxstdlife="n/a","n/a",IF(AW$3&gt;(A12taxstdlife+$E484),((Input!$P$114+Input!$P$90)*$P$7)-SUM($P484:AV484),((Input!$P$114+Input!$P$90)*$P$7)/A12taxstdlife))</f>
        <v>0</v>
      </c>
      <c r="AX484" s="172">
        <f>IF(A12taxstdlife="n/a","n/a",IF(AX$3&gt;(A12taxstdlife+$E484),((Input!$P$114+Input!$P$90)*$P$7)-SUM($P484:AW484),((Input!$P$114+Input!$P$90)*$P$7)/A12taxstdlife))</f>
        <v>0</v>
      </c>
      <c r="AY484" s="172">
        <f>IF(A12taxstdlife="n/a","n/a",IF(AY$3&gt;(A12taxstdlife+$E484),((Input!$P$114+Input!$P$90)*$P$7)-SUM($P484:AX484),((Input!$P$114+Input!$P$90)*$P$7)/A12taxstdlife))</f>
        <v>0</v>
      </c>
      <c r="AZ484" s="172">
        <f>IF(A12taxstdlife="n/a","n/a",IF(AZ$3&gt;(A12taxstdlife+$E484),((Input!$P$114+Input!$P$90)*$P$7)-SUM($P484:AY484),((Input!$P$114+Input!$P$90)*$P$7)/A12taxstdlife))</f>
        <v>0</v>
      </c>
      <c r="BA484" s="172">
        <f>IF(A12taxstdlife="n/a","n/a",IF(BA$3&gt;(A12taxstdlife+$E484),((Input!$P$114+Input!$P$90)*$P$7)-SUM($P484:AZ484),((Input!$P$114+Input!$P$90)*$P$7)/A12taxstdlife))</f>
        <v>0</v>
      </c>
      <c r="BB484" s="172">
        <f>IF(A12taxstdlife="n/a","n/a",IF(BB$3&gt;(A12taxstdlife+$E484),((Input!$P$114+Input!$P$90)*$P$7)-SUM($P484:BA484),((Input!$P$114+Input!$P$90)*$P$7)/A12taxstdlife))</f>
        <v>0</v>
      </c>
      <c r="BC484" s="172">
        <f>IF(A12taxstdlife="n/a","n/a",IF(BC$3&gt;(A12taxstdlife+$E484),((Input!$P$114+Input!$P$90)*$P$7)-SUM($P484:BB484),((Input!$P$114+Input!$P$90)*$P$7)/A12taxstdlife))</f>
        <v>0</v>
      </c>
      <c r="BD484" s="172">
        <f>IF(A12taxstdlife="n/a","n/a",IF(BD$3&gt;(A12taxstdlife+$E484),((Input!$P$114+Input!$P$90)*$P$7)-SUM($P484:BC484),((Input!$P$114+Input!$P$90)*$P$7)/A12taxstdlife))</f>
        <v>0</v>
      </c>
      <c r="BE484" s="172">
        <f>IF(A12taxstdlife="n/a","n/a",IF(BE$3&gt;(A12taxstdlife+$E484),((Input!$P$114+Input!$P$90)*$P$7)-SUM($P484:BD484),((Input!$P$114+Input!$P$90)*$P$7)/A12taxstdlife))</f>
        <v>0</v>
      </c>
      <c r="BF484" s="172">
        <f>IF(A12taxstdlife="n/a","n/a",IF(BF$3&gt;(A12taxstdlife+$E484),((Input!$P$114+Input!$P$90)*$P$7)-SUM($P484:BE484),((Input!$P$114+Input!$P$90)*$P$7)/A12taxstdlife))</f>
        <v>0</v>
      </c>
      <c r="BG484" s="172">
        <f>IF(A12taxstdlife="n/a","n/a",IF(BG$3&gt;(A12taxstdlife+$E484),((Input!$P$114+Input!$P$90)*$P$7)-SUM($P484:BF484),((Input!$P$114+Input!$P$90)*$P$7)/A12taxstdlife))</f>
        <v>0</v>
      </c>
      <c r="BH484" s="172">
        <f>IF(A12taxstdlife="n/a","n/a",IF(BH$3&gt;(A12taxstdlife+$E484),((Input!$P$114+Input!$P$90)*$P$7)-SUM($P484:BG484),((Input!$P$114+Input!$P$90)*$P$7)/A12taxstdlife))</f>
        <v>0</v>
      </c>
      <c r="BI484" s="172">
        <f>IF(A12taxstdlife="n/a","n/a",IF(BI$3&gt;(A12taxstdlife+$E484),((Input!$P$114+Input!$P$90)*$P$7)-SUM($P484:BH484),((Input!$P$114+Input!$P$90)*$P$7)/A12taxstdlife))</f>
        <v>0</v>
      </c>
      <c r="BJ484" s="16"/>
      <c r="BK484" s="16"/>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2" customFormat="1" hidden="1" outlineLevel="1">
      <c r="A485" s="16"/>
      <c r="B485" s="16"/>
      <c r="C485" s="35" t="str">
        <f>Asset12</f>
        <v>Telecommunications (Corporate)</v>
      </c>
      <c r="D485" s="16"/>
      <c r="E485" s="16"/>
      <c r="F485" s="32"/>
      <c r="G485" s="167">
        <f t="shared" ref="G485:AL485" si="80">SUM(G473:G484)</f>
        <v>0</v>
      </c>
      <c r="H485" s="167">
        <f t="shared" si="80"/>
        <v>0.21022833565818133</v>
      </c>
      <c r="I485" s="167">
        <f t="shared" si="80"/>
        <v>0.2294371697099514</v>
      </c>
      <c r="J485" s="167">
        <f t="shared" si="80"/>
        <v>0.24912139364855548</v>
      </c>
      <c r="K485" s="167">
        <f t="shared" si="80"/>
        <v>0.25920708315529079</v>
      </c>
      <c r="L485" s="167">
        <f t="shared" si="80"/>
        <v>0.27001216452539756</v>
      </c>
      <c r="M485" s="167">
        <f t="shared" si="80"/>
        <v>0.28108465548402611</v>
      </c>
      <c r="N485" s="167">
        <f t="shared" si="80"/>
        <v>0.2180161547865718</v>
      </c>
      <c r="O485" s="167">
        <f t="shared" si="80"/>
        <v>6.5093669610313751E-2</v>
      </c>
      <c r="P485" s="167">
        <f t="shared" si="80"/>
        <v>4.57422185924935E-2</v>
      </c>
      <c r="Q485" s="167">
        <f t="shared" si="80"/>
        <v>2.8937554983450037E-2</v>
      </c>
      <c r="R485" s="167">
        <f t="shared" si="80"/>
        <v>1.8636047917703302E-2</v>
      </c>
      <c r="S485" s="167">
        <f t="shared" si="80"/>
        <v>7.7507436710399918E-3</v>
      </c>
      <c r="T485" s="167">
        <f t="shared" si="80"/>
        <v>0</v>
      </c>
      <c r="U485" s="167">
        <f t="shared" si="80"/>
        <v>0</v>
      </c>
      <c r="V485" s="167">
        <f t="shared" si="80"/>
        <v>0</v>
      </c>
      <c r="W485" s="167">
        <f t="shared" si="80"/>
        <v>0</v>
      </c>
      <c r="X485" s="167">
        <f t="shared" si="80"/>
        <v>0</v>
      </c>
      <c r="Y485" s="167">
        <f t="shared" si="80"/>
        <v>0</v>
      </c>
      <c r="Z485" s="167">
        <f t="shared" si="80"/>
        <v>0</v>
      </c>
      <c r="AA485" s="167">
        <f t="shared" si="80"/>
        <v>0</v>
      </c>
      <c r="AB485" s="167">
        <f t="shared" si="80"/>
        <v>0</v>
      </c>
      <c r="AC485" s="167">
        <f t="shared" si="80"/>
        <v>0</v>
      </c>
      <c r="AD485" s="167">
        <f t="shared" si="80"/>
        <v>0</v>
      </c>
      <c r="AE485" s="167">
        <f t="shared" si="80"/>
        <v>0</v>
      </c>
      <c r="AF485" s="167">
        <f t="shared" si="80"/>
        <v>0</v>
      </c>
      <c r="AG485" s="167">
        <f t="shared" si="80"/>
        <v>0</v>
      </c>
      <c r="AH485" s="167">
        <f t="shared" si="80"/>
        <v>0</v>
      </c>
      <c r="AI485" s="167">
        <f t="shared" si="80"/>
        <v>0</v>
      </c>
      <c r="AJ485" s="167">
        <f t="shared" si="80"/>
        <v>0</v>
      </c>
      <c r="AK485" s="167">
        <f t="shared" si="80"/>
        <v>0</v>
      </c>
      <c r="AL485" s="167">
        <f t="shared" si="80"/>
        <v>0</v>
      </c>
      <c r="AM485" s="167">
        <f t="shared" ref="AM485:BI485" si="81">SUM(AM473:AM484)</f>
        <v>0</v>
      </c>
      <c r="AN485" s="167">
        <f t="shared" si="81"/>
        <v>0</v>
      </c>
      <c r="AO485" s="167">
        <f t="shared" si="81"/>
        <v>0</v>
      </c>
      <c r="AP485" s="167">
        <f t="shared" si="81"/>
        <v>0</v>
      </c>
      <c r="AQ485" s="167">
        <f t="shared" si="81"/>
        <v>0</v>
      </c>
      <c r="AR485" s="167">
        <f t="shared" si="81"/>
        <v>0</v>
      </c>
      <c r="AS485" s="167">
        <f t="shared" si="81"/>
        <v>0</v>
      </c>
      <c r="AT485" s="167">
        <f t="shared" si="81"/>
        <v>0</v>
      </c>
      <c r="AU485" s="167">
        <f t="shared" si="81"/>
        <v>0</v>
      </c>
      <c r="AV485" s="167">
        <f t="shared" si="81"/>
        <v>0</v>
      </c>
      <c r="AW485" s="167">
        <f t="shared" si="81"/>
        <v>0</v>
      </c>
      <c r="AX485" s="167">
        <f t="shared" si="81"/>
        <v>0</v>
      </c>
      <c r="AY485" s="167">
        <f t="shared" si="81"/>
        <v>0</v>
      </c>
      <c r="AZ485" s="167">
        <f t="shared" si="81"/>
        <v>0</v>
      </c>
      <c r="BA485" s="167">
        <f t="shared" si="81"/>
        <v>0</v>
      </c>
      <c r="BB485" s="167">
        <f t="shared" si="81"/>
        <v>0</v>
      </c>
      <c r="BC485" s="167">
        <f t="shared" si="81"/>
        <v>0</v>
      </c>
      <c r="BD485" s="167">
        <f t="shared" si="81"/>
        <v>0</v>
      </c>
      <c r="BE485" s="167">
        <f t="shared" si="81"/>
        <v>0</v>
      </c>
      <c r="BF485" s="167">
        <f t="shared" si="81"/>
        <v>0</v>
      </c>
      <c r="BG485" s="167">
        <f t="shared" si="81"/>
        <v>0</v>
      </c>
      <c r="BH485" s="167">
        <f t="shared" si="81"/>
        <v>0</v>
      </c>
      <c r="BI485" s="167">
        <f t="shared" si="81"/>
        <v>0</v>
      </c>
      <c r="BJ485" s="16"/>
      <c r="BK485" s="16"/>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2" customFormat="1" hidden="1" outlineLevel="2">
      <c r="A486" s="16"/>
      <c r="B486" s="42" t="str">
        <f>C498</f>
        <v>Other Non-System Assets (Corporate)</v>
      </c>
      <c r="C486" s="43"/>
      <c r="D486" s="44" t="s">
        <v>72</v>
      </c>
      <c r="E486" s="43"/>
      <c r="F486" s="45"/>
      <c r="G486" s="171" t="str">
        <f>IF(G$3&gt;A13taxremlife,A13taxvalue-SUM($F486:F486),IF(A13taxremlife="N/A","n/a",A13taxvalue/A13taxremlife))</f>
        <v>n/a</v>
      </c>
      <c r="H486" s="171" t="str">
        <f>IF(H$3&gt;A13taxremlife,A13taxvalue-SUM($F486:G486),IF(A13taxremlife="N/A","n/a",A13taxvalue/A13taxremlife))</f>
        <v>n/a</v>
      </c>
      <c r="I486" s="171" t="str">
        <f>IF(I$3&gt;A13taxremlife,A13taxvalue-SUM($F486:H486),IF(A13taxremlife="N/A","n/a",A13taxvalue/A13taxremlife))</f>
        <v>n/a</v>
      </c>
      <c r="J486" s="171" t="str">
        <f>IF(J$3&gt;A13taxremlife,A13taxvalue-SUM($F486:I486),IF(A13taxremlife="N/A","n/a",A13taxvalue/A13taxremlife))</f>
        <v>n/a</v>
      </c>
      <c r="K486" s="171" t="str">
        <f>IF(K$3&gt;A13taxremlife,A13taxvalue-SUM($F486:J486),IF(A13taxremlife="N/A","n/a",A13taxvalue/A13taxremlife))</f>
        <v>n/a</v>
      </c>
      <c r="L486" s="171" t="str">
        <f>IF(L$3&gt;A13taxremlife,A13taxvalue-SUM($F486:K486),IF(A13taxremlife="N/A","n/a",A13taxvalue/A13taxremlife))</f>
        <v>n/a</v>
      </c>
      <c r="M486" s="171" t="str">
        <f>IF(M$3&gt;A13taxremlife,A13taxvalue-SUM($F486:L486),IF(A13taxremlife="N/A","n/a",A13taxvalue/A13taxremlife))</f>
        <v>n/a</v>
      </c>
      <c r="N486" s="171" t="str">
        <f>IF(N$3&gt;A13taxremlife,A13taxvalue-SUM($F486:M486),IF(A13taxremlife="N/A","n/a",A13taxvalue/A13taxremlife))</f>
        <v>n/a</v>
      </c>
      <c r="O486" s="171" t="str">
        <f>IF(O$3&gt;A13taxremlife,A13taxvalue-SUM($F486:N486),IF(A13taxremlife="N/A","n/a",A13taxvalue/A13taxremlife))</f>
        <v>n/a</v>
      </c>
      <c r="P486" s="171" t="str">
        <f>IF(P$3&gt;A13taxremlife,A13taxvalue-SUM($F486:O486),IF(A13taxremlife="N/A","n/a",A13taxvalue/A13taxremlife))</f>
        <v>n/a</v>
      </c>
      <c r="Q486" s="171" t="str">
        <f>IF(Q$3&gt;A13taxremlife,A13taxvalue-SUM($F486:P486),IF(A13taxremlife="N/A","n/a",A13taxvalue/A13taxremlife))</f>
        <v>n/a</v>
      </c>
      <c r="R486" s="171" t="str">
        <f>IF(R$3&gt;A13taxremlife,A13taxvalue-SUM($F486:Q486),IF(A13taxremlife="N/A","n/a",A13taxvalue/A13taxremlife))</f>
        <v>n/a</v>
      </c>
      <c r="S486" s="171" t="str">
        <f>IF(S$3&gt;A13taxremlife,A13taxvalue-SUM($F486:R486),IF(A13taxremlife="N/A","n/a",A13taxvalue/A13taxremlife))</f>
        <v>n/a</v>
      </c>
      <c r="T486" s="171" t="str">
        <f>IF(T$3&gt;A13taxremlife,A13taxvalue-SUM($F486:S486),IF(A13taxremlife="N/A","n/a",A13taxvalue/A13taxremlife))</f>
        <v>n/a</v>
      </c>
      <c r="U486" s="171" t="str">
        <f>IF(U$3&gt;A13taxremlife,A13taxvalue-SUM($F486:T486),IF(A13taxremlife="N/A","n/a",A13taxvalue/A13taxremlife))</f>
        <v>n/a</v>
      </c>
      <c r="V486" s="171" t="str">
        <f>IF(V$3&gt;A13taxremlife,A13taxvalue-SUM($F486:U486),IF(A13taxremlife="N/A","n/a",A13taxvalue/A13taxremlife))</f>
        <v>n/a</v>
      </c>
      <c r="W486" s="171" t="str">
        <f>IF(W$3&gt;A13taxremlife,A13taxvalue-SUM($F486:V486),IF(A13taxremlife="N/A","n/a",A13taxvalue/A13taxremlife))</f>
        <v>n/a</v>
      </c>
      <c r="X486" s="171" t="str">
        <f>IF(X$3&gt;A13taxremlife,A13taxvalue-SUM($F486:W486),IF(A13taxremlife="N/A","n/a",A13taxvalue/A13taxremlife))</f>
        <v>n/a</v>
      </c>
      <c r="Y486" s="171" t="str">
        <f>IF(Y$3&gt;A13taxremlife,A13taxvalue-SUM($F486:X486),IF(A13taxremlife="N/A","n/a",A13taxvalue/A13taxremlife))</f>
        <v>n/a</v>
      </c>
      <c r="Z486" s="171" t="str">
        <f>IF(Z$3&gt;A13taxremlife,A13taxvalue-SUM($F486:Y486),IF(A13taxremlife="N/A","n/a",A13taxvalue/A13taxremlife))</f>
        <v>n/a</v>
      </c>
      <c r="AA486" s="171" t="str">
        <f>IF(AA$3&gt;A13taxremlife,A13taxvalue-SUM($F486:Z486),IF(A13taxremlife="N/A","n/a",A13taxvalue/A13taxremlife))</f>
        <v>n/a</v>
      </c>
      <c r="AB486" s="171" t="str">
        <f>IF(AB$3&gt;A13taxremlife,A13taxvalue-SUM($F486:AA486),IF(A13taxremlife="N/A","n/a",A13taxvalue/A13taxremlife))</f>
        <v>n/a</v>
      </c>
      <c r="AC486" s="171" t="str">
        <f>IF(AC$3&gt;A13taxremlife,A13taxvalue-SUM($F486:AB486),IF(A13taxremlife="N/A","n/a",A13taxvalue/A13taxremlife))</f>
        <v>n/a</v>
      </c>
      <c r="AD486" s="171" t="str">
        <f>IF(AD$3&gt;A13taxremlife,A13taxvalue-SUM($F486:AC486),IF(A13taxremlife="N/A","n/a",A13taxvalue/A13taxremlife))</f>
        <v>n/a</v>
      </c>
      <c r="AE486" s="171" t="str">
        <f>IF(AE$3&gt;A13taxremlife,A13taxvalue-SUM($F486:AD486),IF(A13taxremlife="N/A","n/a",A13taxvalue/A13taxremlife))</f>
        <v>n/a</v>
      </c>
      <c r="AF486" s="171" t="str">
        <f>IF(AF$3&gt;A13taxremlife,A13taxvalue-SUM($F486:AE486),IF(A13taxremlife="N/A","n/a",A13taxvalue/A13taxremlife))</f>
        <v>n/a</v>
      </c>
      <c r="AG486" s="171" t="str">
        <f>IF(AG$3&gt;A13taxremlife,A13taxvalue-SUM($F486:AF486),IF(A13taxremlife="N/A","n/a",A13taxvalue/A13taxremlife))</f>
        <v>n/a</v>
      </c>
      <c r="AH486" s="171" t="str">
        <f>IF(AH$3&gt;A13taxremlife,A13taxvalue-SUM($F486:AG486),IF(A13taxremlife="N/A","n/a",A13taxvalue/A13taxremlife))</f>
        <v>n/a</v>
      </c>
      <c r="AI486" s="171" t="str">
        <f>IF(AI$3&gt;A13taxremlife,A13taxvalue-SUM($F486:AH486),IF(A13taxremlife="N/A","n/a",A13taxvalue/A13taxremlife))</f>
        <v>n/a</v>
      </c>
      <c r="AJ486" s="171" t="str">
        <f>IF(AJ$3&gt;A13taxremlife,A13taxvalue-SUM($F486:AI486),IF(A13taxremlife="N/A","n/a",A13taxvalue/A13taxremlife))</f>
        <v>n/a</v>
      </c>
      <c r="AK486" s="171" t="str">
        <f>IF(AK$3&gt;A13taxremlife,A13taxvalue-SUM($F486:AJ486),IF(A13taxremlife="N/A","n/a",A13taxvalue/A13taxremlife))</f>
        <v>n/a</v>
      </c>
      <c r="AL486" s="171" t="str">
        <f>IF(AL$3&gt;A13taxremlife,A13taxvalue-SUM($F486:AK486),IF(A13taxremlife="N/A","n/a",A13taxvalue/A13taxremlife))</f>
        <v>n/a</v>
      </c>
      <c r="AM486" s="171" t="str">
        <f>IF(AM$3&gt;A13taxremlife,A13taxvalue-SUM($F486:AL486),IF(A13taxremlife="N/A","n/a",A13taxvalue/A13taxremlife))</f>
        <v>n/a</v>
      </c>
      <c r="AN486" s="171" t="str">
        <f>IF(AN$3&gt;A13taxremlife,A13taxvalue-SUM($F486:AM486),IF(A13taxremlife="N/A","n/a",A13taxvalue/A13taxremlife))</f>
        <v>n/a</v>
      </c>
      <c r="AO486" s="171" t="str">
        <f>IF(AO$3&gt;A13taxremlife,A13taxvalue-SUM($F486:AN486),IF(A13taxremlife="N/A","n/a",A13taxvalue/A13taxremlife))</f>
        <v>n/a</v>
      </c>
      <c r="AP486" s="171" t="str">
        <f>IF(AP$3&gt;A13taxremlife,A13taxvalue-SUM($F486:AO486),IF(A13taxremlife="N/A","n/a",A13taxvalue/A13taxremlife))</f>
        <v>n/a</v>
      </c>
      <c r="AQ486" s="171" t="str">
        <f>IF(AQ$3&gt;A13taxremlife,A13taxvalue-SUM($F486:AP486),IF(A13taxremlife="N/A","n/a",A13taxvalue/A13taxremlife))</f>
        <v>n/a</v>
      </c>
      <c r="AR486" s="171" t="str">
        <f>IF(AR$3&gt;A13taxremlife,A13taxvalue-SUM($F486:AQ486),IF(A13taxremlife="N/A","n/a",A13taxvalue/A13taxremlife))</f>
        <v>n/a</v>
      </c>
      <c r="AS486" s="171" t="str">
        <f>IF(AS$3&gt;A13taxremlife,A13taxvalue-SUM($F486:AR486),IF(A13taxremlife="N/A","n/a",A13taxvalue/A13taxremlife))</f>
        <v>n/a</v>
      </c>
      <c r="AT486" s="171" t="str">
        <f>IF(AT$3&gt;A13taxremlife,A13taxvalue-SUM($F486:AS486),IF(A13taxremlife="N/A","n/a",A13taxvalue/A13taxremlife))</f>
        <v>n/a</v>
      </c>
      <c r="AU486" s="171" t="str">
        <f>IF(AU$3&gt;A13taxremlife,A13taxvalue-SUM($F486:AT486),IF(A13taxremlife="N/A","n/a",A13taxvalue/A13taxremlife))</f>
        <v>n/a</v>
      </c>
      <c r="AV486" s="171" t="str">
        <f>IF(AV$3&gt;A13taxremlife,A13taxvalue-SUM($F486:AU486),IF(A13taxremlife="N/A","n/a",A13taxvalue/A13taxremlife))</f>
        <v>n/a</v>
      </c>
      <c r="AW486" s="171" t="str">
        <f>IF(AW$3&gt;A13taxremlife,A13taxvalue-SUM($F486:AV486),IF(A13taxremlife="N/A","n/a",A13taxvalue/A13taxremlife))</f>
        <v>n/a</v>
      </c>
      <c r="AX486" s="171" t="str">
        <f>IF(AX$3&gt;A13taxremlife,A13taxvalue-SUM($F486:AW486),IF(A13taxremlife="N/A","n/a",A13taxvalue/A13taxremlife))</f>
        <v>n/a</v>
      </c>
      <c r="AY486" s="171" t="str">
        <f>IF(AY$3&gt;A13taxremlife,A13taxvalue-SUM($F486:AX486),IF(A13taxremlife="N/A","n/a",A13taxvalue/A13taxremlife))</f>
        <v>n/a</v>
      </c>
      <c r="AZ486" s="171" t="str">
        <f>IF(AZ$3&gt;A13taxremlife,A13taxvalue-SUM($F486:AY486),IF(A13taxremlife="N/A","n/a",A13taxvalue/A13taxremlife))</f>
        <v>n/a</v>
      </c>
      <c r="BA486" s="171" t="str">
        <f>IF(BA$3&gt;A13taxremlife,A13taxvalue-SUM($F486:AZ486),IF(A13taxremlife="N/A","n/a",A13taxvalue/A13taxremlife))</f>
        <v>n/a</v>
      </c>
      <c r="BB486" s="171" t="str">
        <f>IF(BB$3&gt;A13taxremlife,A13taxvalue-SUM($F486:BA486),IF(A13taxremlife="N/A","n/a",A13taxvalue/A13taxremlife))</f>
        <v>n/a</v>
      </c>
      <c r="BC486" s="171" t="str">
        <f>IF(BC$3&gt;A13taxremlife,A13taxvalue-SUM($F486:BB486),IF(A13taxremlife="N/A","n/a",A13taxvalue/A13taxremlife))</f>
        <v>n/a</v>
      </c>
      <c r="BD486" s="171" t="str">
        <f>IF(BD$3&gt;A13taxremlife,A13taxvalue-SUM($F486:BC486),IF(A13taxremlife="N/A","n/a",A13taxvalue/A13taxremlife))</f>
        <v>n/a</v>
      </c>
      <c r="BE486" s="171" t="str">
        <f>IF(BE$3&gt;A13taxremlife,A13taxvalue-SUM($F486:BD486),IF(A13taxremlife="N/A","n/a",A13taxvalue/A13taxremlife))</f>
        <v>n/a</v>
      </c>
      <c r="BF486" s="171" t="str">
        <f>IF(BF$3&gt;A13taxremlife,A13taxvalue-SUM($F486:BE486),IF(A13taxremlife="N/A","n/a",A13taxvalue/A13taxremlife))</f>
        <v>n/a</v>
      </c>
      <c r="BG486" s="171" t="str">
        <f>IF(BG$3&gt;A13taxremlife,A13taxvalue-SUM($F486:BF486),IF(A13taxremlife="N/A","n/a",A13taxvalue/A13taxremlife))</f>
        <v>n/a</v>
      </c>
      <c r="BH486" s="171" t="str">
        <f>IF(BH$3&gt;A13taxremlife,A13taxvalue-SUM($F486:BG486),IF(A13taxremlife="N/A","n/a",A13taxvalue/A13taxremlife))</f>
        <v>n/a</v>
      </c>
      <c r="BI486" s="171" t="str">
        <f>IF(BI$3&gt;A13taxremlife,A13taxvalue-SUM($F486:BH486),IF(A13taxremlife="N/A","n/a",A13taxvalue/A13taxremlife))</f>
        <v>n/a</v>
      </c>
      <c r="BJ486" s="16"/>
      <c r="BK486" s="1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2" customFormat="1" hidden="1" outlineLevel="2">
      <c r="A487" s="16"/>
      <c r="B487" s="16"/>
      <c r="C487" s="35"/>
      <c r="D487" s="546" t="s">
        <v>71</v>
      </c>
      <c r="E487" s="293">
        <v>0</v>
      </c>
      <c r="F487" s="37"/>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72"/>
      <c r="BC487" s="172"/>
      <c r="BD487" s="172"/>
      <c r="BE487" s="172"/>
      <c r="BF487" s="172"/>
      <c r="BG487" s="172"/>
      <c r="BH487" s="172"/>
      <c r="BI487" s="172"/>
      <c r="BJ487" s="16"/>
      <c r="BK487" s="16"/>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2" customFormat="1" hidden="1" outlineLevel="2">
      <c r="A488" s="16"/>
      <c r="B488" s="16"/>
      <c r="C488" s="35"/>
      <c r="D488" s="546"/>
      <c r="E488" s="293">
        <v>1</v>
      </c>
      <c r="F488" s="37"/>
      <c r="G488" s="317"/>
      <c r="H488" s="172">
        <f>IF(A13taxstdlife="n/a","n/a",IF(H$3&gt;(A13taxstdlife+$E488),((Input!$G$115+Input!$G$91)*$G$7)-SUM($G488:G488),((Input!$G$115+Input!$G$91)*$G$7)/A13taxstdlife))</f>
        <v>0</v>
      </c>
      <c r="I488" s="172">
        <f>IF(A13taxstdlife="n/a","n/a",IF(I$3&gt;(A13taxstdlife+$E488),((Input!$G$115+Input!$G$91)*$G$7)-SUM($G488:H488),((Input!$G$115+Input!$G$91)*$G$7)/A13taxstdlife))</f>
        <v>0</v>
      </c>
      <c r="J488" s="172">
        <f>IF(A13taxstdlife="n/a","n/a",IF(J$3&gt;(A13taxstdlife+$E488),((Input!$G$115+Input!$G$91)*$G$7)-SUM($G488:I488),((Input!$G$115+Input!$G$91)*$G$7)/A13taxstdlife))</f>
        <v>0</v>
      </c>
      <c r="K488" s="172">
        <f>IF(A13taxstdlife="n/a","n/a",IF(K$3&gt;(A13taxstdlife+$E488),((Input!$G$115+Input!$G$91)*$G$7)-SUM($G488:J488),((Input!$G$115+Input!$G$91)*$G$7)/A13taxstdlife))</f>
        <v>0</v>
      </c>
      <c r="L488" s="172">
        <f>IF(A13taxstdlife="n/a","n/a",IF(L$3&gt;(A13taxstdlife+$E488),((Input!$G$115+Input!$G$91)*$G$7)-SUM($G488:K488),((Input!$G$115+Input!$G$91)*$G$7)/A13taxstdlife))</f>
        <v>0</v>
      </c>
      <c r="M488" s="172">
        <f>IF(A13taxstdlife="n/a","n/a",IF(M$3&gt;(A13taxstdlife+$E488),((Input!$G$115+Input!$G$91)*$G$7)-SUM($G488:L488),((Input!$G$115+Input!$G$91)*$G$7)/A13taxstdlife))</f>
        <v>0</v>
      </c>
      <c r="N488" s="172">
        <f>IF(A13taxstdlife="n/a","n/a",IF(N$3&gt;(A13taxstdlife+$E488),((Input!$G$115+Input!$G$91)*$G$7)-SUM($G488:M488),((Input!$G$115+Input!$G$91)*$G$7)/A13taxstdlife))</f>
        <v>0</v>
      </c>
      <c r="O488" s="172">
        <f>IF(A13taxstdlife="n/a","n/a",IF(O$3&gt;(A13taxstdlife+$E488),((Input!$G$115+Input!$G$91)*$G$7)-SUM($G488:N488),((Input!$G$115+Input!$G$91)*$G$7)/A13taxstdlife))</f>
        <v>0</v>
      </c>
      <c r="P488" s="172">
        <f>IF(A13taxstdlife="n/a","n/a",IF(P$3&gt;(A13taxstdlife+$E488),((Input!$G$115+Input!$G$91)*$G$7)-SUM($G488:O488),((Input!$G$115+Input!$G$91)*$G$7)/A13taxstdlife))</f>
        <v>0</v>
      </c>
      <c r="Q488" s="172">
        <f>IF(A13taxstdlife="n/a","n/a",IF(Q$3&gt;(A13taxstdlife+$E488),((Input!$G$115+Input!$G$91)*$G$7)-SUM($G488:P488),((Input!$G$115+Input!$G$91)*$G$7)/A13taxstdlife))</f>
        <v>0</v>
      </c>
      <c r="R488" s="172">
        <f>IF(A13taxstdlife="n/a","n/a",IF(R$3&gt;(A13taxstdlife+$E488),((Input!$G$115+Input!$G$91)*$G$7)-SUM($G488:Q488),((Input!$G$115+Input!$G$91)*$G$7)/A13taxstdlife))</f>
        <v>0</v>
      </c>
      <c r="S488" s="172">
        <f>IF(A13taxstdlife="n/a","n/a",IF(S$3&gt;(A13taxstdlife+$E488),((Input!$G$115+Input!$G$91)*$G$7)-SUM($G488:R488),((Input!$G$115+Input!$G$91)*$G$7)/A13taxstdlife))</f>
        <v>0</v>
      </c>
      <c r="T488" s="172">
        <f>IF(A13taxstdlife="n/a","n/a",IF(T$3&gt;(A13taxstdlife+$E488),((Input!$G$115+Input!$G$91)*$G$7)-SUM($G488:S488),((Input!$G$115+Input!$G$91)*$G$7)/A13taxstdlife))</f>
        <v>0</v>
      </c>
      <c r="U488" s="172">
        <f>IF(A13taxstdlife="n/a","n/a",IF(U$3&gt;(A13taxstdlife+$E488),((Input!$G$115+Input!$G$91)*$G$7)-SUM($G488:T488),((Input!$G$115+Input!$G$91)*$G$7)/A13taxstdlife))</f>
        <v>0</v>
      </c>
      <c r="V488" s="172">
        <f>IF(A13taxstdlife="n/a","n/a",IF(V$3&gt;(A13taxstdlife+$E488),((Input!$G$115+Input!$G$91)*$G$7)-SUM($G488:U488),((Input!$G$115+Input!$G$91)*$G$7)/A13taxstdlife))</f>
        <v>0</v>
      </c>
      <c r="W488" s="172">
        <f>IF(A13taxstdlife="n/a","n/a",IF(W$3&gt;(A13taxstdlife+$E488),((Input!$G$115+Input!$G$91)*$G$7)-SUM($G488:V488),((Input!$G$115+Input!$G$91)*$G$7)/A13taxstdlife))</f>
        <v>0</v>
      </c>
      <c r="X488" s="172">
        <f>IF(A13taxstdlife="n/a","n/a",IF(X$3&gt;(A13taxstdlife+$E488),((Input!$G$115+Input!$G$91)*$G$7)-SUM($G488:W488),((Input!$G$115+Input!$G$91)*$G$7)/A13taxstdlife))</f>
        <v>0</v>
      </c>
      <c r="Y488" s="172">
        <f>IF(A13taxstdlife="n/a","n/a",IF(Y$3&gt;(A13taxstdlife+$E488),((Input!$G$115+Input!$G$91)*$G$7)-SUM($G488:X488),((Input!$G$115+Input!$G$91)*$G$7)/A13taxstdlife))</f>
        <v>0</v>
      </c>
      <c r="Z488" s="172">
        <f>IF(A13taxstdlife="n/a","n/a",IF(Z$3&gt;(A13taxstdlife+$E488),((Input!$G$115+Input!$G$91)*$G$7)-SUM($G488:Y488),((Input!$G$115+Input!$G$91)*$G$7)/A13taxstdlife))</f>
        <v>0</v>
      </c>
      <c r="AA488" s="172">
        <f>IF(A13taxstdlife="n/a","n/a",IF(AA$3&gt;(A13taxstdlife+$E488),((Input!$G$115+Input!$G$91)*$G$7)-SUM($G488:Z488),((Input!$G$115+Input!$G$91)*$G$7)/A13taxstdlife))</f>
        <v>0</v>
      </c>
      <c r="AB488" s="172">
        <f>IF(A13taxstdlife="n/a","n/a",IF(AB$3&gt;(A13taxstdlife+$E488),((Input!$G$115+Input!$G$91)*$G$7)-SUM($G488:AA488),((Input!$G$115+Input!$G$91)*$G$7)/A13taxstdlife))</f>
        <v>0</v>
      </c>
      <c r="AC488" s="172">
        <f>IF(A13taxstdlife="n/a","n/a",IF(AC$3&gt;(A13taxstdlife+$E488),((Input!$G$115+Input!$G$91)*$G$7)-SUM($G488:AB488),((Input!$G$115+Input!$G$91)*$G$7)/A13taxstdlife))</f>
        <v>0</v>
      </c>
      <c r="AD488" s="172">
        <f>IF(A13taxstdlife="n/a","n/a",IF(AD$3&gt;(A13taxstdlife+$E488),((Input!$G$115+Input!$G$91)*$G$7)-SUM($G488:AC488),((Input!$G$115+Input!$G$91)*$G$7)/A13taxstdlife))</f>
        <v>0</v>
      </c>
      <c r="AE488" s="172">
        <f>IF(A13taxstdlife="n/a","n/a",IF(AE$3&gt;(A13taxstdlife+$E488),((Input!$G$115+Input!$G$91)*$G$7)-SUM($G488:AD488),((Input!$G$115+Input!$G$91)*$G$7)/A13taxstdlife))</f>
        <v>0</v>
      </c>
      <c r="AF488" s="172">
        <f>IF(A13taxstdlife="n/a","n/a",IF(AF$3&gt;(A13taxstdlife+$E488),((Input!$G$115+Input!$G$91)*$G$7)-SUM($G488:AE488),((Input!$G$115+Input!$G$91)*$G$7)/A13taxstdlife))</f>
        <v>0</v>
      </c>
      <c r="AG488" s="172">
        <f>IF(A13taxstdlife="n/a","n/a",IF(AG$3&gt;(A13taxstdlife+$E488),((Input!$G$115+Input!$G$91)*$G$7)-SUM($G488:AF488),((Input!$G$115+Input!$G$91)*$G$7)/A13taxstdlife))</f>
        <v>0</v>
      </c>
      <c r="AH488" s="172">
        <f>IF(A13taxstdlife="n/a","n/a",IF(AH$3&gt;(A13taxstdlife+$E488),((Input!$G$115+Input!$G$91)*$G$7)-SUM($G488:AG488),((Input!$G$115+Input!$G$91)*$G$7)/A13taxstdlife))</f>
        <v>0</v>
      </c>
      <c r="AI488" s="172">
        <f>IF(A13taxstdlife="n/a","n/a",IF(AI$3&gt;(A13taxstdlife+$E488),((Input!$G$115+Input!$G$91)*$G$7)-SUM($G488:AH488),((Input!$G$115+Input!$G$91)*$G$7)/A13taxstdlife))</f>
        <v>0</v>
      </c>
      <c r="AJ488" s="172">
        <f>IF(A13taxstdlife="n/a","n/a",IF(AJ$3&gt;(A13taxstdlife+$E488),((Input!$G$115+Input!$G$91)*$G$7)-SUM($G488:AI488),((Input!$G$115+Input!$G$91)*$G$7)/A13taxstdlife))</f>
        <v>0</v>
      </c>
      <c r="AK488" s="172">
        <f>IF(A13taxstdlife="n/a","n/a",IF(AK$3&gt;(A13taxstdlife+$E488),((Input!$G$115+Input!$G$91)*$G$7)-SUM($G488:AJ488),((Input!$G$115+Input!$G$91)*$G$7)/A13taxstdlife))</f>
        <v>0</v>
      </c>
      <c r="AL488" s="172">
        <f>IF(A13taxstdlife="n/a","n/a",IF(AL$3&gt;(A13taxstdlife+$E488),((Input!$G$115+Input!$G$91)*$G$7)-SUM($G488:AK488),((Input!$G$115+Input!$G$91)*$G$7)/A13taxstdlife))</f>
        <v>0</v>
      </c>
      <c r="AM488" s="172">
        <f>IF(A13taxstdlife="n/a","n/a",IF(AM$3&gt;(A13taxstdlife+$E488),((Input!$G$115+Input!$G$91)*$G$7)-SUM($G488:AL488),((Input!$G$115+Input!$G$91)*$G$7)/A13taxstdlife))</f>
        <v>0</v>
      </c>
      <c r="AN488" s="172">
        <f>IF(A13taxstdlife="n/a","n/a",IF(AN$3&gt;(A13taxstdlife+$E488),((Input!$G$115+Input!$G$91)*$G$7)-SUM($G488:AM488),((Input!$G$115+Input!$G$91)*$G$7)/A13taxstdlife))</f>
        <v>0</v>
      </c>
      <c r="AO488" s="172">
        <f>IF(A13taxstdlife="n/a","n/a",IF(AO$3&gt;(A13taxstdlife+$E488),((Input!$G$115+Input!$G$91)*$G$7)-SUM($G488:AN488),((Input!$G$115+Input!$G$91)*$G$7)/A13taxstdlife))</f>
        <v>0</v>
      </c>
      <c r="AP488" s="172">
        <f>IF(A13taxstdlife="n/a","n/a",IF(AP$3&gt;(A13taxstdlife+$E488),((Input!$G$115+Input!$G$91)*$G$7)-SUM($G488:AO488),((Input!$G$115+Input!$G$91)*$G$7)/A13taxstdlife))</f>
        <v>0</v>
      </c>
      <c r="AQ488" s="172">
        <f>IF(A13taxstdlife="n/a","n/a",IF(AQ$3&gt;(A13taxstdlife+$E488),((Input!$G$115+Input!$G$91)*$G$7)-SUM($G488:AP488),((Input!$G$115+Input!$G$91)*$G$7)/A13taxstdlife))</f>
        <v>0</v>
      </c>
      <c r="AR488" s="172">
        <f>IF(A13taxstdlife="n/a","n/a",IF(AR$3&gt;(A13taxstdlife+$E488),((Input!$G$115+Input!$G$91)*$G$7)-SUM($G488:AQ488),((Input!$G$115+Input!$G$91)*$G$7)/A13taxstdlife))</f>
        <v>0</v>
      </c>
      <c r="AS488" s="172">
        <f>IF(A13taxstdlife="n/a","n/a",IF(AS$3&gt;(A13taxstdlife+$E488),((Input!$G$115+Input!$G$91)*$G$7)-SUM($G488:AR488),((Input!$G$115+Input!$G$91)*$G$7)/A13taxstdlife))</f>
        <v>0</v>
      </c>
      <c r="AT488" s="172">
        <f>IF(A13taxstdlife="n/a","n/a",IF(AT$3&gt;(A13taxstdlife+$E488),((Input!$G$115+Input!$G$91)*$G$7)-SUM($G488:AS488),((Input!$G$115+Input!$G$91)*$G$7)/A13taxstdlife))</f>
        <v>0</v>
      </c>
      <c r="AU488" s="172">
        <f>IF(A13taxstdlife="n/a","n/a",IF(AU$3&gt;(A13taxstdlife+$E488),((Input!$G$115+Input!$G$91)*$G$7)-SUM($G488:AT488),((Input!$G$115+Input!$G$91)*$G$7)/A13taxstdlife))</f>
        <v>0</v>
      </c>
      <c r="AV488" s="172">
        <f>IF(A13taxstdlife="n/a","n/a",IF(AV$3&gt;(A13taxstdlife+$E488),((Input!$G$115+Input!$G$91)*$G$7)-SUM($G488:AU488),((Input!$G$115+Input!$G$91)*$G$7)/A13taxstdlife))</f>
        <v>0</v>
      </c>
      <c r="AW488" s="172">
        <f>IF(A13taxstdlife="n/a","n/a",IF(AW$3&gt;(A13taxstdlife+$E488),((Input!$G$115+Input!$G$91)*$G$7)-SUM($G488:AV488),((Input!$G$115+Input!$G$91)*$G$7)/A13taxstdlife))</f>
        <v>0</v>
      </c>
      <c r="AX488" s="172">
        <f>IF(A13taxstdlife="n/a","n/a",IF(AX$3&gt;(A13taxstdlife+$E488),((Input!$G$115+Input!$G$91)*$G$7)-SUM($G488:AW488),((Input!$G$115+Input!$G$91)*$G$7)/A13taxstdlife))</f>
        <v>0</v>
      </c>
      <c r="AY488" s="172">
        <f>IF(A13taxstdlife="n/a","n/a",IF(AY$3&gt;(A13taxstdlife+$E488),((Input!$G$115+Input!$G$91)*$G$7)-SUM($G488:AX488),((Input!$G$115+Input!$G$91)*$G$7)/A13taxstdlife))</f>
        <v>0</v>
      </c>
      <c r="AZ488" s="172">
        <f>IF(A13taxstdlife="n/a","n/a",IF(AZ$3&gt;(A13taxstdlife+$E488),((Input!$G$115+Input!$G$91)*$G$7)-SUM($G488:AY488),((Input!$G$115+Input!$G$91)*$G$7)/A13taxstdlife))</f>
        <v>0</v>
      </c>
      <c r="BA488" s="172">
        <f>IF(A13taxstdlife="n/a","n/a",IF(BA$3&gt;(A13taxstdlife+$E488),((Input!$G$115+Input!$G$91)*$G$7)-SUM($G488:AZ488),((Input!$G$115+Input!$G$91)*$G$7)/A13taxstdlife))</f>
        <v>0</v>
      </c>
      <c r="BB488" s="172">
        <f>IF(A13taxstdlife="n/a","n/a",IF(BB$3&gt;(A13taxstdlife+$E488),((Input!$G$115+Input!$G$91)*$G$7)-SUM($G488:BA488),((Input!$G$115+Input!$G$91)*$G$7)/A13taxstdlife))</f>
        <v>0</v>
      </c>
      <c r="BC488" s="172">
        <f>IF(A13taxstdlife="n/a","n/a",IF(BC$3&gt;(A13taxstdlife+$E488),((Input!$G$115+Input!$G$91)*$G$7)-SUM($G488:BB488),((Input!$G$115+Input!$G$91)*$G$7)/A13taxstdlife))</f>
        <v>0</v>
      </c>
      <c r="BD488" s="172">
        <f>IF(A13taxstdlife="n/a","n/a",IF(BD$3&gt;(A13taxstdlife+$E488),((Input!$G$115+Input!$G$91)*$G$7)-SUM($G488:BC488),((Input!$G$115+Input!$G$91)*$G$7)/A13taxstdlife))</f>
        <v>0</v>
      </c>
      <c r="BE488" s="172">
        <f>IF(A13taxstdlife="n/a","n/a",IF(BE$3&gt;(A13taxstdlife+$E488),((Input!$G$115+Input!$G$91)*$G$7)-SUM($G488:BD488),((Input!$G$115+Input!$G$91)*$G$7)/A13taxstdlife))</f>
        <v>0</v>
      </c>
      <c r="BF488" s="172">
        <f>IF(A13taxstdlife="n/a","n/a",IF(BF$3&gt;(A13taxstdlife+$E488),((Input!$G$115+Input!$G$91)*$G$7)-SUM($G488:BE488),((Input!$G$115+Input!$G$91)*$G$7)/A13taxstdlife))</f>
        <v>0</v>
      </c>
      <c r="BG488" s="172">
        <f>IF(A13taxstdlife="n/a","n/a",IF(BG$3&gt;(A13taxstdlife+$E488),((Input!$G$115+Input!$G$91)*$G$7)-SUM($G488:BF488),((Input!$G$115+Input!$G$91)*$G$7)/A13taxstdlife))</f>
        <v>0</v>
      </c>
      <c r="BH488" s="172">
        <f>IF(A13taxstdlife="n/a","n/a",IF(BH$3&gt;(A13taxstdlife+$E488),((Input!$G$115+Input!$G$91)*$G$7)-SUM($G488:BG488),((Input!$G$115+Input!$G$91)*$G$7)/A13taxstdlife))</f>
        <v>0</v>
      </c>
      <c r="BI488" s="172">
        <f>IF(A13taxstdlife="n/a","n/a",IF(BI$3&gt;(A13taxstdlife+$E488),((Input!$G$115+Input!$G$91)*$G$7)-SUM($G488:BH488),((Input!$G$115+Input!$G$91)*$G$7)/A13taxstdlife))</f>
        <v>0</v>
      </c>
      <c r="BJ488" s="16"/>
      <c r="BK488" s="16"/>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2" customFormat="1" hidden="1" outlineLevel="2">
      <c r="A489" s="16"/>
      <c r="B489" s="16"/>
      <c r="C489" s="35"/>
      <c r="D489" s="546"/>
      <c r="E489" s="293">
        <v>2</v>
      </c>
      <c r="F489" s="37"/>
      <c r="G489" s="318"/>
      <c r="H489" s="319"/>
      <c r="I489" s="172">
        <f>IF(A13taxstdlife="n/a","n/a",IF(I$3&gt;(A13taxstdlife+$E489),((Input!$H$115+Input!$H$91)*$H$7)-SUM($H489:H489),((Input!$H$115+Input!$H$91)*$H$7)/A13taxstdlife))</f>
        <v>0</v>
      </c>
      <c r="J489" s="172">
        <f>IF(A13taxstdlife="n/a","n/a",IF(J$3&gt;(A13taxstdlife+$E489),((Input!$H$115+Input!$H$91)*$H$7)-SUM($H489:I489),((Input!$H$115+Input!$H$91)*$H$7)/A13taxstdlife))</f>
        <v>0</v>
      </c>
      <c r="K489" s="172">
        <f>IF(A13taxstdlife="n/a","n/a",IF(K$3&gt;(A13taxstdlife+$E489),((Input!$H$115+Input!$H$91)*$H$7)-SUM($H489:J489),((Input!$H$115+Input!$H$91)*$H$7)/A13taxstdlife))</f>
        <v>0</v>
      </c>
      <c r="L489" s="172">
        <f>IF(A13taxstdlife="n/a","n/a",IF(L$3&gt;(A13taxstdlife+$E489),((Input!$H$115+Input!$H$91)*$H$7)-SUM($H489:K489),((Input!$H$115+Input!$H$91)*$H$7)/A13taxstdlife))</f>
        <v>0</v>
      </c>
      <c r="M489" s="172">
        <f>IF(A13taxstdlife="n/a","n/a",IF(M$3&gt;(A13taxstdlife+$E489),((Input!$H$115+Input!$H$91)*$H$7)-SUM($H489:L489),((Input!$H$115+Input!$H$91)*$H$7)/A13taxstdlife))</f>
        <v>0</v>
      </c>
      <c r="N489" s="172">
        <f>IF(A13taxstdlife="n/a","n/a",IF(N$3&gt;(A13taxstdlife+$E489),((Input!$H$115+Input!$H$91)*$H$7)-SUM($H489:M489),((Input!$H$115+Input!$H$91)*$H$7)/A13taxstdlife))</f>
        <v>0</v>
      </c>
      <c r="O489" s="172">
        <f>IF(A13taxstdlife="n/a","n/a",IF(O$3&gt;(A13taxstdlife+$E489),((Input!$H$115+Input!$H$91)*$H$7)-SUM($H489:N489),((Input!$H$115+Input!$H$91)*$H$7)/A13taxstdlife))</f>
        <v>0</v>
      </c>
      <c r="P489" s="172">
        <f>IF(A13taxstdlife="n/a","n/a",IF(P$3&gt;(A13taxstdlife+$E489),((Input!$H$115+Input!$H$91)*$H$7)-SUM($H489:O489),((Input!$H$115+Input!$H$91)*$H$7)/A13taxstdlife))</f>
        <v>0</v>
      </c>
      <c r="Q489" s="172">
        <f>IF(A13taxstdlife="n/a","n/a",IF(Q$3&gt;(A13taxstdlife+$E489),((Input!$H$115+Input!$H$91)*$H$7)-SUM($H489:P489),((Input!$H$115+Input!$H$91)*$H$7)/A13taxstdlife))</f>
        <v>0</v>
      </c>
      <c r="R489" s="172">
        <f>IF(A13taxstdlife="n/a","n/a",IF(R$3&gt;(A13taxstdlife+$E489),((Input!$H$115+Input!$H$91)*$H$7)-SUM($H489:Q489),((Input!$H$115+Input!$H$91)*$H$7)/A13taxstdlife))</f>
        <v>0</v>
      </c>
      <c r="S489" s="172">
        <f>IF(A13taxstdlife="n/a","n/a",IF(S$3&gt;(A13taxstdlife+$E489),((Input!$H$115+Input!$H$91)*$H$7)-SUM($H489:R489),((Input!$H$115+Input!$H$91)*$H$7)/A13taxstdlife))</f>
        <v>0</v>
      </c>
      <c r="T489" s="172">
        <f>IF(A13taxstdlife="n/a","n/a",IF(T$3&gt;(A13taxstdlife+$E489),((Input!$H$115+Input!$H$91)*$H$7)-SUM($H489:S489),((Input!$H$115+Input!$H$91)*$H$7)/A13taxstdlife))</f>
        <v>0</v>
      </c>
      <c r="U489" s="172">
        <f>IF(A13taxstdlife="n/a","n/a",IF(U$3&gt;(A13taxstdlife+$E489),((Input!$H$115+Input!$H$91)*$H$7)-SUM($H489:T489),((Input!$H$115+Input!$H$91)*$H$7)/A13taxstdlife))</f>
        <v>0</v>
      </c>
      <c r="V489" s="172">
        <f>IF(A13taxstdlife="n/a","n/a",IF(V$3&gt;(A13taxstdlife+$E489),((Input!$H$115+Input!$H$91)*$H$7)-SUM($H489:U489),((Input!$H$115+Input!$H$91)*$H$7)/A13taxstdlife))</f>
        <v>0</v>
      </c>
      <c r="W489" s="172">
        <f>IF(A13taxstdlife="n/a","n/a",IF(W$3&gt;(A13taxstdlife+$E489),((Input!$H$115+Input!$H$91)*$H$7)-SUM($H489:V489),((Input!$H$115+Input!$H$91)*$H$7)/A13taxstdlife))</f>
        <v>0</v>
      </c>
      <c r="X489" s="172">
        <f>IF(A13taxstdlife="n/a","n/a",IF(X$3&gt;(A13taxstdlife+$E489),((Input!$H$115+Input!$H$91)*$H$7)-SUM($H489:W489),((Input!$H$115+Input!$H$91)*$H$7)/A13taxstdlife))</f>
        <v>0</v>
      </c>
      <c r="Y489" s="172">
        <f>IF(A13taxstdlife="n/a","n/a",IF(Y$3&gt;(A13taxstdlife+$E489),((Input!$H$115+Input!$H$91)*$H$7)-SUM($H489:X489),((Input!$H$115+Input!$H$91)*$H$7)/A13taxstdlife))</f>
        <v>0</v>
      </c>
      <c r="Z489" s="172">
        <f>IF(A13taxstdlife="n/a","n/a",IF(Z$3&gt;(A13taxstdlife+$E489),((Input!$H$115+Input!$H$91)*$H$7)-SUM($H489:Y489),((Input!$H$115+Input!$H$91)*$H$7)/A13taxstdlife))</f>
        <v>0</v>
      </c>
      <c r="AA489" s="172">
        <f>IF(A13taxstdlife="n/a","n/a",IF(AA$3&gt;(A13taxstdlife+$E489),((Input!$H$115+Input!$H$91)*$H$7)-SUM($H489:Z489),((Input!$H$115+Input!$H$91)*$H$7)/A13taxstdlife))</f>
        <v>0</v>
      </c>
      <c r="AB489" s="172">
        <f>IF(A13taxstdlife="n/a","n/a",IF(AB$3&gt;(A13taxstdlife+$E489),((Input!$H$115+Input!$H$91)*$H$7)-SUM($H489:AA489),((Input!$H$115+Input!$H$91)*$H$7)/A13taxstdlife))</f>
        <v>0</v>
      </c>
      <c r="AC489" s="172">
        <f>IF(A13taxstdlife="n/a","n/a",IF(AC$3&gt;(A13taxstdlife+$E489),((Input!$H$115+Input!$H$91)*$H$7)-SUM($H489:AB489),((Input!$H$115+Input!$H$91)*$H$7)/A13taxstdlife))</f>
        <v>0</v>
      </c>
      <c r="AD489" s="172">
        <f>IF(A13taxstdlife="n/a","n/a",IF(AD$3&gt;(A13taxstdlife+$E489),((Input!$H$115+Input!$H$91)*$H$7)-SUM($H489:AC489),((Input!$H$115+Input!$H$91)*$H$7)/A13taxstdlife))</f>
        <v>0</v>
      </c>
      <c r="AE489" s="172">
        <f>IF(A13taxstdlife="n/a","n/a",IF(AE$3&gt;(A13taxstdlife+$E489),((Input!$H$115+Input!$H$91)*$H$7)-SUM($H489:AD489),((Input!$H$115+Input!$H$91)*$H$7)/A13taxstdlife))</f>
        <v>0</v>
      </c>
      <c r="AF489" s="172">
        <f>IF(A13taxstdlife="n/a","n/a",IF(AF$3&gt;(A13taxstdlife+$E489),((Input!$H$115+Input!$H$91)*$H$7)-SUM($H489:AE489),((Input!$H$115+Input!$H$91)*$H$7)/A13taxstdlife))</f>
        <v>0</v>
      </c>
      <c r="AG489" s="172">
        <f>IF(A13taxstdlife="n/a","n/a",IF(AG$3&gt;(A13taxstdlife+$E489),((Input!$H$115+Input!$H$91)*$H$7)-SUM($H489:AF489),((Input!$H$115+Input!$H$91)*$H$7)/A13taxstdlife))</f>
        <v>0</v>
      </c>
      <c r="AH489" s="172">
        <f>IF(A13taxstdlife="n/a","n/a",IF(AH$3&gt;(A13taxstdlife+$E489),((Input!$H$115+Input!$H$91)*$H$7)-SUM($H489:AG489),((Input!$H$115+Input!$H$91)*$H$7)/A13taxstdlife))</f>
        <v>0</v>
      </c>
      <c r="AI489" s="172">
        <f>IF(A13taxstdlife="n/a","n/a",IF(AI$3&gt;(A13taxstdlife+$E489),((Input!$H$115+Input!$H$91)*$H$7)-SUM($H489:AH489),((Input!$H$115+Input!$H$91)*$H$7)/A13taxstdlife))</f>
        <v>0</v>
      </c>
      <c r="AJ489" s="172">
        <f>IF(A13taxstdlife="n/a","n/a",IF(AJ$3&gt;(A13taxstdlife+$E489),((Input!$H$115+Input!$H$91)*$H$7)-SUM($H489:AI489),((Input!$H$115+Input!$H$91)*$H$7)/A13taxstdlife))</f>
        <v>0</v>
      </c>
      <c r="AK489" s="172">
        <f>IF(A13taxstdlife="n/a","n/a",IF(AK$3&gt;(A13taxstdlife+$E489),((Input!$H$115+Input!$H$91)*$H$7)-SUM($H489:AJ489),((Input!$H$115+Input!$H$91)*$H$7)/A13taxstdlife))</f>
        <v>0</v>
      </c>
      <c r="AL489" s="172">
        <f>IF(A13taxstdlife="n/a","n/a",IF(AL$3&gt;(A13taxstdlife+$E489),((Input!$H$115+Input!$H$91)*$H$7)-SUM($H489:AK489),((Input!$H$115+Input!$H$91)*$H$7)/A13taxstdlife))</f>
        <v>0</v>
      </c>
      <c r="AM489" s="172">
        <f>IF(A13taxstdlife="n/a","n/a",IF(AM$3&gt;(A13taxstdlife+$E489),((Input!$H$115+Input!$H$91)*$H$7)-SUM($H489:AL489),((Input!$H$115+Input!$H$91)*$H$7)/A13taxstdlife))</f>
        <v>0</v>
      </c>
      <c r="AN489" s="172">
        <f>IF(A13taxstdlife="n/a","n/a",IF(AN$3&gt;(A13taxstdlife+$E489),((Input!$H$115+Input!$H$91)*$H$7)-SUM($H489:AM489),((Input!$H$115+Input!$H$91)*$H$7)/A13taxstdlife))</f>
        <v>0</v>
      </c>
      <c r="AO489" s="172">
        <f>IF(A13taxstdlife="n/a","n/a",IF(AO$3&gt;(A13taxstdlife+$E489),((Input!$H$115+Input!$H$91)*$H$7)-SUM($H489:AN489),((Input!$H$115+Input!$H$91)*$H$7)/A13taxstdlife))</f>
        <v>0</v>
      </c>
      <c r="AP489" s="172">
        <f>IF(A13taxstdlife="n/a","n/a",IF(AP$3&gt;(A13taxstdlife+$E489),((Input!$H$115+Input!$H$91)*$H$7)-SUM($H489:AO489),((Input!$H$115+Input!$H$91)*$H$7)/A13taxstdlife))</f>
        <v>0</v>
      </c>
      <c r="AQ489" s="172">
        <f>IF(A13taxstdlife="n/a","n/a",IF(AQ$3&gt;(A13taxstdlife+$E489),((Input!$H$115+Input!$H$91)*$H$7)-SUM($H489:AP489),((Input!$H$115+Input!$H$91)*$H$7)/A13taxstdlife))</f>
        <v>0</v>
      </c>
      <c r="AR489" s="172">
        <f>IF(A13taxstdlife="n/a","n/a",IF(AR$3&gt;(A13taxstdlife+$E489),((Input!$H$115+Input!$H$91)*$H$7)-SUM($H489:AQ489),((Input!$H$115+Input!$H$91)*$H$7)/A13taxstdlife))</f>
        <v>0</v>
      </c>
      <c r="AS489" s="172">
        <f>IF(A13taxstdlife="n/a","n/a",IF(AS$3&gt;(A13taxstdlife+$E489),((Input!$H$115+Input!$H$91)*$H$7)-SUM($H489:AR489),((Input!$H$115+Input!$H$91)*$H$7)/A13taxstdlife))</f>
        <v>0</v>
      </c>
      <c r="AT489" s="172">
        <f>IF(A13taxstdlife="n/a","n/a",IF(AT$3&gt;(A13taxstdlife+$E489),((Input!$H$115+Input!$H$91)*$H$7)-SUM($H489:AS489),((Input!$H$115+Input!$H$91)*$H$7)/A13taxstdlife))</f>
        <v>0</v>
      </c>
      <c r="AU489" s="172">
        <f>IF(A13taxstdlife="n/a","n/a",IF(AU$3&gt;(A13taxstdlife+$E489),((Input!$H$115+Input!$H$91)*$H$7)-SUM($H489:AT489),((Input!$H$115+Input!$H$91)*$H$7)/A13taxstdlife))</f>
        <v>0</v>
      </c>
      <c r="AV489" s="172">
        <f>IF(A13taxstdlife="n/a","n/a",IF(AV$3&gt;(A13taxstdlife+$E489),((Input!$H$115+Input!$H$91)*$H$7)-SUM($H489:AU489),((Input!$H$115+Input!$H$91)*$H$7)/A13taxstdlife))</f>
        <v>0</v>
      </c>
      <c r="AW489" s="172">
        <f>IF(A13taxstdlife="n/a","n/a",IF(AW$3&gt;(A13taxstdlife+$E489),((Input!$H$115+Input!$H$91)*$H$7)-SUM($H489:AV489),((Input!$H$115+Input!$H$91)*$H$7)/A13taxstdlife))</f>
        <v>0</v>
      </c>
      <c r="AX489" s="172">
        <f>IF(A13taxstdlife="n/a","n/a",IF(AX$3&gt;(A13taxstdlife+$E489),((Input!$H$115+Input!$H$91)*$H$7)-SUM($H489:AW489),((Input!$H$115+Input!$H$91)*$H$7)/A13taxstdlife))</f>
        <v>0</v>
      </c>
      <c r="AY489" s="172">
        <f>IF(A13taxstdlife="n/a","n/a",IF(AY$3&gt;(A13taxstdlife+$E489),((Input!$H$115+Input!$H$91)*$H$7)-SUM($H489:AX489),((Input!$H$115+Input!$H$91)*$H$7)/A13taxstdlife))</f>
        <v>0</v>
      </c>
      <c r="AZ489" s="172">
        <f>IF(A13taxstdlife="n/a","n/a",IF(AZ$3&gt;(A13taxstdlife+$E489),((Input!$H$115+Input!$H$91)*$H$7)-SUM($H489:AY489),((Input!$H$115+Input!$H$91)*$H$7)/A13taxstdlife))</f>
        <v>0</v>
      </c>
      <c r="BA489" s="172">
        <f>IF(A13taxstdlife="n/a","n/a",IF(BA$3&gt;(A13taxstdlife+$E489),((Input!$H$115+Input!$H$91)*$H$7)-SUM($H489:AZ489),((Input!$H$115+Input!$H$91)*$H$7)/A13taxstdlife))</f>
        <v>0</v>
      </c>
      <c r="BB489" s="172">
        <f>IF(A13taxstdlife="n/a","n/a",IF(BB$3&gt;(A13taxstdlife+$E489),((Input!$H$115+Input!$H$91)*$H$7)-SUM($H489:BA489),((Input!$H$115+Input!$H$91)*$H$7)/A13taxstdlife))</f>
        <v>0</v>
      </c>
      <c r="BC489" s="172">
        <f>IF(A13taxstdlife="n/a","n/a",IF(BC$3&gt;(A13taxstdlife+$E489),((Input!$H$115+Input!$H$91)*$H$7)-SUM($H489:BB489),((Input!$H$115+Input!$H$91)*$H$7)/A13taxstdlife))</f>
        <v>0</v>
      </c>
      <c r="BD489" s="172">
        <f>IF(A13taxstdlife="n/a","n/a",IF(BD$3&gt;(A13taxstdlife+$E489),((Input!$H$115+Input!$H$91)*$H$7)-SUM($H489:BC489),((Input!$H$115+Input!$H$91)*$H$7)/A13taxstdlife))</f>
        <v>0</v>
      </c>
      <c r="BE489" s="172">
        <f>IF(A13taxstdlife="n/a","n/a",IF(BE$3&gt;(A13taxstdlife+$E489),((Input!$H$115+Input!$H$91)*$H$7)-SUM($H489:BD489),((Input!$H$115+Input!$H$91)*$H$7)/A13taxstdlife))</f>
        <v>0</v>
      </c>
      <c r="BF489" s="172">
        <f>IF(A13taxstdlife="n/a","n/a",IF(BF$3&gt;(A13taxstdlife+$E489),((Input!$H$115+Input!$H$91)*$H$7)-SUM($H489:BE489),((Input!$H$115+Input!$H$91)*$H$7)/A13taxstdlife))</f>
        <v>0</v>
      </c>
      <c r="BG489" s="172">
        <f>IF(A13taxstdlife="n/a","n/a",IF(BG$3&gt;(A13taxstdlife+$E489),((Input!$H$115+Input!$H$91)*$H$7)-SUM($H489:BF489),((Input!$H$115+Input!$H$91)*$H$7)/A13taxstdlife))</f>
        <v>0</v>
      </c>
      <c r="BH489" s="172">
        <f>IF(A13taxstdlife="n/a","n/a",IF(BH$3&gt;(A13taxstdlife+$E489),((Input!$H$115+Input!$H$91)*$H$7)-SUM($H489:BG489),((Input!$H$115+Input!$H$91)*$H$7)/A13taxstdlife))</f>
        <v>0</v>
      </c>
      <c r="BI489" s="172">
        <f>IF(A13taxstdlife="n/a","n/a",IF(BI$3&gt;(A13taxstdlife+$E489),((Input!$H$115+Input!$H$91)*$H$7)-SUM($H489:BH489),((Input!$H$115+Input!$H$91)*$H$7)/A13taxstdlife))</f>
        <v>0</v>
      </c>
      <c r="BJ489" s="16"/>
      <c r="BK489" s="16"/>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2" customFormat="1" hidden="1" outlineLevel="2">
      <c r="A490" s="16"/>
      <c r="B490" s="16"/>
      <c r="C490" s="35"/>
      <c r="D490" s="546"/>
      <c r="E490" s="293">
        <v>3</v>
      </c>
      <c r="F490" s="37"/>
      <c r="G490" s="318"/>
      <c r="H490" s="320"/>
      <c r="I490" s="319"/>
      <c r="J490" s="172">
        <f>IF(A13taxstdlife="n/a","n/a",IF(J$3&gt;(A13taxstdlife+$E490),((Input!$I$115+Input!$I$91)*$I$7)-SUM($I490:I490),((Input!$I$115+Input!$I$91)*$I$7)/A13taxstdlife))</f>
        <v>0</v>
      </c>
      <c r="K490" s="172">
        <f>IF(A13taxstdlife="n/a","n/a",IF(K$3&gt;(A13taxstdlife+$E490),((Input!$I$115+Input!$I$91)*$I$7)-SUM($I490:J490),((Input!$I$115+Input!$I$91)*$I$7)/A13taxstdlife))</f>
        <v>0</v>
      </c>
      <c r="L490" s="172">
        <f>IF(A13taxstdlife="n/a","n/a",IF(L$3&gt;(A13taxstdlife+$E490),((Input!$I$115+Input!$I$91)*$I$7)-SUM($I490:K490),((Input!$I$115+Input!$I$91)*$I$7)/A13taxstdlife))</f>
        <v>0</v>
      </c>
      <c r="M490" s="172">
        <f>IF(A13taxstdlife="n/a","n/a",IF(M$3&gt;(A13taxstdlife+$E490),((Input!$I$115+Input!$I$91)*$I$7)-SUM($I490:L490),((Input!$I$115+Input!$I$91)*$I$7)/A13taxstdlife))</f>
        <v>0</v>
      </c>
      <c r="N490" s="172">
        <f>IF(A13taxstdlife="n/a","n/a",IF(N$3&gt;(A13taxstdlife+$E490),((Input!$I$115+Input!$I$91)*$I$7)-SUM($I490:M490),((Input!$I$115+Input!$I$91)*$I$7)/A13taxstdlife))</f>
        <v>0</v>
      </c>
      <c r="O490" s="172">
        <f>IF(A13taxstdlife="n/a","n/a",IF(O$3&gt;(A13taxstdlife+$E490),((Input!$I$115+Input!$I$91)*$I$7)-SUM($I490:N490),((Input!$I$115+Input!$I$91)*$I$7)/A13taxstdlife))</f>
        <v>0</v>
      </c>
      <c r="P490" s="172">
        <f>IF(A13taxstdlife="n/a","n/a",IF(P$3&gt;(A13taxstdlife+$E490),((Input!$I$115+Input!$I$91)*$I$7)-SUM($I490:O490),((Input!$I$115+Input!$I$91)*$I$7)/A13taxstdlife))</f>
        <v>0</v>
      </c>
      <c r="Q490" s="172">
        <f>IF(A13taxstdlife="n/a","n/a",IF(Q$3&gt;(A13taxstdlife+$E490),((Input!$I$115+Input!$I$91)*$I$7)-SUM($I490:P490),((Input!$I$115+Input!$I$91)*$I$7)/A13taxstdlife))</f>
        <v>0</v>
      </c>
      <c r="R490" s="172">
        <f>IF(A13taxstdlife="n/a","n/a",IF(R$3&gt;(A13taxstdlife+$E490),((Input!$I$115+Input!$I$91)*$I$7)-SUM($I490:Q490),((Input!$I$115+Input!$I$91)*$I$7)/A13taxstdlife))</f>
        <v>0</v>
      </c>
      <c r="S490" s="172">
        <f>IF(A13taxstdlife="n/a","n/a",IF(S$3&gt;(A13taxstdlife+$E490),((Input!$I$115+Input!$I$91)*$I$7)-SUM($I490:R490),((Input!$I$115+Input!$I$91)*$I$7)/A13taxstdlife))</f>
        <v>0</v>
      </c>
      <c r="T490" s="172">
        <f>IF(A13taxstdlife="n/a","n/a",IF(T$3&gt;(A13taxstdlife+$E490),((Input!$I$115+Input!$I$91)*$I$7)-SUM($I490:S490),((Input!$I$115+Input!$I$91)*$I$7)/A13taxstdlife))</f>
        <v>0</v>
      </c>
      <c r="U490" s="172">
        <f>IF(A13taxstdlife="n/a","n/a",IF(U$3&gt;(A13taxstdlife+$E490),((Input!$I$115+Input!$I$91)*$I$7)-SUM($I490:T490),((Input!$I$115+Input!$I$91)*$I$7)/A13taxstdlife))</f>
        <v>0</v>
      </c>
      <c r="V490" s="172">
        <f>IF(A13taxstdlife="n/a","n/a",IF(V$3&gt;(A13taxstdlife+$E490),((Input!$I$115+Input!$I$91)*$I$7)-SUM($I490:U490),((Input!$I$115+Input!$I$91)*$I$7)/A13taxstdlife))</f>
        <v>0</v>
      </c>
      <c r="W490" s="172">
        <f>IF(A13taxstdlife="n/a","n/a",IF(W$3&gt;(A13taxstdlife+$E490),((Input!$I$115+Input!$I$91)*$I$7)-SUM($I490:V490),((Input!$I$115+Input!$I$91)*$I$7)/A13taxstdlife))</f>
        <v>0</v>
      </c>
      <c r="X490" s="172">
        <f>IF(A13taxstdlife="n/a","n/a",IF(X$3&gt;(A13taxstdlife+$E490),((Input!$I$115+Input!$I$91)*$I$7)-SUM($I490:W490),((Input!$I$115+Input!$I$91)*$I$7)/A13taxstdlife))</f>
        <v>0</v>
      </c>
      <c r="Y490" s="172">
        <f>IF(A13taxstdlife="n/a","n/a",IF(Y$3&gt;(A13taxstdlife+$E490),((Input!$I$115+Input!$I$91)*$I$7)-SUM($I490:X490),((Input!$I$115+Input!$I$91)*$I$7)/A13taxstdlife))</f>
        <v>0</v>
      </c>
      <c r="Z490" s="172">
        <f>IF(A13taxstdlife="n/a","n/a",IF(Z$3&gt;(A13taxstdlife+$E490),((Input!$I$115+Input!$I$91)*$I$7)-SUM($I490:Y490),((Input!$I$115+Input!$I$91)*$I$7)/A13taxstdlife))</f>
        <v>0</v>
      </c>
      <c r="AA490" s="172">
        <f>IF(A13taxstdlife="n/a","n/a",IF(AA$3&gt;(A13taxstdlife+$E490),((Input!$I$115+Input!$I$91)*$I$7)-SUM($I490:Z490),((Input!$I$115+Input!$I$91)*$I$7)/A13taxstdlife))</f>
        <v>0</v>
      </c>
      <c r="AB490" s="172">
        <f>IF(A13taxstdlife="n/a","n/a",IF(AB$3&gt;(A13taxstdlife+$E490),((Input!$I$115+Input!$I$91)*$I$7)-SUM($I490:AA490),((Input!$I$115+Input!$I$91)*$I$7)/A13taxstdlife))</f>
        <v>0</v>
      </c>
      <c r="AC490" s="172">
        <f>IF(A13taxstdlife="n/a","n/a",IF(AC$3&gt;(A13taxstdlife+$E490),((Input!$I$115+Input!$I$91)*$I$7)-SUM($I490:AB490),((Input!$I$115+Input!$I$91)*$I$7)/A13taxstdlife))</f>
        <v>0</v>
      </c>
      <c r="AD490" s="172">
        <f>IF(A13taxstdlife="n/a","n/a",IF(AD$3&gt;(A13taxstdlife+$E490),((Input!$I$115+Input!$I$91)*$I$7)-SUM($I490:AC490),((Input!$I$115+Input!$I$91)*$I$7)/A13taxstdlife))</f>
        <v>0</v>
      </c>
      <c r="AE490" s="172">
        <f>IF(A13taxstdlife="n/a","n/a",IF(AE$3&gt;(A13taxstdlife+$E490),((Input!$I$115+Input!$I$91)*$I$7)-SUM($I490:AD490),((Input!$I$115+Input!$I$91)*$I$7)/A13taxstdlife))</f>
        <v>0</v>
      </c>
      <c r="AF490" s="172">
        <f>IF(A13taxstdlife="n/a","n/a",IF(AF$3&gt;(A13taxstdlife+$E490),((Input!$I$115+Input!$I$91)*$I$7)-SUM($I490:AE490),((Input!$I$115+Input!$I$91)*$I$7)/A13taxstdlife))</f>
        <v>0</v>
      </c>
      <c r="AG490" s="172">
        <f>IF(A13taxstdlife="n/a","n/a",IF(AG$3&gt;(A13taxstdlife+$E490),((Input!$I$115+Input!$I$91)*$I$7)-SUM($I490:AF490),((Input!$I$115+Input!$I$91)*$I$7)/A13taxstdlife))</f>
        <v>0</v>
      </c>
      <c r="AH490" s="172">
        <f>IF(A13taxstdlife="n/a","n/a",IF(AH$3&gt;(A13taxstdlife+$E490),((Input!$I$115+Input!$I$91)*$I$7)-SUM($I490:AG490),((Input!$I$115+Input!$I$91)*$I$7)/A13taxstdlife))</f>
        <v>0</v>
      </c>
      <c r="AI490" s="172">
        <f>IF(A13taxstdlife="n/a","n/a",IF(AI$3&gt;(A13taxstdlife+$E490),((Input!$I$115+Input!$I$91)*$I$7)-SUM($I490:AH490),((Input!$I$115+Input!$I$91)*$I$7)/A13taxstdlife))</f>
        <v>0</v>
      </c>
      <c r="AJ490" s="172">
        <f>IF(A13taxstdlife="n/a","n/a",IF(AJ$3&gt;(A13taxstdlife+$E490),((Input!$I$115+Input!$I$91)*$I$7)-SUM($I490:AI490),((Input!$I$115+Input!$I$91)*$I$7)/A13taxstdlife))</f>
        <v>0</v>
      </c>
      <c r="AK490" s="172">
        <f>IF(A13taxstdlife="n/a","n/a",IF(AK$3&gt;(A13taxstdlife+$E490),((Input!$I$115+Input!$I$91)*$I$7)-SUM($I490:AJ490),((Input!$I$115+Input!$I$91)*$I$7)/A13taxstdlife))</f>
        <v>0</v>
      </c>
      <c r="AL490" s="172">
        <f>IF(A13taxstdlife="n/a","n/a",IF(AL$3&gt;(A13taxstdlife+$E490),((Input!$I$115+Input!$I$91)*$I$7)-SUM($I490:AK490),((Input!$I$115+Input!$I$91)*$I$7)/A13taxstdlife))</f>
        <v>0</v>
      </c>
      <c r="AM490" s="172">
        <f>IF(A13taxstdlife="n/a","n/a",IF(AM$3&gt;(A13taxstdlife+$E490),((Input!$I$115+Input!$I$91)*$I$7)-SUM($I490:AL490),((Input!$I$115+Input!$I$91)*$I$7)/A13taxstdlife))</f>
        <v>0</v>
      </c>
      <c r="AN490" s="172">
        <f>IF(A13taxstdlife="n/a","n/a",IF(AN$3&gt;(A13taxstdlife+$E490),((Input!$I$115+Input!$I$91)*$I$7)-SUM($I490:AM490),((Input!$I$115+Input!$I$91)*$I$7)/A13taxstdlife))</f>
        <v>0</v>
      </c>
      <c r="AO490" s="172">
        <f>IF(A13taxstdlife="n/a","n/a",IF(AO$3&gt;(A13taxstdlife+$E490),((Input!$I$115+Input!$I$91)*$I$7)-SUM($I490:AN490),((Input!$I$115+Input!$I$91)*$I$7)/A13taxstdlife))</f>
        <v>0</v>
      </c>
      <c r="AP490" s="172">
        <f>IF(A13taxstdlife="n/a","n/a",IF(AP$3&gt;(A13taxstdlife+$E490),((Input!$I$115+Input!$I$91)*$I$7)-SUM($I490:AO490),((Input!$I$115+Input!$I$91)*$I$7)/A13taxstdlife))</f>
        <v>0</v>
      </c>
      <c r="AQ490" s="172">
        <f>IF(A13taxstdlife="n/a","n/a",IF(AQ$3&gt;(A13taxstdlife+$E490),((Input!$I$115+Input!$I$91)*$I$7)-SUM($I490:AP490),((Input!$I$115+Input!$I$91)*$I$7)/A13taxstdlife))</f>
        <v>0</v>
      </c>
      <c r="AR490" s="172">
        <f>IF(A13taxstdlife="n/a","n/a",IF(AR$3&gt;(A13taxstdlife+$E490),((Input!$I$115+Input!$I$91)*$I$7)-SUM($I490:AQ490),((Input!$I$115+Input!$I$91)*$I$7)/A13taxstdlife))</f>
        <v>0</v>
      </c>
      <c r="AS490" s="172">
        <f>IF(A13taxstdlife="n/a","n/a",IF(AS$3&gt;(A13taxstdlife+$E490),((Input!$I$115+Input!$I$91)*$I$7)-SUM($I490:AR490),((Input!$I$115+Input!$I$91)*$I$7)/A13taxstdlife))</f>
        <v>0</v>
      </c>
      <c r="AT490" s="172">
        <f>IF(A13taxstdlife="n/a","n/a",IF(AT$3&gt;(A13taxstdlife+$E490),((Input!$I$115+Input!$I$91)*$I$7)-SUM($I490:AS490),((Input!$I$115+Input!$I$91)*$I$7)/A13taxstdlife))</f>
        <v>0</v>
      </c>
      <c r="AU490" s="172">
        <f>IF(A13taxstdlife="n/a","n/a",IF(AU$3&gt;(A13taxstdlife+$E490),((Input!$I$115+Input!$I$91)*$I$7)-SUM($I490:AT490),((Input!$I$115+Input!$I$91)*$I$7)/A13taxstdlife))</f>
        <v>0</v>
      </c>
      <c r="AV490" s="172">
        <f>IF(A13taxstdlife="n/a","n/a",IF(AV$3&gt;(A13taxstdlife+$E490),((Input!$I$115+Input!$I$91)*$I$7)-SUM($I490:AU490),((Input!$I$115+Input!$I$91)*$I$7)/A13taxstdlife))</f>
        <v>0</v>
      </c>
      <c r="AW490" s="172">
        <f>IF(A13taxstdlife="n/a","n/a",IF(AW$3&gt;(A13taxstdlife+$E490),((Input!$I$115+Input!$I$91)*$I$7)-SUM($I490:AV490),((Input!$I$115+Input!$I$91)*$I$7)/A13taxstdlife))</f>
        <v>0</v>
      </c>
      <c r="AX490" s="172">
        <f>IF(A13taxstdlife="n/a","n/a",IF(AX$3&gt;(A13taxstdlife+$E490),((Input!$I$115+Input!$I$91)*$I$7)-SUM($I490:AW490),((Input!$I$115+Input!$I$91)*$I$7)/A13taxstdlife))</f>
        <v>0</v>
      </c>
      <c r="AY490" s="172">
        <f>IF(A13taxstdlife="n/a","n/a",IF(AY$3&gt;(A13taxstdlife+$E490),((Input!$I$115+Input!$I$91)*$I$7)-SUM($I490:AX490),((Input!$I$115+Input!$I$91)*$I$7)/A13taxstdlife))</f>
        <v>0</v>
      </c>
      <c r="AZ490" s="172">
        <f>IF(A13taxstdlife="n/a","n/a",IF(AZ$3&gt;(A13taxstdlife+$E490),((Input!$I$115+Input!$I$91)*$I$7)-SUM($I490:AY490),((Input!$I$115+Input!$I$91)*$I$7)/A13taxstdlife))</f>
        <v>0</v>
      </c>
      <c r="BA490" s="172">
        <f>IF(A13taxstdlife="n/a","n/a",IF(BA$3&gt;(A13taxstdlife+$E490),((Input!$I$115+Input!$I$91)*$I$7)-SUM($I490:AZ490),((Input!$I$115+Input!$I$91)*$I$7)/A13taxstdlife))</f>
        <v>0</v>
      </c>
      <c r="BB490" s="172">
        <f>IF(A13taxstdlife="n/a","n/a",IF(BB$3&gt;(A13taxstdlife+$E490),((Input!$I$115+Input!$I$91)*$I$7)-SUM($I490:BA490),((Input!$I$115+Input!$I$91)*$I$7)/A13taxstdlife))</f>
        <v>0</v>
      </c>
      <c r="BC490" s="172">
        <f>IF(A13taxstdlife="n/a","n/a",IF(BC$3&gt;(A13taxstdlife+$E490),((Input!$I$115+Input!$I$91)*$I$7)-SUM($I490:BB490),((Input!$I$115+Input!$I$91)*$I$7)/A13taxstdlife))</f>
        <v>0</v>
      </c>
      <c r="BD490" s="172">
        <f>IF(A13taxstdlife="n/a","n/a",IF(BD$3&gt;(A13taxstdlife+$E490),((Input!$I$115+Input!$I$91)*$I$7)-SUM($I490:BC490),((Input!$I$115+Input!$I$91)*$I$7)/A13taxstdlife))</f>
        <v>0</v>
      </c>
      <c r="BE490" s="172">
        <f>IF(A13taxstdlife="n/a","n/a",IF(BE$3&gt;(A13taxstdlife+$E490),((Input!$I$115+Input!$I$91)*$I$7)-SUM($I490:BD490),((Input!$I$115+Input!$I$91)*$I$7)/A13taxstdlife))</f>
        <v>0</v>
      </c>
      <c r="BF490" s="172">
        <f>IF(A13taxstdlife="n/a","n/a",IF(BF$3&gt;(A13taxstdlife+$E490),((Input!$I$115+Input!$I$91)*$I$7)-SUM($I490:BE490),((Input!$I$115+Input!$I$91)*$I$7)/A13taxstdlife))</f>
        <v>0</v>
      </c>
      <c r="BG490" s="172">
        <f>IF(A13taxstdlife="n/a","n/a",IF(BG$3&gt;(A13taxstdlife+$E490),((Input!$I$115+Input!$I$91)*$I$7)-SUM($I490:BF490),((Input!$I$115+Input!$I$91)*$I$7)/A13taxstdlife))</f>
        <v>0</v>
      </c>
      <c r="BH490" s="172">
        <f>IF(A13taxstdlife="n/a","n/a",IF(BH$3&gt;(A13taxstdlife+$E490),((Input!$I$115+Input!$I$91)*$I$7)-SUM($I490:BG490),((Input!$I$115+Input!$I$91)*$I$7)/A13taxstdlife))</f>
        <v>0</v>
      </c>
      <c r="BI490" s="172">
        <f>IF(A13taxstdlife="n/a","n/a",IF(BI$3&gt;(A13taxstdlife+$E490),((Input!$I$115+Input!$I$91)*$I$7)-SUM($I490:BH490),((Input!$I$115+Input!$I$91)*$I$7)/A13taxstdlife))</f>
        <v>0</v>
      </c>
      <c r="BJ490" s="16"/>
      <c r="BK490" s="16"/>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2" customFormat="1" hidden="1" outlineLevel="2">
      <c r="A491" s="16"/>
      <c r="B491" s="16"/>
      <c r="C491" s="35"/>
      <c r="D491" s="546"/>
      <c r="E491" s="293">
        <v>4</v>
      </c>
      <c r="F491" s="37"/>
      <c r="G491" s="318"/>
      <c r="H491" s="320"/>
      <c r="I491" s="320"/>
      <c r="J491" s="319"/>
      <c r="K491" s="172">
        <f>IF(A13taxstdlife="n/a","n/a",IF(K$3&gt;(A13taxstdlife+$E491),((Input!$J$115+Input!$I$91)*$J$7)-SUM($J491:J491),((Input!$J$115+Input!$I$91)*$J$7)/A13taxstdlife))</f>
        <v>0</v>
      </c>
      <c r="L491" s="172">
        <f>IF(A13taxstdlife="n/a","n/a",IF(L$3&gt;(A13taxstdlife+$E491),((Input!$J$115+Input!$I$91)*$J$7)-SUM($J491:K491),((Input!$J$115+Input!$I$91)*$J$7)/A13taxstdlife))</f>
        <v>0</v>
      </c>
      <c r="M491" s="172">
        <f>IF(A13taxstdlife="n/a","n/a",IF(M$3&gt;(A13taxstdlife+$E491),((Input!$J$115+Input!$I$91)*$J$7)-SUM($J491:L491),((Input!$J$115+Input!$I$91)*$J$7)/A13taxstdlife))</f>
        <v>0</v>
      </c>
      <c r="N491" s="172">
        <f>IF(A13taxstdlife="n/a","n/a",IF(N$3&gt;(A13taxstdlife+$E491),((Input!$J$115+Input!$I$91)*$J$7)-SUM($J491:M491),((Input!$J$115+Input!$I$91)*$J$7)/A13taxstdlife))</f>
        <v>0</v>
      </c>
      <c r="O491" s="172">
        <f>IF(A13taxstdlife="n/a","n/a",IF(O$3&gt;(A13taxstdlife+$E491),((Input!$J$115+Input!$I$91)*$J$7)-SUM($J491:N491),((Input!$J$115+Input!$I$91)*$J$7)/A13taxstdlife))</f>
        <v>0</v>
      </c>
      <c r="P491" s="172">
        <f>IF(A13taxstdlife="n/a","n/a",IF(P$3&gt;(A13taxstdlife+$E491),((Input!$J$115+Input!$I$91)*$J$7)-SUM($J491:O491),((Input!$J$115+Input!$I$91)*$J$7)/A13taxstdlife))</f>
        <v>0</v>
      </c>
      <c r="Q491" s="172">
        <f>IF(A13taxstdlife="n/a","n/a",IF(Q$3&gt;(A13taxstdlife+$E491),((Input!$J$115+Input!$I$91)*$J$7)-SUM($J491:P491),((Input!$J$115+Input!$I$91)*$J$7)/A13taxstdlife))</f>
        <v>0</v>
      </c>
      <c r="R491" s="172">
        <f>IF(A13taxstdlife="n/a","n/a",IF(R$3&gt;(A13taxstdlife+$E491),((Input!$J$115+Input!$I$91)*$J$7)-SUM($J491:Q491),((Input!$J$115+Input!$I$91)*$J$7)/A13taxstdlife))</f>
        <v>0</v>
      </c>
      <c r="S491" s="172">
        <f>IF(A13taxstdlife="n/a","n/a",IF(S$3&gt;(A13taxstdlife+$E491),((Input!$J$115+Input!$I$91)*$J$7)-SUM($J491:R491),((Input!$J$115+Input!$I$91)*$J$7)/A13taxstdlife))</f>
        <v>0</v>
      </c>
      <c r="T491" s="172">
        <f>IF(A13taxstdlife="n/a","n/a",IF(T$3&gt;(A13taxstdlife+$E491),((Input!$J$115+Input!$I$91)*$J$7)-SUM($J491:S491),((Input!$J$115+Input!$I$91)*$J$7)/A13taxstdlife))</f>
        <v>0</v>
      </c>
      <c r="U491" s="172">
        <f>IF(A13taxstdlife="n/a","n/a",IF(U$3&gt;(A13taxstdlife+$E491),((Input!$J$115+Input!$I$91)*$J$7)-SUM($J491:T491),((Input!$J$115+Input!$I$91)*$J$7)/A13taxstdlife))</f>
        <v>0</v>
      </c>
      <c r="V491" s="172">
        <f>IF(A13taxstdlife="n/a","n/a",IF(V$3&gt;(A13taxstdlife+$E491),((Input!$J$115+Input!$I$91)*$J$7)-SUM($J491:U491),((Input!$J$115+Input!$I$91)*$J$7)/A13taxstdlife))</f>
        <v>0</v>
      </c>
      <c r="W491" s="172">
        <f>IF(A13taxstdlife="n/a","n/a",IF(W$3&gt;(A13taxstdlife+$E491),((Input!$J$115+Input!$I$91)*$J$7)-SUM($J491:V491),((Input!$J$115+Input!$I$91)*$J$7)/A13taxstdlife))</f>
        <v>0</v>
      </c>
      <c r="X491" s="172">
        <f>IF(A13taxstdlife="n/a","n/a",IF(X$3&gt;(A13taxstdlife+$E491),((Input!$J$115+Input!$I$91)*$J$7)-SUM($J491:W491),((Input!$J$115+Input!$I$91)*$J$7)/A13taxstdlife))</f>
        <v>0</v>
      </c>
      <c r="Y491" s="172">
        <f>IF(A13taxstdlife="n/a","n/a",IF(Y$3&gt;(A13taxstdlife+$E491),((Input!$J$115+Input!$I$91)*$J$7)-SUM($J491:X491),((Input!$J$115+Input!$I$91)*$J$7)/A13taxstdlife))</f>
        <v>0</v>
      </c>
      <c r="Z491" s="172">
        <f>IF(A13taxstdlife="n/a","n/a",IF(Z$3&gt;(A13taxstdlife+$E491),((Input!$J$115+Input!$I$91)*$J$7)-SUM($J491:Y491),((Input!$J$115+Input!$I$91)*$J$7)/A13taxstdlife))</f>
        <v>0</v>
      </c>
      <c r="AA491" s="172">
        <f>IF(A13taxstdlife="n/a","n/a",IF(AA$3&gt;(A13taxstdlife+$E491),((Input!$J$115+Input!$I$91)*$J$7)-SUM($J491:Z491),((Input!$J$115+Input!$I$91)*$J$7)/A13taxstdlife))</f>
        <v>0</v>
      </c>
      <c r="AB491" s="172">
        <f>IF(A13taxstdlife="n/a","n/a",IF(AB$3&gt;(A13taxstdlife+$E491),((Input!$J$115+Input!$I$91)*$J$7)-SUM($J491:AA491),((Input!$J$115+Input!$I$91)*$J$7)/A13taxstdlife))</f>
        <v>0</v>
      </c>
      <c r="AC491" s="172">
        <f>IF(A13taxstdlife="n/a","n/a",IF(AC$3&gt;(A13taxstdlife+$E491),((Input!$J$115+Input!$I$91)*$J$7)-SUM($J491:AB491),((Input!$J$115+Input!$I$91)*$J$7)/A13taxstdlife))</f>
        <v>0</v>
      </c>
      <c r="AD491" s="172">
        <f>IF(A13taxstdlife="n/a","n/a",IF(AD$3&gt;(A13taxstdlife+$E491),((Input!$J$115+Input!$I$91)*$J$7)-SUM($J491:AC491),((Input!$J$115+Input!$I$91)*$J$7)/A13taxstdlife))</f>
        <v>0</v>
      </c>
      <c r="AE491" s="172">
        <f>IF(A13taxstdlife="n/a","n/a",IF(AE$3&gt;(A13taxstdlife+$E491),((Input!$J$115+Input!$I$91)*$J$7)-SUM($J491:AD491),((Input!$J$115+Input!$I$91)*$J$7)/A13taxstdlife))</f>
        <v>0</v>
      </c>
      <c r="AF491" s="172">
        <f>IF(A13taxstdlife="n/a","n/a",IF(AF$3&gt;(A13taxstdlife+$E491),((Input!$J$115+Input!$I$91)*$J$7)-SUM($J491:AE491),((Input!$J$115+Input!$I$91)*$J$7)/A13taxstdlife))</f>
        <v>0</v>
      </c>
      <c r="AG491" s="172">
        <f>IF(A13taxstdlife="n/a","n/a",IF(AG$3&gt;(A13taxstdlife+$E491),((Input!$J$115+Input!$I$91)*$J$7)-SUM($J491:AF491),((Input!$J$115+Input!$I$91)*$J$7)/A13taxstdlife))</f>
        <v>0</v>
      </c>
      <c r="AH491" s="172">
        <f>IF(A13taxstdlife="n/a","n/a",IF(AH$3&gt;(A13taxstdlife+$E491),((Input!$J$115+Input!$I$91)*$J$7)-SUM($J491:AG491),((Input!$J$115+Input!$I$91)*$J$7)/A13taxstdlife))</f>
        <v>0</v>
      </c>
      <c r="AI491" s="172">
        <f>IF(A13taxstdlife="n/a","n/a",IF(AI$3&gt;(A13taxstdlife+$E491),((Input!$J$115+Input!$I$91)*$J$7)-SUM($J491:AH491),((Input!$J$115+Input!$I$91)*$J$7)/A13taxstdlife))</f>
        <v>0</v>
      </c>
      <c r="AJ491" s="172">
        <f>IF(A13taxstdlife="n/a","n/a",IF(AJ$3&gt;(A13taxstdlife+$E491),((Input!$J$115+Input!$I$91)*$J$7)-SUM($J491:AI491),((Input!$J$115+Input!$I$91)*$J$7)/A13taxstdlife))</f>
        <v>0</v>
      </c>
      <c r="AK491" s="172">
        <f>IF(A13taxstdlife="n/a","n/a",IF(AK$3&gt;(A13taxstdlife+$E491),((Input!$J$115+Input!$I$91)*$J$7)-SUM($J491:AJ491),((Input!$J$115+Input!$I$91)*$J$7)/A13taxstdlife))</f>
        <v>0</v>
      </c>
      <c r="AL491" s="172">
        <f>IF(A13taxstdlife="n/a","n/a",IF(AL$3&gt;(A13taxstdlife+$E491),((Input!$J$115+Input!$I$91)*$J$7)-SUM($J491:AK491),((Input!$J$115+Input!$I$91)*$J$7)/A13taxstdlife))</f>
        <v>0</v>
      </c>
      <c r="AM491" s="172">
        <f>IF(A13taxstdlife="n/a","n/a",IF(AM$3&gt;(A13taxstdlife+$E491),((Input!$J$115+Input!$I$91)*$J$7)-SUM($J491:AL491),((Input!$J$115+Input!$I$91)*$J$7)/A13taxstdlife))</f>
        <v>0</v>
      </c>
      <c r="AN491" s="172">
        <f>IF(A13taxstdlife="n/a","n/a",IF(AN$3&gt;(A13taxstdlife+$E491),((Input!$J$115+Input!$I$91)*$J$7)-SUM($J491:AM491),((Input!$J$115+Input!$I$91)*$J$7)/A13taxstdlife))</f>
        <v>0</v>
      </c>
      <c r="AO491" s="172">
        <f>IF(A13taxstdlife="n/a","n/a",IF(AO$3&gt;(A13taxstdlife+$E491),((Input!$J$115+Input!$I$91)*$J$7)-SUM($J491:AN491),((Input!$J$115+Input!$I$91)*$J$7)/A13taxstdlife))</f>
        <v>0</v>
      </c>
      <c r="AP491" s="172">
        <f>IF(A13taxstdlife="n/a","n/a",IF(AP$3&gt;(A13taxstdlife+$E491),((Input!$J$115+Input!$I$91)*$J$7)-SUM($J491:AO491),((Input!$J$115+Input!$I$91)*$J$7)/A13taxstdlife))</f>
        <v>0</v>
      </c>
      <c r="AQ491" s="172">
        <f>IF(A13taxstdlife="n/a","n/a",IF(AQ$3&gt;(A13taxstdlife+$E491),((Input!$J$115+Input!$I$91)*$J$7)-SUM($J491:AP491),((Input!$J$115+Input!$I$91)*$J$7)/A13taxstdlife))</f>
        <v>0</v>
      </c>
      <c r="AR491" s="172">
        <f>IF(A13taxstdlife="n/a","n/a",IF(AR$3&gt;(A13taxstdlife+$E491),((Input!$J$115+Input!$I$91)*$J$7)-SUM($J491:AQ491),((Input!$J$115+Input!$I$91)*$J$7)/A13taxstdlife))</f>
        <v>0</v>
      </c>
      <c r="AS491" s="172">
        <f>IF(A13taxstdlife="n/a","n/a",IF(AS$3&gt;(A13taxstdlife+$E491),((Input!$J$115+Input!$I$91)*$J$7)-SUM($J491:AR491),((Input!$J$115+Input!$I$91)*$J$7)/A13taxstdlife))</f>
        <v>0</v>
      </c>
      <c r="AT491" s="172">
        <f>IF(A13taxstdlife="n/a","n/a",IF(AT$3&gt;(A13taxstdlife+$E491),((Input!$J$115+Input!$I$91)*$J$7)-SUM($J491:AS491),((Input!$J$115+Input!$I$91)*$J$7)/A13taxstdlife))</f>
        <v>0</v>
      </c>
      <c r="AU491" s="172">
        <f>IF(A13taxstdlife="n/a","n/a",IF(AU$3&gt;(A13taxstdlife+$E491),((Input!$J$115+Input!$I$91)*$J$7)-SUM($J491:AT491),((Input!$J$115+Input!$I$91)*$J$7)/A13taxstdlife))</f>
        <v>0</v>
      </c>
      <c r="AV491" s="172">
        <f>IF(A13taxstdlife="n/a","n/a",IF(AV$3&gt;(A13taxstdlife+$E491),((Input!$J$115+Input!$I$91)*$J$7)-SUM($J491:AU491),((Input!$J$115+Input!$I$91)*$J$7)/A13taxstdlife))</f>
        <v>0</v>
      </c>
      <c r="AW491" s="172">
        <f>IF(A13taxstdlife="n/a","n/a",IF(AW$3&gt;(A13taxstdlife+$E491),((Input!$J$115+Input!$I$91)*$J$7)-SUM($J491:AV491),((Input!$J$115+Input!$I$91)*$J$7)/A13taxstdlife))</f>
        <v>0</v>
      </c>
      <c r="AX491" s="172">
        <f>IF(A13taxstdlife="n/a","n/a",IF(AX$3&gt;(A13taxstdlife+$E491),((Input!$J$115+Input!$I$91)*$J$7)-SUM($J491:AW491),((Input!$J$115+Input!$I$91)*$J$7)/A13taxstdlife))</f>
        <v>0</v>
      </c>
      <c r="AY491" s="172">
        <f>IF(A13taxstdlife="n/a","n/a",IF(AY$3&gt;(A13taxstdlife+$E491),((Input!$J$115+Input!$I$91)*$J$7)-SUM($J491:AX491),((Input!$J$115+Input!$I$91)*$J$7)/A13taxstdlife))</f>
        <v>0</v>
      </c>
      <c r="AZ491" s="172">
        <f>IF(A13taxstdlife="n/a","n/a",IF(AZ$3&gt;(A13taxstdlife+$E491),((Input!$J$115+Input!$I$91)*$J$7)-SUM($J491:AY491),((Input!$J$115+Input!$I$91)*$J$7)/A13taxstdlife))</f>
        <v>0</v>
      </c>
      <c r="BA491" s="172">
        <f>IF(A13taxstdlife="n/a","n/a",IF(BA$3&gt;(A13taxstdlife+$E491),((Input!$J$115+Input!$I$91)*$J$7)-SUM($J491:AZ491),((Input!$J$115+Input!$I$91)*$J$7)/A13taxstdlife))</f>
        <v>0</v>
      </c>
      <c r="BB491" s="172">
        <f>IF(A13taxstdlife="n/a","n/a",IF(BB$3&gt;(A13taxstdlife+$E491),((Input!$J$115+Input!$I$91)*$J$7)-SUM($J491:BA491),((Input!$J$115+Input!$I$91)*$J$7)/A13taxstdlife))</f>
        <v>0</v>
      </c>
      <c r="BC491" s="172">
        <f>IF(A13taxstdlife="n/a","n/a",IF(BC$3&gt;(A13taxstdlife+$E491),((Input!$J$115+Input!$I$91)*$J$7)-SUM($J491:BB491),((Input!$J$115+Input!$I$91)*$J$7)/A13taxstdlife))</f>
        <v>0</v>
      </c>
      <c r="BD491" s="172">
        <f>IF(A13taxstdlife="n/a","n/a",IF(BD$3&gt;(A13taxstdlife+$E491),((Input!$J$115+Input!$I$91)*$J$7)-SUM($J491:BC491),((Input!$J$115+Input!$I$91)*$J$7)/A13taxstdlife))</f>
        <v>0</v>
      </c>
      <c r="BE491" s="172">
        <f>IF(A13taxstdlife="n/a","n/a",IF(BE$3&gt;(A13taxstdlife+$E491),((Input!$J$115+Input!$I$91)*$J$7)-SUM($J491:BD491),((Input!$J$115+Input!$I$91)*$J$7)/A13taxstdlife))</f>
        <v>0</v>
      </c>
      <c r="BF491" s="172">
        <f>IF(A13taxstdlife="n/a","n/a",IF(BF$3&gt;(A13taxstdlife+$E491),((Input!$J$115+Input!$I$91)*$J$7)-SUM($J491:BE491),((Input!$J$115+Input!$I$91)*$J$7)/A13taxstdlife))</f>
        <v>0</v>
      </c>
      <c r="BG491" s="172">
        <f>IF(A13taxstdlife="n/a","n/a",IF(BG$3&gt;(A13taxstdlife+$E491),((Input!$J$115+Input!$I$91)*$J$7)-SUM($J491:BF491),((Input!$J$115+Input!$I$91)*$J$7)/A13taxstdlife))</f>
        <v>0</v>
      </c>
      <c r="BH491" s="172">
        <f>IF(A13taxstdlife="n/a","n/a",IF(BH$3&gt;(A13taxstdlife+$E491),((Input!$J$115+Input!$I$91)*$J$7)-SUM($J491:BG491),((Input!$J$115+Input!$I$91)*$J$7)/A13taxstdlife))</f>
        <v>0</v>
      </c>
      <c r="BI491" s="172">
        <f>IF(A13taxstdlife="n/a","n/a",IF(BI$3&gt;(A13taxstdlife+$E491),((Input!$J$115+Input!$I$91)*$J$7)-SUM($J491:BH491),((Input!$J$115+Input!$I$91)*$J$7)/A13taxstdlife))</f>
        <v>0</v>
      </c>
      <c r="BJ491" s="16"/>
      <c r="BK491" s="16"/>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2" customFormat="1" hidden="1" outlineLevel="2">
      <c r="A492" s="16"/>
      <c r="B492" s="16"/>
      <c r="C492" s="35"/>
      <c r="D492" s="546"/>
      <c r="E492" s="293">
        <v>5</v>
      </c>
      <c r="F492" s="37"/>
      <c r="G492" s="318"/>
      <c r="H492" s="320"/>
      <c r="I492" s="320"/>
      <c r="J492" s="320"/>
      <c r="K492" s="319"/>
      <c r="L492" s="172">
        <f>IF(A13taxstdlife="n/a","n/a",IF(L$3&gt;(A13taxstdlife+$E492),((Input!$K$115+Input!$K$91)*$K$7)-SUM($K492:K492),((Input!$K$115+Input!$K$91)*$K$7)/A13taxstdlife))</f>
        <v>0</v>
      </c>
      <c r="M492" s="172">
        <f>IF(A13taxstdlife="n/a","n/a",IF(M$3&gt;(A13taxstdlife+$E492),((Input!$K$115+Input!$K$91)*$K$7)-SUM($K492:L492),((Input!$K$115+Input!$K$91)*$K$7)/A13taxstdlife))</f>
        <v>0</v>
      </c>
      <c r="N492" s="172">
        <f>IF(A13taxstdlife="n/a","n/a",IF(N$3&gt;(A13taxstdlife+$E492),((Input!$K$115+Input!$K$91)*$K$7)-SUM($K492:M492),((Input!$K$115+Input!$K$91)*$K$7)/A13taxstdlife))</f>
        <v>0</v>
      </c>
      <c r="O492" s="172">
        <f>IF(A13taxstdlife="n/a","n/a",IF(O$3&gt;(A13taxstdlife+$E492),((Input!$K$115+Input!$K$91)*$K$7)-SUM($K492:N492),((Input!$K$115+Input!$K$91)*$K$7)/A13taxstdlife))</f>
        <v>0</v>
      </c>
      <c r="P492" s="172">
        <f>IF(A13taxstdlife="n/a","n/a",IF(P$3&gt;(A13taxstdlife+$E492),((Input!$K$115+Input!$K$91)*$K$7)-SUM($K492:O492),((Input!$K$115+Input!$K$91)*$K$7)/A13taxstdlife))</f>
        <v>0</v>
      </c>
      <c r="Q492" s="172">
        <f>IF(A13taxstdlife="n/a","n/a",IF(Q$3&gt;(A13taxstdlife+$E492),((Input!$K$115+Input!$K$91)*$K$7)-SUM($K492:P492),((Input!$K$115+Input!$K$91)*$K$7)/A13taxstdlife))</f>
        <v>0</v>
      </c>
      <c r="R492" s="172">
        <f>IF(A13taxstdlife="n/a","n/a",IF(R$3&gt;(A13taxstdlife+$E492),((Input!$K$115+Input!$K$91)*$K$7)-SUM($K492:Q492),((Input!$K$115+Input!$K$91)*$K$7)/A13taxstdlife))</f>
        <v>0</v>
      </c>
      <c r="S492" s="172">
        <f>IF(A13taxstdlife="n/a","n/a",IF(S$3&gt;(A13taxstdlife+$E492),((Input!$K$115+Input!$K$91)*$K$7)-SUM($K492:R492),((Input!$K$115+Input!$K$91)*$K$7)/A13taxstdlife))</f>
        <v>0</v>
      </c>
      <c r="T492" s="172">
        <f>IF(A13taxstdlife="n/a","n/a",IF(T$3&gt;(A13taxstdlife+$E492),((Input!$K$115+Input!$K$91)*$K$7)-SUM($K492:S492),((Input!$K$115+Input!$K$91)*$K$7)/A13taxstdlife))</f>
        <v>0</v>
      </c>
      <c r="U492" s="172">
        <f>IF(A13taxstdlife="n/a","n/a",IF(U$3&gt;(A13taxstdlife+$E492),((Input!$K$115+Input!$K$91)*$K$7)-SUM($K492:T492),((Input!$K$115+Input!$K$91)*$K$7)/A13taxstdlife))</f>
        <v>0</v>
      </c>
      <c r="V492" s="172">
        <f>IF(A13taxstdlife="n/a","n/a",IF(V$3&gt;(A13taxstdlife+$E492),((Input!$K$115+Input!$K$91)*$K$7)-SUM($K492:U492),((Input!$K$115+Input!$K$91)*$K$7)/A13taxstdlife))</f>
        <v>0</v>
      </c>
      <c r="W492" s="172">
        <f>IF(A13taxstdlife="n/a","n/a",IF(W$3&gt;(A13taxstdlife+$E492),((Input!$K$115+Input!$K$91)*$K$7)-SUM($K492:V492),((Input!$K$115+Input!$K$91)*$K$7)/A13taxstdlife))</f>
        <v>0</v>
      </c>
      <c r="X492" s="172">
        <f>IF(A13taxstdlife="n/a","n/a",IF(X$3&gt;(A13taxstdlife+$E492),((Input!$K$115+Input!$K$91)*$K$7)-SUM($K492:W492),((Input!$K$115+Input!$K$91)*$K$7)/A13taxstdlife))</f>
        <v>0</v>
      </c>
      <c r="Y492" s="172">
        <f>IF(A13taxstdlife="n/a","n/a",IF(Y$3&gt;(A13taxstdlife+$E492),((Input!$K$115+Input!$K$91)*$K$7)-SUM($K492:X492),((Input!$K$115+Input!$K$91)*$K$7)/A13taxstdlife))</f>
        <v>0</v>
      </c>
      <c r="Z492" s="172">
        <f>IF(A13taxstdlife="n/a","n/a",IF(Z$3&gt;(A13taxstdlife+$E492),((Input!$K$115+Input!$K$91)*$K$7)-SUM($K492:Y492),((Input!$K$115+Input!$K$91)*$K$7)/A13taxstdlife))</f>
        <v>0</v>
      </c>
      <c r="AA492" s="172">
        <f>IF(A13taxstdlife="n/a","n/a",IF(AA$3&gt;(A13taxstdlife+$E492),((Input!$K$115+Input!$K$91)*$K$7)-SUM($K492:Z492),((Input!$K$115+Input!$K$91)*$K$7)/A13taxstdlife))</f>
        <v>0</v>
      </c>
      <c r="AB492" s="172">
        <f>IF(A13taxstdlife="n/a","n/a",IF(AB$3&gt;(A13taxstdlife+$E492),((Input!$K$115+Input!$K$91)*$K$7)-SUM($K492:AA492),((Input!$K$115+Input!$K$91)*$K$7)/A13taxstdlife))</f>
        <v>0</v>
      </c>
      <c r="AC492" s="172">
        <f>IF(A13taxstdlife="n/a","n/a",IF(AC$3&gt;(A13taxstdlife+$E492),((Input!$K$115+Input!$K$91)*$K$7)-SUM($K492:AB492),((Input!$K$115+Input!$K$91)*$K$7)/A13taxstdlife))</f>
        <v>0</v>
      </c>
      <c r="AD492" s="172">
        <f>IF(A13taxstdlife="n/a","n/a",IF(AD$3&gt;(A13taxstdlife+$E492),((Input!$K$115+Input!$K$91)*$K$7)-SUM($K492:AC492),((Input!$K$115+Input!$K$91)*$K$7)/A13taxstdlife))</f>
        <v>0</v>
      </c>
      <c r="AE492" s="172">
        <f>IF(A13taxstdlife="n/a","n/a",IF(AE$3&gt;(A13taxstdlife+$E492),((Input!$K$115+Input!$K$91)*$K$7)-SUM($K492:AD492),((Input!$K$115+Input!$K$91)*$K$7)/A13taxstdlife))</f>
        <v>0</v>
      </c>
      <c r="AF492" s="172">
        <f>IF(A13taxstdlife="n/a","n/a",IF(AF$3&gt;(A13taxstdlife+$E492),((Input!$K$115+Input!$K$91)*$K$7)-SUM($K492:AE492),((Input!$K$115+Input!$K$91)*$K$7)/A13taxstdlife))</f>
        <v>0</v>
      </c>
      <c r="AG492" s="172">
        <f>IF(A13taxstdlife="n/a","n/a",IF(AG$3&gt;(A13taxstdlife+$E492),((Input!$K$115+Input!$K$91)*$K$7)-SUM($K492:AF492),((Input!$K$115+Input!$K$91)*$K$7)/A13taxstdlife))</f>
        <v>0</v>
      </c>
      <c r="AH492" s="172">
        <f>IF(A13taxstdlife="n/a","n/a",IF(AH$3&gt;(A13taxstdlife+$E492),((Input!$K$115+Input!$K$91)*$K$7)-SUM($K492:AG492),((Input!$K$115+Input!$K$91)*$K$7)/A13taxstdlife))</f>
        <v>0</v>
      </c>
      <c r="AI492" s="172">
        <f>IF(A13taxstdlife="n/a","n/a",IF(AI$3&gt;(A13taxstdlife+$E492),((Input!$K$115+Input!$K$91)*$K$7)-SUM($K492:AH492),((Input!$K$115+Input!$K$91)*$K$7)/A13taxstdlife))</f>
        <v>0</v>
      </c>
      <c r="AJ492" s="172">
        <f>IF(A13taxstdlife="n/a","n/a",IF(AJ$3&gt;(A13taxstdlife+$E492),((Input!$K$115+Input!$K$91)*$K$7)-SUM($K492:AI492),((Input!$K$115+Input!$K$91)*$K$7)/A13taxstdlife))</f>
        <v>0</v>
      </c>
      <c r="AK492" s="172">
        <f>IF(A13taxstdlife="n/a","n/a",IF(AK$3&gt;(A13taxstdlife+$E492),((Input!$K$115+Input!$K$91)*$K$7)-SUM($K492:AJ492),((Input!$K$115+Input!$K$91)*$K$7)/A13taxstdlife))</f>
        <v>0</v>
      </c>
      <c r="AL492" s="172">
        <f>IF(A13taxstdlife="n/a","n/a",IF(AL$3&gt;(A13taxstdlife+$E492),((Input!$K$115+Input!$K$91)*$K$7)-SUM($K492:AK492),((Input!$K$115+Input!$K$91)*$K$7)/A13taxstdlife))</f>
        <v>0</v>
      </c>
      <c r="AM492" s="172">
        <f>IF(A13taxstdlife="n/a","n/a",IF(AM$3&gt;(A13taxstdlife+$E492),((Input!$K$115+Input!$K$91)*$K$7)-SUM($K492:AL492),((Input!$K$115+Input!$K$91)*$K$7)/A13taxstdlife))</f>
        <v>0</v>
      </c>
      <c r="AN492" s="172">
        <f>IF(A13taxstdlife="n/a","n/a",IF(AN$3&gt;(A13taxstdlife+$E492),((Input!$K$115+Input!$K$91)*$K$7)-SUM($K492:AM492),((Input!$K$115+Input!$K$91)*$K$7)/A13taxstdlife))</f>
        <v>0</v>
      </c>
      <c r="AO492" s="172">
        <f>IF(A13taxstdlife="n/a","n/a",IF(AO$3&gt;(A13taxstdlife+$E492),((Input!$K$115+Input!$K$91)*$K$7)-SUM($K492:AN492),((Input!$K$115+Input!$K$91)*$K$7)/A13taxstdlife))</f>
        <v>0</v>
      </c>
      <c r="AP492" s="172">
        <f>IF(A13taxstdlife="n/a","n/a",IF(AP$3&gt;(A13taxstdlife+$E492),((Input!$K$115+Input!$K$91)*$K$7)-SUM($K492:AO492),((Input!$K$115+Input!$K$91)*$K$7)/A13taxstdlife))</f>
        <v>0</v>
      </c>
      <c r="AQ492" s="172">
        <f>IF(A13taxstdlife="n/a","n/a",IF(AQ$3&gt;(A13taxstdlife+$E492),((Input!$K$115+Input!$K$91)*$K$7)-SUM($K492:AP492),((Input!$K$115+Input!$K$91)*$K$7)/A13taxstdlife))</f>
        <v>0</v>
      </c>
      <c r="AR492" s="172">
        <f>IF(A13taxstdlife="n/a","n/a",IF(AR$3&gt;(A13taxstdlife+$E492),((Input!$K$115+Input!$K$91)*$K$7)-SUM($K492:AQ492),((Input!$K$115+Input!$K$91)*$K$7)/A13taxstdlife))</f>
        <v>0</v>
      </c>
      <c r="AS492" s="172">
        <f>IF(A13taxstdlife="n/a","n/a",IF(AS$3&gt;(A13taxstdlife+$E492),((Input!$K$115+Input!$K$91)*$K$7)-SUM($K492:AR492),((Input!$K$115+Input!$K$91)*$K$7)/A13taxstdlife))</f>
        <v>0</v>
      </c>
      <c r="AT492" s="172">
        <f>IF(A13taxstdlife="n/a","n/a",IF(AT$3&gt;(A13taxstdlife+$E492),((Input!$K$115+Input!$K$91)*$K$7)-SUM($K492:AS492),((Input!$K$115+Input!$K$91)*$K$7)/A13taxstdlife))</f>
        <v>0</v>
      </c>
      <c r="AU492" s="172">
        <f>IF(A13taxstdlife="n/a","n/a",IF(AU$3&gt;(A13taxstdlife+$E492),((Input!$K$115+Input!$K$91)*$K$7)-SUM($K492:AT492),((Input!$K$115+Input!$K$91)*$K$7)/A13taxstdlife))</f>
        <v>0</v>
      </c>
      <c r="AV492" s="172">
        <f>IF(A13taxstdlife="n/a","n/a",IF(AV$3&gt;(A13taxstdlife+$E492),((Input!$K$115+Input!$K$91)*$K$7)-SUM($K492:AU492),((Input!$K$115+Input!$K$91)*$K$7)/A13taxstdlife))</f>
        <v>0</v>
      </c>
      <c r="AW492" s="172">
        <f>IF(A13taxstdlife="n/a","n/a",IF(AW$3&gt;(A13taxstdlife+$E492),((Input!$K$115+Input!$K$91)*$K$7)-SUM($K492:AV492),((Input!$K$115+Input!$K$91)*$K$7)/A13taxstdlife))</f>
        <v>0</v>
      </c>
      <c r="AX492" s="172">
        <f>IF(A13taxstdlife="n/a","n/a",IF(AX$3&gt;(A13taxstdlife+$E492),((Input!$K$115+Input!$K$91)*$K$7)-SUM($K492:AW492),((Input!$K$115+Input!$K$91)*$K$7)/A13taxstdlife))</f>
        <v>0</v>
      </c>
      <c r="AY492" s="172">
        <f>IF(A13taxstdlife="n/a","n/a",IF(AY$3&gt;(A13taxstdlife+$E492),((Input!$K$115+Input!$K$91)*$K$7)-SUM($K492:AX492),((Input!$K$115+Input!$K$91)*$K$7)/A13taxstdlife))</f>
        <v>0</v>
      </c>
      <c r="AZ492" s="172">
        <f>IF(A13taxstdlife="n/a","n/a",IF(AZ$3&gt;(A13taxstdlife+$E492),((Input!$K$115+Input!$K$91)*$K$7)-SUM($K492:AY492),((Input!$K$115+Input!$K$91)*$K$7)/A13taxstdlife))</f>
        <v>0</v>
      </c>
      <c r="BA492" s="172">
        <f>IF(A13taxstdlife="n/a","n/a",IF(BA$3&gt;(A13taxstdlife+$E492),((Input!$K$115+Input!$K$91)*$K$7)-SUM($K492:AZ492),((Input!$K$115+Input!$K$91)*$K$7)/A13taxstdlife))</f>
        <v>0</v>
      </c>
      <c r="BB492" s="172">
        <f>IF(A13taxstdlife="n/a","n/a",IF(BB$3&gt;(A13taxstdlife+$E492),((Input!$K$115+Input!$K$91)*$K$7)-SUM($K492:BA492),((Input!$K$115+Input!$K$91)*$K$7)/A13taxstdlife))</f>
        <v>0</v>
      </c>
      <c r="BC492" s="172">
        <f>IF(A13taxstdlife="n/a","n/a",IF(BC$3&gt;(A13taxstdlife+$E492),((Input!$K$115+Input!$K$91)*$K$7)-SUM($K492:BB492),((Input!$K$115+Input!$K$91)*$K$7)/A13taxstdlife))</f>
        <v>0</v>
      </c>
      <c r="BD492" s="172">
        <f>IF(A13taxstdlife="n/a","n/a",IF(BD$3&gt;(A13taxstdlife+$E492),((Input!$K$115+Input!$K$91)*$K$7)-SUM($K492:BC492),((Input!$K$115+Input!$K$91)*$K$7)/A13taxstdlife))</f>
        <v>0</v>
      </c>
      <c r="BE492" s="172">
        <f>IF(A13taxstdlife="n/a","n/a",IF(BE$3&gt;(A13taxstdlife+$E492),((Input!$K$115+Input!$K$91)*$K$7)-SUM($K492:BD492),((Input!$K$115+Input!$K$91)*$K$7)/A13taxstdlife))</f>
        <v>0</v>
      </c>
      <c r="BF492" s="172">
        <f>IF(A13taxstdlife="n/a","n/a",IF(BF$3&gt;(A13taxstdlife+$E492),((Input!$K$115+Input!$K$91)*$K$7)-SUM($K492:BE492),((Input!$K$115+Input!$K$91)*$K$7)/A13taxstdlife))</f>
        <v>0</v>
      </c>
      <c r="BG492" s="172">
        <f>IF(A13taxstdlife="n/a","n/a",IF(BG$3&gt;(A13taxstdlife+$E492),((Input!$K$115+Input!$K$91)*$K$7)-SUM($K492:BF492),((Input!$K$115+Input!$K$91)*$K$7)/A13taxstdlife))</f>
        <v>0</v>
      </c>
      <c r="BH492" s="172">
        <f>IF(A13taxstdlife="n/a","n/a",IF(BH$3&gt;(A13taxstdlife+$E492),((Input!$K$115+Input!$K$91)*$K$7)-SUM($K492:BG492),((Input!$K$115+Input!$K$91)*$K$7)/A13taxstdlife))</f>
        <v>0</v>
      </c>
      <c r="BI492" s="172">
        <f>IF(A13taxstdlife="n/a","n/a",IF(BI$3&gt;(A13taxstdlife+$E492),((Input!$K$115+Input!$K$91)*$K$7)-SUM($K492:BH492),((Input!$K$115+Input!$K$91)*$K$7)/A13taxstdlife))</f>
        <v>0</v>
      </c>
      <c r="BJ492" s="16"/>
      <c r="BK492" s="16"/>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2" customFormat="1" hidden="1" outlineLevel="2">
      <c r="A493" s="16"/>
      <c r="B493" s="16"/>
      <c r="C493" s="35"/>
      <c r="D493" s="546"/>
      <c r="E493" s="293">
        <v>6</v>
      </c>
      <c r="F493" s="37"/>
      <c r="G493" s="318"/>
      <c r="H493" s="320"/>
      <c r="I493" s="320"/>
      <c r="J493" s="320"/>
      <c r="K493" s="320"/>
      <c r="L493" s="319"/>
      <c r="M493" s="172">
        <f>IF(A13taxstdlife="n/a","n/a",IF(M$3&gt;(A13taxstdlife+$E493),((Input!$K$115+Input!$K$91)*$L$7)-SUM($L493:L493),((Input!$K$115+Input!$K$91)*$L$7)/A13taxstdlife))</f>
        <v>0</v>
      </c>
      <c r="N493" s="172">
        <f>IF(A13taxstdlife="n/a","n/a",IF(N$3&gt;(A13taxstdlife+$E493),((Input!$K$115+Input!$K$91)*$L$7)-SUM($L493:M493),((Input!$K$115+Input!$K$91)*$L$7)/A13taxstdlife))</f>
        <v>0</v>
      </c>
      <c r="O493" s="172">
        <f>IF(A13taxstdlife="n/a","n/a",IF(O$3&gt;(A13taxstdlife+$E493),((Input!$K$115+Input!$K$91)*$L$7)-SUM($L493:N493),((Input!$K$115+Input!$K$91)*$L$7)/A13taxstdlife))</f>
        <v>0</v>
      </c>
      <c r="P493" s="172">
        <f>IF(A13taxstdlife="n/a","n/a",IF(P$3&gt;(A13taxstdlife+$E493),((Input!$K$115+Input!$K$91)*$L$7)-SUM($L493:O493),((Input!$K$115+Input!$K$91)*$L$7)/A13taxstdlife))</f>
        <v>0</v>
      </c>
      <c r="Q493" s="172">
        <f>IF(A13taxstdlife="n/a","n/a",IF(Q$3&gt;(A13taxstdlife+$E493),((Input!$K$115+Input!$K$91)*$L$7)-SUM($L493:P493),((Input!$K$115+Input!$K$91)*$L$7)/A13taxstdlife))</f>
        <v>0</v>
      </c>
      <c r="R493" s="172">
        <f>IF(A13taxstdlife="n/a","n/a",IF(R$3&gt;(A13taxstdlife+$E493),((Input!$K$115+Input!$K$91)*$L$7)-SUM($L493:Q493),((Input!$K$115+Input!$K$91)*$L$7)/A13taxstdlife))</f>
        <v>0</v>
      </c>
      <c r="S493" s="172">
        <f>IF(A13taxstdlife="n/a","n/a",IF(S$3&gt;(A13taxstdlife+$E493),((Input!$K$115+Input!$K$91)*$L$7)-SUM($L493:R493),((Input!$K$115+Input!$K$91)*$L$7)/A13taxstdlife))</f>
        <v>0</v>
      </c>
      <c r="T493" s="172">
        <f>IF(A13taxstdlife="n/a","n/a",IF(T$3&gt;(A13taxstdlife+$E493),((Input!$K$115+Input!$K$91)*$L$7)-SUM($L493:S493),((Input!$K$115+Input!$K$91)*$L$7)/A13taxstdlife))</f>
        <v>0</v>
      </c>
      <c r="U493" s="172">
        <f>IF(A13taxstdlife="n/a","n/a",IF(U$3&gt;(A13taxstdlife+$E493),((Input!$K$115+Input!$K$91)*$L$7)-SUM($L493:T493),((Input!$K$115+Input!$K$91)*$L$7)/A13taxstdlife))</f>
        <v>0</v>
      </c>
      <c r="V493" s="172">
        <f>IF(A13taxstdlife="n/a","n/a",IF(V$3&gt;(A13taxstdlife+$E493),((Input!$K$115+Input!$K$91)*$L$7)-SUM($L493:U493),((Input!$K$115+Input!$K$91)*$L$7)/A13taxstdlife))</f>
        <v>0</v>
      </c>
      <c r="W493" s="172">
        <f>IF(A13taxstdlife="n/a","n/a",IF(W$3&gt;(A13taxstdlife+$E493),((Input!$K$115+Input!$K$91)*$L$7)-SUM($L493:V493),((Input!$K$115+Input!$K$91)*$L$7)/A13taxstdlife))</f>
        <v>0</v>
      </c>
      <c r="X493" s="172">
        <f>IF(A13taxstdlife="n/a","n/a",IF(X$3&gt;(A13taxstdlife+$E493),((Input!$K$115+Input!$K$91)*$L$7)-SUM($L493:W493),((Input!$K$115+Input!$K$91)*$L$7)/A13taxstdlife))</f>
        <v>0</v>
      </c>
      <c r="Y493" s="172">
        <f>IF(A13taxstdlife="n/a","n/a",IF(Y$3&gt;(A13taxstdlife+$E493),((Input!$K$115+Input!$K$91)*$L$7)-SUM($L493:X493),((Input!$K$115+Input!$K$91)*$L$7)/A13taxstdlife))</f>
        <v>0</v>
      </c>
      <c r="Z493" s="172">
        <f>IF(A13taxstdlife="n/a","n/a",IF(Z$3&gt;(A13taxstdlife+$E493),((Input!$K$115+Input!$K$91)*$L$7)-SUM($L493:Y493),((Input!$K$115+Input!$K$91)*$L$7)/A13taxstdlife))</f>
        <v>0</v>
      </c>
      <c r="AA493" s="172">
        <f>IF(A13taxstdlife="n/a","n/a",IF(AA$3&gt;(A13taxstdlife+$E493),((Input!$K$115+Input!$K$91)*$L$7)-SUM($L493:Z493),((Input!$K$115+Input!$K$91)*$L$7)/A13taxstdlife))</f>
        <v>0</v>
      </c>
      <c r="AB493" s="172">
        <f>IF(A13taxstdlife="n/a","n/a",IF(AB$3&gt;(A13taxstdlife+$E493),((Input!$K$115+Input!$K$91)*$L$7)-SUM($L493:AA493),((Input!$K$115+Input!$K$91)*$L$7)/A13taxstdlife))</f>
        <v>0</v>
      </c>
      <c r="AC493" s="172">
        <f>IF(A13taxstdlife="n/a","n/a",IF(AC$3&gt;(A13taxstdlife+$E493),((Input!$K$115+Input!$K$91)*$L$7)-SUM($L493:AB493),((Input!$K$115+Input!$K$91)*$L$7)/A13taxstdlife))</f>
        <v>0</v>
      </c>
      <c r="AD493" s="172">
        <f>IF(A13taxstdlife="n/a","n/a",IF(AD$3&gt;(A13taxstdlife+$E493),((Input!$K$115+Input!$K$91)*$L$7)-SUM($L493:AC493),((Input!$K$115+Input!$K$91)*$L$7)/A13taxstdlife))</f>
        <v>0</v>
      </c>
      <c r="AE493" s="172">
        <f>IF(A13taxstdlife="n/a","n/a",IF(AE$3&gt;(A13taxstdlife+$E493),((Input!$K$115+Input!$K$91)*$L$7)-SUM($L493:AD493),((Input!$K$115+Input!$K$91)*$L$7)/A13taxstdlife))</f>
        <v>0</v>
      </c>
      <c r="AF493" s="172">
        <f>IF(A13taxstdlife="n/a","n/a",IF(AF$3&gt;(A13taxstdlife+$E493),((Input!$K$115+Input!$K$91)*$L$7)-SUM($L493:AE493),((Input!$K$115+Input!$K$91)*$L$7)/A13taxstdlife))</f>
        <v>0</v>
      </c>
      <c r="AG493" s="172">
        <f>IF(A13taxstdlife="n/a","n/a",IF(AG$3&gt;(A13taxstdlife+$E493),((Input!$K$115+Input!$K$91)*$L$7)-SUM($L493:AF493),((Input!$K$115+Input!$K$91)*$L$7)/A13taxstdlife))</f>
        <v>0</v>
      </c>
      <c r="AH493" s="172">
        <f>IF(A13taxstdlife="n/a","n/a",IF(AH$3&gt;(A13taxstdlife+$E493),((Input!$K$115+Input!$K$91)*$L$7)-SUM($L493:AG493),((Input!$K$115+Input!$K$91)*$L$7)/A13taxstdlife))</f>
        <v>0</v>
      </c>
      <c r="AI493" s="172">
        <f>IF(A13taxstdlife="n/a","n/a",IF(AI$3&gt;(A13taxstdlife+$E493),((Input!$K$115+Input!$K$91)*$L$7)-SUM($L493:AH493),((Input!$K$115+Input!$K$91)*$L$7)/A13taxstdlife))</f>
        <v>0</v>
      </c>
      <c r="AJ493" s="172">
        <f>IF(A13taxstdlife="n/a","n/a",IF(AJ$3&gt;(A13taxstdlife+$E493),((Input!$K$115+Input!$K$91)*$L$7)-SUM($L493:AI493),((Input!$K$115+Input!$K$91)*$L$7)/A13taxstdlife))</f>
        <v>0</v>
      </c>
      <c r="AK493" s="172">
        <f>IF(A13taxstdlife="n/a","n/a",IF(AK$3&gt;(A13taxstdlife+$E493),((Input!$K$115+Input!$K$91)*$L$7)-SUM($L493:AJ493),((Input!$K$115+Input!$K$91)*$L$7)/A13taxstdlife))</f>
        <v>0</v>
      </c>
      <c r="AL493" s="172">
        <f>IF(A13taxstdlife="n/a","n/a",IF(AL$3&gt;(A13taxstdlife+$E493),((Input!$K$115+Input!$K$91)*$L$7)-SUM($L493:AK493),((Input!$K$115+Input!$K$91)*$L$7)/A13taxstdlife))</f>
        <v>0</v>
      </c>
      <c r="AM493" s="172">
        <f>IF(A13taxstdlife="n/a","n/a",IF(AM$3&gt;(A13taxstdlife+$E493),((Input!$K$115+Input!$K$91)*$L$7)-SUM($L493:AL493),((Input!$K$115+Input!$K$91)*$L$7)/A13taxstdlife))</f>
        <v>0</v>
      </c>
      <c r="AN493" s="172">
        <f>IF(A13taxstdlife="n/a","n/a",IF(AN$3&gt;(A13taxstdlife+$E493),((Input!$K$115+Input!$K$91)*$L$7)-SUM($L493:AM493),((Input!$K$115+Input!$K$91)*$L$7)/A13taxstdlife))</f>
        <v>0</v>
      </c>
      <c r="AO493" s="172">
        <f>IF(A13taxstdlife="n/a","n/a",IF(AO$3&gt;(A13taxstdlife+$E493),((Input!$K$115+Input!$K$91)*$L$7)-SUM($L493:AN493),((Input!$K$115+Input!$K$91)*$L$7)/A13taxstdlife))</f>
        <v>0</v>
      </c>
      <c r="AP493" s="172">
        <f>IF(A13taxstdlife="n/a","n/a",IF(AP$3&gt;(A13taxstdlife+$E493),((Input!$K$115+Input!$K$91)*$L$7)-SUM($L493:AO493),((Input!$K$115+Input!$K$91)*$L$7)/A13taxstdlife))</f>
        <v>0</v>
      </c>
      <c r="AQ493" s="172">
        <f>IF(A13taxstdlife="n/a","n/a",IF(AQ$3&gt;(A13taxstdlife+$E493),((Input!$K$115+Input!$K$91)*$L$7)-SUM($L493:AP493),((Input!$K$115+Input!$K$91)*$L$7)/A13taxstdlife))</f>
        <v>0</v>
      </c>
      <c r="AR493" s="172">
        <f>IF(A13taxstdlife="n/a","n/a",IF(AR$3&gt;(A13taxstdlife+$E493),((Input!$K$115+Input!$K$91)*$L$7)-SUM($L493:AQ493),((Input!$K$115+Input!$K$91)*$L$7)/A13taxstdlife))</f>
        <v>0</v>
      </c>
      <c r="AS493" s="172">
        <f>IF(A13taxstdlife="n/a","n/a",IF(AS$3&gt;(A13taxstdlife+$E493),((Input!$K$115+Input!$K$91)*$L$7)-SUM($L493:AR493),((Input!$K$115+Input!$K$91)*$L$7)/A13taxstdlife))</f>
        <v>0</v>
      </c>
      <c r="AT493" s="172">
        <f>IF(A13taxstdlife="n/a","n/a",IF(AT$3&gt;(A13taxstdlife+$E493),((Input!$K$115+Input!$K$91)*$L$7)-SUM($L493:AS493),((Input!$K$115+Input!$K$91)*$L$7)/A13taxstdlife))</f>
        <v>0</v>
      </c>
      <c r="AU493" s="172">
        <f>IF(A13taxstdlife="n/a","n/a",IF(AU$3&gt;(A13taxstdlife+$E493),((Input!$K$115+Input!$K$91)*$L$7)-SUM($L493:AT493),((Input!$K$115+Input!$K$91)*$L$7)/A13taxstdlife))</f>
        <v>0</v>
      </c>
      <c r="AV493" s="172">
        <f>IF(A13taxstdlife="n/a","n/a",IF(AV$3&gt;(A13taxstdlife+$E493),((Input!$K$115+Input!$K$91)*$L$7)-SUM($L493:AU493),((Input!$K$115+Input!$K$91)*$L$7)/A13taxstdlife))</f>
        <v>0</v>
      </c>
      <c r="AW493" s="172">
        <f>IF(A13taxstdlife="n/a","n/a",IF(AW$3&gt;(A13taxstdlife+$E493),((Input!$K$115+Input!$K$91)*$L$7)-SUM($L493:AV493),((Input!$K$115+Input!$K$91)*$L$7)/A13taxstdlife))</f>
        <v>0</v>
      </c>
      <c r="AX493" s="172">
        <f>IF(A13taxstdlife="n/a","n/a",IF(AX$3&gt;(A13taxstdlife+$E493),((Input!$K$115+Input!$K$91)*$L$7)-SUM($L493:AW493),((Input!$K$115+Input!$K$91)*$L$7)/A13taxstdlife))</f>
        <v>0</v>
      </c>
      <c r="AY493" s="172">
        <f>IF(A13taxstdlife="n/a","n/a",IF(AY$3&gt;(A13taxstdlife+$E493),((Input!$K$115+Input!$K$91)*$L$7)-SUM($L493:AX493),((Input!$K$115+Input!$K$91)*$L$7)/A13taxstdlife))</f>
        <v>0</v>
      </c>
      <c r="AZ493" s="172">
        <f>IF(A13taxstdlife="n/a","n/a",IF(AZ$3&gt;(A13taxstdlife+$E493),((Input!$K$115+Input!$K$91)*$L$7)-SUM($L493:AY493),((Input!$K$115+Input!$K$91)*$L$7)/A13taxstdlife))</f>
        <v>0</v>
      </c>
      <c r="BA493" s="172">
        <f>IF(A13taxstdlife="n/a","n/a",IF(BA$3&gt;(A13taxstdlife+$E493),((Input!$K$115+Input!$K$91)*$L$7)-SUM($L493:AZ493),((Input!$K$115+Input!$K$91)*$L$7)/A13taxstdlife))</f>
        <v>0</v>
      </c>
      <c r="BB493" s="172">
        <f>IF(A13taxstdlife="n/a","n/a",IF(BB$3&gt;(A13taxstdlife+$E493),((Input!$K$115+Input!$K$91)*$L$7)-SUM($L493:BA493),((Input!$K$115+Input!$K$91)*$L$7)/A13taxstdlife))</f>
        <v>0</v>
      </c>
      <c r="BC493" s="172">
        <f>IF(A13taxstdlife="n/a","n/a",IF(BC$3&gt;(A13taxstdlife+$E493),((Input!$K$115+Input!$K$91)*$L$7)-SUM($L493:BB493),((Input!$K$115+Input!$K$91)*$L$7)/A13taxstdlife))</f>
        <v>0</v>
      </c>
      <c r="BD493" s="172">
        <f>IF(A13taxstdlife="n/a","n/a",IF(BD$3&gt;(A13taxstdlife+$E493),((Input!$K$115+Input!$K$91)*$L$7)-SUM($L493:BC493),((Input!$K$115+Input!$K$91)*$L$7)/A13taxstdlife))</f>
        <v>0</v>
      </c>
      <c r="BE493" s="172">
        <f>IF(A13taxstdlife="n/a","n/a",IF(BE$3&gt;(A13taxstdlife+$E493),((Input!$K$115+Input!$K$91)*$L$7)-SUM($L493:BD493),((Input!$K$115+Input!$K$91)*$L$7)/A13taxstdlife))</f>
        <v>0</v>
      </c>
      <c r="BF493" s="172">
        <f>IF(A13taxstdlife="n/a","n/a",IF(BF$3&gt;(A13taxstdlife+$E493),((Input!$K$115+Input!$K$91)*$L$7)-SUM($L493:BE493),((Input!$K$115+Input!$K$91)*$L$7)/A13taxstdlife))</f>
        <v>0</v>
      </c>
      <c r="BG493" s="172">
        <f>IF(A13taxstdlife="n/a","n/a",IF(BG$3&gt;(A13taxstdlife+$E493),((Input!$K$115+Input!$K$91)*$L$7)-SUM($L493:BF493),((Input!$K$115+Input!$K$91)*$L$7)/A13taxstdlife))</f>
        <v>0</v>
      </c>
      <c r="BH493" s="172">
        <f>IF(A13taxstdlife="n/a","n/a",IF(BH$3&gt;(A13taxstdlife+$E493),((Input!$K$115+Input!$K$91)*$L$7)-SUM($L493:BG493),((Input!$K$115+Input!$K$91)*$L$7)/A13taxstdlife))</f>
        <v>0</v>
      </c>
      <c r="BI493" s="172">
        <f>IF(A13taxstdlife="n/a","n/a",IF(BI$3&gt;(A13taxstdlife+$E493),((Input!$K$115+Input!$K$91)*$L$7)-SUM($L493:BH493),((Input!$K$115+Input!$K$91)*$L$7)/A13taxstdlife))</f>
        <v>0</v>
      </c>
      <c r="BJ493" s="16"/>
      <c r="BK493" s="16"/>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2" customFormat="1" hidden="1" outlineLevel="2">
      <c r="A494" s="16"/>
      <c r="B494" s="16"/>
      <c r="C494" s="35"/>
      <c r="D494" s="546"/>
      <c r="E494" s="293">
        <v>7</v>
      </c>
      <c r="F494" s="37"/>
      <c r="G494" s="318"/>
      <c r="H494" s="320"/>
      <c r="I494" s="320"/>
      <c r="J494" s="320"/>
      <c r="K494" s="320"/>
      <c r="L494" s="320"/>
      <c r="M494" s="319"/>
      <c r="N494" s="172">
        <f>IF(A13taxstdlife="n/a","n/a",IF(N$3&gt;(A13taxstdlife+$E494),((Input!$M$115+Input!$M$91)*$M$7)-SUM($M494:M494),((Input!$M$115+Input!$M$91)*$M$7)/A13taxstdlife))</f>
        <v>0</v>
      </c>
      <c r="O494" s="172">
        <f>IF(A13taxstdlife="n/a","n/a",IF(O$3&gt;(A13taxstdlife+$E494),((Input!$M$115+Input!$M$91)*$M$7)-SUM($M494:N494),((Input!$M$115+Input!$M$91)*$M$7)/A13taxstdlife))</f>
        <v>0</v>
      </c>
      <c r="P494" s="172">
        <f>IF(A13taxstdlife="n/a","n/a",IF(P$3&gt;(A13taxstdlife+$E494),((Input!$M$115+Input!$M$91)*$M$7)-SUM($M494:O494),((Input!$M$115+Input!$M$91)*$M$7)/A13taxstdlife))</f>
        <v>0</v>
      </c>
      <c r="Q494" s="172">
        <f>IF(A13taxstdlife="n/a","n/a",IF(Q$3&gt;(A13taxstdlife+$E494),((Input!$M$115+Input!$M$91)*$M$7)-SUM($M494:P494),((Input!$M$115+Input!$M$91)*$M$7)/A13taxstdlife))</f>
        <v>0</v>
      </c>
      <c r="R494" s="172">
        <f>IF(A13taxstdlife="n/a","n/a",IF(R$3&gt;(A13taxstdlife+$E494),((Input!$M$115+Input!$M$91)*$M$7)-SUM($M494:Q494),((Input!$M$115+Input!$M$91)*$M$7)/A13taxstdlife))</f>
        <v>0</v>
      </c>
      <c r="S494" s="172">
        <f>IF(A13taxstdlife="n/a","n/a",IF(S$3&gt;(A13taxstdlife+$E494),((Input!$M$115+Input!$M$91)*$M$7)-SUM($M494:R494),((Input!$M$115+Input!$M$91)*$M$7)/A13taxstdlife))</f>
        <v>0</v>
      </c>
      <c r="T494" s="172">
        <f>IF(A13taxstdlife="n/a","n/a",IF(T$3&gt;(A13taxstdlife+$E494),((Input!$M$115+Input!$M$91)*$M$7)-SUM($M494:S494),((Input!$M$115+Input!$M$91)*$M$7)/A13taxstdlife))</f>
        <v>0</v>
      </c>
      <c r="U494" s="172">
        <f>IF(A13taxstdlife="n/a","n/a",IF(U$3&gt;(A13taxstdlife+$E494),((Input!$M$115+Input!$M$91)*$M$7)-SUM($M494:T494),((Input!$M$115+Input!$M$91)*$M$7)/A13taxstdlife))</f>
        <v>0</v>
      </c>
      <c r="V494" s="172">
        <f>IF(A13taxstdlife="n/a","n/a",IF(V$3&gt;(A13taxstdlife+$E494),((Input!$M$115+Input!$M$91)*$M$7)-SUM($M494:U494),((Input!$M$115+Input!$M$91)*$M$7)/A13taxstdlife))</f>
        <v>0</v>
      </c>
      <c r="W494" s="172">
        <f>IF(A13taxstdlife="n/a","n/a",IF(W$3&gt;(A13taxstdlife+$E494),((Input!$M$115+Input!$M$91)*$M$7)-SUM($M494:V494),((Input!$M$115+Input!$M$91)*$M$7)/A13taxstdlife))</f>
        <v>0</v>
      </c>
      <c r="X494" s="172">
        <f>IF(A13taxstdlife="n/a","n/a",IF(X$3&gt;(A13taxstdlife+$E494),((Input!$M$115+Input!$M$91)*$M$7)-SUM($M494:W494),((Input!$M$115+Input!$M$91)*$M$7)/A13taxstdlife))</f>
        <v>0</v>
      </c>
      <c r="Y494" s="172">
        <f>IF(A13taxstdlife="n/a","n/a",IF(Y$3&gt;(A13taxstdlife+$E494),((Input!$M$115+Input!$M$91)*$M$7)-SUM($M494:X494),((Input!$M$115+Input!$M$91)*$M$7)/A13taxstdlife))</f>
        <v>0</v>
      </c>
      <c r="Z494" s="172">
        <f>IF(A13taxstdlife="n/a","n/a",IF(Z$3&gt;(A13taxstdlife+$E494),((Input!$M$115+Input!$M$91)*$M$7)-SUM($M494:Y494),((Input!$M$115+Input!$M$91)*$M$7)/A13taxstdlife))</f>
        <v>0</v>
      </c>
      <c r="AA494" s="172">
        <f>IF(A13taxstdlife="n/a","n/a",IF(AA$3&gt;(A13taxstdlife+$E494),((Input!$M$115+Input!$M$91)*$M$7)-SUM($M494:Z494),((Input!$M$115+Input!$M$91)*$M$7)/A13taxstdlife))</f>
        <v>0</v>
      </c>
      <c r="AB494" s="172">
        <f>IF(A13taxstdlife="n/a","n/a",IF(AB$3&gt;(A13taxstdlife+$E494),((Input!$M$115+Input!$M$91)*$M$7)-SUM($M494:AA494),((Input!$M$115+Input!$M$91)*$M$7)/A13taxstdlife))</f>
        <v>0</v>
      </c>
      <c r="AC494" s="172">
        <f>IF(A13taxstdlife="n/a","n/a",IF(AC$3&gt;(A13taxstdlife+$E494),((Input!$M$115+Input!$M$91)*$M$7)-SUM($M494:AB494),((Input!$M$115+Input!$M$91)*$M$7)/A13taxstdlife))</f>
        <v>0</v>
      </c>
      <c r="AD494" s="172">
        <f>IF(A13taxstdlife="n/a","n/a",IF(AD$3&gt;(A13taxstdlife+$E494),((Input!$M$115+Input!$M$91)*$M$7)-SUM($M494:AC494),((Input!$M$115+Input!$M$91)*$M$7)/A13taxstdlife))</f>
        <v>0</v>
      </c>
      <c r="AE494" s="172">
        <f>IF(A13taxstdlife="n/a","n/a",IF(AE$3&gt;(A13taxstdlife+$E494),((Input!$M$115+Input!$M$91)*$M$7)-SUM($M494:AD494),((Input!$M$115+Input!$M$91)*$M$7)/A13taxstdlife))</f>
        <v>0</v>
      </c>
      <c r="AF494" s="172">
        <f>IF(A13taxstdlife="n/a","n/a",IF(AF$3&gt;(A13taxstdlife+$E494),((Input!$M$115+Input!$M$91)*$M$7)-SUM($M494:AE494),((Input!$M$115+Input!$M$91)*$M$7)/A13taxstdlife))</f>
        <v>0</v>
      </c>
      <c r="AG494" s="172">
        <f>IF(A13taxstdlife="n/a","n/a",IF(AG$3&gt;(A13taxstdlife+$E494),((Input!$M$115+Input!$M$91)*$M$7)-SUM($M494:AF494),((Input!$M$115+Input!$M$91)*$M$7)/A13taxstdlife))</f>
        <v>0</v>
      </c>
      <c r="AH494" s="172">
        <f>IF(A13taxstdlife="n/a","n/a",IF(AH$3&gt;(A13taxstdlife+$E494),((Input!$M$115+Input!$M$91)*$M$7)-SUM($M494:AG494),((Input!$M$115+Input!$M$91)*$M$7)/A13taxstdlife))</f>
        <v>0</v>
      </c>
      <c r="AI494" s="172">
        <f>IF(A13taxstdlife="n/a","n/a",IF(AI$3&gt;(A13taxstdlife+$E494),((Input!$M$115+Input!$M$91)*$M$7)-SUM($M494:AH494),((Input!$M$115+Input!$M$91)*$M$7)/A13taxstdlife))</f>
        <v>0</v>
      </c>
      <c r="AJ494" s="172">
        <f>IF(A13taxstdlife="n/a","n/a",IF(AJ$3&gt;(A13taxstdlife+$E494),((Input!$M$115+Input!$M$91)*$M$7)-SUM($M494:AI494),((Input!$M$115+Input!$M$91)*$M$7)/A13taxstdlife))</f>
        <v>0</v>
      </c>
      <c r="AK494" s="172">
        <f>IF(A13taxstdlife="n/a","n/a",IF(AK$3&gt;(A13taxstdlife+$E494),((Input!$M$115+Input!$M$91)*$M$7)-SUM($M494:AJ494),((Input!$M$115+Input!$M$91)*$M$7)/A13taxstdlife))</f>
        <v>0</v>
      </c>
      <c r="AL494" s="172">
        <f>IF(A13taxstdlife="n/a","n/a",IF(AL$3&gt;(A13taxstdlife+$E494),((Input!$M$115+Input!$M$91)*$M$7)-SUM($M494:AK494),((Input!$M$115+Input!$M$91)*$M$7)/A13taxstdlife))</f>
        <v>0</v>
      </c>
      <c r="AM494" s="172">
        <f>IF(A13taxstdlife="n/a","n/a",IF(AM$3&gt;(A13taxstdlife+$E494),((Input!$M$115+Input!$M$91)*$M$7)-SUM($M494:AL494),((Input!$M$115+Input!$M$91)*$M$7)/A13taxstdlife))</f>
        <v>0</v>
      </c>
      <c r="AN494" s="172">
        <f>IF(A13taxstdlife="n/a","n/a",IF(AN$3&gt;(A13taxstdlife+$E494),((Input!$M$115+Input!$M$91)*$M$7)-SUM($M494:AM494),((Input!$M$115+Input!$M$91)*$M$7)/A13taxstdlife))</f>
        <v>0</v>
      </c>
      <c r="AO494" s="172">
        <f>IF(A13taxstdlife="n/a","n/a",IF(AO$3&gt;(A13taxstdlife+$E494),((Input!$M$115+Input!$M$91)*$M$7)-SUM($M494:AN494),((Input!$M$115+Input!$M$91)*$M$7)/A13taxstdlife))</f>
        <v>0</v>
      </c>
      <c r="AP494" s="172">
        <f>IF(A13taxstdlife="n/a","n/a",IF(AP$3&gt;(A13taxstdlife+$E494),((Input!$M$115+Input!$M$91)*$M$7)-SUM($M494:AO494),((Input!$M$115+Input!$M$91)*$M$7)/A13taxstdlife))</f>
        <v>0</v>
      </c>
      <c r="AQ494" s="172">
        <f>IF(A13taxstdlife="n/a","n/a",IF(AQ$3&gt;(A13taxstdlife+$E494),((Input!$M$115+Input!$M$91)*$M$7)-SUM($M494:AP494),((Input!$M$115+Input!$M$91)*$M$7)/A13taxstdlife))</f>
        <v>0</v>
      </c>
      <c r="AR494" s="172">
        <f>IF(A13taxstdlife="n/a","n/a",IF(AR$3&gt;(A13taxstdlife+$E494),((Input!$M$115+Input!$M$91)*$M$7)-SUM($M494:AQ494),((Input!$M$115+Input!$M$91)*$M$7)/A13taxstdlife))</f>
        <v>0</v>
      </c>
      <c r="AS494" s="172">
        <f>IF(A13taxstdlife="n/a","n/a",IF(AS$3&gt;(A13taxstdlife+$E494),((Input!$M$115+Input!$M$91)*$M$7)-SUM($M494:AR494),((Input!$M$115+Input!$M$91)*$M$7)/A13taxstdlife))</f>
        <v>0</v>
      </c>
      <c r="AT494" s="172">
        <f>IF(A13taxstdlife="n/a","n/a",IF(AT$3&gt;(A13taxstdlife+$E494),((Input!$M$115+Input!$M$91)*$M$7)-SUM($M494:AS494),((Input!$M$115+Input!$M$91)*$M$7)/A13taxstdlife))</f>
        <v>0</v>
      </c>
      <c r="AU494" s="172">
        <f>IF(A13taxstdlife="n/a","n/a",IF(AU$3&gt;(A13taxstdlife+$E494),((Input!$M$115+Input!$M$91)*$M$7)-SUM($M494:AT494),((Input!$M$115+Input!$M$91)*$M$7)/A13taxstdlife))</f>
        <v>0</v>
      </c>
      <c r="AV494" s="172">
        <f>IF(A13taxstdlife="n/a","n/a",IF(AV$3&gt;(A13taxstdlife+$E494),((Input!$M$115+Input!$M$91)*$M$7)-SUM($M494:AU494),((Input!$M$115+Input!$M$91)*$M$7)/A13taxstdlife))</f>
        <v>0</v>
      </c>
      <c r="AW494" s="172">
        <f>IF(A13taxstdlife="n/a","n/a",IF(AW$3&gt;(A13taxstdlife+$E494),((Input!$M$115+Input!$M$91)*$M$7)-SUM($M494:AV494),((Input!$M$115+Input!$M$91)*$M$7)/A13taxstdlife))</f>
        <v>0</v>
      </c>
      <c r="AX494" s="172">
        <f>IF(A13taxstdlife="n/a","n/a",IF(AX$3&gt;(A13taxstdlife+$E494),((Input!$M$115+Input!$M$91)*$M$7)-SUM($M494:AW494),((Input!$M$115+Input!$M$91)*$M$7)/A13taxstdlife))</f>
        <v>0</v>
      </c>
      <c r="AY494" s="172">
        <f>IF(A13taxstdlife="n/a","n/a",IF(AY$3&gt;(A13taxstdlife+$E494),((Input!$M$115+Input!$M$91)*$M$7)-SUM($M494:AX494),((Input!$M$115+Input!$M$91)*$M$7)/A13taxstdlife))</f>
        <v>0</v>
      </c>
      <c r="AZ494" s="172">
        <f>IF(A13taxstdlife="n/a","n/a",IF(AZ$3&gt;(A13taxstdlife+$E494),((Input!$M$115+Input!$M$91)*$M$7)-SUM($M494:AY494),((Input!$M$115+Input!$M$91)*$M$7)/A13taxstdlife))</f>
        <v>0</v>
      </c>
      <c r="BA494" s="172">
        <f>IF(A13taxstdlife="n/a","n/a",IF(BA$3&gt;(A13taxstdlife+$E494),((Input!$M$115+Input!$M$91)*$M$7)-SUM($M494:AZ494),((Input!$M$115+Input!$M$91)*$M$7)/A13taxstdlife))</f>
        <v>0</v>
      </c>
      <c r="BB494" s="172">
        <f>IF(A13taxstdlife="n/a","n/a",IF(BB$3&gt;(A13taxstdlife+$E494),((Input!$M$115+Input!$M$91)*$M$7)-SUM($M494:BA494),((Input!$M$115+Input!$M$91)*$M$7)/A13taxstdlife))</f>
        <v>0</v>
      </c>
      <c r="BC494" s="172">
        <f>IF(A13taxstdlife="n/a","n/a",IF(BC$3&gt;(A13taxstdlife+$E494),((Input!$M$115+Input!$M$91)*$M$7)-SUM($M494:BB494),((Input!$M$115+Input!$M$91)*$M$7)/A13taxstdlife))</f>
        <v>0</v>
      </c>
      <c r="BD494" s="172">
        <f>IF(A13taxstdlife="n/a","n/a",IF(BD$3&gt;(A13taxstdlife+$E494),((Input!$M$115+Input!$M$91)*$M$7)-SUM($M494:BC494),((Input!$M$115+Input!$M$91)*$M$7)/A13taxstdlife))</f>
        <v>0</v>
      </c>
      <c r="BE494" s="172">
        <f>IF(A13taxstdlife="n/a","n/a",IF(BE$3&gt;(A13taxstdlife+$E494),((Input!$M$115+Input!$M$91)*$M$7)-SUM($M494:BD494),((Input!$M$115+Input!$M$91)*$M$7)/A13taxstdlife))</f>
        <v>0</v>
      </c>
      <c r="BF494" s="172">
        <f>IF(A13taxstdlife="n/a","n/a",IF(BF$3&gt;(A13taxstdlife+$E494),((Input!$M$115+Input!$M$91)*$M$7)-SUM($M494:BE494),((Input!$M$115+Input!$M$91)*$M$7)/A13taxstdlife))</f>
        <v>0</v>
      </c>
      <c r="BG494" s="172">
        <f>IF(A13taxstdlife="n/a","n/a",IF(BG$3&gt;(A13taxstdlife+$E494),((Input!$M$115+Input!$M$91)*$M$7)-SUM($M494:BF494),((Input!$M$115+Input!$M$91)*$M$7)/A13taxstdlife))</f>
        <v>0</v>
      </c>
      <c r="BH494" s="172">
        <f>IF(A13taxstdlife="n/a","n/a",IF(BH$3&gt;(A13taxstdlife+$E494),((Input!$M$115+Input!$M$91)*$M$7)-SUM($M494:BG494),((Input!$M$115+Input!$M$91)*$M$7)/A13taxstdlife))</f>
        <v>0</v>
      </c>
      <c r="BI494" s="172">
        <f>IF(A13taxstdlife="n/a","n/a",IF(BI$3&gt;(A13taxstdlife+$E494),((Input!$M$115+Input!$M$91)*$M$7)-SUM($M494:BH494),((Input!$M$115+Input!$M$91)*$M$7)/A13taxstdlife))</f>
        <v>0</v>
      </c>
      <c r="BJ494" s="16"/>
      <c r="BK494" s="16"/>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2" customFormat="1" hidden="1" outlineLevel="2">
      <c r="A495" s="16"/>
      <c r="B495" s="16"/>
      <c r="C495" s="35"/>
      <c r="D495" s="546"/>
      <c r="E495" s="293">
        <v>8</v>
      </c>
      <c r="F495" s="37"/>
      <c r="G495" s="318"/>
      <c r="H495" s="320"/>
      <c r="I495" s="320"/>
      <c r="J495" s="320"/>
      <c r="K495" s="320"/>
      <c r="L495" s="320"/>
      <c r="M495" s="320"/>
      <c r="N495" s="319"/>
      <c r="O495" s="172">
        <f>IF(A13taxstdlife="n/a","n/a",IF(O$3&gt;(A13taxstdlife+$E495),((Input!$N$115+Input!$N$91)*$N$7)-SUM($N495:N495),((Input!$N$115+Input!$N$91)*$N$7)/A13taxstdlife))</f>
        <v>0</v>
      </c>
      <c r="P495" s="172">
        <f>IF(A13taxstdlife="n/a","n/a",IF(P$3&gt;(A13taxstdlife+$E495),((Input!$N$115+Input!$N$91)*$N$7)-SUM($N495:O495),((Input!$N$115+Input!$N$91)*$N$7)/A13taxstdlife))</f>
        <v>0</v>
      </c>
      <c r="Q495" s="172">
        <f>IF(A13taxstdlife="n/a","n/a",IF(Q$3&gt;(A13taxstdlife+$E495),((Input!$N$115+Input!$N$91)*$N$7)-SUM($N495:P495),((Input!$N$115+Input!$N$91)*$N$7)/A13taxstdlife))</f>
        <v>0</v>
      </c>
      <c r="R495" s="172">
        <f>IF(A13taxstdlife="n/a","n/a",IF(R$3&gt;(A13taxstdlife+$E495),((Input!$N$115+Input!$N$91)*$N$7)-SUM($N495:Q495),((Input!$N$115+Input!$N$91)*$N$7)/A13taxstdlife))</f>
        <v>0</v>
      </c>
      <c r="S495" s="172">
        <f>IF(A13taxstdlife="n/a","n/a",IF(S$3&gt;(A13taxstdlife+$E495),((Input!$N$115+Input!$N$91)*$N$7)-SUM($N495:R495),((Input!$N$115+Input!$N$91)*$N$7)/A13taxstdlife))</f>
        <v>0</v>
      </c>
      <c r="T495" s="172">
        <f>IF(A13taxstdlife="n/a","n/a",IF(T$3&gt;(A13taxstdlife+$E495),((Input!$N$115+Input!$N$91)*$N$7)-SUM($N495:S495),((Input!$N$115+Input!$N$91)*$N$7)/A13taxstdlife))</f>
        <v>0</v>
      </c>
      <c r="U495" s="172">
        <f>IF(A13taxstdlife="n/a","n/a",IF(U$3&gt;(A13taxstdlife+$E495),((Input!$N$115+Input!$N$91)*$N$7)-SUM($N495:T495),((Input!$N$115+Input!$N$91)*$N$7)/A13taxstdlife))</f>
        <v>0</v>
      </c>
      <c r="V495" s="172">
        <f>IF(A13taxstdlife="n/a","n/a",IF(V$3&gt;(A13taxstdlife+$E495),((Input!$N$115+Input!$N$91)*$N$7)-SUM($N495:U495),((Input!$N$115+Input!$N$91)*$N$7)/A13taxstdlife))</f>
        <v>0</v>
      </c>
      <c r="W495" s="172">
        <f>IF(A13taxstdlife="n/a","n/a",IF(W$3&gt;(A13taxstdlife+$E495),((Input!$N$115+Input!$N$91)*$N$7)-SUM($N495:V495),((Input!$N$115+Input!$N$91)*$N$7)/A13taxstdlife))</f>
        <v>0</v>
      </c>
      <c r="X495" s="172">
        <f>IF(A13taxstdlife="n/a","n/a",IF(X$3&gt;(A13taxstdlife+$E495),((Input!$N$115+Input!$N$91)*$N$7)-SUM($N495:W495),((Input!$N$115+Input!$N$91)*$N$7)/A13taxstdlife))</f>
        <v>0</v>
      </c>
      <c r="Y495" s="172">
        <f>IF(A13taxstdlife="n/a","n/a",IF(Y$3&gt;(A13taxstdlife+$E495),((Input!$N$115+Input!$N$91)*$N$7)-SUM($N495:X495),((Input!$N$115+Input!$N$91)*$N$7)/A13taxstdlife))</f>
        <v>0</v>
      </c>
      <c r="Z495" s="172">
        <f>IF(A13taxstdlife="n/a","n/a",IF(Z$3&gt;(A13taxstdlife+$E495),((Input!$N$115+Input!$N$91)*$N$7)-SUM($N495:Y495),((Input!$N$115+Input!$N$91)*$N$7)/A13taxstdlife))</f>
        <v>0</v>
      </c>
      <c r="AA495" s="172">
        <f>IF(A13taxstdlife="n/a","n/a",IF(AA$3&gt;(A13taxstdlife+$E495),((Input!$N$115+Input!$N$91)*$N$7)-SUM($N495:Z495),((Input!$N$115+Input!$N$91)*$N$7)/A13taxstdlife))</f>
        <v>0</v>
      </c>
      <c r="AB495" s="172">
        <f>IF(A13taxstdlife="n/a","n/a",IF(AB$3&gt;(A13taxstdlife+$E495),((Input!$N$115+Input!$N$91)*$N$7)-SUM($N495:AA495),((Input!$N$115+Input!$N$91)*$N$7)/A13taxstdlife))</f>
        <v>0</v>
      </c>
      <c r="AC495" s="172">
        <f>IF(A13taxstdlife="n/a","n/a",IF(AC$3&gt;(A13taxstdlife+$E495),((Input!$N$115+Input!$N$91)*$N$7)-SUM($N495:AB495),((Input!$N$115+Input!$N$91)*$N$7)/A13taxstdlife))</f>
        <v>0</v>
      </c>
      <c r="AD495" s="172">
        <f>IF(A13taxstdlife="n/a","n/a",IF(AD$3&gt;(A13taxstdlife+$E495),((Input!$N$115+Input!$N$91)*$N$7)-SUM($N495:AC495),((Input!$N$115+Input!$N$91)*$N$7)/A13taxstdlife))</f>
        <v>0</v>
      </c>
      <c r="AE495" s="172">
        <f>IF(A13taxstdlife="n/a","n/a",IF(AE$3&gt;(A13taxstdlife+$E495),((Input!$N$115+Input!$N$91)*$N$7)-SUM($N495:AD495),((Input!$N$115+Input!$N$91)*$N$7)/A13taxstdlife))</f>
        <v>0</v>
      </c>
      <c r="AF495" s="172">
        <f>IF(A13taxstdlife="n/a","n/a",IF(AF$3&gt;(A13taxstdlife+$E495),((Input!$N$115+Input!$N$91)*$N$7)-SUM($N495:AE495),((Input!$N$115+Input!$N$91)*$N$7)/A13taxstdlife))</f>
        <v>0</v>
      </c>
      <c r="AG495" s="172">
        <f>IF(A13taxstdlife="n/a","n/a",IF(AG$3&gt;(A13taxstdlife+$E495),((Input!$N$115+Input!$N$91)*$N$7)-SUM($N495:AF495),((Input!$N$115+Input!$N$91)*$N$7)/A13taxstdlife))</f>
        <v>0</v>
      </c>
      <c r="AH495" s="172">
        <f>IF(A13taxstdlife="n/a","n/a",IF(AH$3&gt;(A13taxstdlife+$E495),((Input!$N$115+Input!$N$91)*$N$7)-SUM($N495:AG495),((Input!$N$115+Input!$N$91)*$N$7)/A13taxstdlife))</f>
        <v>0</v>
      </c>
      <c r="AI495" s="172">
        <f>IF(A13taxstdlife="n/a","n/a",IF(AI$3&gt;(A13taxstdlife+$E495),((Input!$N$115+Input!$N$91)*$N$7)-SUM($N495:AH495),((Input!$N$115+Input!$N$91)*$N$7)/A13taxstdlife))</f>
        <v>0</v>
      </c>
      <c r="AJ495" s="172">
        <f>IF(A13taxstdlife="n/a","n/a",IF(AJ$3&gt;(A13taxstdlife+$E495),((Input!$N$115+Input!$N$91)*$N$7)-SUM($N495:AI495),((Input!$N$115+Input!$N$91)*$N$7)/A13taxstdlife))</f>
        <v>0</v>
      </c>
      <c r="AK495" s="172">
        <f>IF(A13taxstdlife="n/a","n/a",IF(AK$3&gt;(A13taxstdlife+$E495),((Input!$N$115+Input!$N$91)*$N$7)-SUM($N495:AJ495),((Input!$N$115+Input!$N$91)*$N$7)/A13taxstdlife))</f>
        <v>0</v>
      </c>
      <c r="AL495" s="172">
        <f>IF(A13taxstdlife="n/a","n/a",IF(AL$3&gt;(A13taxstdlife+$E495),((Input!$N$115+Input!$N$91)*$N$7)-SUM($N495:AK495),((Input!$N$115+Input!$N$91)*$N$7)/A13taxstdlife))</f>
        <v>0</v>
      </c>
      <c r="AM495" s="172">
        <f>IF(A13taxstdlife="n/a","n/a",IF(AM$3&gt;(A13taxstdlife+$E495),((Input!$N$115+Input!$N$91)*$N$7)-SUM($N495:AL495),((Input!$N$115+Input!$N$91)*$N$7)/A13taxstdlife))</f>
        <v>0</v>
      </c>
      <c r="AN495" s="172">
        <f>IF(A13taxstdlife="n/a","n/a",IF(AN$3&gt;(A13taxstdlife+$E495),((Input!$N$115+Input!$N$91)*$N$7)-SUM($N495:AM495),((Input!$N$115+Input!$N$91)*$N$7)/A13taxstdlife))</f>
        <v>0</v>
      </c>
      <c r="AO495" s="172">
        <f>IF(A13taxstdlife="n/a","n/a",IF(AO$3&gt;(A13taxstdlife+$E495),((Input!$N$115+Input!$N$91)*$N$7)-SUM($N495:AN495),((Input!$N$115+Input!$N$91)*$N$7)/A13taxstdlife))</f>
        <v>0</v>
      </c>
      <c r="AP495" s="172">
        <f>IF(A13taxstdlife="n/a","n/a",IF(AP$3&gt;(A13taxstdlife+$E495),((Input!$N$115+Input!$N$91)*$N$7)-SUM($N495:AO495),((Input!$N$115+Input!$N$91)*$N$7)/A13taxstdlife))</f>
        <v>0</v>
      </c>
      <c r="AQ495" s="172">
        <f>IF(A13taxstdlife="n/a","n/a",IF(AQ$3&gt;(A13taxstdlife+$E495),((Input!$N$115+Input!$N$91)*$N$7)-SUM($N495:AP495),((Input!$N$115+Input!$N$91)*$N$7)/A13taxstdlife))</f>
        <v>0</v>
      </c>
      <c r="AR495" s="172">
        <f>IF(A13taxstdlife="n/a","n/a",IF(AR$3&gt;(A13taxstdlife+$E495),((Input!$N$115+Input!$N$91)*$N$7)-SUM($N495:AQ495),((Input!$N$115+Input!$N$91)*$N$7)/A13taxstdlife))</f>
        <v>0</v>
      </c>
      <c r="AS495" s="172">
        <f>IF(A13taxstdlife="n/a","n/a",IF(AS$3&gt;(A13taxstdlife+$E495),((Input!$N$115+Input!$N$91)*$N$7)-SUM($N495:AR495),((Input!$N$115+Input!$N$91)*$N$7)/A13taxstdlife))</f>
        <v>0</v>
      </c>
      <c r="AT495" s="172">
        <f>IF(A13taxstdlife="n/a","n/a",IF(AT$3&gt;(A13taxstdlife+$E495),((Input!$N$115+Input!$N$91)*$N$7)-SUM($N495:AS495),((Input!$N$115+Input!$N$91)*$N$7)/A13taxstdlife))</f>
        <v>0</v>
      </c>
      <c r="AU495" s="172">
        <f>IF(A13taxstdlife="n/a","n/a",IF(AU$3&gt;(A13taxstdlife+$E495),((Input!$N$115+Input!$N$91)*$N$7)-SUM($N495:AT495),((Input!$N$115+Input!$N$91)*$N$7)/A13taxstdlife))</f>
        <v>0</v>
      </c>
      <c r="AV495" s="172">
        <f>IF(A13taxstdlife="n/a","n/a",IF(AV$3&gt;(A13taxstdlife+$E495),((Input!$N$115+Input!$N$91)*$N$7)-SUM($N495:AU495),((Input!$N$115+Input!$N$91)*$N$7)/A13taxstdlife))</f>
        <v>0</v>
      </c>
      <c r="AW495" s="172">
        <f>IF(A13taxstdlife="n/a","n/a",IF(AW$3&gt;(A13taxstdlife+$E495),((Input!$N$115+Input!$N$91)*$N$7)-SUM($N495:AV495),((Input!$N$115+Input!$N$91)*$N$7)/A13taxstdlife))</f>
        <v>0</v>
      </c>
      <c r="AX495" s="172">
        <f>IF(A13taxstdlife="n/a","n/a",IF(AX$3&gt;(A13taxstdlife+$E495),((Input!$N$115+Input!$N$91)*$N$7)-SUM($N495:AW495),((Input!$N$115+Input!$N$91)*$N$7)/A13taxstdlife))</f>
        <v>0</v>
      </c>
      <c r="AY495" s="172">
        <f>IF(A13taxstdlife="n/a","n/a",IF(AY$3&gt;(A13taxstdlife+$E495),((Input!$N$115+Input!$N$91)*$N$7)-SUM($N495:AX495),((Input!$N$115+Input!$N$91)*$N$7)/A13taxstdlife))</f>
        <v>0</v>
      </c>
      <c r="AZ495" s="172">
        <f>IF(A13taxstdlife="n/a","n/a",IF(AZ$3&gt;(A13taxstdlife+$E495),((Input!$N$115+Input!$N$91)*$N$7)-SUM($N495:AY495),((Input!$N$115+Input!$N$91)*$N$7)/A13taxstdlife))</f>
        <v>0</v>
      </c>
      <c r="BA495" s="172">
        <f>IF(A13taxstdlife="n/a","n/a",IF(BA$3&gt;(A13taxstdlife+$E495),((Input!$N$115+Input!$N$91)*$N$7)-SUM($N495:AZ495),((Input!$N$115+Input!$N$91)*$N$7)/A13taxstdlife))</f>
        <v>0</v>
      </c>
      <c r="BB495" s="172">
        <f>IF(A13taxstdlife="n/a","n/a",IF(BB$3&gt;(A13taxstdlife+$E495),((Input!$N$115+Input!$N$91)*$N$7)-SUM($N495:BA495),((Input!$N$115+Input!$N$91)*$N$7)/A13taxstdlife))</f>
        <v>0</v>
      </c>
      <c r="BC495" s="172">
        <f>IF(A13taxstdlife="n/a","n/a",IF(BC$3&gt;(A13taxstdlife+$E495),((Input!$N$115+Input!$N$91)*$N$7)-SUM($N495:BB495),((Input!$N$115+Input!$N$91)*$N$7)/A13taxstdlife))</f>
        <v>0</v>
      </c>
      <c r="BD495" s="172">
        <f>IF(A13taxstdlife="n/a","n/a",IF(BD$3&gt;(A13taxstdlife+$E495),((Input!$N$115+Input!$N$91)*$N$7)-SUM($N495:BC495),((Input!$N$115+Input!$N$91)*$N$7)/A13taxstdlife))</f>
        <v>0</v>
      </c>
      <c r="BE495" s="172">
        <f>IF(A13taxstdlife="n/a","n/a",IF(BE$3&gt;(A13taxstdlife+$E495),((Input!$N$115+Input!$N$91)*$N$7)-SUM($N495:BD495),((Input!$N$115+Input!$N$91)*$N$7)/A13taxstdlife))</f>
        <v>0</v>
      </c>
      <c r="BF495" s="172">
        <f>IF(A13taxstdlife="n/a","n/a",IF(BF$3&gt;(A13taxstdlife+$E495),((Input!$N$115+Input!$N$91)*$N$7)-SUM($N495:BE495),((Input!$N$115+Input!$N$91)*$N$7)/A13taxstdlife))</f>
        <v>0</v>
      </c>
      <c r="BG495" s="172">
        <f>IF(A13taxstdlife="n/a","n/a",IF(BG$3&gt;(A13taxstdlife+$E495),((Input!$N$115+Input!$N$91)*$N$7)-SUM($N495:BF495),((Input!$N$115+Input!$N$91)*$N$7)/A13taxstdlife))</f>
        <v>0</v>
      </c>
      <c r="BH495" s="172">
        <f>IF(A13taxstdlife="n/a","n/a",IF(BH$3&gt;(A13taxstdlife+$E495),((Input!$N$115+Input!$N$91)*$N$7)-SUM($N495:BG495),((Input!$N$115+Input!$N$91)*$N$7)/A13taxstdlife))</f>
        <v>0</v>
      </c>
      <c r="BI495" s="172">
        <f>IF(A13taxstdlife="n/a","n/a",IF(BI$3&gt;(A13taxstdlife+$E495),((Input!$N$115+Input!$N$91)*$N$7)-SUM($N495:BH495),((Input!$N$115+Input!$N$91)*$N$7)/A13taxstdlife))</f>
        <v>0</v>
      </c>
      <c r="BJ495" s="16"/>
      <c r="BK495" s="16"/>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2" customFormat="1" hidden="1" outlineLevel="2">
      <c r="A496" s="16"/>
      <c r="B496" s="16"/>
      <c r="C496" s="35"/>
      <c r="D496" s="546"/>
      <c r="E496" s="293">
        <v>9</v>
      </c>
      <c r="F496" s="37"/>
      <c r="G496" s="318"/>
      <c r="H496" s="320"/>
      <c r="I496" s="320"/>
      <c r="J496" s="320"/>
      <c r="K496" s="320"/>
      <c r="L496" s="320"/>
      <c r="M496" s="320"/>
      <c r="N496" s="320"/>
      <c r="O496" s="319"/>
      <c r="P496" s="172">
        <f>IF(A13taxstdlife="n/a","n/a",IF(P$3&gt;(A13taxstdlife+$E496),((Input!$O$115+Input!$O$91)*$O$7)-SUM($O496:O496),((Input!$O$115+Input!$O$91)*$O$7)/A13taxstdlife))</f>
        <v>0</v>
      </c>
      <c r="Q496" s="172">
        <f>IF(A13taxstdlife="n/a","n/a",IF(Q$3&gt;(A13taxstdlife+$E496),((Input!$O$115+Input!$O$91)*$O$7)-SUM($O496:P496),((Input!$O$115+Input!$O$91)*$O$7)/A13taxstdlife))</f>
        <v>0</v>
      </c>
      <c r="R496" s="172">
        <f>IF(A13taxstdlife="n/a","n/a",IF(R$3&gt;(A13taxstdlife+$E496),((Input!$O$115+Input!$O$91)*$O$7)-SUM($O496:Q496),((Input!$O$115+Input!$O$91)*$O$7)/A13taxstdlife))</f>
        <v>0</v>
      </c>
      <c r="S496" s="172">
        <f>IF(A13taxstdlife="n/a","n/a",IF(S$3&gt;(A13taxstdlife+$E496),((Input!$O$115+Input!$O$91)*$O$7)-SUM($O496:R496),((Input!$O$115+Input!$O$91)*$O$7)/A13taxstdlife))</f>
        <v>0</v>
      </c>
      <c r="T496" s="172">
        <f>IF(A13taxstdlife="n/a","n/a",IF(T$3&gt;(A13taxstdlife+$E496),((Input!$O$115+Input!$O$91)*$O$7)-SUM($O496:S496),((Input!$O$115+Input!$O$91)*$O$7)/A13taxstdlife))</f>
        <v>0</v>
      </c>
      <c r="U496" s="172">
        <f>IF(A13taxstdlife="n/a","n/a",IF(U$3&gt;(A13taxstdlife+$E496),((Input!$O$115+Input!$O$91)*$O$7)-SUM($O496:T496),((Input!$O$115+Input!$O$91)*$O$7)/A13taxstdlife))</f>
        <v>0</v>
      </c>
      <c r="V496" s="172">
        <f>IF(A13taxstdlife="n/a","n/a",IF(V$3&gt;(A13taxstdlife+$E496),((Input!$O$115+Input!$O$91)*$O$7)-SUM($O496:U496),((Input!$O$115+Input!$O$91)*$O$7)/A13taxstdlife))</f>
        <v>0</v>
      </c>
      <c r="W496" s="172">
        <f>IF(A13taxstdlife="n/a","n/a",IF(W$3&gt;(A13taxstdlife+$E496),((Input!$O$115+Input!$O$91)*$O$7)-SUM($O496:V496),((Input!$O$115+Input!$O$91)*$O$7)/A13taxstdlife))</f>
        <v>0</v>
      </c>
      <c r="X496" s="172">
        <f>IF(A13taxstdlife="n/a","n/a",IF(X$3&gt;(A13taxstdlife+$E496),((Input!$O$115+Input!$O$91)*$O$7)-SUM($O496:W496),((Input!$O$115+Input!$O$91)*$O$7)/A13taxstdlife))</f>
        <v>0</v>
      </c>
      <c r="Y496" s="172">
        <f>IF(A13taxstdlife="n/a","n/a",IF(Y$3&gt;(A13taxstdlife+$E496),((Input!$O$115+Input!$O$91)*$O$7)-SUM($O496:X496),((Input!$O$115+Input!$O$91)*$O$7)/A13taxstdlife))</f>
        <v>0</v>
      </c>
      <c r="Z496" s="172">
        <f>IF(A13taxstdlife="n/a","n/a",IF(Z$3&gt;(A13taxstdlife+$E496),((Input!$O$115+Input!$O$91)*$O$7)-SUM($O496:Y496),((Input!$O$115+Input!$O$91)*$O$7)/A13taxstdlife))</f>
        <v>0</v>
      </c>
      <c r="AA496" s="172">
        <f>IF(A13taxstdlife="n/a","n/a",IF(AA$3&gt;(A13taxstdlife+$E496),((Input!$O$115+Input!$O$91)*$O$7)-SUM($O496:Z496),((Input!$O$115+Input!$O$91)*$O$7)/A13taxstdlife))</f>
        <v>0</v>
      </c>
      <c r="AB496" s="172">
        <f>IF(A13taxstdlife="n/a","n/a",IF(AB$3&gt;(A13taxstdlife+$E496),((Input!$O$115+Input!$O$91)*$O$7)-SUM($O496:AA496),((Input!$O$115+Input!$O$91)*$O$7)/A13taxstdlife))</f>
        <v>0</v>
      </c>
      <c r="AC496" s="172">
        <f>IF(A13taxstdlife="n/a","n/a",IF(AC$3&gt;(A13taxstdlife+$E496),((Input!$O$115+Input!$O$91)*$O$7)-SUM($O496:AB496),((Input!$O$115+Input!$O$91)*$O$7)/A13taxstdlife))</f>
        <v>0</v>
      </c>
      <c r="AD496" s="172">
        <f>IF(A13taxstdlife="n/a","n/a",IF(AD$3&gt;(A13taxstdlife+$E496),((Input!$O$115+Input!$O$91)*$O$7)-SUM($O496:AC496),((Input!$O$115+Input!$O$91)*$O$7)/A13taxstdlife))</f>
        <v>0</v>
      </c>
      <c r="AE496" s="172">
        <f>IF(A13taxstdlife="n/a","n/a",IF(AE$3&gt;(A13taxstdlife+$E496),((Input!$O$115+Input!$O$91)*$O$7)-SUM($O496:AD496),((Input!$O$115+Input!$O$91)*$O$7)/A13taxstdlife))</f>
        <v>0</v>
      </c>
      <c r="AF496" s="172">
        <f>IF(A13taxstdlife="n/a","n/a",IF(AF$3&gt;(A13taxstdlife+$E496),((Input!$O$115+Input!$O$91)*$O$7)-SUM($O496:AE496),((Input!$O$115+Input!$O$91)*$O$7)/A13taxstdlife))</f>
        <v>0</v>
      </c>
      <c r="AG496" s="172">
        <f>IF(A13taxstdlife="n/a","n/a",IF(AG$3&gt;(A13taxstdlife+$E496),((Input!$O$115+Input!$O$91)*$O$7)-SUM($O496:AF496),((Input!$O$115+Input!$O$91)*$O$7)/A13taxstdlife))</f>
        <v>0</v>
      </c>
      <c r="AH496" s="172">
        <f>IF(A13taxstdlife="n/a","n/a",IF(AH$3&gt;(A13taxstdlife+$E496),((Input!$O$115+Input!$O$91)*$O$7)-SUM($O496:AG496),((Input!$O$115+Input!$O$91)*$O$7)/A13taxstdlife))</f>
        <v>0</v>
      </c>
      <c r="AI496" s="172">
        <f>IF(A13taxstdlife="n/a","n/a",IF(AI$3&gt;(A13taxstdlife+$E496),((Input!$O$115+Input!$O$91)*$O$7)-SUM($O496:AH496),((Input!$O$115+Input!$O$91)*$O$7)/A13taxstdlife))</f>
        <v>0</v>
      </c>
      <c r="AJ496" s="172">
        <f>IF(A13taxstdlife="n/a","n/a",IF(AJ$3&gt;(A13taxstdlife+$E496),((Input!$O$115+Input!$O$91)*$O$7)-SUM($O496:AI496),((Input!$O$115+Input!$O$91)*$O$7)/A13taxstdlife))</f>
        <v>0</v>
      </c>
      <c r="AK496" s="172">
        <f>IF(A13taxstdlife="n/a","n/a",IF(AK$3&gt;(A13taxstdlife+$E496),((Input!$O$115+Input!$O$91)*$O$7)-SUM($O496:AJ496),((Input!$O$115+Input!$O$91)*$O$7)/A13taxstdlife))</f>
        <v>0</v>
      </c>
      <c r="AL496" s="172">
        <f>IF(A13taxstdlife="n/a","n/a",IF(AL$3&gt;(A13taxstdlife+$E496),((Input!$O$115+Input!$O$91)*$O$7)-SUM($O496:AK496),((Input!$O$115+Input!$O$91)*$O$7)/A13taxstdlife))</f>
        <v>0</v>
      </c>
      <c r="AM496" s="172">
        <f>IF(A13taxstdlife="n/a","n/a",IF(AM$3&gt;(A13taxstdlife+$E496),((Input!$O$115+Input!$O$91)*$O$7)-SUM($O496:AL496),((Input!$O$115+Input!$O$91)*$O$7)/A13taxstdlife))</f>
        <v>0</v>
      </c>
      <c r="AN496" s="172">
        <f>IF(A13taxstdlife="n/a","n/a",IF(AN$3&gt;(A13taxstdlife+$E496),((Input!$O$115+Input!$O$91)*$O$7)-SUM($O496:AM496),((Input!$O$115+Input!$O$91)*$O$7)/A13taxstdlife))</f>
        <v>0</v>
      </c>
      <c r="AO496" s="172">
        <f>IF(A13taxstdlife="n/a","n/a",IF(AO$3&gt;(A13taxstdlife+$E496),((Input!$O$115+Input!$O$91)*$O$7)-SUM($O496:AN496),((Input!$O$115+Input!$O$91)*$O$7)/A13taxstdlife))</f>
        <v>0</v>
      </c>
      <c r="AP496" s="172">
        <f>IF(A13taxstdlife="n/a","n/a",IF(AP$3&gt;(A13taxstdlife+$E496),((Input!$O$115+Input!$O$91)*$O$7)-SUM($O496:AO496),((Input!$O$115+Input!$O$91)*$O$7)/A13taxstdlife))</f>
        <v>0</v>
      </c>
      <c r="AQ496" s="172">
        <f>IF(A13taxstdlife="n/a","n/a",IF(AQ$3&gt;(A13taxstdlife+$E496),((Input!$O$115+Input!$O$91)*$O$7)-SUM($O496:AP496),((Input!$O$115+Input!$O$91)*$O$7)/A13taxstdlife))</f>
        <v>0</v>
      </c>
      <c r="AR496" s="172">
        <f>IF(A13taxstdlife="n/a","n/a",IF(AR$3&gt;(A13taxstdlife+$E496),((Input!$O$115+Input!$O$91)*$O$7)-SUM($O496:AQ496),((Input!$O$115+Input!$O$91)*$O$7)/A13taxstdlife))</f>
        <v>0</v>
      </c>
      <c r="AS496" s="172">
        <f>IF(A13taxstdlife="n/a","n/a",IF(AS$3&gt;(A13taxstdlife+$E496),((Input!$O$115+Input!$O$91)*$O$7)-SUM($O496:AR496),((Input!$O$115+Input!$O$91)*$O$7)/A13taxstdlife))</f>
        <v>0</v>
      </c>
      <c r="AT496" s="172">
        <f>IF(A13taxstdlife="n/a","n/a",IF(AT$3&gt;(A13taxstdlife+$E496),((Input!$O$115+Input!$O$91)*$O$7)-SUM($O496:AS496),((Input!$O$115+Input!$O$91)*$O$7)/A13taxstdlife))</f>
        <v>0</v>
      </c>
      <c r="AU496" s="172">
        <f>IF(A13taxstdlife="n/a","n/a",IF(AU$3&gt;(A13taxstdlife+$E496),((Input!$O$115+Input!$O$91)*$O$7)-SUM($O496:AT496),((Input!$O$115+Input!$O$91)*$O$7)/A13taxstdlife))</f>
        <v>0</v>
      </c>
      <c r="AV496" s="172">
        <f>IF(A13taxstdlife="n/a","n/a",IF(AV$3&gt;(A13taxstdlife+$E496),((Input!$O$115+Input!$O$91)*$O$7)-SUM($O496:AU496),((Input!$O$115+Input!$O$91)*$O$7)/A13taxstdlife))</f>
        <v>0</v>
      </c>
      <c r="AW496" s="172">
        <f>IF(A13taxstdlife="n/a","n/a",IF(AW$3&gt;(A13taxstdlife+$E496),((Input!$O$115+Input!$O$91)*$O$7)-SUM($O496:AV496),((Input!$O$115+Input!$O$91)*$O$7)/A13taxstdlife))</f>
        <v>0</v>
      </c>
      <c r="AX496" s="172">
        <f>IF(A13taxstdlife="n/a","n/a",IF(AX$3&gt;(A13taxstdlife+$E496),((Input!$O$115+Input!$O$91)*$O$7)-SUM($O496:AW496),((Input!$O$115+Input!$O$91)*$O$7)/A13taxstdlife))</f>
        <v>0</v>
      </c>
      <c r="AY496" s="172">
        <f>IF(A13taxstdlife="n/a","n/a",IF(AY$3&gt;(A13taxstdlife+$E496),((Input!$O$115+Input!$O$91)*$O$7)-SUM($O496:AX496),((Input!$O$115+Input!$O$91)*$O$7)/A13taxstdlife))</f>
        <v>0</v>
      </c>
      <c r="AZ496" s="172">
        <f>IF(A13taxstdlife="n/a","n/a",IF(AZ$3&gt;(A13taxstdlife+$E496),((Input!$O$115+Input!$O$91)*$O$7)-SUM($O496:AY496),((Input!$O$115+Input!$O$91)*$O$7)/A13taxstdlife))</f>
        <v>0</v>
      </c>
      <c r="BA496" s="172">
        <f>IF(A13taxstdlife="n/a","n/a",IF(BA$3&gt;(A13taxstdlife+$E496),((Input!$O$115+Input!$O$91)*$O$7)-SUM($O496:AZ496),((Input!$O$115+Input!$O$91)*$O$7)/A13taxstdlife))</f>
        <v>0</v>
      </c>
      <c r="BB496" s="172">
        <f>IF(A13taxstdlife="n/a","n/a",IF(BB$3&gt;(A13taxstdlife+$E496),((Input!$O$115+Input!$O$91)*$O$7)-SUM($O496:BA496),((Input!$O$115+Input!$O$91)*$O$7)/A13taxstdlife))</f>
        <v>0</v>
      </c>
      <c r="BC496" s="172">
        <f>IF(A13taxstdlife="n/a","n/a",IF(BC$3&gt;(A13taxstdlife+$E496),((Input!$O$115+Input!$O$91)*$O$7)-SUM($O496:BB496),((Input!$O$115+Input!$O$91)*$O$7)/A13taxstdlife))</f>
        <v>0</v>
      </c>
      <c r="BD496" s="172">
        <f>IF(A13taxstdlife="n/a","n/a",IF(BD$3&gt;(A13taxstdlife+$E496),((Input!$O$115+Input!$O$91)*$O$7)-SUM($O496:BC496),((Input!$O$115+Input!$O$91)*$O$7)/A13taxstdlife))</f>
        <v>0</v>
      </c>
      <c r="BE496" s="172">
        <f>IF(A13taxstdlife="n/a","n/a",IF(BE$3&gt;(A13taxstdlife+$E496),((Input!$O$115+Input!$O$91)*$O$7)-SUM($O496:BD496),((Input!$O$115+Input!$O$91)*$O$7)/A13taxstdlife))</f>
        <v>0</v>
      </c>
      <c r="BF496" s="172">
        <f>IF(A13taxstdlife="n/a","n/a",IF(BF$3&gt;(A13taxstdlife+$E496),((Input!$O$115+Input!$O$91)*$O$7)-SUM($O496:BE496),((Input!$O$115+Input!$O$91)*$O$7)/A13taxstdlife))</f>
        <v>0</v>
      </c>
      <c r="BG496" s="172">
        <f>IF(A13taxstdlife="n/a","n/a",IF(BG$3&gt;(A13taxstdlife+$E496),((Input!$O$115+Input!$O$91)*$O$7)-SUM($O496:BF496),((Input!$O$115+Input!$O$91)*$O$7)/A13taxstdlife))</f>
        <v>0</v>
      </c>
      <c r="BH496" s="172">
        <f>IF(A13taxstdlife="n/a","n/a",IF(BH$3&gt;(A13taxstdlife+$E496),((Input!$O$115+Input!$O$91)*$O$7)-SUM($O496:BG496),((Input!$O$115+Input!$O$91)*$O$7)/A13taxstdlife))</f>
        <v>0</v>
      </c>
      <c r="BI496" s="172">
        <f>IF(A13taxstdlife="n/a","n/a",IF(BI$3&gt;(A13taxstdlife+$E496),((Input!$O$115+Input!$O$91)*$O$7)-SUM($O496:BH496),((Input!$O$115+Input!$O$91)*$O$7)/A13taxstdlife))</f>
        <v>0</v>
      </c>
      <c r="BJ496" s="16"/>
      <c r="BK496" s="1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2" customFormat="1" hidden="1" outlineLevel="2">
      <c r="A497" s="16"/>
      <c r="B497" s="16"/>
      <c r="C497" s="35"/>
      <c r="D497" s="546"/>
      <c r="E497" s="294">
        <v>10</v>
      </c>
      <c r="F497" s="37"/>
      <c r="G497" s="318"/>
      <c r="H497" s="320"/>
      <c r="I497" s="320"/>
      <c r="J497" s="320"/>
      <c r="K497" s="320"/>
      <c r="L497" s="320"/>
      <c r="M497" s="320"/>
      <c r="N497" s="320"/>
      <c r="O497" s="320"/>
      <c r="P497" s="319"/>
      <c r="Q497" s="172">
        <f>IF(A13taxstdlife="n/a","n/a",IF(Q$3&gt;(A13taxstdlife+$E497),((Input!$P$115+Input!$P$91)*$P$7)-SUM($P497:P497),((Input!$P$115+Input!$P$91)*$P$7)/A13taxstdlife))</f>
        <v>0</v>
      </c>
      <c r="R497" s="172">
        <f>IF(A13taxstdlife="n/a","n/a",IF(R$3&gt;(A13taxstdlife+$E497),((Input!$P$115+Input!$P$91)*$P$7)-SUM($P497:Q497),((Input!$P$115+Input!$P$91)*$P$7)/A13taxstdlife))</f>
        <v>0</v>
      </c>
      <c r="S497" s="172">
        <f>IF(A13taxstdlife="n/a","n/a",IF(S$3&gt;(A13taxstdlife+$E497),((Input!$P$115+Input!$P$91)*$P$7)-SUM($P497:R497),((Input!$P$115+Input!$P$91)*$P$7)/A13taxstdlife))</f>
        <v>0</v>
      </c>
      <c r="T497" s="172">
        <f>IF(A13taxstdlife="n/a","n/a",IF(T$3&gt;(A13taxstdlife+$E497),((Input!$P$115+Input!$P$91)*$P$7)-SUM($P497:S497),((Input!$P$115+Input!$P$91)*$P$7)/A13taxstdlife))</f>
        <v>0</v>
      </c>
      <c r="U497" s="172">
        <f>IF(A13taxstdlife="n/a","n/a",IF(U$3&gt;(A13taxstdlife+$E497),((Input!$P$115+Input!$P$91)*$P$7)-SUM($P497:T497),((Input!$P$115+Input!$P$91)*$P$7)/A13taxstdlife))</f>
        <v>0</v>
      </c>
      <c r="V497" s="172">
        <f>IF(A13taxstdlife="n/a","n/a",IF(V$3&gt;(A13taxstdlife+$E497),((Input!$P$115+Input!$P$91)*$P$7)-SUM($P497:U497),((Input!$P$115+Input!$P$91)*$P$7)/A13taxstdlife))</f>
        <v>0</v>
      </c>
      <c r="W497" s="172">
        <f>IF(A13taxstdlife="n/a","n/a",IF(W$3&gt;(A13taxstdlife+$E497),((Input!$P$115+Input!$P$91)*$P$7)-SUM($P497:V497),((Input!$P$115+Input!$P$91)*$P$7)/A13taxstdlife))</f>
        <v>0</v>
      </c>
      <c r="X497" s="172">
        <f>IF(A13taxstdlife="n/a","n/a",IF(X$3&gt;(A13taxstdlife+$E497),((Input!$P$115+Input!$P$91)*$P$7)-SUM($P497:W497),((Input!$P$115+Input!$P$91)*$P$7)/A13taxstdlife))</f>
        <v>0</v>
      </c>
      <c r="Y497" s="172">
        <f>IF(A13taxstdlife="n/a","n/a",IF(Y$3&gt;(A13taxstdlife+$E497),((Input!$P$115+Input!$P$91)*$P$7)-SUM($P497:X497),((Input!$P$115+Input!$P$91)*$P$7)/A13taxstdlife))</f>
        <v>0</v>
      </c>
      <c r="Z497" s="172">
        <f>IF(A13taxstdlife="n/a","n/a",IF(Z$3&gt;(A13taxstdlife+$E497),((Input!$P$115+Input!$P$91)*$P$7)-SUM($P497:Y497),((Input!$P$115+Input!$P$91)*$P$7)/A13taxstdlife))</f>
        <v>0</v>
      </c>
      <c r="AA497" s="172">
        <f>IF(A13taxstdlife="n/a","n/a",IF(AA$3&gt;(A13taxstdlife+$E497),((Input!$P$115+Input!$P$91)*$P$7)-SUM($P497:Z497),((Input!$P$115+Input!$P$91)*$P$7)/A13taxstdlife))</f>
        <v>0</v>
      </c>
      <c r="AB497" s="172">
        <f>IF(A13taxstdlife="n/a","n/a",IF(AB$3&gt;(A13taxstdlife+$E497),((Input!$P$115+Input!$P$91)*$P$7)-SUM($P497:AA497),((Input!$P$115+Input!$P$91)*$P$7)/A13taxstdlife))</f>
        <v>0</v>
      </c>
      <c r="AC497" s="172">
        <f>IF(A13taxstdlife="n/a","n/a",IF(AC$3&gt;(A13taxstdlife+$E497),((Input!$P$115+Input!$P$91)*$P$7)-SUM($P497:AB497),((Input!$P$115+Input!$P$91)*$P$7)/A13taxstdlife))</f>
        <v>0</v>
      </c>
      <c r="AD497" s="172">
        <f>IF(A13taxstdlife="n/a","n/a",IF(AD$3&gt;(A13taxstdlife+$E497),((Input!$P$115+Input!$P$91)*$P$7)-SUM($P497:AC497),((Input!$P$115+Input!$P$91)*$P$7)/A13taxstdlife))</f>
        <v>0</v>
      </c>
      <c r="AE497" s="172">
        <f>IF(A13taxstdlife="n/a","n/a",IF(AE$3&gt;(A13taxstdlife+$E497),((Input!$P$115+Input!$P$91)*$P$7)-SUM($P497:AD497),((Input!$P$115+Input!$P$91)*$P$7)/A13taxstdlife))</f>
        <v>0</v>
      </c>
      <c r="AF497" s="172">
        <f>IF(A13taxstdlife="n/a","n/a",IF(AF$3&gt;(A13taxstdlife+$E497),((Input!$P$115+Input!$P$91)*$P$7)-SUM($P497:AE497),((Input!$P$115+Input!$P$91)*$P$7)/A13taxstdlife))</f>
        <v>0</v>
      </c>
      <c r="AG497" s="172">
        <f>IF(A13taxstdlife="n/a","n/a",IF(AG$3&gt;(A13taxstdlife+$E497),((Input!$P$115+Input!$P$91)*$P$7)-SUM($P497:AF497),((Input!$P$115+Input!$P$91)*$P$7)/A13taxstdlife))</f>
        <v>0</v>
      </c>
      <c r="AH497" s="172">
        <f>IF(A13taxstdlife="n/a","n/a",IF(AH$3&gt;(A13taxstdlife+$E497),((Input!$P$115+Input!$P$91)*$P$7)-SUM($P497:AG497),((Input!$P$115+Input!$P$91)*$P$7)/A13taxstdlife))</f>
        <v>0</v>
      </c>
      <c r="AI497" s="172">
        <f>IF(A13taxstdlife="n/a","n/a",IF(AI$3&gt;(A13taxstdlife+$E497),((Input!$P$115+Input!$P$91)*$P$7)-SUM($P497:AH497),((Input!$P$115+Input!$P$91)*$P$7)/A13taxstdlife))</f>
        <v>0</v>
      </c>
      <c r="AJ497" s="172">
        <f>IF(A13taxstdlife="n/a","n/a",IF(AJ$3&gt;(A13taxstdlife+$E497),((Input!$P$115+Input!$P$91)*$P$7)-SUM($P497:AI497),((Input!$P$115+Input!$P$91)*$P$7)/A13taxstdlife))</f>
        <v>0</v>
      </c>
      <c r="AK497" s="172">
        <f>IF(A13taxstdlife="n/a","n/a",IF(AK$3&gt;(A13taxstdlife+$E497),((Input!$P$115+Input!$P$91)*$P$7)-SUM($P497:AJ497),((Input!$P$115+Input!$P$91)*$P$7)/A13taxstdlife))</f>
        <v>0</v>
      </c>
      <c r="AL497" s="172">
        <f>IF(A13taxstdlife="n/a","n/a",IF(AL$3&gt;(A13taxstdlife+$E497),((Input!$P$115+Input!$P$91)*$P$7)-SUM($P497:AK497),((Input!$P$115+Input!$P$91)*$P$7)/A13taxstdlife))</f>
        <v>0</v>
      </c>
      <c r="AM497" s="172">
        <f>IF(A13taxstdlife="n/a","n/a",IF(AM$3&gt;(A13taxstdlife+$E497),((Input!$P$115+Input!$P$91)*$P$7)-SUM($P497:AL497),((Input!$P$115+Input!$P$91)*$P$7)/A13taxstdlife))</f>
        <v>0</v>
      </c>
      <c r="AN497" s="172">
        <f>IF(A13taxstdlife="n/a","n/a",IF(AN$3&gt;(A13taxstdlife+$E497),((Input!$P$115+Input!$P$91)*$P$7)-SUM($P497:AM497),((Input!$P$115+Input!$P$91)*$P$7)/A13taxstdlife))</f>
        <v>0</v>
      </c>
      <c r="AO497" s="172">
        <f>IF(A13taxstdlife="n/a","n/a",IF(AO$3&gt;(A13taxstdlife+$E497),((Input!$P$115+Input!$P$91)*$P$7)-SUM($P497:AN497),((Input!$P$115+Input!$P$91)*$P$7)/A13taxstdlife))</f>
        <v>0</v>
      </c>
      <c r="AP497" s="172">
        <f>IF(A13taxstdlife="n/a","n/a",IF(AP$3&gt;(A13taxstdlife+$E497),((Input!$P$115+Input!$P$91)*$P$7)-SUM($P497:AO497),((Input!$P$115+Input!$P$91)*$P$7)/A13taxstdlife))</f>
        <v>0</v>
      </c>
      <c r="AQ497" s="172">
        <f>IF(A13taxstdlife="n/a","n/a",IF(AQ$3&gt;(A13taxstdlife+$E497),((Input!$P$115+Input!$P$91)*$P$7)-SUM($P497:AP497),((Input!$P$115+Input!$P$91)*$P$7)/A13taxstdlife))</f>
        <v>0</v>
      </c>
      <c r="AR497" s="172">
        <f>IF(A13taxstdlife="n/a","n/a",IF(AR$3&gt;(A13taxstdlife+$E497),((Input!$P$115+Input!$P$91)*$P$7)-SUM($P497:AQ497),((Input!$P$115+Input!$P$91)*$P$7)/A13taxstdlife))</f>
        <v>0</v>
      </c>
      <c r="AS497" s="172">
        <f>IF(A13taxstdlife="n/a","n/a",IF(AS$3&gt;(A13taxstdlife+$E497),((Input!$P$115+Input!$P$91)*$P$7)-SUM($P497:AR497),((Input!$P$115+Input!$P$91)*$P$7)/A13taxstdlife))</f>
        <v>0</v>
      </c>
      <c r="AT497" s="172">
        <f>IF(A13taxstdlife="n/a","n/a",IF(AT$3&gt;(A13taxstdlife+$E497),((Input!$P$115+Input!$P$91)*$P$7)-SUM($P497:AS497),((Input!$P$115+Input!$P$91)*$P$7)/A13taxstdlife))</f>
        <v>0</v>
      </c>
      <c r="AU497" s="172">
        <f>IF(A13taxstdlife="n/a","n/a",IF(AU$3&gt;(A13taxstdlife+$E497),((Input!$P$115+Input!$P$91)*$P$7)-SUM($P497:AT497),((Input!$P$115+Input!$P$91)*$P$7)/A13taxstdlife))</f>
        <v>0</v>
      </c>
      <c r="AV497" s="172">
        <f>IF(A13taxstdlife="n/a","n/a",IF(AV$3&gt;(A13taxstdlife+$E497),((Input!$P$115+Input!$P$91)*$P$7)-SUM($P497:AU497),((Input!$P$115+Input!$P$91)*$P$7)/A13taxstdlife))</f>
        <v>0</v>
      </c>
      <c r="AW497" s="172">
        <f>IF(A13taxstdlife="n/a","n/a",IF(AW$3&gt;(A13taxstdlife+$E497),((Input!$P$115+Input!$P$91)*$P$7)-SUM($P497:AV497),((Input!$P$115+Input!$P$91)*$P$7)/A13taxstdlife))</f>
        <v>0</v>
      </c>
      <c r="AX497" s="172">
        <f>IF(A13taxstdlife="n/a","n/a",IF(AX$3&gt;(A13taxstdlife+$E497),((Input!$P$115+Input!$P$91)*$P$7)-SUM($P497:AW497),((Input!$P$115+Input!$P$91)*$P$7)/A13taxstdlife))</f>
        <v>0</v>
      </c>
      <c r="AY497" s="172">
        <f>IF(A13taxstdlife="n/a","n/a",IF(AY$3&gt;(A13taxstdlife+$E497),((Input!$P$115+Input!$P$91)*$P$7)-SUM($P497:AX497),((Input!$P$115+Input!$P$91)*$P$7)/A13taxstdlife))</f>
        <v>0</v>
      </c>
      <c r="AZ497" s="172">
        <f>IF(A13taxstdlife="n/a","n/a",IF(AZ$3&gt;(A13taxstdlife+$E497),((Input!$P$115+Input!$P$91)*$P$7)-SUM($P497:AY497),((Input!$P$115+Input!$P$91)*$P$7)/A13taxstdlife))</f>
        <v>0</v>
      </c>
      <c r="BA497" s="172">
        <f>IF(A13taxstdlife="n/a","n/a",IF(BA$3&gt;(A13taxstdlife+$E497),((Input!$P$115+Input!$P$91)*$P$7)-SUM($P497:AZ497),((Input!$P$115+Input!$P$91)*$P$7)/A13taxstdlife))</f>
        <v>0</v>
      </c>
      <c r="BB497" s="172">
        <f>IF(A13taxstdlife="n/a","n/a",IF(BB$3&gt;(A13taxstdlife+$E497),((Input!$P$115+Input!$P$91)*$P$7)-SUM($P497:BA497),((Input!$P$115+Input!$P$91)*$P$7)/A13taxstdlife))</f>
        <v>0</v>
      </c>
      <c r="BC497" s="172">
        <f>IF(A13taxstdlife="n/a","n/a",IF(BC$3&gt;(A13taxstdlife+$E497),((Input!$P$115+Input!$P$91)*$P$7)-SUM($P497:BB497),((Input!$P$115+Input!$P$91)*$P$7)/A13taxstdlife))</f>
        <v>0</v>
      </c>
      <c r="BD497" s="172">
        <f>IF(A13taxstdlife="n/a","n/a",IF(BD$3&gt;(A13taxstdlife+$E497),((Input!$P$115+Input!$P$91)*$P$7)-SUM($P497:BC497),((Input!$P$115+Input!$P$91)*$P$7)/A13taxstdlife))</f>
        <v>0</v>
      </c>
      <c r="BE497" s="172">
        <f>IF(A13taxstdlife="n/a","n/a",IF(BE$3&gt;(A13taxstdlife+$E497),((Input!$P$115+Input!$P$91)*$P$7)-SUM($P497:BD497),((Input!$P$115+Input!$P$91)*$P$7)/A13taxstdlife))</f>
        <v>0</v>
      </c>
      <c r="BF497" s="172">
        <f>IF(A13taxstdlife="n/a","n/a",IF(BF$3&gt;(A13taxstdlife+$E497),((Input!$P$115+Input!$P$91)*$P$7)-SUM($P497:BE497),((Input!$P$115+Input!$P$91)*$P$7)/A13taxstdlife))</f>
        <v>0</v>
      </c>
      <c r="BG497" s="172">
        <f>IF(A13taxstdlife="n/a","n/a",IF(BG$3&gt;(A13taxstdlife+$E497),((Input!$P$115+Input!$P$91)*$P$7)-SUM($P497:BF497),((Input!$P$115+Input!$P$91)*$P$7)/A13taxstdlife))</f>
        <v>0</v>
      </c>
      <c r="BH497" s="172">
        <f>IF(A13taxstdlife="n/a","n/a",IF(BH$3&gt;(A13taxstdlife+$E497),((Input!$P$115+Input!$P$91)*$P$7)-SUM($P497:BG497),((Input!$P$115+Input!$P$91)*$P$7)/A13taxstdlife))</f>
        <v>0</v>
      </c>
      <c r="BI497" s="172">
        <f>IF(A13taxstdlife="n/a","n/a",IF(BI$3&gt;(A13taxstdlife+$E497),((Input!$P$115+Input!$P$91)*$P$7)-SUM($P497:BH497),((Input!$P$115+Input!$P$91)*$P$7)/A13taxstdlife))</f>
        <v>0</v>
      </c>
      <c r="BJ497" s="16"/>
      <c r="BK497" s="16"/>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2" customFormat="1" hidden="1" outlineLevel="1">
      <c r="A498" s="16"/>
      <c r="B498" s="16"/>
      <c r="C498" s="35" t="str">
        <f>Asset13</f>
        <v>Other Non-System Assets (Corporate)</v>
      </c>
      <c r="D498" s="16"/>
      <c r="E498" s="16"/>
      <c r="F498" s="32"/>
      <c r="G498" s="167">
        <f t="shared" ref="G498:AL498" si="82">SUM(G486:G497)</f>
        <v>0</v>
      </c>
      <c r="H498" s="167">
        <f t="shared" si="82"/>
        <v>0</v>
      </c>
      <c r="I498" s="167">
        <f t="shared" si="82"/>
        <v>0</v>
      </c>
      <c r="J498" s="167">
        <f t="shared" si="82"/>
        <v>0</v>
      </c>
      <c r="K498" s="167">
        <f t="shared" si="82"/>
        <v>0</v>
      </c>
      <c r="L498" s="167">
        <f t="shared" si="82"/>
        <v>0</v>
      </c>
      <c r="M498" s="167">
        <f t="shared" si="82"/>
        <v>0</v>
      </c>
      <c r="N498" s="167">
        <f t="shared" si="82"/>
        <v>0</v>
      </c>
      <c r="O498" s="167">
        <f t="shared" si="82"/>
        <v>0</v>
      </c>
      <c r="P498" s="167">
        <f t="shared" si="82"/>
        <v>0</v>
      </c>
      <c r="Q498" s="167">
        <f t="shared" si="82"/>
        <v>0</v>
      </c>
      <c r="R498" s="167">
        <f t="shared" si="82"/>
        <v>0</v>
      </c>
      <c r="S498" s="167">
        <f t="shared" si="82"/>
        <v>0</v>
      </c>
      <c r="T498" s="167">
        <f t="shared" si="82"/>
        <v>0</v>
      </c>
      <c r="U498" s="167">
        <f t="shared" si="82"/>
        <v>0</v>
      </c>
      <c r="V498" s="167">
        <f t="shared" si="82"/>
        <v>0</v>
      </c>
      <c r="W498" s="167">
        <f t="shared" si="82"/>
        <v>0</v>
      </c>
      <c r="X498" s="167">
        <f t="shared" si="82"/>
        <v>0</v>
      </c>
      <c r="Y498" s="167">
        <f t="shared" si="82"/>
        <v>0</v>
      </c>
      <c r="Z498" s="167">
        <f t="shared" si="82"/>
        <v>0</v>
      </c>
      <c r="AA498" s="167">
        <f t="shared" si="82"/>
        <v>0</v>
      </c>
      <c r="AB498" s="167">
        <f t="shared" si="82"/>
        <v>0</v>
      </c>
      <c r="AC498" s="167">
        <f t="shared" si="82"/>
        <v>0</v>
      </c>
      <c r="AD498" s="167">
        <f t="shared" si="82"/>
        <v>0</v>
      </c>
      <c r="AE498" s="167">
        <f t="shared" si="82"/>
        <v>0</v>
      </c>
      <c r="AF498" s="167">
        <f t="shared" si="82"/>
        <v>0</v>
      </c>
      <c r="AG498" s="167">
        <f t="shared" si="82"/>
        <v>0</v>
      </c>
      <c r="AH498" s="167">
        <f t="shared" si="82"/>
        <v>0</v>
      </c>
      <c r="AI498" s="167">
        <f t="shared" si="82"/>
        <v>0</v>
      </c>
      <c r="AJ498" s="167">
        <f t="shared" si="82"/>
        <v>0</v>
      </c>
      <c r="AK498" s="167">
        <f t="shared" si="82"/>
        <v>0</v>
      </c>
      <c r="AL498" s="167">
        <f t="shared" si="82"/>
        <v>0</v>
      </c>
      <c r="AM498" s="167">
        <f t="shared" ref="AM498:BI498" si="83">SUM(AM486:AM497)</f>
        <v>0</v>
      </c>
      <c r="AN498" s="167">
        <f t="shared" si="83"/>
        <v>0</v>
      </c>
      <c r="AO498" s="167">
        <f t="shared" si="83"/>
        <v>0</v>
      </c>
      <c r="AP498" s="167">
        <f t="shared" si="83"/>
        <v>0</v>
      </c>
      <c r="AQ498" s="167">
        <f t="shared" si="83"/>
        <v>0</v>
      </c>
      <c r="AR498" s="167">
        <f t="shared" si="83"/>
        <v>0</v>
      </c>
      <c r="AS498" s="167">
        <f t="shared" si="83"/>
        <v>0</v>
      </c>
      <c r="AT498" s="167">
        <f t="shared" si="83"/>
        <v>0</v>
      </c>
      <c r="AU498" s="167">
        <f t="shared" si="83"/>
        <v>0</v>
      </c>
      <c r="AV498" s="167">
        <f t="shared" si="83"/>
        <v>0</v>
      </c>
      <c r="AW498" s="167">
        <f t="shared" si="83"/>
        <v>0</v>
      </c>
      <c r="AX498" s="167">
        <f t="shared" si="83"/>
        <v>0</v>
      </c>
      <c r="AY498" s="167">
        <f t="shared" si="83"/>
        <v>0</v>
      </c>
      <c r="AZ498" s="167">
        <f t="shared" si="83"/>
        <v>0</v>
      </c>
      <c r="BA498" s="167">
        <f t="shared" si="83"/>
        <v>0</v>
      </c>
      <c r="BB498" s="167">
        <f t="shared" si="83"/>
        <v>0</v>
      </c>
      <c r="BC498" s="167">
        <f t="shared" si="83"/>
        <v>0</v>
      </c>
      <c r="BD498" s="167">
        <f t="shared" si="83"/>
        <v>0</v>
      </c>
      <c r="BE498" s="167">
        <f t="shared" si="83"/>
        <v>0</v>
      </c>
      <c r="BF498" s="167">
        <f t="shared" si="83"/>
        <v>0</v>
      </c>
      <c r="BG498" s="167">
        <f t="shared" si="83"/>
        <v>0</v>
      </c>
      <c r="BH498" s="167">
        <f t="shared" si="83"/>
        <v>0</v>
      </c>
      <c r="BI498" s="167">
        <f t="shared" si="83"/>
        <v>0</v>
      </c>
      <c r="BJ498" s="16"/>
      <c r="BK498" s="16"/>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2" customFormat="1" hidden="1" outlineLevel="2">
      <c r="A499" s="16"/>
      <c r="B499" s="42" t="str">
        <f>C511</f>
        <v>Land</v>
      </c>
      <c r="C499" s="43"/>
      <c r="D499" s="44" t="s">
        <v>72</v>
      </c>
      <c r="E499" s="43"/>
      <c r="F499" s="45"/>
      <c r="G499" s="171" t="str">
        <f>IF(G$3&gt;A14taxremlife,A14taxvalue-SUM($F499:F499),IF(A14taxremlife="N/A","n/a",A14taxvalue/A14taxremlife))</f>
        <v>n/a</v>
      </c>
      <c r="H499" s="171" t="str">
        <f>IF(H$3&gt;A14taxremlife,A14taxvalue-SUM($F499:G499),IF(A14taxremlife="N/A","n/a",A14taxvalue/A14taxremlife))</f>
        <v>n/a</v>
      </c>
      <c r="I499" s="171" t="str">
        <f>IF(I$3&gt;A14taxremlife,A14taxvalue-SUM($F499:H499),IF(A14taxremlife="N/A","n/a",A14taxvalue/A14taxremlife))</f>
        <v>n/a</v>
      </c>
      <c r="J499" s="171" t="str">
        <f>IF(J$3&gt;A14taxremlife,A14taxvalue-SUM($F499:I499),IF(A14taxremlife="N/A","n/a",A14taxvalue/A14taxremlife))</f>
        <v>n/a</v>
      </c>
      <c r="K499" s="171" t="str">
        <f>IF(K$3&gt;A14taxremlife,A14taxvalue-SUM($F499:J499),IF(A14taxremlife="N/A","n/a",A14taxvalue/A14taxremlife))</f>
        <v>n/a</v>
      </c>
      <c r="L499" s="171" t="str">
        <f>IF(L$3&gt;A14taxremlife,A14taxvalue-SUM($F499:K499),IF(A14taxremlife="N/A","n/a",A14taxvalue/A14taxremlife))</f>
        <v>n/a</v>
      </c>
      <c r="M499" s="171" t="str">
        <f>IF(M$3&gt;A14taxremlife,A14taxvalue-SUM($F499:L499),IF(A14taxremlife="N/A","n/a",A14taxvalue/A14taxremlife))</f>
        <v>n/a</v>
      </c>
      <c r="N499" s="171" t="str">
        <f>IF(N$3&gt;A14taxremlife,A14taxvalue-SUM($F499:M499),IF(A14taxremlife="N/A","n/a",A14taxvalue/A14taxremlife))</f>
        <v>n/a</v>
      </c>
      <c r="O499" s="171" t="str">
        <f>IF(O$3&gt;A14taxremlife,A14taxvalue-SUM($F499:N499),IF(A14taxremlife="N/A","n/a",A14taxvalue/A14taxremlife))</f>
        <v>n/a</v>
      </c>
      <c r="P499" s="171" t="str">
        <f>IF(P$3&gt;A14taxremlife,A14taxvalue-SUM($F499:O499),IF(A14taxremlife="N/A","n/a",A14taxvalue/A14taxremlife))</f>
        <v>n/a</v>
      </c>
      <c r="Q499" s="171" t="str">
        <f>IF(Q$3&gt;A14taxremlife,A14taxvalue-SUM($F499:P499),IF(A14taxremlife="N/A","n/a",A14taxvalue/A14taxremlife))</f>
        <v>n/a</v>
      </c>
      <c r="R499" s="171" t="str">
        <f>IF(R$3&gt;A14taxremlife,A14taxvalue-SUM($F499:Q499),IF(A14taxremlife="N/A","n/a",A14taxvalue/A14taxremlife))</f>
        <v>n/a</v>
      </c>
      <c r="S499" s="171" t="str">
        <f>IF(S$3&gt;A14taxremlife,A14taxvalue-SUM($F499:R499),IF(A14taxremlife="N/A","n/a",A14taxvalue/A14taxremlife))</f>
        <v>n/a</v>
      </c>
      <c r="T499" s="171" t="str">
        <f>IF(T$3&gt;A14taxremlife,A14taxvalue-SUM($F499:S499),IF(A14taxremlife="N/A","n/a",A14taxvalue/A14taxremlife))</f>
        <v>n/a</v>
      </c>
      <c r="U499" s="171" t="str">
        <f>IF(U$3&gt;A14taxremlife,A14taxvalue-SUM($F499:T499),IF(A14taxremlife="N/A","n/a",A14taxvalue/A14taxremlife))</f>
        <v>n/a</v>
      </c>
      <c r="V499" s="171" t="str">
        <f>IF(V$3&gt;A14taxremlife,A14taxvalue-SUM($F499:U499),IF(A14taxremlife="N/A","n/a",A14taxvalue/A14taxremlife))</f>
        <v>n/a</v>
      </c>
      <c r="W499" s="171" t="str">
        <f>IF(W$3&gt;A14taxremlife,A14taxvalue-SUM($F499:V499),IF(A14taxremlife="N/A","n/a",A14taxvalue/A14taxremlife))</f>
        <v>n/a</v>
      </c>
      <c r="X499" s="171" t="str">
        <f>IF(X$3&gt;A14taxremlife,A14taxvalue-SUM($F499:W499),IF(A14taxremlife="N/A","n/a",A14taxvalue/A14taxremlife))</f>
        <v>n/a</v>
      </c>
      <c r="Y499" s="171" t="str">
        <f>IF(Y$3&gt;A14taxremlife,A14taxvalue-SUM($F499:X499),IF(A14taxremlife="N/A","n/a",A14taxvalue/A14taxremlife))</f>
        <v>n/a</v>
      </c>
      <c r="Z499" s="171" t="str">
        <f>IF(Z$3&gt;A14taxremlife,A14taxvalue-SUM($F499:Y499),IF(A14taxremlife="N/A","n/a",A14taxvalue/A14taxremlife))</f>
        <v>n/a</v>
      </c>
      <c r="AA499" s="171" t="str">
        <f>IF(AA$3&gt;A14taxremlife,A14taxvalue-SUM($F499:Z499),IF(A14taxremlife="N/A","n/a",A14taxvalue/A14taxremlife))</f>
        <v>n/a</v>
      </c>
      <c r="AB499" s="171" t="str">
        <f>IF(AB$3&gt;A14taxremlife,A14taxvalue-SUM($F499:AA499),IF(A14taxremlife="N/A","n/a",A14taxvalue/A14taxremlife))</f>
        <v>n/a</v>
      </c>
      <c r="AC499" s="171" t="str">
        <f>IF(AC$3&gt;A14taxremlife,A14taxvalue-SUM($F499:AB499),IF(A14taxremlife="N/A","n/a",A14taxvalue/A14taxremlife))</f>
        <v>n/a</v>
      </c>
      <c r="AD499" s="171" t="str">
        <f>IF(AD$3&gt;A14taxremlife,A14taxvalue-SUM($F499:AC499),IF(A14taxremlife="N/A","n/a",A14taxvalue/A14taxremlife))</f>
        <v>n/a</v>
      </c>
      <c r="AE499" s="171" t="str">
        <f>IF(AE$3&gt;A14taxremlife,A14taxvalue-SUM($F499:AD499),IF(A14taxremlife="N/A","n/a",A14taxvalue/A14taxremlife))</f>
        <v>n/a</v>
      </c>
      <c r="AF499" s="171" t="str">
        <f>IF(AF$3&gt;A14taxremlife,A14taxvalue-SUM($F499:AE499),IF(A14taxremlife="N/A","n/a",A14taxvalue/A14taxremlife))</f>
        <v>n/a</v>
      </c>
      <c r="AG499" s="171" t="str">
        <f>IF(AG$3&gt;A14taxremlife,A14taxvalue-SUM($F499:AF499),IF(A14taxremlife="N/A","n/a",A14taxvalue/A14taxremlife))</f>
        <v>n/a</v>
      </c>
      <c r="AH499" s="171" t="str">
        <f>IF(AH$3&gt;A14taxremlife,A14taxvalue-SUM($F499:AG499),IF(A14taxremlife="N/A","n/a",A14taxvalue/A14taxremlife))</f>
        <v>n/a</v>
      </c>
      <c r="AI499" s="171" t="str">
        <f>IF(AI$3&gt;A14taxremlife,A14taxvalue-SUM($F499:AH499),IF(A14taxremlife="N/A","n/a",A14taxvalue/A14taxremlife))</f>
        <v>n/a</v>
      </c>
      <c r="AJ499" s="171" t="str">
        <f>IF(AJ$3&gt;A14taxremlife,A14taxvalue-SUM($F499:AI499),IF(A14taxremlife="N/A","n/a",A14taxvalue/A14taxremlife))</f>
        <v>n/a</v>
      </c>
      <c r="AK499" s="171" t="str">
        <f>IF(AK$3&gt;A14taxremlife,A14taxvalue-SUM($F499:AJ499),IF(A14taxremlife="N/A","n/a",A14taxvalue/A14taxremlife))</f>
        <v>n/a</v>
      </c>
      <c r="AL499" s="171" t="str">
        <f>IF(AL$3&gt;A14taxremlife,A14taxvalue-SUM($F499:AK499),IF(A14taxremlife="N/A","n/a",A14taxvalue/A14taxremlife))</f>
        <v>n/a</v>
      </c>
      <c r="AM499" s="171" t="str">
        <f>IF(AM$3&gt;A14taxremlife,A14taxvalue-SUM($F499:AL499),IF(A14taxremlife="N/A","n/a",A14taxvalue/A14taxremlife))</f>
        <v>n/a</v>
      </c>
      <c r="AN499" s="171" t="str">
        <f>IF(AN$3&gt;A14taxremlife,A14taxvalue-SUM($F499:AM499),IF(A14taxremlife="N/A","n/a",A14taxvalue/A14taxremlife))</f>
        <v>n/a</v>
      </c>
      <c r="AO499" s="171" t="str">
        <f>IF(AO$3&gt;A14taxremlife,A14taxvalue-SUM($F499:AN499),IF(A14taxremlife="N/A","n/a",A14taxvalue/A14taxremlife))</f>
        <v>n/a</v>
      </c>
      <c r="AP499" s="171" t="str">
        <f>IF(AP$3&gt;A14taxremlife,A14taxvalue-SUM($F499:AO499),IF(A14taxremlife="N/A","n/a",A14taxvalue/A14taxremlife))</f>
        <v>n/a</v>
      </c>
      <c r="AQ499" s="171" t="str">
        <f>IF(AQ$3&gt;A14taxremlife,A14taxvalue-SUM($F499:AP499),IF(A14taxremlife="N/A","n/a",A14taxvalue/A14taxremlife))</f>
        <v>n/a</v>
      </c>
      <c r="AR499" s="171" t="str">
        <f>IF(AR$3&gt;A14taxremlife,A14taxvalue-SUM($F499:AQ499),IF(A14taxremlife="N/A","n/a",A14taxvalue/A14taxremlife))</f>
        <v>n/a</v>
      </c>
      <c r="AS499" s="171" t="str">
        <f>IF(AS$3&gt;A14taxremlife,A14taxvalue-SUM($F499:AR499),IF(A14taxremlife="N/A","n/a",A14taxvalue/A14taxremlife))</f>
        <v>n/a</v>
      </c>
      <c r="AT499" s="171" t="str">
        <f>IF(AT$3&gt;A14taxremlife,A14taxvalue-SUM($F499:AS499),IF(A14taxremlife="N/A","n/a",A14taxvalue/A14taxremlife))</f>
        <v>n/a</v>
      </c>
      <c r="AU499" s="171" t="str">
        <f>IF(AU$3&gt;A14taxremlife,A14taxvalue-SUM($F499:AT499),IF(A14taxremlife="N/A","n/a",A14taxvalue/A14taxremlife))</f>
        <v>n/a</v>
      </c>
      <c r="AV499" s="171" t="str">
        <f>IF(AV$3&gt;A14taxremlife,A14taxvalue-SUM($F499:AU499),IF(A14taxremlife="N/A","n/a",A14taxvalue/A14taxremlife))</f>
        <v>n/a</v>
      </c>
      <c r="AW499" s="171" t="str">
        <f>IF(AW$3&gt;A14taxremlife,A14taxvalue-SUM($F499:AV499),IF(A14taxremlife="N/A","n/a",A14taxvalue/A14taxremlife))</f>
        <v>n/a</v>
      </c>
      <c r="AX499" s="171" t="str">
        <f>IF(AX$3&gt;A14taxremlife,A14taxvalue-SUM($F499:AW499),IF(A14taxremlife="N/A","n/a",A14taxvalue/A14taxremlife))</f>
        <v>n/a</v>
      </c>
      <c r="AY499" s="171" t="str">
        <f>IF(AY$3&gt;A14taxremlife,A14taxvalue-SUM($F499:AX499),IF(A14taxremlife="N/A","n/a",A14taxvalue/A14taxremlife))</f>
        <v>n/a</v>
      </c>
      <c r="AZ499" s="171" t="str">
        <f>IF(AZ$3&gt;A14taxremlife,A14taxvalue-SUM($F499:AY499),IF(A14taxremlife="N/A","n/a",A14taxvalue/A14taxremlife))</f>
        <v>n/a</v>
      </c>
      <c r="BA499" s="171" t="str">
        <f>IF(BA$3&gt;A14taxremlife,A14taxvalue-SUM($F499:AZ499),IF(A14taxremlife="N/A","n/a",A14taxvalue/A14taxremlife))</f>
        <v>n/a</v>
      </c>
      <c r="BB499" s="171" t="str">
        <f>IF(BB$3&gt;A14taxremlife,A14taxvalue-SUM($F499:BA499),IF(A14taxremlife="N/A","n/a",A14taxvalue/A14taxremlife))</f>
        <v>n/a</v>
      </c>
      <c r="BC499" s="171" t="str">
        <f>IF(BC$3&gt;A14taxremlife,A14taxvalue-SUM($F499:BB499),IF(A14taxremlife="N/A","n/a",A14taxvalue/A14taxremlife))</f>
        <v>n/a</v>
      </c>
      <c r="BD499" s="171" t="str">
        <f>IF(BD$3&gt;A14taxremlife,A14taxvalue-SUM($F499:BC499),IF(A14taxremlife="N/A","n/a",A14taxvalue/A14taxremlife))</f>
        <v>n/a</v>
      </c>
      <c r="BE499" s="171" t="str">
        <f>IF(BE$3&gt;A14taxremlife,A14taxvalue-SUM($F499:BD499),IF(A14taxremlife="N/A","n/a",A14taxvalue/A14taxremlife))</f>
        <v>n/a</v>
      </c>
      <c r="BF499" s="171" t="str">
        <f>IF(BF$3&gt;A14taxremlife,A14taxvalue-SUM($F499:BE499),IF(A14taxremlife="N/A","n/a",A14taxvalue/A14taxremlife))</f>
        <v>n/a</v>
      </c>
      <c r="BG499" s="171" t="str">
        <f>IF(BG$3&gt;A14taxremlife,A14taxvalue-SUM($F499:BF499),IF(A14taxremlife="N/A","n/a",A14taxvalue/A14taxremlife))</f>
        <v>n/a</v>
      </c>
      <c r="BH499" s="171" t="str">
        <f>IF(BH$3&gt;A14taxremlife,A14taxvalue-SUM($F499:BG499),IF(A14taxremlife="N/A","n/a",A14taxvalue/A14taxremlife))</f>
        <v>n/a</v>
      </c>
      <c r="BI499" s="171" t="str">
        <f>IF(BI$3&gt;A14taxremlife,A14taxvalue-SUM($F499:BH499),IF(A14taxremlife="N/A","n/a",A14taxvalue/A14taxremlife))</f>
        <v>n/a</v>
      </c>
      <c r="BJ499" s="16"/>
      <c r="BK499" s="16"/>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2" customFormat="1" hidden="1" outlineLevel="2">
      <c r="A500" s="16"/>
      <c r="B500" s="16"/>
      <c r="C500" s="35"/>
      <c r="D500" s="546" t="s">
        <v>71</v>
      </c>
      <c r="E500" s="293">
        <v>0</v>
      </c>
      <c r="F500" s="37"/>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2"/>
      <c r="AZ500" s="172"/>
      <c r="BA500" s="172"/>
      <c r="BB500" s="172"/>
      <c r="BC500" s="172"/>
      <c r="BD500" s="172"/>
      <c r="BE500" s="172"/>
      <c r="BF500" s="172"/>
      <c r="BG500" s="172"/>
      <c r="BH500" s="172"/>
      <c r="BI500" s="172"/>
      <c r="BJ500" s="16"/>
      <c r="BK500" s="16"/>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2" customFormat="1" hidden="1" outlineLevel="2">
      <c r="A501" s="16"/>
      <c r="B501" s="16"/>
      <c r="C501" s="35"/>
      <c r="D501" s="546"/>
      <c r="E501" s="293">
        <v>1</v>
      </c>
      <c r="F501" s="37"/>
      <c r="G501" s="317"/>
      <c r="H501" s="172" t="str">
        <f>IF(A14taxstdlife="n/a","n/a",IF(H$3&gt;(A14taxstdlife+$E501),((Input!$G$116+Input!$G$92)*$G$7)-SUM($G501:G501),((Input!$G$116+Input!$G$92)*$G$7)/A14taxstdlife))</f>
        <v>n/a</v>
      </c>
      <c r="I501" s="172" t="str">
        <f>IF(A14taxstdlife="n/a","n/a",IF(I$3&gt;(A14taxstdlife+$E501),((Input!$G$116+Input!$G$92)*$G$7)-SUM($G501:H501),((Input!$G$116+Input!$G$92)*$G$7)/A14taxstdlife))</f>
        <v>n/a</v>
      </c>
      <c r="J501" s="172" t="str">
        <f>IF(A14taxstdlife="n/a","n/a",IF(J$3&gt;(A14taxstdlife+$E501),((Input!$G$116+Input!$G$92)*$G$7)-SUM($G501:I501),((Input!$G$116+Input!$G$92)*$G$7)/A14taxstdlife))</f>
        <v>n/a</v>
      </c>
      <c r="K501" s="172" t="str">
        <f>IF(A14taxstdlife="n/a","n/a",IF(K$3&gt;(A14taxstdlife+$E501),((Input!$G$116+Input!$G$92)*$G$7)-SUM($G501:J501),((Input!$G$116+Input!$G$92)*$G$7)/A14taxstdlife))</f>
        <v>n/a</v>
      </c>
      <c r="L501" s="172" t="str">
        <f>IF(A14taxstdlife="n/a","n/a",IF(L$3&gt;(A14taxstdlife+$E501),((Input!$G$116+Input!$G$92)*$G$7)-SUM($G501:K501),((Input!$G$116+Input!$G$92)*$G$7)/A14taxstdlife))</f>
        <v>n/a</v>
      </c>
      <c r="M501" s="172" t="str">
        <f>IF(A14taxstdlife="n/a","n/a",IF(M$3&gt;(A14taxstdlife+$E501),((Input!$G$116+Input!$G$92)*$G$7)-SUM($G501:L501),((Input!$G$116+Input!$G$92)*$G$7)/A14taxstdlife))</f>
        <v>n/a</v>
      </c>
      <c r="N501" s="172" t="str">
        <f>IF(A14taxstdlife="n/a","n/a",IF(N$3&gt;(A14taxstdlife+$E501),((Input!$G$116+Input!$G$92)*$G$7)-SUM($G501:M501),((Input!$G$116+Input!$G$92)*$G$7)/A14taxstdlife))</f>
        <v>n/a</v>
      </c>
      <c r="O501" s="172" t="str">
        <f>IF(A14taxstdlife="n/a","n/a",IF(O$3&gt;(A14taxstdlife+$E501),((Input!$G$116+Input!$G$92)*$G$7)-SUM($G501:N501),((Input!$G$116+Input!$G$92)*$G$7)/A14taxstdlife))</f>
        <v>n/a</v>
      </c>
      <c r="P501" s="172" t="str">
        <f>IF(A14taxstdlife="n/a","n/a",IF(P$3&gt;(A14taxstdlife+$E501),((Input!$G$116+Input!$G$92)*$G$7)-SUM($G501:O501),((Input!$G$116+Input!$G$92)*$G$7)/A14taxstdlife))</f>
        <v>n/a</v>
      </c>
      <c r="Q501" s="172" t="str">
        <f>IF(A14taxstdlife="n/a","n/a",IF(Q$3&gt;(A14taxstdlife+$E501),((Input!$G$116+Input!$G$92)*$G$7)-SUM($G501:P501),((Input!$G$116+Input!$G$92)*$G$7)/A14taxstdlife))</f>
        <v>n/a</v>
      </c>
      <c r="R501" s="172" t="str">
        <f>IF(A14taxstdlife="n/a","n/a",IF(R$3&gt;(A14taxstdlife+$E501),((Input!$G$116+Input!$G$92)*$G$7)-SUM($G501:Q501),((Input!$G$116+Input!$G$92)*$G$7)/A14taxstdlife))</f>
        <v>n/a</v>
      </c>
      <c r="S501" s="172" t="str">
        <f>IF(A14taxstdlife="n/a","n/a",IF(S$3&gt;(A14taxstdlife+$E501),((Input!$G$116+Input!$G$92)*$G$7)-SUM($G501:R501),((Input!$G$116+Input!$G$92)*$G$7)/A14taxstdlife))</f>
        <v>n/a</v>
      </c>
      <c r="T501" s="172" t="str">
        <f>IF(A14taxstdlife="n/a","n/a",IF(T$3&gt;(A14taxstdlife+$E501),((Input!$G$116+Input!$G$92)*$G$7)-SUM($G501:S501),((Input!$G$116+Input!$G$92)*$G$7)/A14taxstdlife))</f>
        <v>n/a</v>
      </c>
      <c r="U501" s="172" t="str">
        <f>IF(A14taxstdlife="n/a","n/a",IF(U$3&gt;(A14taxstdlife+$E501),((Input!$G$116+Input!$G$92)*$G$7)-SUM($G501:T501),((Input!$G$116+Input!$G$92)*$G$7)/A14taxstdlife))</f>
        <v>n/a</v>
      </c>
      <c r="V501" s="172" t="str">
        <f>IF(A14taxstdlife="n/a","n/a",IF(V$3&gt;(A14taxstdlife+$E501),((Input!$G$116+Input!$G$92)*$G$7)-SUM($G501:U501),((Input!$G$116+Input!$G$92)*$G$7)/A14taxstdlife))</f>
        <v>n/a</v>
      </c>
      <c r="W501" s="172" t="str">
        <f>IF(A14taxstdlife="n/a","n/a",IF(W$3&gt;(A14taxstdlife+$E501),((Input!$G$116+Input!$G$92)*$G$7)-SUM($G501:V501),((Input!$G$116+Input!$G$92)*$G$7)/A14taxstdlife))</f>
        <v>n/a</v>
      </c>
      <c r="X501" s="172" t="str">
        <f>IF(A14taxstdlife="n/a","n/a",IF(X$3&gt;(A14taxstdlife+$E501),((Input!$G$116+Input!$G$92)*$G$7)-SUM($G501:W501),((Input!$G$116+Input!$G$92)*$G$7)/A14taxstdlife))</f>
        <v>n/a</v>
      </c>
      <c r="Y501" s="172" t="str">
        <f>IF(A14taxstdlife="n/a","n/a",IF(Y$3&gt;(A14taxstdlife+$E501),((Input!$G$116+Input!$G$92)*$G$7)-SUM($G501:X501),((Input!$G$116+Input!$G$92)*$G$7)/A14taxstdlife))</f>
        <v>n/a</v>
      </c>
      <c r="Z501" s="172" t="str">
        <f>IF(A14taxstdlife="n/a","n/a",IF(Z$3&gt;(A14taxstdlife+$E501),((Input!$G$116+Input!$G$92)*$G$7)-SUM($G501:Y501),((Input!$G$116+Input!$G$92)*$G$7)/A14taxstdlife))</f>
        <v>n/a</v>
      </c>
      <c r="AA501" s="172" t="str">
        <f>IF(A14taxstdlife="n/a","n/a",IF(AA$3&gt;(A14taxstdlife+$E501),((Input!$G$116+Input!$G$92)*$G$7)-SUM($G501:Z501),((Input!$G$116+Input!$G$92)*$G$7)/A14taxstdlife))</f>
        <v>n/a</v>
      </c>
      <c r="AB501" s="172" t="str">
        <f>IF(A14taxstdlife="n/a","n/a",IF(AB$3&gt;(A14taxstdlife+$E501),((Input!$G$116+Input!$G$92)*$G$7)-SUM($G501:AA501),((Input!$G$116+Input!$G$92)*$G$7)/A14taxstdlife))</f>
        <v>n/a</v>
      </c>
      <c r="AC501" s="172" t="str">
        <f>IF(A14taxstdlife="n/a","n/a",IF(AC$3&gt;(A14taxstdlife+$E501),((Input!$G$116+Input!$G$92)*$G$7)-SUM($G501:AB501),((Input!$G$116+Input!$G$92)*$G$7)/A14taxstdlife))</f>
        <v>n/a</v>
      </c>
      <c r="AD501" s="172" t="str">
        <f>IF(A14taxstdlife="n/a","n/a",IF(AD$3&gt;(A14taxstdlife+$E501),((Input!$G$116+Input!$G$92)*$G$7)-SUM($G501:AC501),((Input!$G$116+Input!$G$92)*$G$7)/A14taxstdlife))</f>
        <v>n/a</v>
      </c>
      <c r="AE501" s="172" t="str">
        <f>IF(A14taxstdlife="n/a","n/a",IF(AE$3&gt;(A14taxstdlife+$E501),((Input!$G$116+Input!$G$92)*$G$7)-SUM($G501:AD501),((Input!$G$116+Input!$G$92)*$G$7)/A14taxstdlife))</f>
        <v>n/a</v>
      </c>
      <c r="AF501" s="172" t="str">
        <f>IF(A14taxstdlife="n/a","n/a",IF(AF$3&gt;(A14taxstdlife+$E501),((Input!$G$116+Input!$G$92)*$G$7)-SUM($G501:AE501),((Input!$G$116+Input!$G$92)*$G$7)/A14taxstdlife))</f>
        <v>n/a</v>
      </c>
      <c r="AG501" s="172" t="str">
        <f>IF(A14taxstdlife="n/a","n/a",IF(AG$3&gt;(A14taxstdlife+$E501),((Input!$G$116+Input!$G$92)*$G$7)-SUM($G501:AF501),((Input!$G$116+Input!$G$92)*$G$7)/A14taxstdlife))</f>
        <v>n/a</v>
      </c>
      <c r="AH501" s="172" t="str">
        <f>IF(A14taxstdlife="n/a","n/a",IF(AH$3&gt;(A14taxstdlife+$E501),((Input!$G$116+Input!$G$92)*$G$7)-SUM($G501:AG501),((Input!$G$116+Input!$G$92)*$G$7)/A14taxstdlife))</f>
        <v>n/a</v>
      </c>
      <c r="AI501" s="172" t="str">
        <f>IF(A14taxstdlife="n/a","n/a",IF(AI$3&gt;(A14taxstdlife+$E501),((Input!$G$116+Input!$G$92)*$G$7)-SUM($G501:AH501),((Input!$G$116+Input!$G$92)*$G$7)/A14taxstdlife))</f>
        <v>n/a</v>
      </c>
      <c r="AJ501" s="172" t="str">
        <f>IF(A14taxstdlife="n/a","n/a",IF(AJ$3&gt;(A14taxstdlife+$E501),((Input!$G$116+Input!$G$92)*$G$7)-SUM($G501:AI501),((Input!$G$116+Input!$G$92)*$G$7)/A14taxstdlife))</f>
        <v>n/a</v>
      </c>
      <c r="AK501" s="172" t="str">
        <f>IF(A14taxstdlife="n/a","n/a",IF(AK$3&gt;(A14taxstdlife+$E501),((Input!$G$116+Input!$G$92)*$G$7)-SUM($G501:AJ501),((Input!$G$116+Input!$G$92)*$G$7)/A14taxstdlife))</f>
        <v>n/a</v>
      </c>
      <c r="AL501" s="172" t="str">
        <f>IF(A14taxstdlife="n/a","n/a",IF(AL$3&gt;(A14taxstdlife+$E501),((Input!$G$116+Input!$G$92)*$G$7)-SUM($G501:AK501),((Input!$G$116+Input!$G$92)*$G$7)/A14taxstdlife))</f>
        <v>n/a</v>
      </c>
      <c r="AM501" s="172" t="str">
        <f>IF(A14taxstdlife="n/a","n/a",IF(AM$3&gt;(A14taxstdlife+$E501),((Input!$G$116+Input!$G$92)*$G$7)-SUM($G501:AL501),((Input!$G$116+Input!$G$92)*$G$7)/A14taxstdlife))</f>
        <v>n/a</v>
      </c>
      <c r="AN501" s="172" t="str">
        <f>IF(A14taxstdlife="n/a","n/a",IF(AN$3&gt;(A14taxstdlife+$E501),((Input!$G$116+Input!$G$92)*$G$7)-SUM($G501:AM501),((Input!$G$116+Input!$G$92)*$G$7)/A14taxstdlife))</f>
        <v>n/a</v>
      </c>
      <c r="AO501" s="172" t="str">
        <f>IF(A14taxstdlife="n/a","n/a",IF(AO$3&gt;(A14taxstdlife+$E501),((Input!$G$116+Input!$G$92)*$G$7)-SUM($G501:AN501),((Input!$G$116+Input!$G$92)*$G$7)/A14taxstdlife))</f>
        <v>n/a</v>
      </c>
      <c r="AP501" s="172" t="str">
        <f>IF(A14taxstdlife="n/a","n/a",IF(AP$3&gt;(A14taxstdlife+$E501),((Input!$G$116+Input!$G$92)*$G$7)-SUM($G501:AO501),((Input!$G$116+Input!$G$92)*$G$7)/A14taxstdlife))</f>
        <v>n/a</v>
      </c>
      <c r="AQ501" s="172" t="str">
        <f>IF(A14taxstdlife="n/a","n/a",IF(AQ$3&gt;(A14taxstdlife+$E501),((Input!$G$116+Input!$G$92)*$G$7)-SUM($G501:AP501),((Input!$G$116+Input!$G$92)*$G$7)/A14taxstdlife))</f>
        <v>n/a</v>
      </c>
      <c r="AR501" s="172" t="str">
        <f>IF(A14taxstdlife="n/a","n/a",IF(AR$3&gt;(A14taxstdlife+$E501),((Input!$G$116+Input!$G$92)*$G$7)-SUM($G501:AQ501),((Input!$G$116+Input!$G$92)*$G$7)/A14taxstdlife))</f>
        <v>n/a</v>
      </c>
      <c r="AS501" s="172" t="str">
        <f>IF(A14taxstdlife="n/a","n/a",IF(AS$3&gt;(A14taxstdlife+$E501),((Input!$G$116+Input!$G$92)*$G$7)-SUM($G501:AR501),((Input!$G$116+Input!$G$92)*$G$7)/A14taxstdlife))</f>
        <v>n/a</v>
      </c>
      <c r="AT501" s="172" t="str">
        <f>IF(A14taxstdlife="n/a","n/a",IF(AT$3&gt;(A14taxstdlife+$E501),((Input!$G$116+Input!$G$92)*$G$7)-SUM($G501:AS501),((Input!$G$116+Input!$G$92)*$G$7)/A14taxstdlife))</f>
        <v>n/a</v>
      </c>
      <c r="AU501" s="172" t="str">
        <f>IF(A14taxstdlife="n/a","n/a",IF(AU$3&gt;(A14taxstdlife+$E501),((Input!$G$116+Input!$G$92)*$G$7)-SUM($G501:AT501),((Input!$G$116+Input!$G$92)*$G$7)/A14taxstdlife))</f>
        <v>n/a</v>
      </c>
      <c r="AV501" s="172" t="str">
        <f>IF(A14taxstdlife="n/a","n/a",IF(AV$3&gt;(A14taxstdlife+$E501),((Input!$G$116+Input!$G$92)*$G$7)-SUM($G501:AU501),((Input!$G$116+Input!$G$92)*$G$7)/A14taxstdlife))</f>
        <v>n/a</v>
      </c>
      <c r="AW501" s="172" t="str">
        <f>IF(A14taxstdlife="n/a","n/a",IF(AW$3&gt;(A14taxstdlife+$E501),((Input!$G$116+Input!$G$92)*$G$7)-SUM($G501:AV501),((Input!$G$116+Input!$G$92)*$G$7)/A14taxstdlife))</f>
        <v>n/a</v>
      </c>
      <c r="AX501" s="172" t="str">
        <f>IF(A14taxstdlife="n/a","n/a",IF(AX$3&gt;(A14taxstdlife+$E501),((Input!$G$116+Input!$G$92)*$G$7)-SUM($G501:AW501),((Input!$G$116+Input!$G$92)*$G$7)/A14taxstdlife))</f>
        <v>n/a</v>
      </c>
      <c r="AY501" s="172" t="str">
        <f>IF(A14taxstdlife="n/a","n/a",IF(AY$3&gt;(A14taxstdlife+$E501),((Input!$G$116+Input!$G$92)*$G$7)-SUM($G501:AX501),((Input!$G$116+Input!$G$92)*$G$7)/A14taxstdlife))</f>
        <v>n/a</v>
      </c>
      <c r="AZ501" s="172" t="str">
        <f>IF(A14taxstdlife="n/a","n/a",IF(AZ$3&gt;(A14taxstdlife+$E501),((Input!$G$116+Input!$G$92)*$G$7)-SUM($G501:AY501),((Input!$G$116+Input!$G$92)*$G$7)/A14taxstdlife))</f>
        <v>n/a</v>
      </c>
      <c r="BA501" s="172" t="str">
        <f>IF(A14taxstdlife="n/a","n/a",IF(BA$3&gt;(A14taxstdlife+$E501),((Input!$G$116+Input!$G$92)*$G$7)-SUM($G501:AZ501),((Input!$G$116+Input!$G$92)*$G$7)/A14taxstdlife))</f>
        <v>n/a</v>
      </c>
      <c r="BB501" s="172" t="str">
        <f>IF(A14taxstdlife="n/a","n/a",IF(BB$3&gt;(A14taxstdlife+$E501),((Input!$G$116+Input!$G$92)*$G$7)-SUM($G501:BA501),((Input!$G$116+Input!$G$92)*$G$7)/A14taxstdlife))</f>
        <v>n/a</v>
      </c>
      <c r="BC501" s="172" t="str">
        <f>IF(A14taxstdlife="n/a","n/a",IF(BC$3&gt;(A14taxstdlife+$E501),((Input!$G$116+Input!$G$92)*$G$7)-SUM($G501:BB501),((Input!$G$116+Input!$G$92)*$G$7)/A14taxstdlife))</f>
        <v>n/a</v>
      </c>
      <c r="BD501" s="172" t="str">
        <f>IF(A14taxstdlife="n/a","n/a",IF(BD$3&gt;(A14taxstdlife+$E501),((Input!$G$116+Input!$G$92)*$G$7)-SUM($G501:BC501),((Input!$G$116+Input!$G$92)*$G$7)/A14taxstdlife))</f>
        <v>n/a</v>
      </c>
      <c r="BE501" s="172" t="str">
        <f>IF(A14taxstdlife="n/a","n/a",IF(BE$3&gt;(A14taxstdlife+$E501),((Input!$G$116+Input!$G$92)*$G$7)-SUM($G501:BD501),((Input!$G$116+Input!$G$92)*$G$7)/A14taxstdlife))</f>
        <v>n/a</v>
      </c>
      <c r="BF501" s="172" t="str">
        <f>IF(A14taxstdlife="n/a","n/a",IF(BF$3&gt;(A14taxstdlife+$E501),((Input!$G$116+Input!$G$92)*$G$7)-SUM($G501:BE501),((Input!$G$116+Input!$G$92)*$G$7)/A14taxstdlife))</f>
        <v>n/a</v>
      </c>
      <c r="BG501" s="172" t="str">
        <f>IF(A14taxstdlife="n/a","n/a",IF(BG$3&gt;(A14taxstdlife+$E501),((Input!$G$116+Input!$G$92)*$G$7)-SUM($G501:BF501),((Input!$G$116+Input!$G$92)*$G$7)/A14taxstdlife))</f>
        <v>n/a</v>
      </c>
      <c r="BH501" s="172" t="str">
        <f>IF(A14taxstdlife="n/a","n/a",IF(BH$3&gt;(A14taxstdlife+$E501),((Input!$G$116+Input!$G$92)*$G$7)-SUM($G501:BG501),((Input!$G$116+Input!$G$92)*$G$7)/A14taxstdlife))</f>
        <v>n/a</v>
      </c>
      <c r="BI501" s="172" t="str">
        <f>IF(A14taxstdlife="n/a","n/a",IF(BI$3&gt;(A14taxstdlife+$E501),((Input!$G$116+Input!$G$92)*$G$7)-SUM($G501:BH501),((Input!$G$116+Input!$G$92)*$G$7)/A14taxstdlife))</f>
        <v>n/a</v>
      </c>
      <c r="BJ501" s="16"/>
      <c r="BK501" s="16"/>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2" customFormat="1" hidden="1" outlineLevel="2">
      <c r="A502" s="16"/>
      <c r="B502" s="16"/>
      <c r="C502" s="35"/>
      <c r="D502" s="546"/>
      <c r="E502" s="293">
        <v>2</v>
      </c>
      <c r="F502" s="37"/>
      <c r="G502" s="318"/>
      <c r="H502" s="319"/>
      <c r="I502" s="172" t="str">
        <f>IF(A14taxstdlife="n/a","n/a",IF(I$3&gt;(A14taxstdlife+$E502),((Input!$H$116+Input!$H$92)*$H$7)-SUM($H502:H502),((Input!$H$116+Input!$H$92)*$H$7)/A14taxstdlife))</f>
        <v>n/a</v>
      </c>
      <c r="J502" s="172" t="str">
        <f>IF(A14taxstdlife="n/a","n/a",IF(J$3&gt;(A14taxstdlife+$E502),((Input!$H$116+Input!$H$92)*$H$7)-SUM($H502:I502),((Input!$H$116+Input!$H$92)*$H$7)/A14taxstdlife))</f>
        <v>n/a</v>
      </c>
      <c r="K502" s="172" t="str">
        <f>IF(A14taxstdlife="n/a","n/a",IF(K$3&gt;(A14taxstdlife+$E502),((Input!$H$116+Input!$H$92)*$H$7)-SUM($H502:J502),((Input!$H$116+Input!$H$92)*$H$7)/A14taxstdlife))</f>
        <v>n/a</v>
      </c>
      <c r="L502" s="172" t="str">
        <f>IF(A14taxstdlife="n/a","n/a",IF(L$3&gt;(A14taxstdlife+$E502),((Input!$H$116+Input!$H$92)*$H$7)-SUM($H502:K502),((Input!$H$116+Input!$H$92)*$H$7)/A14taxstdlife))</f>
        <v>n/a</v>
      </c>
      <c r="M502" s="172" t="str">
        <f>IF(A14taxstdlife="n/a","n/a",IF(M$3&gt;(A14taxstdlife+$E502),((Input!$H$116+Input!$H$92)*$H$7)-SUM($H502:L502),((Input!$H$116+Input!$H$92)*$H$7)/A14taxstdlife))</f>
        <v>n/a</v>
      </c>
      <c r="N502" s="172" t="str">
        <f>IF(A14taxstdlife="n/a","n/a",IF(N$3&gt;(A14taxstdlife+$E502),((Input!$H$116+Input!$H$92)*$H$7)-SUM($H502:M502),((Input!$H$116+Input!$H$92)*$H$7)/A14taxstdlife))</f>
        <v>n/a</v>
      </c>
      <c r="O502" s="172" t="str">
        <f>IF(A14taxstdlife="n/a","n/a",IF(O$3&gt;(A14taxstdlife+$E502),((Input!$H$116+Input!$H$92)*$H$7)-SUM($H502:N502),((Input!$H$116+Input!$H$92)*$H$7)/A14taxstdlife))</f>
        <v>n/a</v>
      </c>
      <c r="P502" s="172" t="str">
        <f>IF(A14taxstdlife="n/a","n/a",IF(P$3&gt;(A14taxstdlife+$E502),((Input!$H$116+Input!$H$92)*$H$7)-SUM($H502:O502),((Input!$H$116+Input!$H$92)*$H$7)/A14taxstdlife))</f>
        <v>n/a</v>
      </c>
      <c r="Q502" s="172" t="str">
        <f>IF(A14taxstdlife="n/a","n/a",IF(Q$3&gt;(A14taxstdlife+$E502),((Input!$H$116+Input!$H$92)*$H$7)-SUM($H502:P502),((Input!$H$116+Input!$H$92)*$H$7)/A14taxstdlife))</f>
        <v>n/a</v>
      </c>
      <c r="R502" s="172" t="str">
        <f>IF(A14taxstdlife="n/a","n/a",IF(R$3&gt;(A14taxstdlife+$E502),((Input!$H$116+Input!$H$92)*$H$7)-SUM($H502:Q502),((Input!$H$116+Input!$H$92)*$H$7)/A14taxstdlife))</f>
        <v>n/a</v>
      </c>
      <c r="S502" s="172" t="str">
        <f>IF(A14taxstdlife="n/a","n/a",IF(S$3&gt;(A14taxstdlife+$E502),((Input!$H$116+Input!$H$92)*$H$7)-SUM($H502:R502),((Input!$H$116+Input!$H$92)*$H$7)/A14taxstdlife))</f>
        <v>n/a</v>
      </c>
      <c r="T502" s="172" t="str">
        <f>IF(A14taxstdlife="n/a","n/a",IF(T$3&gt;(A14taxstdlife+$E502),((Input!$H$116+Input!$H$92)*$H$7)-SUM($H502:S502),((Input!$H$116+Input!$H$92)*$H$7)/A14taxstdlife))</f>
        <v>n/a</v>
      </c>
      <c r="U502" s="172" t="str">
        <f>IF(A14taxstdlife="n/a","n/a",IF(U$3&gt;(A14taxstdlife+$E502),((Input!$H$116+Input!$H$92)*$H$7)-SUM($H502:T502),((Input!$H$116+Input!$H$92)*$H$7)/A14taxstdlife))</f>
        <v>n/a</v>
      </c>
      <c r="V502" s="172" t="str">
        <f>IF(A14taxstdlife="n/a","n/a",IF(V$3&gt;(A14taxstdlife+$E502),((Input!$H$116+Input!$H$92)*$H$7)-SUM($H502:U502),((Input!$H$116+Input!$H$92)*$H$7)/A14taxstdlife))</f>
        <v>n/a</v>
      </c>
      <c r="W502" s="172" t="str">
        <f>IF(A14taxstdlife="n/a","n/a",IF(W$3&gt;(A14taxstdlife+$E502),((Input!$H$116+Input!$H$92)*$H$7)-SUM($H502:V502),((Input!$H$116+Input!$H$92)*$H$7)/A14taxstdlife))</f>
        <v>n/a</v>
      </c>
      <c r="X502" s="172" t="str">
        <f>IF(A14taxstdlife="n/a","n/a",IF(X$3&gt;(A14taxstdlife+$E502),((Input!$H$116+Input!$H$92)*$H$7)-SUM($H502:W502),((Input!$H$116+Input!$H$92)*$H$7)/A14taxstdlife))</f>
        <v>n/a</v>
      </c>
      <c r="Y502" s="172" t="str">
        <f>IF(A14taxstdlife="n/a","n/a",IF(Y$3&gt;(A14taxstdlife+$E502),((Input!$H$116+Input!$H$92)*$H$7)-SUM($H502:X502),((Input!$H$116+Input!$H$92)*$H$7)/A14taxstdlife))</f>
        <v>n/a</v>
      </c>
      <c r="Z502" s="172" t="str">
        <f>IF(A14taxstdlife="n/a","n/a",IF(Z$3&gt;(A14taxstdlife+$E502),((Input!$H$116+Input!$H$92)*$H$7)-SUM($H502:Y502),((Input!$H$116+Input!$H$92)*$H$7)/A14taxstdlife))</f>
        <v>n/a</v>
      </c>
      <c r="AA502" s="172" t="str">
        <f>IF(A14taxstdlife="n/a","n/a",IF(AA$3&gt;(A14taxstdlife+$E502),((Input!$H$116+Input!$H$92)*$H$7)-SUM($H502:Z502),((Input!$H$116+Input!$H$92)*$H$7)/A14taxstdlife))</f>
        <v>n/a</v>
      </c>
      <c r="AB502" s="172" t="str">
        <f>IF(A14taxstdlife="n/a","n/a",IF(AB$3&gt;(A14taxstdlife+$E502),((Input!$H$116+Input!$H$92)*$H$7)-SUM($H502:AA502),((Input!$H$116+Input!$H$92)*$H$7)/A14taxstdlife))</f>
        <v>n/a</v>
      </c>
      <c r="AC502" s="172" t="str">
        <f>IF(A14taxstdlife="n/a","n/a",IF(AC$3&gt;(A14taxstdlife+$E502),((Input!$H$116+Input!$H$92)*$H$7)-SUM($H502:AB502),((Input!$H$116+Input!$H$92)*$H$7)/A14taxstdlife))</f>
        <v>n/a</v>
      </c>
      <c r="AD502" s="172" t="str">
        <f>IF(A14taxstdlife="n/a","n/a",IF(AD$3&gt;(A14taxstdlife+$E502),((Input!$H$116+Input!$H$92)*$H$7)-SUM($H502:AC502),((Input!$H$116+Input!$H$92)*$H$7)/A14taxstdlife))</f>
        <v>n/a</v>
      </c>
      <c r="AE502" s="172" t="str">
        <f>IF(A14taxstdlife="n/a","n/a",IF(AE$3&gt;(A14taxstdlife+$E502),((Input!$H$116+Input!$H$92)*$H$7)-SUM($H502:AD502),((Input!$H$116+Input!$H$92)*$H$7)/A14taxstdlife))</f>
        <v>n/a</v>
      </c>
      <c r="AF502" s="172" t="str">
        <f>IF(A14taxstdlife="n/a","n/a",IF(AF$3&gt;(A14taxstdlife+$E502),((Input!$H$116+Input!$H$92)*$H$7)-SUM($H502:AE502),((Input!$H$116+Input!$H$92)*$H$7)/A14taxstdlife))</f>
        <v>n/a</v>
      </c>
      <c r="AG502" s="172" t="str">
        <f>IF(A14taxstdlife="n/a","n/a",IF(AG$3&gt;(A14taxstdlife+$E502),((Input!$H$116+Input!$H$92)*$H$7)-SUM($H502:AF502),((Input!$H$116+Input!$H$92)*$H$7)/A14taxstdlife))</f>
        <v>n/a</v>
      </c>
      <c r="AH502" s="172" t="str">
        <f>IF(A14taxstdlife="n/a","n/a",IF(AH$3&gt;(A14taxstdlife+$E502),((Input!$H$116+Input!$H$92)*$H$7)-SUM($H502:AG502),((Input!$H$116+Input!$H$92)*$H$7)/A14taxstdlife))</f>
        <v>n/a</v>
      </c>
      <c r="AI502" s="172" t="str">
        <f>IF(A14taxstdlife="n/a","n/a",IF(AI$3&gt;(A14taxstdlife+$E502),((Input!$H$116+Input!$H$92)*$H$7)-SUM($H502:AH502),((Input!$H$116+Input!$H$92)*$H$7)/A14taxstdlife))</f>
        <v>n/a</v>
      </c>
      <c r="AJ502" s="172" t="str">
        <f>IF(A14taxstdlife="n/a","n/a",IF(AJ$3&gt;(A14taxstdlife+$E502),((Input!$H$116+Input!$H$92)*$H$7)-SUM($H502:AI502),((Input!$H$116+Input!$H$92)*$H$7)/A14taxstdlife))</f>
        <v>n/a</v>
      </c>
      <c r="AK502" s="172" t="str">
        <f>IF(A14taxstdlife="n/a","n/a",IF(AK$3&gt;(A14taxstdlife+$E502),((Input!$H$116+Input!$H$92)*$H$7)-SUM($H502:AJ502),((Input!$H$116+Input!$H$92)*$H$7)/A14taxstdlife))</f>
        <v>n/a</v>
      </c>
      <c r="AL502" s="172" t="str">
        <f>IF(A14taxstdlife="n/a","n/a",IF(AL$3&gt;(A14taxstdlife+$E502),((Input!$H$116+Input!$H$92)*$H$7)-SUM($H502:AK502),((Input!$H$116+Input!$H$92)*$H$7)/A14taxstdlife))</f>
        <v>n/a</v>
      </c>
      <c r="AM502" s="172" t="str">
        <f>IF(A14taxstdlife="n/a","n/a",IF(AM$3&gt;(A14taxstdlife+$E502),((Input!$H$116+Input!$H$92)*$H$7)-SUM($H502:AL502),((Input!$H$116+Input!$H$92)*$H$7)/A14taxstdlife))</f>
        <v>n/a</v>
      </c>
      <c r="AN502" s="172" t="str">
        <f>IF(A14taxstdlife="n/a","n/a",IF(AN$3&gt;(A14taxstdlife+$E502),((Input!$H$116+Input!$H$92)*$H$7)-SUM($H502:AM502),((Input!$H$116+Input!$H$92)*$H$7)/A14taxstdlife))</f>
        <v>n/a</v>
      </c>
      <c r="AO502" s="172" t="str">
        <f>IF(A14taxstdlife="n/a","n/a",IF(AO$3&gt;(A14taxstdlife+$E502),((Input!$H$116+Input!$H$92)*$H$7)-SUM($H502:AN502),((Input!$H$116+Input!$H$92)*$H$7)/A14taxstdlife))</f>
        <v>n/a</v>
      </c>
      <c r="AP502" s="172" t="str">
        <f>IF(A14taxstdlife="n/a","n/a",IF(AP$3&gt;(A14taxstdlife+$E502),((Input!$H$116+Input!$H$92)*$H$7)-SUM($H502:AO502),((Input!$H$116+Input!$H$92)*$H$7)/A14taxstdlife))</f>
        <v>n/a</v>
      </c>
      <c r="AQ502" s="172" t="str">
        <f>IF(A14taxstdlife="n/a","n/a",IF(AQ$3&gt;(A14taxstdlife+$E502),((Input!$H$116+Input!$H$92)*$H$7)-SUM($H502:AP502),((Input!$H$116+Input!$H$92)*$H$7)/A14taxstdlife))</f>
        <v>n/a</v>
      </c>
      <c r="AR502" s="172" t="str">
        <f>IF(A14taxstdlife="n/a","n/a",IF(AR$3&gt;(A14taxstdlife+$E502),((Input!$H$116+Input!$H$92)*$H$7)-SUM($H502:AQ502),((Input!$H$116+Input!$H$92)*$H$7)/A14taxstdlife))</f>
        <v>n/a</v>
      </c>
      <c r="AS502" s="172" t="str">
        <f>IF(A14taxstdlife="n/a","n/a",IF(AS$3&gt;(A14taxstdlife+$E502),((Input!$H$116+Input!$H$92)*$H$7)-SUM($H502:AR502),((Input!$H$116+Input!$H$92)*$H$7)/A14taxstdlife))</f>
        <v>n/a</v>
      </c>
      <c r="AT502" s="172" t="str">
        <f>IF(A14taxstdlife="n/a","n/a",IF(AT$3&gt;(A14taxstdlife+$E502),((Input!$H$116+Input!$H$92)*$H$7)-SUM($H502:AS502),((Input!$H$116+Input!$H$92)*$H$7)/A14taxstdlife))</f>
        <v>n/a</v>
      </c>
      <c r="AU502" s="172" t="str">
        <f>IF(A14taxstdlife="n/a","n/a",IF(AU$3&gt;(A14taxstdlife+$E502),((Input!$H$116+Input!$H$92)*$H$7)-SUM($H502:AT502),((Input!$H$116+Input!$H$92)*$H$7)/A14taxstdlife))</f>
        <v>n/a</v>
      </c>
      <c r="AV502" s="172" t="str">
        <f>IF(A14taxstdlife="n/a","n/a",IF(AV$3&gt;(A14taxstdlife+$E502),((Input!$H$116+Input!$H$92)*$H$7)-SUM($H502:AU502),((Input!$H$116+Input!$H$92)*$H$7)/A14taxstdlife))</f>
        <v>n/a</v>
      </c>
      <c r="AW502" s="172" t="str">
        <f>IF(A14taxstdlife="n/a","n/a",IF(AW$3&gt;(A14taxstdlife+$E502),((Input!$H$116+Input!$H$92)*$H$7)-SUM($H502:AV502),((Input!$H$116+Input!$H$92)*$H$7)/A14taxstdlife))</f>
        <v>n/a</v>
      </c>
      <c r="AX502" s="172" t="str">
        <f>IF(A14taxstdlife="n/a","n/a",IF(AX$3&gt;(A14taxstdlife+$E502),((Input!$H$116+Input!$H$92)*$H$7)-SUM($H502:AW502),((Input!$H$116+Input!$H$92)*$H$7)/A14taxstdlife))</f>
        <v>n/a</v>
      </c>
      <c r="AY502" s="172" t="str">
        <f>IF(A14taxstdlife="n/a","n/a",IF(AY$3&gt;(A14taxstdlife+$E502),((Input!$H$116+Input!$H$92)*$H$7)-SUM($H502:AX502),((Input!$H$116+Input!$H$92)*$H$7)/A14taxstdlife))</f>
        <v>n/a</v>
      </c>
      <c r="AZ502" s="172" t="str">
        <f>IF(A14taxstdlife="n/a","n/a",IF(AZ$3&gt;(A14taxstdlife+$E502),((Input!$H$116+Input!$H$92)*$H$7)-SUM($H502:AY502),((Input!$H$116+Input!$H$92)*$H$7)/A14taxstdlife))</f>
        <v>n/a</v>
      </c>
      <c r="BA502" s="172" t="str">
        <f>IF(A14taxstdlife="n/a","n/a",IF(BA$3&gt;(A14taxstdlife+$E502),((Input!$H$116+Input!$H$92)*$H$7)-SUM($H502:AZ502),((Input!$H$116+Input!$H$92)*$H$7)/A14taxstdlife))</f>
        <v>n/a</v>
      </c>
      <c r="BB502" s="172" t="str">
        <f>IF(A14taxstdlife="n/a","n/a",IF(BB$3&gt;(A14taxstdlife+$E502),((Input!$H$116+Input!$H$92)*$H$7)-SUM($H502:BA502),((Input!$H$116+Input!$H$92)*$H$7)/A14taxstdlife))</f>
        <v>n/a</v>
      </c>
      <c r="BC502" s="172" t="str">
        <f>IF(A14taxstdlife="n/a","n/a",IF(BC$3&gt;(A14taxstdlife+$E502),((Input!$H$116+Input!$H$92)*$H$7)-SUM($H502:BB502),((Input!$H$116+Input!$H$92)*$H$7)/A14taxstdlife))</f>
        <v>n/a</v>
      </c>
      <c r="BD502" s="172" t="str">
        <f>IF(A14taxstdlife="n/a","n/a",IF(BD$3&gt;(A14taxstdlife+$E502),((Input!$H$116+Input!$H$92)*$H$7)-SUM($H502:BC502),((Input!$H$116+Input!$H$92)*$H$7)/A14taxstdlife))</f>
        <v>n/a</v>
      </c>
      <c r="BE502" s="172" t="str">
        <f>IF(A14taxstdlife="n/a","n/a",IF(BE$3&gt;(A14taxstdlife+$E502),((Input!$H$116+Input!$H$92)*$H$7)-SUM($H502:BD502),((Input!$H$116+Input!$H$92)*$H$7)/A14taxstdlife))</f>
        <v>n/a</v>
      </c>
      <c r="BF502" s="172" t="str">
        <f>IF(A14taxstdlife="n/a","n/a",IF(BF$3&gt;(A14taxstdlife+$E502),((Input!$H$116+Input!$H$92)*$H$7)-SUM($H502:BE502),((Input!$H$116+Input!$H$92)*$H$7)/A14taxstdlife))</f>
        <v>n/a</v>
      </c>
      <c r="BG502" s="172" t="str">
        <f>IF(A14taxstdlife="n/a","n/a",IF(BG$3&gt;(A14taxstdlife+$E502),((Input!$H$116+Input!$H$92)*$H$7)-SUM($H502:BF502),((Input!$H$116+Input!$H$92)*$H$7)/A14taxstdlife))</f>
        <v>n/a</v>
      </c>
      <c r="BH502" s="172" t="str">
        <f>IF(A14taxstdlife="n/a","n/a",IF(BH$3&gt;(A14taxstdlife+$E502),((Input!$H$116+Input!$H$92)*$H$7)-SUM($H502:BG502),((Input!$H$116+Input!$H$92)*$H$7)/A14taxstdlife))</f>
        <v>n/a</v>
      </c>
      <c r="BI502" s="172" t="str">
        <f>IF(A14taxstdlife="n/a","n/a",IF(BI$3&gt;(A14taxstdlife+$E502),((Input!$H$116+Input!$H$92)*$H$7)-SUM($H502:BH502),((Input!$H$116+Input!$H$92)*$H$7)/A14taxstdlife))</f>
        <v>n/a</v>
      </c>
      <c r="BJ502" s="16"/>
      <c r="BK502" s="16"/>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2" customFormat="1" hidden="1" outlineLevel="2">
      <c r="A503" s="16"/>
      <c r="B503" s="16"/>
      <c r="C503" s="35"/>
      <c r="D503" s="546"/>
      <c r="E503" s="293">
        <v>3</v>
      </c>
      <c r="F503" s="37"/>
      <c r="G503" s="318"/>
      <c r="H503" s="320"/>
      <c r="I503" s="319"/>
      <c r="J503" s="172" t="str">
        <f>IF(A14taxstdlife="n/a","n/a",IF(J$3&gt;(A14taxstdlife+$E503),((Input!$I$116+Input!$I$92)*$I$7)-SUM($I503:I503),((Input!$I$116+Input!$I$92)*$I$7)/A14taxstdlife))</f>
        <v>n/a</v>
      </c>
      <c r="K503" s="172" t="str">
        <f>IF(A14taxstdlife="n/a","n/a",IF(K$3&gt;(A14taxstdlife+$E503),((Input!$I$116+Input!$I$92)*$I$7)-SUM($I503:J503),((Input!$I$116+Input!$I$92)*$I$7)/A14taxstdlife))</f>
        <v>n/a</v>
      </c>
      <c r="L503" s="172" t="str">
        <f>IF(A14taxstdlife="n/a","n/a",IF(L$3&gt;(A14taxstdlife+$E503),((Input!$I$116+Input!$I$92)*$I$7)-SUM($I503:K503),((Input!$I$116+Input!$I$92)*$I$7)/A14taxstdlife))</f>
        <v>n/a</v>
      </c>
      <c r="M503" s="172" t="str">
        <f>IF(A14taxstdlife="n/a","n/a",IF(M$3&gt;(A14taxstdlife+$E503),((Input!$I$116+Input!$I$92)*$I$7)-SUM($I503:L503),((Input!$I$116+Input!$I$92)*$I$7)/A14taxstdlife))</f>
        <v>n/a</v>
      </c>
      <c r="N503" s="172" t="str">
        <f>IF(A14taxstdlife="n/a","n/a",IF(N$3&gt;(A14taxstdlife+$E503),((Input!$I$116+Input!$I$92)*$I$7)-SUM($I503:M503),((Input!$I$116+Input!$I$92)*$I$7)/A14taxstdlife))</f>
        <v>n/a</v>
      </c>
      <c r="O503" s="172" t="str">
        <f>IF(A14taxstdlife="n/a","n/a",IF(O$3&gt;(A14taxstdlife+$E503),((Input!$I$116+Input!$I$92)*$I$7)-SUM($I503:N503),((Input!$I$116+Input!$I$92)*$I$7)/A14taxstdlife))</f>
        <v>n/a</v>
      </c>
      <c r="P503" s="172" t="str">
        <f>IF(A14taxstdlife="n/a","n/a",IF(P$3&gt;(A14taxstdlife+$E503),((Input!$I$116+Input!$I$92)*$I$7)-SUM($I503:O503),((Input!$I$116+Input!$I$92)*$I$7)/A14taxstdlife))</f>
        <v>n/a</v>
      </c>
      <c r="Q503" s="172" t="str">
        <f>IF(A14taxstdlife="n/a","n/a",IF(Q$3&gt;(A14taxstdlife+$E503),((Input!$I$116+Input!$I$92)*$I$7)-SUM($I503:P503),((Input!$I$116+Input!$I$92)*$I$7)/A14taxstdlife))</f>
        <v>n/a</v>
      </c>
      <c r="R503" s="172" t="str">
        <f>IF(A14taxstdlife="n/a","n/a",IF(R$3&gt;(A14taxstdlife+$E503),((Input!$I$116+Input!$I$92)*$I$7)-SUM($I503:Q503),((Input!$I$116+Input!$I$92)*$I$7)/A14taxstdlife))</f>
        <v>n/a</v>
      </c>
      <c r="S503" s="172" t="str">
        <f>IF(A14taxstdlife="n/a","n/a",IF(S$3&gt;(A14taxstdlife+$E503),((Input!$I$116+Input!$I$92)*$I$7)-SUM($I503:R503),((Input!$I$116+Input!$I$92)*$I$7)/A14taxstdlife))</f>
        <v>n/a</v>
      </c>
      <c r="T503" s="172" t="str">
        <f>IF(A14taxstdlife="n/a","n/a",IF(T$3&gt;(A14taxstdlife+$E503),((Input!$I$116+Input!$I$92)*$I$7)-SUM($I503:S503),((Input!$I$116+Input!$I$92)*$I$7)/A14taxstdlife))</f>
        <v>n/a</v>
      </c>
      <c r="U503" s="172" t="str">
        <f>IF(A14taxstdlife="n/a","n/a",IF(U$3&gt;(A14taxstdlife+$E503),((Input!$I$116+Input!$I$92)*$I$7)-SUM($I503:T503),((Input!$I$116+Input!$I$92)*$I$7)/A14taxstdlife))</f>
        <v>n/a</v>
      </c>
      <c r="V503" s="172" t="str">
        <f>IF(A14taxstdlife="n/a","n/a",IF(V$3&gt;(A14taxstdlife+$E503),((Input!$I$116+Input!$I$92)*$I$7)-SUM($I503:U503),((Input!$I$116+Input!$I$92)*$I$7)/A14taxstdlife))</f>
        <v>n/a</v>
      </c>
      <c r="W503" s="172" t="str">
        <f>IF(A14taxstdlife="n/a","n/a",IF(W$3&gt;(A14taxstdlife+$E503),((Input!$I$116+Input!$I$92)*$I$7)-SUM($I503:V503),((Input!$I$116+Input!$I$92)*$I$7)/A14taxstdlife))</f>
        <v>n/a</v>
      </c>
      <c r="X503" s="172" t="str">
        <f>IF(A14taxstdlife="n/a","n/a",IF(X$3&gt;(A14taxstdlife+$E503),((Input!$I$116+Input!$I$92)*$I$7)-SUM($I503:W503),((Input!$I$116+Input!$I$92)*$I$7)/A14taxstdlife))</f>
        <v>n/a</v>
      </c>
      <c r="Y503" s="172" t="str">
        <f>IF(A14taxstdlife="n/a","n/a",IF(Y$3&gt;(A14taxstdlife+$E503),((Input!$I$116+Input!$I$92)*$I$7)-SUM($I503:X503),((Input!$I$116+Input!$I$92)*$I$7)/A14taxstdlife))</f>
        <v>n/a</v>
      </c>
      <c r="Z503" s="172" t="str">
        <f>IF(A14taxstdlife="n/a","n/a",IF(Z$3&gt;(A14taxstdlife+$E503),((Input!$I$116+Input!$I$92)*$I$7)-SUM($I503:Y503),((Input!$I$116+Input!$I$92)*$I$7)/A14taxstdlife))</f>
        <v>n/a</v>
      </c>
      <c r="AA503" s="172" t="str">
        <f>IF(A14taxstdlife="n/a","n/a",IF(AA$3&gt;(A14taxstdlife+$E503),((Input!$I$116+Input!$I$92)*$I$7)-SUM($I503:Z503),((Input!$I$116+Input!$I$92)*$I$7)/A14taxstdlife))</f>
        <v>n/a</v>
      </c>
      <c r="AB503" s="172" t="str">
        <f>IF(A14taxstdlife="n/a","n/a",IF(AB$3&gt;(A14taxstdlife+$E503),((Input!$I$116+Input!$I$92)*$I$7)-SUM($I503:AA503),((Input!$I$116+Input!$I$92)*$I$7)/A14taxstdlife))</f>
        <v>n/a</v>
      </c>
      <c r="AC503" s="172" t="str">
        <f>IF(A14taxstdlife="n/a","n/a",IF(AC$3&gt;(A14taxstdlife+$E503),((Input!$I$116+Input!$I$92)*$I$7)-SUM($I503:AB503),((Input!$I$116+Input!$I$92)*$I$7)/A14taxstdlife))</f>
        <v>n/a</v>
      </c>
      <c r="AD503" s="172" t="str">
        <f>IF(A14taxstdlife="n/a","n/a",IF(AD$3&gt;(A14taxstdlife+$E503),((Input!$I$116+Input!$I$92)*$I$7)-SUM($I503:AC503),((Input!$I$116+Input!$I$92)*$I$7)/A14taxstdlife))</f>
        <v>n/a</v>
      </c>
      <c r="AE503" s="172" t="str">
        <f>IF(A14taxstdlife="n/a","n/a",IF(AE$3&gt;(A14taxstdlife+$E503),((Input!$I$116+Input!$I$92)*$I$7)-SUM($I503:AD503),((Input!$I$116+Input!$I$92)*$I$7)/A14taxstdlife))</f>
        <v>n/a</v>
      </c>
      <c r="AF503" s="172" t="str">
        <f>IF(A14taxstdlife="n/a","n/a",IF(AF$3&gt;(A14taxstdlife+$E503),((Input!$I$116+Input!$I$92)*$I$7)-SUM($I503:AE503),((Input!$I$116+Input!$I$92)*$I$7)/A14taxstdlife))</f>
        <v>n/a</v>
      </c>
      <c r="AG503" s="172" t="str">
        <f>IF(A14taxstdlife="n/a","n/a",IF(AG$3&gt;(A14taxstdlife+$E503),((Input!$I$116+Input!$I$92)*$I$7)-SUM($I503:AF503),((Input!$I$116+Input!$I$92)*$I$7)/A14taxstdlife))</f>
        <v>n/a</v>
      </c>
      <c r="AH503" s="172" t="str">
        <f>IF(A14taxstdlife="n/a","n/a",IF(AH$3&gt;(A14taxstdlife+$E503),((Input!$I$116+Input!$I$92)*$I$7)-SUM($I503:AG503),((Input!$I$116+Input!$I$92)*$I$7)/A14taxstdlife))</f>
        <v>n/a</v>
      </c>
      <c r="AI503" s="172" t="str">
        <f>IF(A14taxstdlife="n/a","n/a",IF(AI$3&gt;(A14taxstdlife+$E503),((Input!$I$116+Input!$I$92)*$I$7)-SUM($I503:AH503),((Input!$I$116+Input!$I$92)*$I$7)/A14taxstdlife))</f>
        <v>n/a</v>
      </c>
      <c r="AJ503" s="172" t="str">
        <f>IF(A14taxstdlife="n/a","n/a",IF(AJ$3&gt;(A14taxstdlife+$E503),((Input!$I$116+Input!$I$92)*$I$7)-SUM($I503:AI503),((Input!$I$116+Input!$I$92)*$I$7)/A14taxstdlife))</f>
        <v>n/a</v>
      </c>
      <c r="AK503" s="172" t="str">
        <f>IF(A14taxstdlife="n/a","n/a",IF(AK$3&gt;(A14taxstdlife+$E503),((Input!$I$116+Input!$I$92)*$I$7)-SUM($I503:AJ503),((Input!$I$116+Input!$I$92)*$I$7)/A14taxstdlife))</f>
        <v>n/a</v>
      </c>
      <c r="AL503" s="172" t="str">
        <f>IF(A14taxstdlife="n/a","n/a",IF(AL$3&gt;(A14taxstdlife+$E503),((Input!$I$116+Input!$I$92)*$I$7)-SUM($I503:AK503),((Input!$I$116+Input!$I$92)*$I$7)/A14taxstdlife))</f>
        <v>n/a</v>
      </c>
      <c r="AM503" s="172" t="str">
        <f>IF(A14taxstdlife="n/a","n/a",IF(AM$3&gt;(A14taxstdlife+$E503),((Input!$I$116+Input!$I$92)*$I$7)-SUM($I503:AL503),((Input!$I$116+Input!$I$92)*$I$7)/A14taxstdlife))</f>
        <v>n/a</v>
      </c>
      <c r="AN503" s="172" t="str">
        <f>IF(A14taxstdlife="n/a","n/a",IF(AN$3&gt;(A14taxstdlife+$E503),((Input!$I$116+Input!$I$92)*$I$7)-SUM($I503:AM503),((Input!$I$116+Input!$I$92)*$I$7)/A14taxstdlife))</f>
        <v>n/a</v>
      </c>
      <c r="AO503" s="172" t="str">
        <f>IF(A14taxstdlife="n/a","n/a",IF(AO$3&gt;(A14taxstdlife+$E503),((Input!$I$116+Input!$I$92)*$I$7)-SUM($I503:AN503),((Input!$I$116+Input!$I$92)*$I$7)/A14taxstdlife))</f>
        <v>n/a</v>
      </c>
      <c r="AP503" s="172" t="str">
        <f>IF(A14taxstdlife="n/a","n/a",IF(AP$3&gt;(A14taxstdlife+$E503),((Input!$I$116+Input!$I$92)*$I$7)-SUM($I503:AO503),((Input!$I$116+Input!$I$92)*$I$7)/A14taxstdlife))</f>
        <v>n/a</v>
      </c>
      <c r="AQ503" s="172" t="str">
        <f>IF(A14taxstdlife="n/a","n/a",IF(AQ$3&gt;(A14taxstdlife+$E503),((Input!$I$116+Input!$I$92)*$I$7)-SUM($I503:AP503),((Input!$I$116+Input!$I$92)*$I$7)/A14taxstdlife))</f>
        <v>n/a</v>
      </c>
      <c r="AR503" s="172" t="str">
        <f>IF(A14taxstdlife="n/a","n/a",IF(AR$3&gt;(A14taxstdlife+$E503),((Input!$I$116+Input!$I$92)*$I$7)-SUM($I503:AQ503),((Input!$I$116+Input!$I$92)*$I$7)/A14taxstdlife))</f>
        <v>n/a</v>
      </c>
      <c r="AS503" s="172" t="str">
        <f>IF(A14taxstdlife="n/a","n/a",IF(AS$3&gt;(A14taxstdlife+$E503),((Input!$I$116+Input!$I$92)*$I$7)-SUM($I503:AR503),((Input!$I$116+Input!$I$92)*$I$7)/A14taxstdlife))</f>
        <v>n/a</v>
      </c>
      <c r="AT503" s="172" t="str">
        <f>IF(A14taxstdlife="n/a","n/a",IF(AT$3&gt;(A14taxstdlife+$E503),((Input!$I$116+Input!$I$92)*$I$7)-SUM($I503:AS503),((Input!$I$116+Input!$I$92)*$I$7)/A14taxstdlife))</f>
        <v>n/a</v>
      </c>
      <c r="AU503" s="172" t="str">
        <f>IF(A14taxstdlife="n/a","n/a",IF(AU$3&gt;(A14taxstdlife+$E503),((Input!$I$116+Input!$I$92)*$I$7)-SUM($I503:AT503),((Input!$I$116+Input!$I$92)*$I$7)/A14taxstdlife))</f>
        <v>n/a</v>
      </c>
      <c r="AV503" s="172" t="str">
        <f>IF(A14taxstdlife="n/a","n/a",IF(AV$3&gt;(A14taxstdlife+$E503),((Input!$I$116+Input!$I$92)*$I$7)-SUM($I503:AU503),((Input!$I$116+Input!$I$92)*$I$7)/A14taxstdlife))</f>
        <v>n/a</v>
      </c>
      <c r="AW503" s="172" t="str">
        <f>IF(A14taxstdlife="n/a","n/a",IF(AW$3&gt;(A14taxstdlife+$E503),((Input!$I$116+Input!$I$92)*$I$7)-SUM($I503:AV503),((Input!$I$116+Input!$I$92)*$I$7)/A14taxstdlife))</f>
        <v>n/a</v>
      </c>
      <c r="AX503" s="172" t="str">
        <f>IF(A14taxstdlife="n/a","n/a",IF(AX$3&gt;(A14taxstdlife+$E503),((Input!$I$116+Input!$I$92)*$I$7)-SUM($I503:AW503),((Input!$I$116+Input!$I$92)*$I$7)/A14taxstdlife))</f>
        <v>n/a</v>
      </c>
      <c r="AY503" s="172" t="str">
        <f>IF(A14taxstdlife="n/a","n/a",IF(AY$3&gt;(A14taxstdlife+$E503),((Input!$I$116+Input!$I$92)*$I$7)-SUM($I503:AX503),((Input!$I$116+Input!$I$92)*$I$7)/A14taxstdlife))</f>
        <v>n/a</v>
      </c>
      <c r="AZ503" s="172" t="str">
        <f>IF(A14taxstdlife="n/a","n/a",IF(AZ$3&gt;(A14taxstdlife+$E503),((Input!$I$116+Input!$I$92)*$I$7)-SUM($I503:AY503),((Input!$I$116+Input!$I$92)*$I$7)/A14taxstdlife))</f>
        <v>n/a</v>
      </c>
      <c r="BA503" s="172" t="str">
        <f>IF(A14taxstdlife="n/a","n/a",IF(BA$3&gt;(A14taxstdlife+$E503),((Input!$I$116+Input!$I$92)*$I$7)-SUM($I503:AZ503),((Input!$I$116+Input!$I$92)*$I$7)/A14taxstdlife))</f>
        <v>n/a</v>
      </c>
      <c r="BB503" s="172" t="str">
        <f>IF(A14taxstdlife="n/a","n/a",IF(BB$3&gt;(A14taxstdlife+$E503),((Input!$I$116+Input!$I$92)*$I$7)-SUM($I503:BA503),((Input!$I$116+Input!$I$92)*$I$7)/A14taxstdlife))</f>
        <v>n/a</v>
      </c>
      <c r="BC503" s="172" t="str">
        <f>IF(A14taxstdlife="n/a","n/a",IF(BC$3&gt;(A14taxstdlife+$E503),((Input!$I$116+Input!$I$92)*$I$7)-SUM($I503:BB503),((Input!$I$116+Input!$I$92)*$I$7)/A14taxstdlife))</f>
        <v>n/a</v>
      </c>
      <c r="BD503" s="172" t="str">
        <f>IF(A14taxstdlife="n/a","n/a",IF(BD$3&gt;(A14taxstdlife+$E503),((Input!$I$116+Input!$I$92)*$I$7)-SUM($I503:BC503),((Input!$I$116+Input!$I$92)*$I$7)/A14taxstdlife))</f>
        <v>n/a</v>
      </c>
      <c r="BE503" s="172" t="str">
        <f>IF(A14taxstdlife="n/a","n/a",IF(BE$3&gt;(A14taxstdlife+$E503),((Input!$I$116+Input!$I$92)*$I$7)-SUM($I503:BD503),((Input!$I$116+Input!$I$92)*$I$7)/A14taxstdlife))</f>
        <v>n/a</v>
      </c>
      <c r="BF503" s="172" t="str">
        <f>IF(A14taxstdlife="n/a","n/a",IF(BF$3&gt;(A14taxstdlife+$E503),((Input!$I$116+Input!$I$92)*$I$7)-SUM($I503:BE503),((Input!$I$116+Input!$I$92)*$I$7)/A14taxstdlife))</f>
        <v>n/a</v>
      </c>
      <c r="BG503" s="172" t="str">
        <f>IF(A14taxstdlife="n/a","n/a",IF(BG$3&gt;(A14taxstdlife+$E503),((Input!$I$116+Input!$I$92)*$I$7)-SUM($I503:BF503),((Input!$I$116+Input!$I$92)*$I$7)/A14taxstdlife))</f>
        <v>n/a</v>
      </c>
      <c r="BH503" s="172" t="str">
        <f>IF(A14taxstdlife="n/a","n/a",IF(BH$3&gt;(A14taxstdlife+$E503),((Input!$I$116+Input!$I$92)*$I$7)-SUM($I503:BG503),((Input!$I$116+Input!$I$92)*$I$7)/A14taxstdlife))</f>
        <v>n/a</v>
      </c>
      <c r="BI503" s="172" t="str">
        <f>IF(A14taxstdlife="n/a","n/a",IF(BI$3&gt;(A14taxstdlife+$E503),((Input!$I$116+Input!$I$92)*$I$7)-SUM($I503:BH503),((Input!$I$116+Input!$I$92)*$I$7)/A14taxstdlife))</f>
        <v>n/a</v>
      </c>
      <c r="BJ503" s="16"/>
      <c r="BK503" s="16"/>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2" customFormat="1" hidden="1" outlineLevel="2">
      <c r="A504" s="16"/>
      <c r="B504" s="16"/>
      <c r="C504" s="35"/>
      <c r="D504" s="546"/>
      <c r="E504" s="293">
        <v>4</v>
      </c>
      <c r="F504" s="37"/>
      <c r="G504" s="318"/>
      <c r="H504" s="320"/>
      <c r="I504" s="320"/>
      <c r="J504" s="319"/>
      <c r="K504" s="172" t="str">
        <f>IF(A14taxstdlife="n/a","n/a",IF(K$3&gt;(A14taxstdlife+$E504),((Input!$J$116+Input!$I$92)*$J$7)-SUM($J504:J504),((Input!$J$116+Input!$I$92)*$J$7)/A14taxstdlife))</f>
        <v>n/a</v>
      </c>
      <c r="L504" s="172" t="str">
        <f>IF(A14taxstdlife="n/a","n/a",IF(L$3&gt;(A14taxstdlife+$E504),((Input!$J$116+Input!$I$92)*$J$7)-SUM($J504:K504),((Input!$J$116+Input!$I$92)*$J$7)/A14taxstdlife))</f>
        <v>n/a</v>
      </c>
      <c r="M504" s="172" t="str">
        <f>IF(A14taxstdlife="n/a","n/a",IF(M$3&gt;(A14taxstdlife+$E504),((Input!$J$116+Input!$I$92)*$J$7)-SUM($J504:L504),((Input!$J$116+Input!$I$92)*$J$7)/A14taxstdlife))</f>
        <v>n/a</v>
      </c>
      <c r="N504" s="172" t="str">
        <f>IF(A14taxstdlife="n/a","n/a",IF(N$3&gt;(A14taxstdlife+$E504),((Input!$J$116+Input!$I$92)*$J$7)-SUM($J504:M504),((Input!$J$116+Input!$I$92)*$J$7)/A14taxstdlife))</f>
        <v>n/a</v>
      </c>
      <c r="O504" s="172" t="str">
        <f>IF(A14taxstdlife="n/a","n/a",IF(O$3&gt;(A14taxstdlife+$E504),((Input!$J$116+Input!$I$92)*$J$7)-SUM($J504:N504),((Input!$J$116+Input!$I$92)*$J$7)/A14taxstdlife))</f>
        <v>n/a</v>
      </c>
      <c r="P504" s="172" t="str">
        <f>IF(A14taxstdlife="n/a","n/a",IF(P$3&gt;(A14taxstdlife+$E504),((Input!$J$116+Input!$I$92)*$J$7)-SUM($J504:O504),((Input!$J$116+Input!$I$92)*$J$7)/A14taxstdlife))</f>
        <v>n/a</v>
      </c>
      <c r="Q504" s="172" t="str">
        <f>IF(A14taxstdlife="n/a","n/a",IF(Q$3&gt;(A14taxstdlife+$E504),((Input!$J$116+Input!$I$92)*$J$7)-SUM($J504:P504),((Input!$J$116+Input!$I$92)*$J$7)/A14taxstdlife))</f>
        <v>n/a</v>
      </c>
      <c r="R504" s="172" t="str">
        <f>IF(A14taxstdlife="n/a","n/a",IF(R$3&gt;(A14taxstdlife+$E504),((Input!$J$116+Input!$I$92)*$J$7)-SUM($J504:Q504),((Input!$J$116+Input!$I$92)*$J$7)/A14taxstdlife))</f>
        <v>n/a</v>
      </c>
      <c r="S504" s="172" t="str">
        <f>IF(A14taxstdlife="n/a","n/a",IF(S$3&gt;(A14taxstdlife+$E504),((Input!$J$116+Input!$I$92)*$J$7)-SUM($J504:R504),((Input!$J$116+Input!$I$92)*$J$7)/A14taxstdlife))</f>
        <v>n/a</v>
      </c>
      <c r="T504" s="172" t="str">
        <f>IF(A14taxstdlife="n/a","n/a",IF(T$3&gt;(A14taxstdlife+$E504),((Input!$J$116+Input!$I$92)*$J$7)-SUM($J504:S504),((Input!$J$116+Input!$I$92)*$J$7)/A14taxstdlife))</f>
        <v>n/a</v>
      </c>
      <c r="U504" s="172" t="str">
        <f>IF(A14taxstdlife="n/a","n/a",IF(U$3&gt;(A14taxstdlife+$E504),((Input!$J$116+Input!$I$92)*$J$7)-SUM($J504:T504),((Input!$J$116+Input!$I$92)*$J$7)/A14taxstdlife))</f>
        <v>n/a</v>
      </c>
      <c r="V504" s="172" t="str">
        <f>IF(A14taxstdlife="n/a","n/a",IF(V$3&gt;(A14taxstdlife+$E504),((Input!$J$116+Input!$I$92)*$J$7)-SUM($J504:U504),((Input!$J$116+Input!$I$92)*$J$7)/A14taxstdlife))</f>
        <v>n/a</v>
      </c>
      <c r="W504" s="172" t="str">
        <f>IF(A14taxstdlife="n/a","n/a",IF(W$3&gt;(A14taxstdlife+$E504),((Input!$J$116+Input!$I$92)*$J$7)-SUM($J504:V504),((Input!$J$116+Input!$I$92)*$J$7)/A14taxstdlife))</f>
        <v>n/a</v>
      </c>
      <c r="X504" s="172" t="str">
        <f>IF(A14taxstdlife="n/a","n/a",IF(X$3&gt;(A14taxstdlife+$E504),((Input!$J$116+Input!$I$92)*$J$7)-SUM($J504:W504),((Input!$J$116+Input!$I$92)*$J$7)/A14taxstdlife))</f>
        <v>n/a</v>
      </c>
      <c r="Y504" s="172" t="str">
        <f>IF(A14taxstdlife="n/a","n/a",IF(Y$3&gt;(A14taxstdlife+$E504),((Input!$J$116+Input!$I$92)*$J$7)-SUM($J504:X504),((Input!$J$116+Input!$I$92)*$J$7)/A14taxstdlife))</f>
        <v>n/a</v>
      </c>
      <c r="Z504" s="172" t="str">
        <f>IF(A14taxstdlife="n/a","n/a",IF(Z$3&gt;(A14taxstdlife+$E504),((Input!$J$116+Input!$I$92)*$J$7)-SUM($J504:Y504),((Input!$J$116+Input!$I$92)*$J$7)/A14taxstdlife))</f>
        <v>n/a</v>
      </c>
      <c r="AA504" s="172" t="str">
        <f>IF(A14taxstdlife="n/a","n/a",IF(AA$3&gt;(A14taxstdlife+$E504),((Input!$J$116+Input!$I$92)*$J$7)-SUM($J504:Z504),((Input!$J$116+Input!$I$92)*$J$7)/A14taxstdlife))</f>
        <v>n/a</v>
      </c>
      <c r="AB504" s="172" t="str">
        <f>IF(A14taxstdlife="n/a","n/a",IF(AB$3&gt;(A14taxstdlife+$E504),((Input!$J$116+Input!$I$92)*$J$7)-SUM($J504:AA504),((Input!$J$116+Input!$I$92)*$J$7)/A14taxstdlife))</f>
        <v>n/a</v>
      </c>
      <c r="AC504" s="172" t="str">
        <f>IF(A14taxstdlife="n/a","n/a",IF(AC$3&gt;(A14taxstdlife+$E504),((Input!$J$116+Input!$I$92)*$J$7)-SUM($J504:AB504),((Input!$J$116+Input!$I$92)*$J$7)/A14taxstdlife))</f>
        <v>n/a</v>
      </c>
      <c r="AD504" s="172" t="str">
        <f>IF(A14taxstdlife="n/a","n/a",IF(AD$3&gt;(A14taxstdlife+$E504),((Input!$J$116+Input!$I$92)*$J$7)-SUM($J504:AC504),((Input!$J$116+Input!$I$92)*$J$7)/A14taxstdlife))</f>
        <v>n/a</v>
      </c>
      <c r="AE504" s="172" t="str">
        <f>IF(A14taxstdlife="n/a","n/a",IF(AE$3&gt;(A14taxstdlife+$E504),((Input!$J$116+Input!$I$92)*$J$7)-SUM($J504:AD504),((Input!$J$116+Input!$I$92)*$J$7)/A14taxstdlife))</f>
        <v>n/a</v>
      </c>
      <c r="AF504" s="172" t="str">
        <f>IF(A14taxstdlife="n/a","n/a",IF(AF$3&gt;(A14taxstdlife+$E504),((Input!$J$116+Input!$I$92)*$J$7)-SUM($J504:AE504),((Input!$J$116+Input!$I$92)*$J$7)/A14taxstdlife))</f>
        <v>n/a</v>
      </c>
      <c r="AG504" s="172" t="str">
        <f>IF(A14taxstdlife="n/a","n/a",IF(AG$3&gt;(A14taxstdlife+$E504),((Input!$J$116+Input!$I$92)*$J$7)-SUM($J504:AF504),((Input!$J$116+Input!$I$92)*$J$7)/A14taxstdlife))</f>
        <v>n/a</v>
      </c>
      <c r="AH504" s="172" t="str">
        <f>IF(A14taxstdlife="n/a","n/a",IF(AH$3&gt;(A14taxstdlife+$E504),((Input!$J$116+Input!$I$92)*$J$7)-SUM($J504:AG504),((Input!$J$116+Input!$I$92)*$J$7)/A14taxstdlife))</f>
        <v>n/a</v>
      </c>
      <c r="AI504" s="172" t="str">
        <f>IF(A14taxstdlife="n/a","n/a",IF(AI$3&gt;(A14taxstdlife+$E504),((Input!$J$116+Input!$I$92)*$J$7)-SUM($J504:AH504),((Input!$J$116+Input!$I$92)*$J$7)/A14taxstdlife))</f>
        <v>n/a</v>
      </c>
      <c r="AJ504" s="172" t="str">
        <f>IF(A14taxstdlife="n/a","n/a",IF(AJ$3&gt;(A14taxstdlife+$E504),((Input!$J$116+Input!$I$92)*$J$7)-SUM($J504:AI504),((Input!$J$116+Input!$I$92)*$J$7)/A14taxstdlife))</f>
        <v>n/a</v>
      </c>
      <c r="AK504" s="172" t="str">
        <f>IF(A14taxstdlife="n/a","n/a",IF(AK$3&gt;(A14taxstdlife+$E504),((Input!$J$116+Input!$I$92)*$J$7)-SUM($J504:AJ504),((Input!$J$116+Input!$I$92)*$J$7)/A14taxstdlife))</f>
        <v>n/a</v>
      </c>
      <c r="AL504" s="172" t="str">
        <f>IF(A14taxstdlife="n/a","n/a",IF(AL$3&gt;(A14taxstdlife+$E504),((Input!$J$116+Input!$I$92)*$J$7)-SUM($J504:AK504),((Input!$J$116+Input!$I$92)*$J$7)/A14taxstdlife))</f>
        <v>n/a</v>
      </c>
      <c r="AM504" s="172" t="str">
        <f>IF(A14taxstdlife="n/a","n/a",IF(AM$3&gt;(A14taxstdlife+$E504),((Input!$J$116+Input!$I$92)*$J$7)-SUM($J504:AL504),((Input!$J$116+Input!$I$92)*$J$7)/A14taxstdlife))</f>
        <v>n/a</v>
      </c>
      <c r="AN504" s="172" t="str">
        <f>IF(A14taxstdlife="n/a","n/a",IF(AN$3&gt;(A14taxstdlife+$E504),((Input!$J$116+Input!$I$92)*$J$7)-SUM($J504:AM504),((Input!$J$116+Input!$I$92)*$J$7)/A14taxstdlife))</f>
        <v>n/a</v>
      </c>
      <c r="AO504" s="172" t="str">
        <f>IF(A14taxstdlife="n/a","n/a",IF(AO$3&gt;(A14taxstdlife+$E504),((Input!$J$116+Input!$I$92)*$J$7)-SUM($J504:AN504),((Input!$J$116+Input!$I$92)*$J$7)/A14taxstdlife))</f>
        <v>n/a</v>
      </c>
      <c r="AP504" s="172" t="str">
        <f>IF(A14taxstdlife="n/a","n/a",IF(AP$3&gt;(A14taxstdlife+$E504),((Input!$J$116+Input!$I$92)*$J$7)-SUM($J504:AO504),((Input!$J$116+Input!$I$92)*$J$7)/A14taxstdlife))</f>
        <v>n/a</v>
      </c>
      <c r="AQ504" s="172" t="str">
        <f>IF(A14taxstdlife="n/a","n/a",IF(AQ$3&gt;(A14taxstdlife+$E504),((Input!$J$116+Input!$I$92)*$J$7)-SUM($J504:AP504),((Input!$J$116+Input!$I$92)*$J$7)/A14taxstdlife))</f>
        <v>n/a</v>
      </c>
      <c r="AR504" s="172" t="str">
        <f>IF(A14taxstdlife="n/a","n/a",IF(AR$3&gt;(A14taxstdlife+$E504),((Input!$J$116+Input!$I$92)*$J$7)-SUM($J504:AQ504),((Input!$J$116+Input!$I$92)*$J$7)/A14taxstdlife))</f>
        <v>n/a</v>
      </c>
      <c r="AS504" s="172" t="str">
        <f>IF(A14taxstdlife="n/a","n/a",IF(AS$3&gt;(A14taxstdlife+$E504),((Input!$J$116+Input!$I$92)*$J$7)-SUM($J504:AR504),((Input!$J$116+Input!$I$92)*$J$7)/A14taxstdlife))</f>
        <v>n/a</v>
      </c>
      <c r="AT504" s="172" t="str">
        <f>IF(A14taxstdlife="n/a","n/a",IF(AT$3&gt;(A14taxstdlife+$E504),((Input!$J$116+Input!$I$92)*$J$7)-SUM($J504:AS504),((Input!$J$116+Input!$I$92)*$J$7)/A14taxstdlife))</f>
        <v>n/a</v>
      </c>
      <c r="AU504" s="172" t="str">
        <f>IF(A14taxstdlife="n/a","n/a",IF(AU$3&gt;(A14taxstdlife+$E504),((Input!$J$116+Input!$I$92)*$J$7)-SUM($J504:AT504),((Input!$J$116+Input!$I$92)*$J$7)/A14taxstdlife))</f>
        <v>n/a</v>
      </c>
      <c r="AV504" s="172" t="str">
        <f>IF(A14taxstdlife="n/a","n/a",IF(AV$3&gt;(A14taxstdlife+$E504),((Input!$J$116+Input!$I$92)*$J$7)-SUM($J504:AU504),((Input!$J$116+Input!$I$92)*$J$7)/A14taxstdlife))</f>
        <v>n/a</v>
      </c>
      <c r="AW504" s="172" t="str">
        <f>IF(A14taxstdlife="n/a","n/a",IF(AW$3&gt;(A14taxstdlife+$E504),((Input!$J$116+Input!$I$92)*$J$7)-SUM($J504:AV504),((Input!$J$116+Input!$I$92)*$J$7)/A14taxstdlife))</f>
        <v>n/a</v>
      </c>
      <c r="AX504" s="172" t="str">
        <f>IF(A14taxstdlife="n/a","n/a",IF(AX$3&gt;(A14taxstdlife+$E504),((Input!$J$116+Input!$I$92)*$J$7)-SUM($J504:AW504),((Input!$J$116+Input!$I$92)*$J$7)/A14taxstdlife))</f>
        <v>n/a</v>
      </c>
      <c r="AY504" s="172" t="str">
        <f>IF(A14taxstdlife="n/a","n/a",IF(AY$3&gt;(A14taxstdlife+$E504),((Input!$J$116+Input!$I$92)*$J$7)-SUM($J504:AX504),((Input!$J$116+Input!$I$92)*$J$7)/A14taxstdlife))</f>
        <v>n/a</v>
      </c>
      <c r="AZ504" s="172" t="str">
        <f>IF(A14taxstdlife="n/a","n/a",IF(AZ$3&gt;(A14taxstdlife+$E504),((Input!$J$116+Input!$I$92)*$J$7)-SUM($J504:AY504),((Input!$J$116+Input!$I$92)*$J$7)/A14taxstdlife))</f>
        <v>n/a</v>
      </c>
      <c r="BA504" s="172" t="str">
        <f>IF(A14taxstdlife="n/a","n/a",IF(BA$3&gt;(A14taxstdlife+$E504),((Input!$J$116+Input!$I$92)*$J$7)-SUM($J504:AZ504),((Input!$J$116+Input!$I$92)*$J$7)/A14taxstdlife))</f>
        <v>n/a</v>
      </c>
      <c r="BB504" s="172" t="str">
        <f>IF(A14taxstdlife="n/a","n/a",IF(BB$3&gt;(A14taxstdlife+$E504),((Input!$J$116+Input!$I$92)*$J$7)-SUM($J504:BA504),((Input!$J$116+Input!$I$92)*$J$7)/A14taxstdlife))</f>
        <v>n/a</v>
      </c>
      <c r="BC504" s="172" t="str">
        <f>IF(A14taxstdlife="n/a","n/a",IF(BC$3&gt;(A14taxstdlife+$E504),((Input!$J$116+Input!$I$92)*$J$7)-SUM($J504:BB504),((Input!$J$116+Input!$I$92)*$J$7)/A14taxstdlife))</f>
        <v>n/a</v>
      </c>
      <c r="BD504" s="172" t="str">
        <f>IF(A14taxstdlife="n/a","n/a",IF(BD$3&gt;(A14taxstdlife+$E504),((Input!$J$116+Input!$I$92)*$J$7)-SUM($J504:BC504),((Input!$J$116+Input!$I$92)*$J$7)/A14taxstdlife))</f>
        <v>n/a</v>
      </c>
      <c r="BE504" s="172" t="str">
        <f>IF(A14taxstdlife="n/a","n/a",IF(BE$3&gt;(A14taxstdlife+$E504),((Input!$J$116+Input!$I$92)*$J$7)-SUM($J504:BD504),((Input!$J$116+Input!$I$92)*$J$7)/A14taxstdlife))</f>
        <v>n/a</v>
      </c>
      <c r="BF504" s="172" t="str">
        <f>IF(A14taxstdlife="n/a","n/a",IF(BF$3&gt;(A14taxstdlife+$E504),((Input!$J$116+Input!$I$92)*$J$7)-SUM($J504:BE504),((Input!$J$116+Input!$I$92)*$J$7)/A14taxstdlife))</f>
        <v>n/a</v>
      </c>
      <c r="BG504" s="172" t="str">
        <f>IF(A14taxstdlife="n/a","n/a",IF(BG$3&gt;(A14taxstdlife+$E504),((Input!$J$116+Input!$I$92)*$J$7)-SUM($J504:BF504),((Input!$J$116+Input!$I$92)*$J$7)/A14taxstdlife))</f>
        <v>n/a</v>
      </c>
      <c r="BH504" s="172" t="str">
        <f>IF(A14taxstdlife="n/a","n/a",IF(BH$3&gt;(A14taxstdlife+$E504),((Input!$J$116+Input!$I$92)*$J$7)-SUM($J504:BG504),((Input!$J$116+Input!$I$92)*$J$7)/A14taxstdlife))</f>
        <v>n/a</v>
      </c>
      <c r="BI504" s="172" t="str">
        <f>IF(A14taxstdlife="n/a","n/a",IF(BI$3&gt;(A14taxstdlife+$E504),((Input!$J$116+Input!$I$92)*$J$7)-SUM($J504:BH504),((Input!$J$116+Input!$I$92)*$J$7)/A14taxstdlife))</f>
        <v>n/a</v>
      </c>
      <c r="BJ504" s="16"/>
      <c r="BK504" s="16"/>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2" customFormat="1" hidden="1" outlineLevel="2">
      <c r="A505" s="16"/>
      <c r="B505" s="16"/>
      <c r="C505" s="35"/>
      <c r="D505" s="546"/>
      <c r="E505" s="293">
        <v>5</v>
      </c>
      <c r="F505" s="37"/>
      <c r="G505" s="318"/>
      <c r="H505" s="320"/>
      <c r="I505" s="320"/>
      <c r="J505" s="320"/>
      <c r="K505" s="319"/>
      <c r="L505" s="172" t="str">
        <f>IF(A14taxstdlife="n/a","n/a",IF(L$3&gt;(A14taxstdlife+$E505),((Input!$K$116+Input!$K$92)*$K$7)-SUM($K505:K505),((Input!$K$116+Input!$K$92)*$K$7)/A14taxstdlife))</f>
        <v>n/a</v>
      </c>
      <c r="M505" s="172" t="str">
        <f>IF(A14taxstdlife="n/a","n/a",IF(M$3&gt;(A14taxstdlife+$E505),((Input!$K$116+Input!$K$92)*$K$7)-SUM($K505:L505),((Input!$K$116+Input!$K$92)*$K$7)/A14taxstdlife))</f>
        <v>n/a</v>
      </c>
      <c r="N505" s="172" t="str">
        <f>IF(A14taxstdlife="n/a","n/a",IF(N$3&gt;(A14taxstdlife+$E505),((Input!$K$116+Input!$K$92)*$K$7)-SUM($K505:M505),((Input!$K$116+Input!$K$92)*$K$7)/A14taxstdlife))</f>
        <v>n/a</v>
      </c>
      <c r="O505" s="172" t="str">
        <f>IF(A14taxstdlife="n/a","n/a",IF(O$3&gt;(A14taxstdlife+$E505),((Input!$K$116+Input!$K$92)*$K$7)-SUM($K505:N505),((Input!$K$116+Input!$K$92)*$K$7)/A14taxstdlife))</f>
        <v>n/a</v>
      </c>
      <c r="P505" s="172" t="str">
        <f>IF(A14taxstdlife="n/a","n/a",IF(P$3&gt;(A14taxstdlife+$E505),((Input!$K$116+Input!$K$92)*$K$7)-SUM($K505:O505),((Input!$K$116+Input!$K$92)*$K$7)/A14taxstdlife))</f>
        <v>n/a</v>
      </c>
      <c r="Q505" s="172" t="str">
        <f>IF(A14taxstdlife="n/a","n/a",IF(Q$3&gt;(A14taxstdlife+$E505),((Input!$K$116+Input!$K$92)*$K$7)-SUM($K505:P505),((Input!$K$116+Input!$K$92)*$K$7)/A14taxstdlife))</f>
        <v>n/a</v>
      </c>
      <c r="R505" s="172" t="str">
        <f>IF(A14taxstdlife="n/a","n/a",IF(R$3&gt;(A14taxstdlife+$E505),((Input!$K$116+Input!$K$92)*$K$7)-SUM($K505:Q505),((Input!$K$116+Input!$K$92)*$K$7)/A14taxstdlife))</f>
        <v>n/a</v>
      </c>
      <c r="S505" s="172" t="str">
        <f>IF(A14taxstdlife="n/a","n/a",IF(S$3&gt;(A14taxstdlife+$E505),((Input!$K$116+Input!$K$92)*$K$7)-SUM($K505:R505),((Input!$K$116+Input!$K$92)*$K$7)/A14taxstdlife))</f>
        <v>n/a</v>
      </c>
      <c r="T505" s="172" t="str">
        <f>IF(A14taxstdlife="n/a","n/a",IF(T$3&gt;(A14taxstdlife+$E505),((Input!$K$116+Input!$K$92)*$K$7)-SUM($K505:S505),((Input!$K$116+Input!$K$92)*$K$7)/A14taxstdlife))</f>
        <v>n/a</v>
      </c>
      <c r="U505" s="172" t="str">
        <f>IF(A14taxstdlife="n/a","n/a",IF(U$3&gt;(A14taxstdlife+$E505),((Input!$K$116+Input!$K$92)*$K$7)-SUM($K505:T505),((Input!$K$116+Input!$K$92)*$K$7)/A14taxstdlife))</f>
        <v>n/a</v>
      </c>
      <c r="V505" s="172" t="str">
        <f>IF(A14taxstdlife="n/a","n/a",IF(V$3&gt;(A14taxstdlife+$E505),((Input!$K$116+Input!$K$92)*$K$7)-SUM($K505:U505),((Input!$K$116+Input!$K$92)*$K$7)/A14taxstdlife))</f>
        <v>n/a</v>
      </c>
      <c r="W505" s="172" t="str">
        <f>IF(A14taxstdlife="n/a","n/a",IF(W$3&gt;(A14taxstdlife+$E505),((Input!$K$116+Input!$K$92)*$K$7)-SUM($K505:V505),((Input!$K$116+Input!$K$92)*$K$7)/A14taxstdlife))</f>
        <v>n/a</v>
      </c>
      <c r="X505" s="172" t="str">
        <f>IF(A14taxstdlife="n/a","n/a",IF(X$3&gt;(A14taxstdlife+$E505),((Input!$K$116+Input!$K$92)*$K$7)-SUM($K505:W505),((Input!$K$116+Input!$K$92)*$K$7)/A14taxstdlife))</f>
        <v>n/a</v>
      </c>
      <c r="Y505" s="172" t="str">
        <f>IF(A14taxstdlife="n/a","n/a",IF(Y$3&gt;(A14taxstdlife+$E505),((Input!$K$116+Input!$K$92)*$K$7)-SUM($K505:X505),((Input!$K$116+Input!$K$92)*$K$7)/A14taxstdlife))</f>
        <v>n/a</v>
      </c>
      <c r="Z505" s="172" t="str">
        <f>IF(A14taxstdlife="n/a","n/a",IF(Z$3&gt;(A14taxstdlife+$E505),((Input!$K$116+Input!$K$92)*$K$7)-SUM($K505:Y505),((Input!$K$116+Input!$K$92)*$K$7)/A14taxstdlife))</f>
        <v>n/a</v>
      </c>
      <c r="AA505" s="172" t="str">
        <f>IF(A14taxstdlife="n/a","n/a",IF(AA$3&gt;(A14taxstdlife+$E505),((Input!$K$116+Input!$K$92)*$K$7)-SUM($K505:Z505),((Input!$K$116+Input!$K$92)*$K$7)/A14taxstdlife))</f>
        <v>n/a</v>
      </c>
      <c r="AB505" s="172" t="str">
        <f>IF(A14taxstdlife="n/a","n/a",IF(AB$3&gt;(A14taxstdlife+$E505),((Input!$K$116+Input!$K$92)*$K$7)-SUM($K505:AA505),((Input!$K$116+Input!$K$92)*$K$7)/A14taxstdlife))</f>
        <v>n/a</v>
      </c>
      <c r="AC505" s="172" t="str">
        <f>IF(A14taxstdlife="n/a","n/a",IF(AC$3&gt;(A14taxstdlife+$E505),((Input!$K$116+Input!$K$92)*$K$7)-SUM($K505:AB505),((Input!$K$116+Input!$K$92)*$K$7)/A14taxstdlife))</f>
        <v>n/a</v>
      </c>
      <c r="AD505" s="172" t="str">
        <f>IF(A14taxstdlife="n/a","n/a",IF(AD$3&gt;(A14taxstdlife+$E505),((Input!$K$116+Input!$K$92)*$K$7)-SUM($K505:AC505),((Input!$K$116+Input!$K$92)*$K$7)/A14taxstdlife))</f>
        <v>n/a</v>
      </c>
      <c r="AE505" s="172" t="str">
        <f>IF(A14taxstdlife="n/a","n/a",IF(AE$3&gt;(A14taxstdlife+$E505),((Input!$K$116+Input!$K$92)*$K$7)-SUM($K505:AD505),((Input!$K$116+Input!$K$92)*$K$7)/A14taxstdlife))</f>
        <v>n/a</v>
      </c>
      <c r="AF505" s="172" t="str">
        <f>IF(A14taxstdlife="n/a","n/a",IF(AF$3&gt;(A14taxstdlife+$E505),((Input!$K$116+Input!$K$92)*$K$7)-SUM($K505:AE505),((Input!$K$116+Input!$K$92)*$K$7)/A14taxstdlife))</f>
        <v>n/a</v>
      </c>
      <c r="AG505" s="172" t="str">
        <f>IF(A14taxstdlife="n/a","n/a",IF(AG$3&gt;(A14taxstdlife+$E505),((Input!$K$116+Input!$K$92)*$K$7)-SUM($K505:AF505),((Input!$K$116+Input!$K$92)*$K$7)/A14taxstdlife))</f>
        <v>n/a</v>
      </c>
      <c r="AH505" s="172" t="str">
        <f>IF(A14taxstdlife="n/a","n/a",IF(AH$3&gt;(A14taxstdlife+$E505),((Input!$K$116+Input!$K$92)*$K$7)-SUM($K505:AG505),((Input!$K$116+Input!$K$92)*$K$7)/A14taxstdlife))</f>
        <v>n/a</v>
      </c>
      <c r="AI505" s="172" t="str">
        <f>IF(A14taxstdlife="n/a","n/a",IF(AI$3&gt;(A14taxstdlife+$E505),((Input!$K$116+Input!$K$92)*$K$7)-SUM($K505:AH505),((Input!$K$116+Input!$K$92)*$K$7)/A14taxstdlife))</f>
        <v>n/a</v>
      </c>
      <c r="AJ505" s="172" t="str">
        <f>IF(A14taxstdlife="n/a","n/a",IF(AJ$3&gt;(A14taxstdlife+$E505),((Input!$K$116+Input!$K$92)*$K$7)-SUM($K505:AI505),((Input!$K$116+Input!$K$92)*$K$7)/A14taxstdlife))</f>
        <v>n/a</v>
      </c>
      <c r="AK505" s="172" t="str">
        <f>IF(A14taxstdlife="n/a","n/a",IF(AK$3&gt;(A14taxstdlife+$E505),((Input!$K$116+Input!$K$92)*$K$7)-SUM($K505:AJ505),((Input!$K$116+Input!$K$92)*$K$7)/A14taxstdlife))</f>
        <v>n/a</v>
      </c>
      <c r="AL505" s="172" t="str">
        <f>IF(A14taxstdlife="n/a","n/a",IF(AL$3&gt;(A14taxstdlife+$E505),((Input!$K$116+Input!$K$92)*$K$7)-SUM($K505:AK505),((Input!$K$116+Input!$K$92)*$K$7)/A14taxstdlife))</f>
        <v>n/a</v>
      </c>
      <c r="AM505" s="172" t="str">
        <f>IF(A14taxstdlife="n/a","n/a",IF(AM$3&gt;(A14taxstdlife+$E505),((Input!$K$116+Input!$K$92)*$K$7)-SUM($K505:AL505),((Input!$K$116+Input!$K$92)*$K$7)/A14taxstdlife))</f>
        <v>n/a</v>
      </c>
      <c r="AN505" s="172" t="str">
        <f>IF(A14taxstdlife="n/a","n/a",IF(AN$3&gt;(A14taxstdlife+$E505),((Input!$K$116+Input!$K$92)*$K$7)-SUM($K505:AM505),((Input!$K$116+Input!$K$92)*$K$7)/A14taxstdlife))</f>
        <v>n/a</v>
      </c>
      <c r="AO505" s="172" t="str">
        <f>IF(A14taxstdlife="n/a","n/a",IF(AO$3&gt;(A14taxstdlife+$E505),((Input!$K$116+Input!$K$92)*$K$7)-SUM($K505:AN505),((Input!$K$116+Input!$K$92)*$K$7)/A14taxstdlife))</f>
        <v>n/a</v>
      </c>
      <c r="AP505" s="172" t="str">
        <f>IF(A14taxstdlife="n/a","n/a",IF(AP$3&gt;(A14taxstdlife+$E505),((Input!$K$116+Input!$K$92)*$K$7)-SUM($K505:AO505),((Input!$K$116+Input!$K$92)*$K$7)/A14taxstdlife))</f>
        <v>n/a</v>
      </c>
      <c r="AQ505" s="172" t="str">
        <f>IF(A14taxstdlife="n/a","n/a",IF(AQ$3&gt;(A14taxstdlife+$E505),((Input!$K$116+Input!$K$92)*$K$7)-SUM($K505:AP505),((Input!$K$116+Input!$K$92)*$K$7)/A14taxstdlife))</f>
        <v>n/a</v>
      </c>
      <c r="AR505" s="172" t="str">
        <f>IF(A14taxstdlife="n/a","n/a",IF(AR$3&gt;(A14taxstdlife+$E505),((Input!$K$116+Input!$K$92)*$K$7)-SUM($K505:AQ505),((Input!$K$116+Input!$K$92)*$K$7)/A14taxstdlife))</f>
        <v>n/a</v>
      </c>
      <c r="AS505" s="172" t="str">
        <f>IF(A14taxstdlife="n/a","n/a",IF(AS$3&gt;(A14taxstdlife+$E505),((Input!$K$116+Input!$K$92)*$K$7)-SUM($K505:AR505),((Input!$K$116+Input!$K$92)*$K$7)/A14taxstdlife))</f>
        <v>n/a</v>
      </c>
      <c r="AT505" s="172" t="str">
        <f>IF(A14taxstdlife="n/a","n/a",IF(AT$3&gt;(A14taxstdlife+$E505),((Input!$K$116+Input!$K$92)*$K$7)-SUM($K505:AS505),((Input!$K$116+Input!$K$92)*$K$7)/A14taxstdlife))</f>
        <v>n/a</v>
      </c>
      <c r="AU505" s="172" t="str">
        <f>IF(A14taxstdlife="n/a","n/a",IF(AU$3&gt;(A14taxstdlife+$E505),((Input!$K$116+Input!$K$92)*$K$7)-SUM($K505:AT505),((Input!$K$116+Input!$K$92)*$K$7)/A14taxstdlife))</f>
        <v>n/a</v>
      </c>
      <c r="AV505" s="172" t="str">
        <f>IF(A14taxstdlife="n/a","n/a",IF(AV$3&gt;(A14taxstdlife+$E505),((Input!$K$116+Input!$K$92)*$K$7)-SUM($K505:AU505),((Input!$K$116+Input!$K$92)*$K$7)/A14taxstdlife))</f>
        <v>n/a</v>
      </c>
      <c r="AW505" s="172" t="str">
        <f>IF(A14taxstdlife="n/a","n/a",IF(AW$3&gt;(A14taxstdlife+$E505),((Input!$K$116+Input!$K$92)*$K$7)-SUM($K505:AV505),((Input!$K$116+Input!$K$92)*$K$7)/A14taxstdlife))</f>
        <v>n/a</v>
      </c>
      <c r="AX505" s="172" t="str">
        <f>IF(A14taxstdlife="n/a","n/a",IF(AX$3&gt;(A14taxstdlife+$E505),((Input!$K$116+Input!$K$92)*$K$7)-SUM($K505:AW505),((Input!$K$116+Input!$K$92)*$K$7)/A14taxstdlife))</f>
        <v>n/a</v>
      </c>
      <c r="AY505" s="172" t="str">
        <f>IF(A14taxstdlife="n/a","n/a",IF(AY$3&gt;(A14taxstdlife+$E505),((Input!$K$116+Input!$K$92)*$K$7)-SUM($K505:AX505),((Input!$K$116+Input!$K$92)*$K$7)/A14taxstdlife))</f>
        <v>n/a</v>
      </c>
      <c r="AZ505" s="172" t="str">
        <f>IF(A14taxstdlife="n/a","n/a",IF(AZ$3&gt;(A14taxstdlife+$E505),((Input!$K$116+Input!$K$92)*$K$7)-SUM($K505:AY505),((Input!$K$116+Input!$K$92)*$K$7)/A14taxstdlife))</f>
        <v>n/a</v>
      </c>
      <c r="BA505" s="172" t="str">
        <f>IF(A14taxstdlife="n/a","n/a",IF(BA$3&gt;(A14taxstdlife+$E505),((Input!$K$116+Input!$K$92)*$K$7)-SUM($K505:AZ505),((Input!$K$116+Input!$K$92)*$K$7)/A14taxstdlife))</f>
        <v>n/a</v>
      </c>
      <c r="BB505" s="172" t="str">
        <f>IF(A14taxstdlife="n/a","n/a",IF(BB$3&gt;(A14taxstdlife+$E505),((Input!$K$116+Input!$K$92)*$K$7)-SUM($K505:BA505),((Input!$K$116+Input!$K$92)*$K$7)/A14taxstdlife))</f>
        <v>n/a</v>
      </c>
      <c r="BC505" s="172" t="str">
        <f>IF(A14taxstdlife="n/a","n/a",IF(BC$3&gt;(A14taxstdlife+$E505),((Input!$K$116+Input!$K$92)*$K$7)-SUM($K505:BB505),((Input!$K$116+Input!$K$92)*$K$7)/A14taxstdlife))</f>
        <v>n/a</v>
      </c>
      <c r="BD505" s="172" t="str">
        <f>IF(A14taxstdlife="n/a","n/a",IF(BD$3&gt;(A14taxstdlife+$E505),((Input!$K$116+Input!$K$92)*$K$7)-SUM($K505:BC505),((Input!$K$116+Input!$K$92)*$K$7)/A14taxstdlife))</f>
        <v>n/a</v>
      </c>
      <c r="BE505" s="172" t="str">
        <f>IF(A14taxstdlife="n/a","n/a",IF(BE$3&gt;(A14taxstdlife+$E505),((Input!$K$116+Input!$K$92)*$K$7)-SUM($K505:BD505),((Input!$K$116+Input!$K$92)*$K$7)/A14taxstdlife))</f>
        <v>n/a</v>
      </c>
      <c r="BF505" s="172" t="str">
        <f>IF(A14taxstdlife="n/a","n/a",IF(BF$3&gt;(A14taxstdlife+$E505),((Input!$K$116+Input!$K$92)*$K$7)-SUM($K505:BE505),((Input!$K$116+Input!$K$92)*$K$7)/A14taxstdlife))</f>
        <v>n/a</v>
      </c>
      <c r="BG505" s="172" t="str">
        <f>IF(A14taxstdlife="n/a","n/a",IF(BG$3&gt;(A14taxstdlife+$E505),((Input!$K$116+Input!$K$92)*$K$7)-SUM($K505:BF505),((Input!$K$116+Input!$K$92)*$K$7)/A14taxstdlife))</f>
        <v>n/a</v>
      </c>
      <c r="BH505" s="172" t="str">
        <f>IF(A14taxstdlife="n/a","n/a",IF(BH$3&gt;(A14taxstdlife+$E505),((Input!$K$116+Input!$K$92)*$K$7)-SUM($K505:BG505),((Input!$K$116+Input!$K$92)*$K$7)/A14taxstdlife))</f>
        <v>n/a</v>
      </c>
      <c r="BI505" s="172" t="str">
        <f>IF(A14taxstdlife="n/a","n/a",IF(BI$3&gt;(A14taxstdlife+$E505),((Input!$K$116+Input!$K$92)*$K$7)-SUM($K505:BH505),((Input!$K$116+Input!$K$92)*$K$7)/A14taxstdlife))</f>
        <v>n/a</v>
      </c>
      <c r="BJ505" s="16"/>
      <c r="BK505" s="16"/>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2" customFormat="1" hidden="1" outlineLevel="2">
      <c r="A506" s="16"/>
      <c r="B506" s="16"/>
      <c r="C506" s="35"/>
      <c r="D506" s="546"/>
      <c r="E506" s="293">
        <v>6</v>
      </c>
      <c r="F506" s="37"/>
      <c r="G506" s="318"/>
      <c r="H506" s="320"/>
      <c r="I506" s="320"/>
      <c r="J506" s="320"/>
      <c r="K506" s="320"/>
      <c r="L506" s="319"/>
      <c r="M506" s="172" t="str">
        <f>IF(A14taxstdlife="n/a","n/a",IF(M$3&gt;(A14taxstdlife+$E506),((Input!$K$116+Input!$K$92)*$L$7)-SUM($L506:L506),((Input!$K$116+Input!$K$92)*$L$7)/A14taxstdlife))</f>
        <v>n/a</v>
      </c>
      <c r="N506" s="172" t="str">
        <f>IF(A14taxstdlife="n/a","n/a",IF(N$3&gt;(A14taxstdlife+$E506),((Input!$K$116+Input!$K$92)*$L$7)-SUM($L506:M506),((Input!$K$116+Input!$K$92)*$L$7)/A14taxstdlife))</f>
        <v>n/a</v>
      </c>
      <c r="O506" s="172" t="str">
        <f>IF(A14taxstdlife="n/a","n/a",IF(O$3&gt;(A14taxstdlife+$E506),((Input!$K$116+Input!$K$92)*$L$7)-SUM($L506:N506),((Input!$K$116+Input!$K$92)*$L$7)/A14taxstdlife))</f>
        <v>n/a</v>
      </c>
      <c r="P506" s="172" t="str">
        <f>IF(A14taxstdlife="n/a","n/a",IF(P$3&gt;(A14taxstdlife+$E506),((Input!$K$116+Input!$K$92)*$L$7)-SUM($L506:O506),((Input!$K$116+Input!$K$92)*$L$7)/A14taxstdlife))</f>
        <v>n/a</v>
      </c>
      <c r="Q506" s="172" t="str">
        <f>IF(A14taxstdlife="n/a","n/a",IF(Q$3&gt;(A14taxstdlife+$E506),((Input!$K$116+Input!$K$92)*$L$7)-SUM($L506:P506),((Input!$K$116+Input!$K$92)*$L$7)/A14taxstdlife))</f>
        <v>n/a</v>
      </c>
      <c r="R506" s="172" t="str">
        <f>IF(A14taxstdlife="n/a","n/a",IF(R$3&gt;(A14taxstdlife+$E506),((Input!$K$116+Input!$K$92)*$L$7)-SUM($L506:Q506),((Input!$K$116+Input!$K$92)*$L$7)/A14taxstdlife))</f>
        <v>n/a</v>
      </c>
      <c r="S506" s="172" t="str">
        <f>IF(A14taxstdlife="n/a","n/a",IF(S$3&gt;(A14taxstdlife+$E506),((Input!$K$116+Input!$K$92)*$L$7)-SUM($L506:R506),((Input!$K$116+Input!$K$92)*$L$7)/A14taxstdlife))</f>
        <v>n/a</v>
      </c>
      <c r="T506" s="172" t="str">
        <f>IF(A14taxstdlife="n/a","n/a",IF(T$3&gt;(A14taxstdlife+$E506),((Input!$K$116+Input!$K$92)*$L$7)-SUM($L506:S506),((Input!$K$116+Input!$K$92)*$L$7)/A14taxstdlife))</f>
        <v>n/a</v>
      </c>
      <c r="U506" s="172" t="str">
        <f>IF(A14taxstdlife="n/a","n/a",IF(U$3&gt;(A14taxstdlife+$E506),((Input!$K$116+Input!$K$92)*$L$7)-SUM($L506:T506),((Input!$K$116+Input!$K$92)*$L$7)/A14taxstdlife))</f>
        <v>n/a</v>
      </c>
      <c r="V506" s="172" t="str">
        <f>IF(A14taxstdlife="n/a","n/a",IF(V$3&gt;(A14taxstdlife+$E506),((Input!$K$116+Input!$K$92)*$L$7)-SUM($L506:U506),((Input!$K$116+Input!$K$92)*$L$7)/A14taxstdlife))</f>
        <v>n/a</v>
      </c>
      <c r="W506" s="172" t="str">
        <f>IF(A14taxstdlife="n/a","n/a",IF(W$3&gt;(A14taxstdlife+$E506),((Input!$K$116+Input!$K$92)*$L$7)-SUM($L506:V506),((Input!$K$116+Input!$K$92)*$L$7)/A14taxstdlife))</f>
        <v>n/a</v>
      </c>
      <c r="X506" s="172" t="str">
        <f>IF(A14taxstdlife="n/a","n/a",IF(X$3&gt;(A14taxstdlife+$E506),((Input!$K$116+Input!$K$92)*$L$7)-SUM($L506:W506),((Input!$K$116+Input!$K$92)*$L$7)/A14taxstdlife))</f>
        <v>n/a</v>
      </c>
      <c r="Y506" s="172" t="str">
        <f>IF(A14taxstdlife="n/a","n/a",IF(Y$3&gt;(A14taxstdlife+$E506),((Input!$K$116+Input!$K$92)*$L$7)-SUM($L506:X506),((Input!$K$116+Input!$K$92)*$L$7)/A14taxstdlife))</f>
        <v>n/a</v>
      </c>
      <c r="Z506" s="172" t="str">
        <f>IF(A14taxstdlife="n/a","n/a",IF(Z$3&gt;(A14taxstdlife+$E506),((Input!$K$116+Input!$K$92)*$L$7)-SUM($L506:Y506),((Input!$K$116+Input!$K$92)*$L$7)/A14taxstdlife))</f>
        <v>n/a</v>
      </c>
      <c r="AA506" s="172" t="str">
        <f>IF(A14taxstdlife="n/a","n/a",IF(AA$3&gt;(A14taxstdlife+$E506),((Input!$K$116+Input!$K$92)*$L$7)-SUM($L506:Z506),((Input!$K$116+Input!$K$92)*$L$7)/A14taxstdlife))</f>
        <v>n/a</v>
      </c>
      <c r="AB506" s="172" t="str">
        <f>IF(A14taxstdlife="n/a","n/a",IF(AB$3&gt;(A14taxstdlife+$E506),((Input!$K$116+Input!$K$92)*$L$7)-SUM($L506:AA506),((Input!$K$116+Input!$K$92)*$L$7)/A14taxstdlife))</f>
        <v>n/a</v>
      </c>
      <c r="AC506" s="172" t="str">
        <f>IF(A14taxstdlife="n/a","n/a",IF(AC$3&gt;(A14taxstdlife+$E506),((Input!$K$116+Input!$K$92)*$L$7)-SUM($L506:AB506),((Input!$K$116+Input!$K$92)*$L$7)/A14taxstdlife))</f>
        <v>n/a</v>
      </c>
      <c r="AD506" s="172" t="str">
        <f>IF(A14taxstdlife="n/a","n/a",IF(AD$3&gt;(A14taxstdlife+$E506),((Input!$K$116+Input!$K$92)*$L$7)-SUM($L506:AC506),((Input!$K$116+Input!$K$92)*$L$7)/A14taxstdlife))</f>
        <v>n/a</v>
      </c>
      <c r="AE506" s="172" t="str">
        <f>IF(A14taxstdlife="n/a","n/a",IF(AE$3&gt;(A14taxstdlife+$E506),((Input!$K$116+Input!$K$92)*$L$7)-SUM($L506:AD506),((Input!$K$116+Input!$K$92)*$L$7)/A14taxstdlife))</f>
        <v>n/a</v>
      </c>
      <c r="AF506" s="172" t="str">
        <f>IF(A14taxstdlife="n/a","n/a",IF(AF$3&gt;(A14taxstdlife+$E506),((Input!$K$116+Input!$K$92)*$L$7)-SUM($L506:AE506),((Input!$K$116+Input!$K$92)*$L$7)/A14taxstdlife))</f>
        <v>n/a</v>
      </c>
      <c r="AG506" s="172" t="str">
        <f>IF(A14taxstdlife="n/a","n/a",IF(AG$3&gt;(A14taxstdlife+$E506),((Input!$K$116+Input!$K$92)*$L$7)-SUM($L506:AF506),((Input!$K$116+Input!$K$92)*$L$7)/A14taxstdlife))</f>
        <v>n/a</v>
      </c>
      <c r="AH506" s="172" t="str">
        <f>IF(A14taxstdlife="n/a","n/a",IF(AH$3&gt;(A14taxstdlife+$E506),((Input!$K$116+Input!$K$92)*$L$7)-SUM($L506:AG506),((Input!$K$116+Input!$K$92)*$L$7)/A14taxstdlife))</f>
        <v>n/a</v>
      </c>
      <c r="AI506" s="172" t="str">
        <f>IF(A14taxstdlife="n/a","n/a",IF(AI$3&gt;(A14taxstdlife+$E506),((Input!$K$116+Input!$K$92)*$L$7)-SUM($L506:AH506),((Input!$K$116+Input!$K$92)*$L$7)/A14taxstdlife))</f>
        <v>n/a</v>
      </c>
      <c r="AJ506" s="172" t="str">
        <f>IF(A14taxstdlife="n/a","n/a",IF(AJ$3&gt;(A14taxstdlife+$E506),((Input!$K$116+Input!$K$92)*$L$7)-SUM($L506:AI506),((Input!$K$116+Input!$K$92)*$L$7)/A14taxstdlife))</f>
        <v>n/a</v>
      </c>
      <c r="AK506" s="172" t="str">
        <f>IF(A14taxstdlife="n/a","n/a",IF(AK$3&gt;(A14taxstdlife+$E506),((Input!$K$116+Input!$K$92)*$L$7)-SUM($L506:AJ506),((Input!$K$116+Input!$K$92)*$L$7)/A14taxstdlife))</f>
        <v>n/a</v>
      </c>
      <c r="AL506" s="172" t="str">
        <f>IF(A14taxstdlife="n/a","n/a",IF(AL$3&gt;(A14taxstdlife+$E506),((Input!$K$116+Input!$K$92)*$L$7)-SUM($L506:AK506),((Input!$K$116+Input!$K$92)*$L$7)/A14taxstdlife))</f>
        <v>n/a</v>
      </c>
      <c r="AM506" s="172" t="str">
        <f>IF(A14taxstdlife="n/a","n/a",IF(AM$3&gt;(A14taxstdlife+$E506),((Input!$K$116+Input!$K$92)*$L$7)-SUM($L506:AL506),((Input!$K$116+Input!$K$92)*$L$7)/A14taxstdlife))</f>
        <v>n/a</v>
      </c>
      <c r="AN506" s="172" t="str">
        <f>IF(A14taxstdlife="n/a","n/a",IF(AN$3&gt;(A14taxstdlife+$E506),((Input!$K$116+Input!$K$92)*$L$7)-SUM($L506:AM506),((Input!$K$116+Input!$K$92)*$L$7)/A14taxstdlife))</f>
        <v>n/a</v>
      </c>
      <c r="AO506" s="172" t="str">
        <f>IF(A14taxstdlife="n/a","n/a",IF(AO$3&gt;(A14taxstdlife+$E506),((Input!$K$116+Input!$K$92)*$L$7)-SUM($L506:AN506),((Input!$K$116+Input!$K$92)*$L$7)/A14taxstdlife))</f>
        <v>n/a</v>
      </c>
      <c r="AP506" s="172" t="str">
        <f>IF(A14taxstdlife="n/a","n/a",IF(AP$3&gt;(A14taxstdlife+$E506),((Input!$K$116+Input!$K$92)*$L$7)-SUM($L506:AO506),((Input!$K$116+Input!$K$92)*$L$7)/A14taxstdlife))</f>
        <v>n/a</v>
      </c>
      <c r="AQ506" s="172" t="str">
        <f>IF(A14taxstdlife="n/a","n/a",IF(AQ$3&gt;(A14taxstdlife+$E506),((Input!$K$116+Input!$K$92)*$L$7)-SUM($L506:AP506),((Input!$K$116+Input!$K$92)*$L$7)/A14taxstdlife))</f>
        <v>n/a</v>
      </c>
      <c r="AR506" s="172" t="str">
        <f>IF(A14taxstdlife="n/a","n/a",IF(AR$3&gt;(A14taxstdlife+$E506),((Input!$K$116+Input!$K$92)*$L$7)-SUM($L506:AQ506),((Input!$K$116+Input!$K$92)*$L$7)/A14taxstdlife))</f>
        <v>n/a</v>
      </c>
      <c r="AS506" s="172" t="str">
        <f>IF(A14taxstdlife="n/a","n/a",IF(AS$3&gt;(A14taxstdlife+$E506),((Input!$K$116+Input!$K$92)*$L$7)-SUM($L506:AR506),((Input!$K$116+Input!$K$92)*$L$7)/A14taxstdlife))</f>
        <v>n/a</v>
      </c>
      <c r="AT506" s="172" t="str">
        <f>IF(A14taxstdlife="n/a","n/a",IF(AT$3&gt;(A14taxstdlife+$E506),((Input!$K$116+Input!$K$92)*$L$7)-SUM($L506:AS506),((Input!$K$116+Input!$K$92)*$L$7)/A14taxstdlife))</f>
        <v>n/a</v>
      </c>
      <c r="AU506" s="172" t="str">
        <f>IF(A14taxstdlife="n/a","n/a",IF(AU$3&gt;(A14taxstdlife+$E506),((Input!$K$116+Input!$K$92)*$L$7)-SUM($L506:AT506),((Input!$K$116+Input!$K$92)*$L$7)/A14taxstdlife))</f>
        <v>n/a</v>
      </c>
      <c r="AV506" s="172" t="str">
        <f>IF(A14taxstdlife="n/a","n/a",IF(AV$3&gt;(A14taxstdlife+$E506),((Input!$K$116+Input!$K$92)*$L$7)-SUM($L506:AU506),((Input!$K$116+Input!$K$92)*$L$7)/A14taxstdlife))</f>
        <v>n/a</v>
      </c>
      <c r="AW506" s="172" t="str">
        <f>IF(A14taxstdlife="n/a","n/a",IF(AW$3&gt;(A14taxstdlife+$E506),((Input!$K$116+Input!$K$92)*$L$7)-SUM($L506:AV506),((Input!$K$116+Input!$K$92)*$L$7)/A14taxstdlife))</f>
        <v>n/a</v>
      </c>
      <c r="AX506" s="172" t="str">
        <f>IF(A14taxstdlife="n/a","n/a",IF(AX$3&gt;(A14taxstdlife+$E506),((Input!$K$116+Input!$K$92)*$L$7)-SUM($L506:AW506),((Input!$K$116+Input!$K$92)*$L$7)/A14taxstdlife))</f>
        <v>n/a</v>
      </c>
      <c r="AY506" s="172" t="str">
        <f>IF(A14taxstdlife="n/a","n/a",IF(AY$3&gt;(A14taxstdlife+$E506),((Input!$K$116+Input!$K$92)*$L$7)-SUM($L506:AX506),((Input!$K$116+Input!$K$92)*$L$7)/A14taxstdlife))</f>
        <v>n/a</v>
      </c>
      <c r="AZ506" s="172" t="str">
        <f>IF(A14taxstdlife="n/a","n/a",IF(AZ$3&gt;(A14taxstdlife+$E506),((Input!$K$116+Input!$K$92)*$L$7)-SUM($L506:AY506),((Input!$K$116+Input!$K$92)*$L$7)/A14taxstdlife))</f>
        <v>n/a</v>
      </c>
      <c r="BA506" s="172" t="str">
        <f>IF(A14taxstdlife="n/a","n/a",IF(BA$3&gt;(A14taxstdlife+$E506),((Input!$K$116+Input!$K$92)*$L$7)-SUM($L506:AZ506),((Input!$K$116+Input!$K$92)*$L$7)/A14taxstdlife))</f>
        <v>n/a</v>
      </c>
      <c r="BB506" s="172" t="str">
        <f>IF(A14taxstdlife="n/a","n/a",IF(BB$3&gt;(A14taxstdlife+$E506),((Input!$K$116+Input!$K$92)*$L$7)-SUM($L506:BA506),((Input!$K$116+Input!$K$92)*$L$7)/A14taxstdlife))</f>
        <v>n/a</v>
      </c>
      <c r="BC506" s="172" t="str">
        <f>IF(A14taxstdlife="n/a","n/a",IF(BC$3&gt;(A14taxstdlife+$E506),((Input!$K$116+Input!$K$92)*$L$7)-SUM($L506:BB506),((Input!$K$116+Input!$K$92)*$L$7)/A14taxstdlife))</f>
        <v>n/a</v>
      </c>
      <c r="BD506" s="172" t="str">
        <f>IF(A14taxstdlife="n/a","n/a",IF(BD$3&gt;(A14taxstdlife+$E506),((Input!$K$116+Input!$K$92)*$L$7)-SUM($L506:BC506),((Input!$K$116+Input!$K$92)*$L$7)/A14taxstdlife))</f>
        <v>n/a</v>
      </c>
      <c r="BE506" s="172" t="str">
        <f>IF(A14taxstdlife="n/a","n/a",IF(BE$3&gt;(A14taxstdlife+$E506),((Input!$K$116+Input!$K$92)*$L$7)-SUM($L506:BD506),((Input!$K$116+Input!$K$92)*$L$7)/A14taxstdlife))</f>
        <v>n/a</v>
      </c>
      <c r="BF506" s="172" t="str">
        <f>IF(A14taxstdlife="n/a","n/a",IF(BF$3&gt;(A14taxstdlife+$E506),((Input!$K$116+Input!$K$92)*$L$7)-SUM($L506:BE506),((Input!$K$116+Input!$K$92)*$L$7)/A14taxstdlife))</f>
        <v>n/a</v>
      </c>
      <c r="BG506" s="172" t="str">
        <f>IF(A14taxstdlife="n/a","n/a",IF(BG$3&gt;(A14taxstdlife+$E506),((Input!$K$116+Input!$K$92)*$L$7)-SUM($L506:BF506),((Input!$K$116+Input!$K$92)*$L$7)/A14taxstdlife))</f>
        <v>n/a</v>
      </c>
      <c r="BH506" s="172" t="str">
        <f>IF(A14taxstdlife="n/a","n/a",IF(BH$3&gt;(A14taxstdlife+$E506),((Input!$K$116+Input!$K$92)*$L$7)-SUM($L506:BG506),((Input!$K$116+Input!$K$92)*$L$7)/A14taxstdlife))</f>
        <v>n/a</v>
      </c>
      <c r="BI506" s="172" t="str">
        <f>IF(A14taxstdlife="n/a","n/a",IF(BI$3&gt;(A14taxstdlife+$E506),((Input!$K$116+Input!$K$92)*$L$7)-SUM($L506:BH506),((Input!$K$116+Input!$K$92)*$L$7)/A14taxstdlife))</f>
        <v>n/a</v>
      </c>
      <c r="BJ506" s="16"/>
      <c r="BK506" s="1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2" customFormat="1" hidden="1" outlineLevel="2">
      <c r="A507" s="16"/>
      <c r="B507" s="16"/>
      <c r="C507" s="35"/>
      <c r="D507" s="546"/>
      <c r="E507" s="293">
        <v>7</v>
      </c>
      <c r="F507" s="37"/>
      <c r="G507" s="318"/>
      <c r="H507" s="320"/>
      <c r="I507" s="320"/>
      <c r="J507" s="320"/>
      <c r="K507" s="320"/>
      <c r="L507" s="320"/>
      <c r="M507" s="319"/>
      <c r="N507" s="172" t="str">
        <f>IF(A14taxstdlife="n/a","n/a",IF(N$3&gt;(A14taxstdlife+$E507),((Input!$M$116+Input!$M$92)*$M$7)-SUM($M507:M507),((Input!$M$116+Input!$M$92)*$M$7)/A14taxstdlife))</f>
        <v>n/a</v>
      </c>
      <c r="O507" s="172" t="str">
        <f>IF(A14taxstdlife="n/a","n/a",IF(O$3&gt;(A14taxstdlife+$E507),((Input!$M$116+Input!$M$92)*$M$7)-SUM($M507:N507),((Input!$M$116+Input!$M$92)*$M$7)/A14taxstdlife))</f>
        <v>n/a</v>
      </c>
      <c r="P507" s="172" t="str">
        <f>IF(A14taxstdlife="n/a","n/a",IF(P$3&gt;(A14taxstdlife+$E507),((Input!$M$116+Input!$M$92)*$M$7)-SUM($M507:O507),((Input!$M$116+Input!$M$92)*$M$7)/A14taxstdlife))</f>
        <v>n/a</v>
      </c>
      <c r="Q507" s="172" t="str">
        <f>IF(A14taxstdlife="n/a","n/a",IF(Q$3&gt;(A14taxstdlife+$E507),((Input!$M$116+Input!$M$92)*$M$7)-SUM($M507:P507),((Input!$M$116+Input!$M$92)*$M$7)/A14taxstdlife))</f>
        <v>n/a</v>
      </c>
      <c r="R507" s="172" t="str">
        <f>IF(A14taxstdlife="n/a","n/a",IF(R$3&gt;(A14taxstdlife+$E507),((Input!$M$116+Input!$M$92)*$M$7)-SUM($M507:Q507),((Input!$M$116+Input!$M$92)*$M$7)/A14taxstdlife))</f>
        <v>n/a</v>
      </c>
      <c r="S507" s="172" t="str">
        <f>IF(A14taxstdlife="n/a","n/a",IF(S$3&gt;(A14taxstdlife+$E507),((Input!$M$116+Input!$M$92)*$M$7)-SUM($M507:R507),((Input!$M$116+Input!$M$92)*$M$7)/A14taxstdlife))</f>
        <v>n/a</v>
      </c>
      <c r="T507" s="172" t="str">
        <f>IF(A14taxstdlife="n/a","n/a",IF(T$3&gt;(A14taxstdlife+$E507),((Input!$M$116+Input!$M$92)*$M$7)-SUM($M507:S507),((Input!$M$116+Input!$M$92)*$M$7)/A14taxstdlife))</f>
        <v>n/a</v>
      </c>
      <c r="U507" s="172" t="str">
        <f>IF(A14taxstdlife="n/a","n/a",IF(U$3&gt;(A14taxstdlife+$E507),((Input!$M$116+Input!$M$92)*$M$7)-SUM($M507:T507),((Input!$M$116+Input!$M$92)*$M$7)/A14taxstdlife))</f>
        <v>n/a</v>
      </c>
      <c r="V507" s="172" t="str">
        <f>IF(A14taxstdlife="n/a","n/a",IF(V$3&gt;(A14taxstdlife+$E507),((Input!$M$116+Input!$M$92)*$M$7)-SUM($M507:U507),((Input!$M$116+Input!$M$92)*$M$7)/A14taxstdlife))</f>
        <v>n/a</v>
      </c>
      <c r="W507" s="172" t="str">
        <f>IF(A14taxstdlife="n/a","n/a",IF(W$3&gt;(A14taxstdlife+$E507),((Input!$M$116+Input!$M$92)*$M$7)-SUM($M507:V507),((Input!$M$116+Input!$M$92)*$M$7)/A14taxstdlife))</f>
        <v>n/a</v>
      </c>
      <c r="X507" s="172" t="str">
        <f>IF(A14taxstdlife="n/a","n/a",IF(X$3&gt;(A14taxstdlife+$E507),((Input!$M$116+Input!$M$92)*$M$7)-SUM($M507:W507),((Input!$M$116+Input!$M$92)*$M$7)/A14taxstdlife))</f>
        <v>n/a</v>
      </c>
      <c r="Y507" s="172" t="str">
        <f>IF(A14taxstdlife="n/a","n/a",IF(Y$3&gt;(A14taxstdlife+$E507),((Input!$M$116+Input!$M$92)*$M$7)-SUM($M507:X507),((Input!$M$116+Input!$M$92)*$M$7)/A14taxstdlife))</f>
        <v>n/a</v>
      </c>
      <c r="Z507" s="172" t="str">
        <f>IF(A14taxstdlife="n/a","n/a",IF(Z$3&gt;(A14taxstdlife+$E507),((Input!$M$116+Input!$M$92)*$M$7)-SUM($M507:Y507),((Input!$M$116+Input!$M$92)*$M$7)/A14taxstdlife))</f>
        <v>n/a</v>
      </c>
      <c r="AA507" s="172" t="str">
        <f>IF(A14taxstdlife="n/a","n/a",IF(AA$3&gt;(A14taxstdlife+$E507),((Input!$M$116+Input!$M$92)*$M$7)-SUM($M507:Z507),((Input!$M$116+Input!$M$92)*$M$7)/A14taxstdlife))</f>
        <v>n/a</v>
      </c>
      <c r="AB507" s="172" t="str">
        <f>IF(A14taxstdlife="n/a","n/a",IF(AB$3&gt;(A14taxstdlife+$E507),((Input!$M$116+Input!$M$92)*$M$7)-SUM($M507:AA507),((Input!$M$116+Input!$M$92)*$M$7)/A14taxstdlife))</f>
        <v>n/a</v>
      </c>
      <c r="AC507" s="172" t="str">
        <f>IF(A14taxstdlife="n/a","n/a",IF(AC$3&gt;(A14taxstdlife+$E507),((Input!$M$116+Input!$M$92)*$M$7)-SUM($M507:AB507),((Input!$M$116+Input!$M$92)*$M$7)/A14taxstdlife))</f>
        <v>n/a</v>
      </c>
      <c r="AD507" s="172" t="str">
        <f>IF(A14taxstdlife="n/a","n/a",IF(AD$3&gt;(A14taxstdlife+$E507),((Input!$M$116+Input!$M$92)*$M$7)-SUM($M507:AC507),((Input!$M$116+Input!$M$92)*$M$7)/A14taxstdlife))</f>
        <v>n/a</v>
      </c>
      <c r="AE507" s="172" t="str">
        <f>IF(A14taxstdlife="n/a","n/a",IF(AE$3&gt;(A14taxstdlife+$E507),((Input!$M$116+Input!$M$92)*$M$7)-SUM($M507:AD507),((Input!$M$116+Input!$M$92)*$M$7)/A14taxstdlife))</f>
        <v>n/a</v>
      </c>
      <c r="AF507" s="172" t="str">
        <f>IF(A14taxstdlife="n/a","n/a",IF(AF$3&gt;(A14taxstdlife+$E507),((Input!$M$116+Input!$M$92)*$M$7)-SUM($M507:AE507),((Input!$M$116+Input!$M$92)*$M$7)/A14taxstdlife))</f>
        <v>n/a</v>
      </c>
      <c r="AG507" s="172" t="str">
        <f>IF(A14taxstdlife="n/a","n/a",IF(AG$3&gt;(A14taxstdlife+$E507),((Input!$M$116+Input!$M$92)*$M$7)-SUM($M507:AF507),((Input!$M$116+Input!$M$92)*$M$7)/A14taxstdlife))</f>
        <v>n/a</v>
      </c>
      <c r="AH507" s="172" t="str">
        <f>IF(A14taxstdlife="n/a","n/a",IF(AH$3&gt;(A14taxstdlife+$E507),((Input!$M$116+Input!$M$92)*$M$7)-SUM($M507:AG507),((Input!$M$116+Input!$M$92)*$M$7)/A14taxstdlife))</f>
        <v>n/a</v>
      </c>
      <c r="AI507" s="172" t="str">
        <f>IF(A14taxstdlife="n/a","n/a",IF(AI$3&gt;(A14taxstdlife+$E507),((Input!$M$116+Input!$M$92)*$M$7)-SUM($M507:AH507),((Input!$M$116+Input!$M$92)*$M$7)/A14taxstdlife))</f>
        <v>n/a</v>
      </c>
      <c r="AJ507" s="172" t="str">
        <f>IF(A14taxstdlife="n/a","n/a",IF(AJ$3&gt;(A14taxstdlife+$E507),((Input!$M$116+Input!$M$92)*$M$7)-SUM($M507:AI507),((Input!$M$116+Input!$M$92)*$M$7)/A14taxstdlife))</f>
        <v>n/a</v>
      </c>
      <c r="AK507" s="172" t="str">
        <f>IF(A14taxstdlife="n/a","n/a",IF(AK$3&gt;(A14taxstdlife+$E507),((Input!$M$116+Input!$M$92)*$M$7)-SUM($M507:AJ507),((Input!$M$116+Input!$M$92)*$M$7)/A14taxstdlife))</f>
        <v>n/a</v>
      </c>
      <c r="AL507" s="172" t="str">
        <f>IF(A14taxstdlife="n/a","n/a",IF(AL$3&gt;(A14taxstdlife+$E507),((Input!$M$116+Input!$M$92)*$M$7)-SUM($M507:AK507),((Input!$M$116+Input!$M$92)*$M$7)/A14taxstdlife))</f>
        <v>n/a</v>
      </c>
      <c r="AM507" s="172" t="str">
        <f>IF(A14taxstdlife="n/a","n/a",IF(AM$3&gt;(A14taxstdlife+$E507),((Input!$M$116+Input!$M$92)*$M$7)-SUM($M507:AL507),((Input!$M$116+Input!$M$92)*$M$7)/A14taxstdlife))</f>
        <v>n/a</v>
      </c>
      <c r="AN507" s="172" t="str">
        <f>IF(A14taxstdlife="n/a","n/a",IF(AN$3&gt;(A14taxstdlife+$E507),((Input!$M$116+Input!$M$92)*$M$7)-SUM($M507:AM507),((Input!$M$116+Input!$M$92)*$M$7)/A14taxstdlife))</f>
        <v>n/a</v>
      </c>
      <c r="AO507" s="172" t="str">
        <f>IF(A14taxstdlife="n/a","n/a",IF(AO$3&gt;(A14taxstdlife+$E507),((Input!$M$116+Input!$M$92)*$M$7)-SUM($M507:AN507),((Input!$M$116+Input!$M$92)*$M$7)/A14taxstdlife))</f>
        <v>n/a</v>
      </c>
      <c r="AP507" s="172" t="str">
        <f>IF(A14taxstdlife="n/a","n/a",IF(AP$3&gt;(A14taxstdlife+$E507),((Input!$M$116+Input!$M$92)*$M$7)-SUM($M507:AO507),((Input!$M$116+Input!$M$92)*$M$7)/A14taxstdlife))</f>
        <v>n/a</v>
      </c>
      <c r="AQ507" s="172" t="str">
        <f>IF(A14taxstdlife="n/a","n/a",IF(AQ$3&gt;(A14taxstdlife+$E507),((Input!$M$116+Input!$M$92)*$M$7)-SUM($M507:AP507),((Input!$M$116+Input!$M$92)*$M$7)/A14taxstdlife))</f>
        <v>n/a</v>
      </c>
      <c r="AR507" s="172" t="str">
        <f>IF(A14taxstdlife="n/a","n/a",IF(AR$3&gt;(A14taxstdlife+$E507),((Input!$M$116+Input!$M$92)*$M$7)-SUM($M507:AQ507),((Input!$M$116+Input!$M$92)*$M$7)/A14taxstdlife))</f>
        <v>n/a</v>
      </c>
      <c r="AS507" s="172" t="str">
        <f>IF(A14taxstdlife="n/a","n/a",IF(AS$3&gt;(A14taxstdlife+$E507),((Input!$M$116+Input!$M$92)*$M$7)-SUM($M507:AR507),((Input!$M$116+Input!$M$92)*$M$7)/A14taxstdlife))</f>
        <v>n/a</v>
      </c>
      <c r="AT507" s="172" t="str">
        <f>IF(A14taxstdlife="n/a","n/a",IF(AT$3&gt;(A14taxstdlife+$E507),((Input!$M$116+Input!$M$92)*$M$7)-SUM($M507:AS507),((Input!$M$116+Input!$M$92)*$M$7)/A14taxstdlife))</f>
        <v>n/a</v>
      </c>
      <c r="AU507" s="172" t="str">
        <f>IF(A14taxstdlife="n/a","n/a",IF(AU$3&gt;(A14taxstdlife+$E507),((Input!$M$116+Input!$M$92)*$M$7)-SUM($M507:AT507),((Input!$M$116+Input!$M$92)*$M$7)/A14taxstdlife))</f>
        <v>n/a</v>
      </c>
      <c r="AV507" s="172" t="str">
        <f>IF(A14taxstdlife="n/a","n/a",IF(AV$3&gt;(A14taxstdlife+$E507),((Input!$M$116+Input!$M$92)*$M$7)-SUM($M507:AU507),((Input!$M$116+Input!$M$92)*$M$7)/A14taxstdlife))</f>
        <v>n/a</v>
      </c>
      <c r="AW507" s="172" t="str">
        <f>IF(A14taxstdlife="n/a","n/a",IF(AW$3&gt;(A14taxstdlife+$E507),((Input!$M$116+Input!$M$92)*$M$7)-SUM($M507:AV507),((Input!$M$116+Input!$M$92)*$M$7)/A14taxstdlife))</f>
        <v>n/a</v>
      </c>
      <c r="AX507" s="172" t="str">
        <f>IF(A14taxstdlife="n/a","n/a",IF(AX$3&gt;(A14taxstdlife+$E507),((Input!$M$116+Input!$M$92)*$M$7)-SUM($M507:AW507),((Input!$M$116+Input!$M$92)*$M$7)/A14taxstdlife))</f>
        <v>n/a</v>
      </c>
      <c r="AY507" s="172" t="str">
        <f>IF(A14taxstdlife="n/a","n/a",IF(AY$3&gt;(A14taxstdlife+$E507),((Input!$M$116+Input!$M$92)*$M$7)-SUM($M507:AX507),((Input!$M$116+Input!$M$92)*$M$7)/A14taxstdlife))</f>
        <v>n/a</v>
      </c>
      <c r="AZ507" s="172" t="str">
        <f>IF(A14taxstdlife="n/a","n/a",IF(AZ$3&gt;(A14taxstdlife+$E507),((Input!$M$116+Input!$M$92)*$M$7)-SUM($M507:AY507),((Input!$M$116+Input!$M$92)*$M$7)/A14taxstdlife))</f>
        <v>n/a</v>
      </c>
      <c r="BA507" s="172" t="str">
        <f>IF(A14taxstdlife="n/a","n/a",IF(BA$3&gt;(A14taxstdlife+$E507),((Input!$M$116+Input!$M$92)*$M$7)-SUM($M507:AZ507),((Input!$M$116+Input!$M$92)*$M$7)/A14taxstdlife))</f>
        <v>n/a</v>
      </c>
      <c r="BB507" s="172" t="str">
        <f>IF(A14taxstdlife="n/a","n/a",IF(BB$3&gt;(A14taxstdlife+$E507),((Input!$M$116+Input!$M$92)*$M$7)-SUM($M507:BA507),((Input!$M$116+Input!$M$92)*$M$7)/A14taxstdlife))</f>
        <v>n/a</v>
      </c>
      <c r="BC507" s="172" t="str">
        <f>IF(A14taxstdlife="n/a","n/a",IF(BC$3&gt;(A14taxstdlife+$E507),((Input!$M$116+Input!$M$92)*$M$7)-SUM($M507:BB507),((Input!$M$116+Input!$M$92)*$M$7)/A14taxstdlife))</f>
        <v>n/a</v>
      </c>
      <c r="BD507" s="172" t="str">
        <f>IF(A14taxstdlife="n/a","n/a",IF(BD$3&gt;(A14taxstdlife+$E507),((Input!$M$116+Input!$M$92)*$M$7)-SUM($M507:BC507),((Input!$M$116+Input!$M$92)*$M$7)/A14taxstdlife))</f>
        <v>n/a</v>
      </c>
      <c r="BE507" s="172" t="str">
        <f>IF(A14taxstdlife="n/a","n/a",IF(BE$3&gt;(A14taxstdlife+$E507),((Input!$M$116+Input!$M$92)*$M$7)-SUM($M507:BD507),((Input!$M$116+Input!$M$92)*$M$7)/A14taxstdlife))</f>
        <v>n/a</v>
      </c>
      <c r="BF507" s="172" t="str">
        <f>IF(A14taxstdlife="n/a","n/a",IF(BF$3&gt;(A14taxstdlife+$E507),((Input!$M$116+Input!$M$92)*$M$7)-SUM($M507:BE507),((Input!$M$116+Input!$M$92)*$M$7)/A14taxstdlife))</f>
        <v>n/a</v>
      </c>
      <c r="BG507" s="172" t="str">
        <f>IF(A14taxstdlife="n/a","n/a",IF(BG$3&gt;(A14taxstdlife+$E507),((Input!$M$116+Input!$M$92)*$M$7)-SUM($M507:BF507),((Input!$M$116+Input!$M$92)*$M$7)/A14taxstdlife))</f>
        <v>n/a</v>
      </c>
      <c r="BH507" s="172" t="str">
        <f>IF(A14taxstdlife="n/a","n/a",IF(BH$3&gt;(A14taxstdlife+$E507),((Input!$M$116+Input!$M$92)*$M$7)-SUM($M507:BG507),((Input!$M$116+Input!$M$92)*$M$7)/A14taxstdlife))</f>
        <v>n/a</v>
      </c>
      <c r="BI507" s="172" t="str">
        <f>IF(A14taxstdlife="n/a","n/a",IF(BI$3&gt;(A14taxstdlife+$E507),((Input!$M$116+Input!$M$92)*$M$7)-SUM($M507:BH507),((Input!$M$116+Input!$M$92)*$M$7)/A14taxstdlife))</f>
        <v>n/a</v>
      </c>
      <c r="BJ507" s="16"/>
      <c r="BK507" s="16"/>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2" customFormat="1" hidden="1" outlineLevel="2">
      <c r="A508" s="16"/>
      <c r="B508" s="16"/>
      <c r="C508" s="35"/>
      <c r="D508" s="546"/>
      <c r="E508" s="293">
        <v>8</v>
      </c>
      <c r="F508" s="37"/>
      <c r="G508" s="318"/>
      <c r="H508" s="320"/>
      <c r="I508" s="320"/>
      <c r="J508" s="320"/>
      <c r="K508" s="320"/>
      <c r="L508" s="320"/>
      <c r="M508" s="320"/>
      <c r="N508" s="319"/>
      <c r="O508" s="172" t="str">
        <f>IF(A14taxstdlife="n/a","n/a",IF(O$3&gt;(A14taxstdlife+$E508),((Input!$N$116+Input!$N$92)*$N$7)-SUM($N508:N508),((Input!$N$116+Input!$N$92)*$N$7)/A14taxstdlife))</f>
        <v>n/a</v>
      </c>
      <c r="P508" s="172" t="str">
        <f>IF(A14taxstdlife="n/a","n/a",IF(P$3&gt;(A14taxstdlife+$E508),((Input!$N$116+Input!$N$92)*$N$7)-SUM($N508:O508),((Input!$N$116+Input!$N$92)*$N$7)/A14taxstdlife))</f>
        <v>n/a</v>
      </c>
      <c r="Q508" s="172" t="str">
        <f>IF(A14taxstdlife="n/a","n/a",IF(Q$3&gt;(A14taxstdlife+$E508),((Input!$N$116+Input!$N$92)*$N$7)-SUM($N508:P508),((Input!$N$116+Input!$N$92)*$N$7)/A14taxstdlife))</f>
        <v>n/a</v>
      </c>
      <c r="R508" s="172" t="str">
        <f>IF(A14taxstdlife="n/a","n/a",IF(R$3&gt;(A14taxstdlife+$E508),((Input!$N$116+Input!$N$92)*$N$7)-SUM($N508:Q508),((Input!$N$116+Input!$N$92)*$N$7)/A14taxstdlife))</f>
        <v>n/a</v>
      </c>
      <c r="S508" s="172" t="str">
        <f>IF(A14taxstdlife="n/a","n/a",IF(S$3&gt;(A14taxstdlife+$E508),((Input!$N$116+Input!$N$92)*$N$7)-SUM($N508:R508),((Input!$N$116+Input!$N$92)*$N$7)/A14taxstdlife))</f>
        <v>n/a</v>
      </c>
      <c r="T508" s="172" t="str">
        <f>IF(A14taxstdlife="n/a","n/a",IF(T$3&gt;(A14taxstdlife+$E508),((Input!$N$116+Input!$N$92)*$N$7)-SUM($N508:S508),((Input!$N$116+Input!$N$92)*$N$7)/A14taxstdlife))</f>
        <v>n/a</v>
      </c>
      <c r="U508" s="172" t="str">
        <f>IF(A14taxstdlife="n/a","n/a",IF(U$3&gt;(A14taxstdlife+$E508),((Input!$N$116+Input!$N$92)*$N$7)-SUM($N508:T508),((Input!$N$116+Input!$N$92)*$N$7)/A14taxstdlife))</f>
        <v>n/a</v>
      </c>
      <c r="V508" s="172" t="str">
        <f>IF(A14taxstdlife="n/a","n/a",IF(V$3&gt;(A14taxstdlife+$E508),((Input!$N$116+Input!$N$92)*$N$7)-SUM($N508:U508),((Input!$N$116+Input!$N$92)*$N$7)/A14taxstdlife))</f>
        <v>n/a</v>
      </c>
      <c r="W508" s="172" t="str">
        <f>IF(A14taxstdlife="n/a","n/a",IF(W$3&gt;(A14taxstdlife+$E508),((Input!$N$116+Input!$N$92)*$N$7)-SUM($N508:V508),((Input!$N$116+Input!$N$92)*$N$7)/A14taxstdlife))</f>
        <v>n/a</v>
      </c>
      <c r="X508" s="172" t="str">
        <f>IF(A14taxstdlife="n/a","n/a",IF(X$3&gt;(A14taxstdlife+$E508),((Input!$N$116+Input!$N$92)*$N$7)-SUM($N508:W508),((Input!$N$116+Input!$N$92)*$N$7)/A14taxstdlife))</f>
        <v>n/a</v>
      </c>
      <c r="Y508" s="172" t="str">
        <f>IF(A14taxstdlife="n/a","n/a",IF(Y$3&gt;(A14taxstdlife+$E508),((Input!$N$116+Input!$N$92)*$N$7)-SUM($N508:X508),((Input!$N$116+Input!$N$92)*$N$7)/A14taxstdlife))</f>
        <v>n/a</v>
      </c>
      <c r="Z508" s="172" t="str">
        <f>IF(A14taxstdlife="n/a","n/a",IF(Z$3&gt;(A14taxstdlife+$E508),((Input!$N$116+Input!$N$92)*$N$7)-SUM($N508:Y508),((Input!$N$116+Input!$N$92)*$N$7)/A14taxstdlife))</f>
        <v>n/a</v>
      </c>
      <c r="AA508" s="172" t="str">
        <f>IF(A14taxstdlife="n/a","n/a",IF(AA$3&gt;(A14taxstdlife+$E508),((Input!$N$116+Input!$N$92)*$N$7)-SUM($N508:Z508),((Input!$N$116+Input!$N$92)*$N$7)/A14taxstdlife))</f>
        <v>n/a</v>
      </c>
      <c r="AB508" s="172" t="str">
        <f>IF(A14taxstdlife="n/a","n/a",IF(AB$3&gt;(A14taxstdlife+$E508),((Input!$N$116+Input!$N$92)*$N$7)-SUM($N508:AA508),((Input!$N$116+Input!$N$92)*$N$7)/A14taxstdlife))</f>
        <v>n/a</v>
      </c>
      <c r="AC508" s="172" t="str">
        <f>IF(A14taxstdlife="n/a","n/a",IF(AC$3&gt;(A14taxstdlife+$E508),((Input!$N$116+Input!$N$92)*$N$7)-SUM($N508:AB508),((Input!$N$116+Input!$N$92)*$N$7)/A14taxstdlife))</f>
        <v>n/a</v>
      </c>
      <c r="AD508" s="172" t="str">
        <f>IF(A14taxstdlife="n/a","n/a",IF(AD$3&gt;(A14taxstdlife+$E508),((Input!$N$116+Input!$N$92)*$N$7)-SUM($N508:AC508),((Input!$N$116+Input!$N$92)*$N$7)/A14taxstdlife))</f>
        <v>n/a</v>
      </c>
      <c r="AE508" s="172" t="str">
        <f>IF(A14taxstdlife="n/a","n/a",IF(AE$3&gt;(A14taxstdlife+$E508),((Input!$N$116+Input!$N$92)*$N$7)-SUM($N508:AD508),((Input!$N$116+Input!$N$92)*$N$7)/A14taxstdlife))</f>
        <v>n/a</v>
      </c>
      <c r="AF508" s="172" t="str">
        <f>IF(A14taxstdlife="n/a","n/a",IF(AF$3&gt;(A14taxstdlife+$E508),((Input!$N$116+Input!$N$92)*$N$7)-SUM($N508:AE508),((Input!$N$116+Input!$N$92)*$N$7)/A14taxstdlife))</f>
        <v>n/a</v>
      </c>
      <c r="AG508" s="172" t="str">
        <f>IF(A14taxstdlife="n/a","n/a",IF(AG$3&gt;(A14taxstdlife+$E508),((Input!$N$116+Input!$N$92)*$N$7)-SUM($N508:AF508),((Input!$N$116+Input!$N$92)*$N$7)/A14taxstdlife))</f>
        <v>n/a</v>
      </c>
      <c r="AH508" s="172" t="str">
        <f>IF(A14taxstdlife="n/a","n/a",IF(AH$3&gt;(A14taxstdlife+$E508),((Input!$N$116+Input!$N$92)*$N$7)-SUM($N508:AG508),((Input!$N$116+Input!$N$92)*$N$7)/A14taxstdlife))</f>
        <v>n/a</v>
      </c>
      <c r="AI508" s="172" t="str">
        <f>IF(A14taxstdlife="n/a","n/a",IF(AI$3&gt;(A14taxstdlife+$E508),((Input!$N$116+Input!$N$92)*$N$7)-SUM($N508:AH508),((Input!$N$116+Input!$N$92)*$N$7)/A14taxstdlife))</f>
        <v>n/a</v>
      </c>
      <c r="AJ508" s="172" t="str">
        <f>IF(A14taxstdlife="n/a","n/a",IF(AJ$3&gt;(A14taxstdlife+$E508),((Input!$N$116+Input!$N$92)*$N$7)-SUM($N508:AI508),((Input!$N$116+Input!$N$92)*$N$7)/A14taxstdlife))</f>
        <v>n/a</v>
      </c>
      <c r="AK508" s="172" t="str">
        <f>IF(A14taxstdlife="n/a","n/a",IF(AK$3&gt;(A14taxstdlife+$E508),((Input!$N$116+Input!$N$92)*$N$7)-SUM($N508:AJ508),((Input!$N$116+Input!$N$92)*$N$7)/A14taxstdlife))</f>
        <v>n/a</v>
      </c>
      <c r="AL508" s="172" t="str">
        <f>IF(A14taxstdlife="n/a","n/a",IF(AL$3&gt;(A14taxstdlife+$E508),((Input!$N$116+Input!$N$92)*$N$7)-SUM($N508:AK508),((Input!$N$116+Input!$N$92)*$N$7)/A14taxstdlife))</f>
        <v>n/a</v>
      </c>
      <c r="AM508" s="172" t="str">
        <f>IF(A14taxstdlife="n/a","n/a",IF(AM$3&gt;(A14taxstdlife+$E508),((Input!$N$116+Input!$N$92)*$N$7)-SUM($N508:AL508),((Input!$N$116+Input!$N$92)*$N$7)/A14taxstdlife))</f>
        <v>n/a</v>
      </c>
      <c r="AN508" s="172" t="str">
        <f>IF(A14taxstdlife="n/a","n/a",IF(AN$3&gt;(A14taxstdlife+$E508),((Input!$N$116+Input!$N$92)*$N$7)-SUM($N508:AM508),((Input!$N$116+Input!$N$92)*$N$7)/A14taxstdlife))</f>
        <v>n/a</v>
      </c>
      <c r="AO508" s="172" t="str">
        <f>IF(A14taxstdlife="n/a","n/a",IF(AO$3&gt;(A14taxstdlife+$E508),((Input!$N$116+Input!$N$92)*$N$7)-SUM($N508:AN508),((Input!$N$116+Input!$N$92)*$N$7)/A14taxstdlife))</f>
        <v>n/a</v>
      </c>
      <c r="AP508" s="172" t="str">
        <f>IF(A14taxstdlife="n/a","n/a",IF(AP$3&gt;(A14taxstdlife+$E508),((Input!$N$116+Input!$N$92)*$N$7)-SUM($N508:AO508),((Input!$N$116+Input!$N$92)*$N$7)/A14taxstdlife))</f>
        <v>n/a</v>
      </c>
      <c r="AQ508" s="172" t="str">
        <f>IF(A14taxstdlife="n/a","n/a",IF(AQ$3&gt;(A14taxstdlife+$E508),((Input!$N$116+Input!$N$92)*$N$7)-SUM($N508:AP508),((Input!$N$116+Input!$N$92)*$N$7)/A14taxstdlife))</f>
        <v>n/a</v>
      </c>
      <c r="AR508" s="172" t="str">
        <f>IF(A14taxstdlife="n/a","n/a",IF(AR$3&gt;(A14taxstdlife+$E508),((Input!$N$116+Input!$N$92)*$N$7)-SUM($N508:AQ508),((Input!$N$116+Input!$N$92)*$N$7)/A14taxstdlife))</f>
        <v>n/a</v>
      </c>
      <c r="AS508" s="172" t="str">
        <f>IF(A14taxstdlife="n/a","n/a",IF(AS$3&gt;(A14taxstdlife+$E508),((Input!$N$116+Input!$N$92)*$N$7)-SUM($N508:AR508),((Input!$N$116+Input!$N$92)*$N$7)/A14taxstdlife))</f>
        <v>n/a</v>
      </c>
      <c r="AT508" s="172" t="str">
        <f>IF(A14taxstdlife="n/a","n/a",IF(AT$3&gt;(A14taxstdlife+$E508),((Input!$N$116+Input!$N$92)*$N$7)-SUM($N508:AS508),((Input!$N$116+Input!$N$92)*$N$7)/A14taxstdlife))</f>
        <v>n/a</v>
      </c>
      <c r="AU508" s="172" t="str">
        <f>IF(A14taxstdlife="n/a","n/a",IF(AU$3&gt;(A14taxstdlife+$E508),((Input!$N$116+Input!$N$92)*$N$7)-SUM($N508:AT508),((Input!$N$116+Input!$N$92)*$N$7)/A14taxstdlife))</f>
        <v>n/a</v>
      </c>
      <c r="AV508" s="172" t="str">
        <f>IF(A14taxstdlife="n/a","n/a",IF(AV$3&gt;(A14taxstdlife+$E508),((Input!$N$116+Input!$N$92)*$N$7)-SUM($N508:AU508),((Input!$N$116+Input!$N$92)*$N$7)/A14taxstdlife))</f>
        <v>n/a</v>
      </c>
      <c r="AW508" s="172" t="str">
        <f>IF(A14taxstdlife="n/a","n/a",IF(AW$3&gt;(A14taxstdlife+$E508),((Input!$N$116+Input!$N$92)*$N$7)-SUM($N508:AV508),((Input!$N$116+Input!$N$92)*$N$7)/A14taxstdlife))</f>
        <v>n/a</v>
      </c>
      <c r="AX508" s="172" t="str">
        <f>IF(A14taxstdlife="n/a","n/a",IF(AX$3&gt;(A14taxstdlife+$E508),((Input!$N$116+Input!$N$92)*$N$7)-SUM($N508:AW508),((Input!$N$116+Input!$N$92)*$N$7)/A14taxstdlife))</f>
        <v>n/a</v>
      </c>
      <c r="AY508" s="172" t="str">
        <f>IF(A14taxstdlife="n/a","n/a",IF(AY$3&gt;(A14taxstdlife+$E508),((Input!$N$116+Input!$N$92)*$N$7)-SUM($N508:AX508),((Input!$N$116+Input!$N$92)*$N$7)/A14taxstdlife))</f>
        <v>n/a</v>
      </c>
      <c r="AZ508" s="172" t="str">
        <f>IF(A14taxstdlife="n/a","n/a",IF(AZ$3&gt;(A14taxstdlife+$E508),((Input!$N$116+Input!$N$92)*$N$7)-SUM($N508:AY508),((Input!$N$116+Input!$N$92)*$N$7)/A14taxstdlife))</f>
        <v>n/a</v>
      </c>
      <c r="BA508" s="172" t="str">
        <f>IF(A14taxstdlife="n/a","n/a",IF(BA$3&gt;(A14taxstdlife+$E508),((Input!$N$116+Input!$N$92)*$N$7)-SUM($N508:AZ508),((Input!$N$116+Input!$N$92)*$N$7)/A14taxstdlife))</f>
        <v>n/a</v>
      </c>
      <c r="BB508" s="172" t="str">
        <f>IF(A14taxstdlife="n/a","n/a",IF(BB$3&gt;(A14taxstdlife+$E508),((Input!$N$116+Input!$N$92)*$N$7)-SUM($N508:BA508),((Input!$N$116+Input!$N$92)*$N$7)/A14taxstdlife))</f>
        <v>n/a</v>
      </c>
      <c r="BC508" s="172" t="str">
        <f>IF(A14taxstdlife="n/a","n/a",IF(BC$3&gt;(A14taxstdlife+$E508),((Input!$N$116+Input!$N$92)*$N$7)-SUM($N508:BB508),((Input!$N$116+Input!$N$92)*$N$7)/A14taxstdlife))</f>
        <v>n/a</v>
      </c>
      <c r="BD508" s="172" t="str">
        <f>IF(A14taxstdlife="n/a","n/a",IF(BD$3&gt;(A14taxstdlife+$E508),((Input!$N$116+Input!$N$92)*$N$7)-SUM($N508:BC508),((Input!$N$116+Input!$N$92)*$N$7)/A14taxstdlife))</f>
        <v>n/a</v>
      </c>
      <c r="BE508" s="172" t="str">
        <f>IF(A14taxstdlife="n/a","n/a",IF(BE$3&gt;(A14taxstdlife+$E508),((Input!$N$116+Input!$N$92)*$N$7)-SUM($N508:BD508),((Input!$N$116+Input!$N$92)*$N$7)/A14taxstdlife))</f>
        <v>n/a</v>
      </c>
      <c r="BF508" s="172" t="str">
        <f>IF(A14taxstdlife="n/a","n/a",IF(BF$3&gt;(A14taxstdlife+$E508),((Input!$N$116+Input!$N$92)*$N$7)-SUM($N508:BE508),((Input!$N$116+Input!$N$92)*$N$7)/A14taxstdlife))</f>
        <v>n/a</v>
      </c>
      <c r="BG508" s="172" t="str">
        <f>IF(A14taxstdlife="n/a","n/a",IF(BG$3&gt;(A14taxstdlife+$E508),((Input!$N$116+Input!$N$92)*$N$7)-SUM($N508:BF508),((Input!$N$116+Input!$N$92)*$N$7)/A14taxstdlife))</f>
        <v>n/a</v>
      </c>
      <c r="BH508" s="172" t="str">
        <f>IF(A14taxstdlife="n/a","n/a",IF(BH$3&gt;(A14taxstdlife+$E508),((Input!$N$116+Input!$N$92)*$N$7)-SUM($N508:BG508),((Input!$N$116+Input!$N$92)*$N$7)/A14taxstdlife))</f>
        <v>n/a</v>
      </c>
      <c r="BI508" s="172" t="str">
        <f>IF(A14taxstdlife="n/a","n/a",IF(BI$3&gt;(A14taxstdlife+$E508),((Input!$N$116+Input!$N$92)*$N$7)-SUM($N508:BH508),((Input!$N$116+Input!$N$92)*$N$7)/A14taxstdlife))</f>
        <v>n/a</v>
      </c>
      <c r="BJ508" s="16"/>
      <c r="BK508" s="16"/>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2" customFormat="1" hidden="1" outlineLevel="2">
      <c r="A509" s="16"/>
      <c r="B509" s="16"/>
      <c r="C509" s="35"/>
      <c r="D509" s="546"/>
      <c r="E509" s="293">
        <v>9</v>
      </c>
      <c r="F509" s="37"/>
      <c r="G509" s="318"/>
      <c r="H509" s="320"/>
      <c r="I509" s="320"/>
      <c r="J509" s="320"/>
      <c r="K509" s="320"/>
      <c r="L509" s="320"/>
      <c r="M509" s="320"/>
      <c r="N509" s="320"/>
      <c r="O509" s="319"/>
      <c r="P509" s="172" t="str">
        <f>IF(A14taxstdlife="n/a","n/a",IF(P$3&gt;(A14taxstdlife+$E509),((Input!$O$116+Input!$O$92)*$O$7)-SUM($O509:O509),((Input!$O$116+Input!$O$92)*$O$7)/A14taxstdlife))</f>
        <v>n/a</v>
      </c>
      <c r="Q509" s="172" t="str">
        <f>IF(A14taxstdlife="n/a","n/a",IF(Q$3&gt;(A14taxstdlife+$E509),((Input!$O$116+Input!$O$92)*$O$7)-SUM($O509:P509),((Input!$O$116+Input!$O$92)*$O$7)/A14taxstdlife))</f>
        <v>n/a</v>
      </c>
      <c r="R509" s="172" t="str">
        <f>IF(A14taxstdlife="n/a","n/a",IF(R$3&gt;(A14taxstdlife+$E509),((Input!$O$116+Input!$O$92)*$O$7)-SUM($O509:Q509),((Input!$O$116+Input!$O$92)*$O$7)/A14taxstdlife))</f>
        <v>n/a</v>
      </c>
      <c r="S509" s="172" t="str">
        <f>IF(A14taxstdlife="n/a","n/a",IF(S$3&gt;(A14taxstdlife+$E509),((Input!$O$116+Input!$O$92)*$O$7)-SUM($O509:R509),((Input!$O$116+Input!$O$92)*$O$7)/A14taxstdlife))</f>
        <v>n/a</v>
      </c>
      <c r="T509" s="172" t="str">
        <f>IF(A14taxstdlife="n/a","n/a",IF(T$3&gt;(A14taxstdlife+$E509),((Input!$O$116+Input!$O$92)*$O$7)-SUM($O509:S509),((Input!$O$116+Input!$O$92)*$O$7)/A14taxstdlife))</f>
        <v>n/a</v>
      </c>
      <c r="U509" s="172" t="str">
        <f>IF(A14taxstdlife="n/a","n/a",IF(U$3&gt;(A14taxstdlife+$E509),((Input!$O$116+Input!$O$92)*$O$7)-SUM($O509:T509),((Input!$O$116+Input!$O$92)*$O$7)/A14taxstdlife))</f>
        <v>n/a</v>
      </c>
      <c r="V509" s="172" t="str">
        <f>IF(A14taxstdlife="n/a","n/a",IF(V$3&gt;(A14taxstdlife+$E509),((Input!$O$116+Input!$O$92)*$O$7)-SUM($O509:U509),((Input!$O$116+Input!$O$92)*$O$7)/A14taxstdlife))</f>
        <v>n/a</v>
      </c>
      <c r="W509" s="172" t="str">
        <f>IF(A14taxstdlife="n/a","n/a",IF(W$3&gt;(A14taxstdlife+$E509),((Input!$O$116+Input!$O$92)*$O$7)-SUM($O509:V509),((Input!$O$116+Input!$O$92)*$O$7)/A14taxstdlife))</f>
        <v>n/a</v>
      </c>
      <c r="X509" s="172" t="str">
        <f>IF(A14taxstdlife="n/a","n/a",IF(X$3&gt;(A14taxstdlife+$E509),((Input!$O$116+Input!$O$92)*$O$7)-SUM($O509:W509),((Input!$O$116+Input!$O$92)*$O$7)/A14taxstdlife))</f>
        <v>n/a</v>
      </c>
      <c r="Y509" s="172" t="str">
        <f>IF(A14taxstdlife="n/a","n/a",IF(Y$3&gt;(A14taxstdlife+$E509),((Input!$O$116+Input!$O$92)*$O$7)-SUM($O509:X509),((Input!$O$116+Input!$O$92)*$O$7)/A14taxstdlife))</f>
        <v>n/a</v>
      </c>
      <c r="Z509" s="172" t="str">
        <f>IF(A14taxstdlife="n/a","n/a",IF(Z$3&gt;(A14taxstdlife+$E509),((Input!$O$116+Input!$O$92)*$O$7)-SUM($O509:Y509),((Input!$O$116+Input!$O$92)*$O$7)/A14taxstdlife))</f>
        <v>n/a</v>
      </c>
      <c r="AA509" s="172" t="str">
        <f>IF(A14taxstdlife="n/a","n/a",IF(AA$3&gt;(A14taxstdlife+$E509),((Input!$O$116+Input!$O$92)*$O$7)-SUM($O509:Z509),((Input!$O$116+Input!$O$92)*$O$7)/A14taxstdlife))</f>
        <v>n/a</v>
      </c>
      <c r="AB509" s="172" t="str">
        <f>IF(A14taxstdlife="n/a","n/a",IF(AB$3&gt;(A14taxstdlife+$E509),((Input!$O$116+Input!$O$92)*$O$7)-SUM($O509:AA509),((Input!$O$116+Input!$O$92)*$O$7)/A14taxstdlife))</f>
        <v>n/a</v>
      </c>
      <c r="AC509" s="172" t="str">
        <f>IF(A14taxstdlife="n/a","n/a",IF(AC$3&gt;(A14taxstdlife+$E509),((Input!$O$116+Input!$O$92)*$O$7)-SUM($O509:AB509),((Input!$O$116+Input!$O$92)*$O$7)/A14taxstdlife))</f>
        <v>n/a</v>
      </c>
      <c r="AD509" s="172" t="str">
        <f>IF(A14taxstdlife="n/a","n/a",IF(AD$3&gt;(A14taxstdlife+$E509),((Input!$O$116+Input!$O$92)*$O$7)-SUM($O509:AC509),((Input!$O$116+Input!$O$92)*$O$7)/A14taxstdlife))</f>
        <v>n/a</v>
      </c>
      <c r="AE509" s="172" t="str">
        <f>IF(A14taxstdlife="n/a","n/a",IF(AE$3&gt;(A14taxstdlife+$E509),((Input!$O$116+Input!$O$92)*$O$7)-SUM($O509:AD509),((Input!$O$116+Input!$O$92)*$O$7)/A14taxstdlife))</f>
        <v>n/a</v>
      </c>
      <c r="AF509" s="172" t="str">
        <f>IF(A14taxstdlife="n/a","n/a",IF(AF$3&gt;(A14taxstdlife+$E509),((Input!$O$116+Input!$O$92)*$O$7)-SUM($O509:AE509),((Input!$O$116+Input!$O$92)*$O$7)/A14taxstdlife))</f>
        <v>n/a</v>
      </c>
      <c r="AG509" s="172" t="str">
        <f>IF(A14taxstdlife="n/a","n/a",IF(AG$3&gt;(A14taxstdlife+$E509),((Input!$O$116+Input!$O$92)*$O$7)-SUM($O509:AF509),((Input!$O$116+Input!$O$92)*$O$7)/A14taxstdlife))</f>
        <v>n/a</v>
      </c>
      <c r="AH509" s="172" t="str">
        <f>IF(A14taxstdlife="n/a","n/a",IF(AH$3&gt;(A14taxstdlife+$E509),((Input!$O$116+Input!$O$92)*$O$7)-SUM($O509:AG509),((Input!$O$116+Input!$O$92)*$O$7)/A14taxstdlife))</f>
        <v>n/a</v>
      </c>
      <c r="AI509" s="172" t="str">
        <f>IF(A14taxstdlife="n/a","n/a",IF(AI$3&gt;(A14taxstdlife+$E509),((Input!$O$116+Input!$O$92)*$O$7)-SUM($O509:AH509),((Input!$O$116+Input!$O$92)*$O$7)/A14taxstdlife))</f>
        <v>n/a</v>
      </c>
      <c r="AJ509" s="172" t="str">
        <f>IF(A14taxstdlife="n/a","n/a",IF(AJ$3&gt;(A14taxstdlife+$E509),((Input!$O$116+Input!$O$92)*$O$7)-SUM($O509:AI509),((Input!$O$116+Input!$O$92)*$O$7)/A14taxstdlife))</f>
        <v>n/a</v>
      </c>
      <c r="AK509" s="172" t="str">
        <f>IF(A14taxstdlife="n/a","n/a",IF(AK$3&gt;(A14taxstdlife+$E509),((Input!$O$116+Input!$O$92)*$O$7)-SUM($O509:AJ509),((Input!$O$116+Input!$O$92)*$O$7)/A14taxstdlife))</f>
        <v>n/a</v>
      </c>
      <c r="AL509" s="172" t="str">
        <f>IF(A14taxstdlife="n/a","n/a",IF(AL$3&gt;(A14taxstdlife+$E509),((Input!$O$116+Input!$O$92)*$O$7)-SUM($O509:AK509),((Input!$O$116+Input!$O$92)*$O$7)/A14taxstdlife))</f>
        <v>n/a</v>
      </c>
      <c r="AM509" s="172" t="str">
        <f>IF(A14taxstdlife="n/a","n/a",IF(AM$3&gt;(A14taxstdlife+$E509),((Input!$O$116+Input!$O$92)*$O$7)-SUM($O509:AL509),((Input!$O$116+Input!$O$92)*$O$7)/A14taxstdlife))</f>
        <v>n/a</v>
      </c>
      <c r="AN509" s="172" t="str">
        <f>IF(A14taxstdlife="n/a","n/a",IF(AN$3&gt;(A14taxstdlife+$E509),((Input!$O$116+Input!$O$92)*$O$7)-SUM($O509:AM509),((Input!$O$116+Input!$O$92)*$O$7)/A14taxstdlife))</f>
        <v>n/a</v>
      </c>
      <c r="AO509" s="172" t="str">
        <f>IF(A14taxstdlife="n/a","n/a",IF(AO$3&gt;(A14taxstdlife+$E509),((Input!$O$116+Input!$O$92)*$O$7)-SUM($O509:AN509),((Input!$O$116+Input!$O$92)*$O$7)/A14taxstdlife))</f>
        <v>n/a</v>
      </c>
      <c r="AP509" s="172" t="str">
        <f>IF(A14taxstdlife="n/a","n/a",IF(AP$3&gt;(A14taxstdlife+$E509),((Input!$O$116+Input!$O$92)*$O$7)-SUM($O509:AO509),((Input!$O$116+Input!$O$92)*$O$7)/A14taxstdlife))</f>
        <v>n/a</v>
      </c>
      <c r="AQ509" s="172" t="str">
        <f>IF(A14taxstdlife="n/a","n/a",IF(AQ$3&gt;(A14taxstdlife+$E509),((Input!$O$116+Input!$O$92)*$O$7)-SUM($O509:AP509),((Input!$O$116+Input!$O$92)*$O$7)/A14taxstdlife))</f>
        <v>n/a</v>
      </c>
      <c r="AR509" s="172" t="str">
        <f>IF(A14taxstdlife="n/a","n/a",IF(AR$3&gt;(A14taxstdlife+$E509),((Input!$O$116+Input!$O$92)*$O$7)-SUM($O509:AQ509),((Input!$O$116+Input!$O$92)*$O$7)/A14taxstdlife))</f>
        <v>n/a</v>
      </c>
      <c r="AS509" s="172" t="str">
        <f>IF(A14taxstdlife="n/a","n/a",IF(AS$3&gt;(A14taxstdlife+$E509),((Input!$O$116+Input!$O$92)*$O$7)-SUM($O509:AR509),((Input!$O$116+Input!$O$92)*$O$7)/A14taxstdlife))</f>
        <v>n/a</v>
      </c>
      <c r="AT509" s="172" t="str">
        <f>IF(A14taxstdlife="n/a","n/a",IF(AT$3&gt;(A14taxstdlife+$E509),((Input!$O$116+Input!$O$92)*$O$7)-SUM($O509:AS509),((Input!$O$116+Input!$O$92)*$O$7)/A14taxstdlife))</f>
        <v>n/a</v>
      </c>
      <c r="AU509" s="172" t="str">
        <f>IF(A14taxstdlife="n/a","n/a",IF(AU$3&gt;(A14taxstdlife+$E509),((Input!$O$116+Input!$O$92)*$O$7)-SUM($O509:AT509),((Input!$O$116+Input!$O$92)*$O$7)/A14taxstdlife))</f>
        <v>n/a</v>
      </c>
      <c r="AV509" s="172" t="str">
        <f>IF(A14taxstdlife="n/a","n/a",IF(AV$3&gt;(A14taxstdlife+$E509),((Input!$O$116+Input!$O$92)*$O$7)-SUM($O509:AU509),((Input!$O$116+Input!$O$92)*$O$7)/A14taxstdlife))</f>
        <v>n/a</v>
      </c>
      <c r="AW509" s="172" t="str">
        <f>IF(A14taxstdlife="n/a","n/a",IF(AW$3&gt;(A14taxstdlife+$E509),((Input!$O$116+Input!$O$92)*$O$7)-SUM($O509:AV509),((Input!$O$116+Input!$O$92)*$O$7)/A14taxstdlife))</f>
        <v>n/a</v>
      </c>
      <c r="AX509" s="172" t="str">
        <f>IF(A14taxstdlife="n/a","n/a",IF(AX$3&gt;(A14taxstdlife+$E509),((Input!$O$116+Input!$O$92)*$O$7)-SUM($O509:AW509),((Input!$O$116+Input!$O$92)*$O$7)/A14taxstdlife))</f>
        <v>n/a</v>
      </c>
      <c r="AY509" s="172" t="str">
        <f>IF(A14taxstdlife="n/a","n/a",IF(AY$3&gt;(A14taxstdlife+$E509),((Input!$O$116+Input!$O$92)*$O$7)-SUM($O509:AX509),((Input!$O$116+Input!$O$92)*$O$7)/A14taxstdlife))</f>
        <v>n/a</v>
      </c>
      <c r="AZ509" s="172" t="str">
        <f>IF(A14taxstdlife="n/a","n/a",IF(AZ$3&gt;(A14taxstdlife+$E509),((Input!$O$116+Input!$O$92)*$O$7)-SUM($O509:AY509),((Input!$O$116+Input!$O$92)*$O$7)/A14taxstdlife))</f>
        <v>n/a</v>
      </c>
      <c r="BA509" s="172" t="str">
        <f>IF(A14taxstdlife="n/a","n/a",IF(BA$3&gt;(A14taxstdlife+$E509),((Input!$O$116+Input!$O$92)*$O$7)-SUM($O509:AZ509),((Input!$O$116+Input!$O$92)*$O$7)/A14taxstdlife))</f>
        <v>n/a</v>
      </c>
      <c r="BB509" s="172" t="str">
        <f>IF(A14taxstdlife="n/a","n/a",IF(BB$3&gt;(A14taxstdlife+$E509),((Input!$O$116+Input!$O$92)*$O$7)-SUM($O509:BA509),((Input!$O$116+Input!$O$92)*$O$7)/A14taxstdlife))</f>
        <v>n/a</v>
      </c>
      <c r="BC509" s="172" t="str">
        <f>IF(A14taxstdlife="n/a","n/a",IF(BC$3&gt;(A14taxstdlife+$E509),((Input!$O$116+Input!$O$92)*$O$7)-SUM($O509:BB509),((Input!$O$116+Input!$O$92)*$O$7)/A14taxstdlife))</f>
        <v>n/a</v>
      </c>
      <c r="BD509" s="172" t="str">
        <f>IF(A14taxstdlife="n/a","n/a",IF(BD$3&gt;(A14taxstdlife+$E509),((Input!$O$116+Input!$O$92)*$O$7)-SUM($O509:BC509),((Input!$O$116+Input!$O$92)*$O$7)/A14taxstdlife))</f>
        <v>n/a</v>
      </c>
      <c r="BE509" s="172" t="str">
        <f>IF(A14taxstdlife="n/a","n/a",IF(BE$3&gt;(A14taxstdlife+$E509),((Input!$O$116+Input!$O$92)*$O$7)-SUM($O509:BD509),((Input!$O$116+Input!$O$92)*$O$7)/A14taxstdlife))</f>
        <v>n/a</v>
      </c>
      <c r="BF509" s="172" t="str">
        <f>IF(A14taxstdlife="n/a","n/a",IF(BF$3&gt;(A14taxstdlife+$E509),((Input!$O$116+Input!$O$92)*$O$7)-SUM($O509:BE509),((Input!$O$116+Input!$O$92)*$O$7)/A14taxstdlife))</f>
        <v>n/a</v>
      </c>
      <c r="BG509" s="172" t="str">
        <f>IF(A14taxstdlife="n/a","n/a",IF(BG$3&gt;(A14taxstdlife+$E509),((Input!$O$116+Input!$O$92)*$O$7)-SUM($O509:BF509),((Input!$O$116+Input!$O$92)*$O$7)/A14taxstdlife))</f>
        <v>n/a</v>
      </c>
      <c r="BH509" s="172" t="str">
        <f>IF(A14taxstdlife="n/a","n/a",IF(BH$3&gt;(A14taxstdlife+$E509),((Input!$O$116+Input!$O$92)*$O$7)-SUM($O509:BG509),((Input!$O$116+Input!$O$92)*$O$7)/A14taxstdlife))</f>
        <v>n/a</v>
      </c>
      <c r="BI509" s="172" t="str">
        <f>IF(A14taxstdlife="n/a","n/a",IF(BI$3&gt;(A14taxstdlife+$E509),((Input!$O$116+Input!$O$92)*$O$7)-SUM($O509:BH509),((Input!$O$116+Input!$O$92)*$O$7)/A14taxstdlife))</f>
        <v>n/a</v>
      </c>
      <c r="BJ509" s="16"/>
      <c r="BK509" s="16"/>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2" customFormat="1" hidden="1" outlineLevel="2">
      <c r="A510" s="16"/>
      <c r="B510" s="16"/>
      <c r="C510" s="35"/>
      <c r="D510" s="546"/>
      <c r="E510" s="294">
        <v>10</v>
      </c>
      <c r="F510" s="37"/>
      <c r="G510" s="318"/>
      <c r="H510" s="320"/>
      <c r="I510" s="320"/>
      <c r="J510" s="320"/>
      <c r="K510" s="320"/>
      <c r="L510" s="320"/>
      <c r="M510" s="320"/>
      <c r="N510" s="320"/>
      <c r="O510" s="320"/>
      <c r="P510" s="319"/>
      <c r="Q510" s="172" t="str">
        <f>IF(A14taxstdlife="n/a","n/a",IF(Q$3&gt;(A14taxstdlife+$E510),((Input!$P$116+Input!$P$92)*$P$7)-SUM($P510:P510),((Input!$P$116+Input!$P$92)*$P$7)/A14taxstdlife))</f>
        <v>n/a</v>
      </c>
      <c r="R510" s="172" t="str">
        <f>IF(A14taxstdlife="n/a","n/a",IF(R$3&gt;(A14taxstdlife+$E510),((Input!$P$116+Input!$P$92)*$P$7)-SUM($P510:Q510),((Input!$P$116+Input!$P$92)*$P$7)/A14taxstdlife))</f>
        <v>n/a</v>
      </c>
      <c r="S510" s="172" t="str">
        <f>IF(A14taxstdlife="n/a","n/a",IF(S$3&gt;(A14taxstdlife+$E510),((Input!$P$116+Input!$P$92)*$P$7)-SUM($P510:R510),((Input!$P$116+Input!$P$92)*$P$7)/A14taxstdlife))</f>
        <v>n/a</v>
      </c>
      <c r="T510" s="172" t="str">
        <f>IF(A14taxstdlife="n/a","n/a",IF(T$3&gt;(A14taxstdlife+$E510),((Input!$P$116+Input!$P$92)*$P$7)-SUM($P510:S510),((Input!$P$116+Input!$P$92)*$P$7)/A14taxstdlife))</f>
        <v>n/a</v>
      </c>
      <c r="U510" s="172" t="str">
        <f>IF(A14taxstdlife="n/a","n/a",IF(U$3&gt;(A14taxstdlife+$E510),((Input!$P$116+Input!$P$92)*$P$7)-SUM($P510:T510),((Input!$P$116+Input!$P$92)*$P$7)/A14taxstdlife))</f>
        <v>n/a</v>
      </c>
      <c r="V510" s="172" t="str">
        <f>IF(A14taxstdlife="n/a","n/a",IF(V$3&gt;(A14taxstdlife+$E510),((Input!$P$116+Input!$P$92)*$P$7)-SUM($P510:U510),((Input!$P$116+Input!$P$92)*$P$7)/A14taxstdlife))</f>
        <v>n/a</v>
      </c>
      <c r="W510" s="172" t="str">
        <f>IF(A14taxstdlife="n/a","n/a",IF(W$3&gt;(A14taxstdlife+$E510),((Input!$P$116+Input!$P$92)*$P$7)-SUM($P510:V510),((Input!$P$116+Input!$P$92)*$P$7)/A14taxstdlife))</f>
        <v>n/a</v>
      </c>
      <c r="X510" s="172" t="str">
        <f>IF(A14taxstdlife="n/a","n/a",IF(X$3&gt;(A14taxstdlife+$E510),((Input!$P$116+Input!$P$92)*$P$7)-SUM($P510:W510),((Input!$P$116+Input!$P$92)*$P$7)/A14taxstdlife))</f>
        <v>n/a</v>
      </c>
      <c r="Y510" s="172" t="str">
        <f>IF(A14taxstdlife="n/a","n/a",IF(Y$3&gt;(A14taxstdlife+$E510),((Input!$P$116+Input!$P$92)*$P$7)-SUM($P510:X510),((Input!$P$116+Input!$P$92)*$P$7)/A14taxstdlife))</f>
        <v>n/a</v>
      </c>
      <c r="Z510" s="172" t="str">
        <f>IF(A14taxstdlife="n/a","n/a",IF(Z$3&gt;(A14taxstdlife+$E510),((Input!$P$116+Input!$P$92)*$P$7)-SUM($P510:Y510),((Input!$P$116+Input!$P$92)*$P$7)/A14taxstdlife))</f>
        <v>n/a</v>
      </c>
      <c r="AA510" s="172" t="str">
        <f>IF(A14taxstdlife="n/a","n/a",IF(AA$3&gt;(A14taxstdlife+$E510),((Input!$P$116+Input!$P$92)*$P$7)-SUM($P510:Z510),((Input!$P$116+Input!$P$92)*$P$7)/A14taxstdlife))</f>
        <v>n/a</v>
      </c>
      <c r="AB510" s="172" t="str">
        <f>IF(A14taxstdlife="n/a","n/a",IF(AB$3&gt;(A14taxstdlife+$E510),((Input!$P$116+Input!$P$92)*$P$7)-SUM($P510:AA510),((Input!$P$116+Input!$P$92)*$P$7)/A14taxstdlife))</f>
        <v>n/a</v>
      </c>
      <c r="AC510" s="172" t="str">
        <f>IF(A14taxstdlife="n/a","n/a",IF(AC$3&gt;(A14taxstdlife+$E510),((Input!$P$116+Input!$P$92)*$P$7)-SUM($P510:AB510),((Input!$P$116+Input!$P$92)*$P$7)/A14taxstdlife))</f>
        <v>n/a</v>
      </c>
      <c r="AD510" s="172" t="str">
        <f>IF(A14taxstdlife="n/a","n/a",IF(AD$3&gt;(A14taxstdlife+$E510),((Input!$P$116+Input!$P$92)*$P$7)-SUM($P510:AC510),((Input!$P$116+Input!$P$92)*$P$7)/A14taxstdlife))</f>
        <v>n/a</v>
      </c>
      <c r="AE510" s="172" t="str">
        <f>IF(A14taxstdlife="n/a","n/a",IF(AE$3&gt;(A14taxstdlife+$E510),((Input!$P$116+Input!$P$92)*$P$7)-SUM($P510:AD510),((Input!$P$116+Input!$P$92)*$P$7)/A14taxstdlife))</f>
        <v>n/a</v>
      </c>
      <c r="AF510" s="172" t="str">
        <f>IF(A14taxstdlife="n/a","n/a",IF(AF$3&gt;(A14taxstdlife+$E510),((Input!$P$116+Input!$P$92)*$P$7)-SUM($P510:AE510),((Input!$P$116+Input!$P$92)*$P$7)/A14taxstdlife))</f>
        <v>n/a</v>
      </c>
      <c r="AG510" s="172" t="str">
        <f>IF(A14taxstdlife="n/a","n/a",IF(AG$3&gt;(A14taxstdlife+$E510),((Input!$P$116+Input!$P$92)*$P$7)-SUM($P510:AF510),((Input!$P$116+Input!$P$92)*$P$7)/A14taxstdlife))</f>
        <v>n/a</v>
      </c>
      <c r="AH510" s="172" t="str">
        <f>IF(A14taxstdlife="n/a","n/a",IF(AH$3&gt;(A14taxstdlife+$E510),((Input!$P$116+Input!$P$92)*$P$7)-SUM($P510:AG510),((Input!$P$116+Input!$P$92)*$P$7)/A14taxstdlife))</f>
        <v>n/a</v>
      </c>
      <c r="AI510" s="172" t="str">
        <f>IF(A14taxstdlife="n/a","n/a",IF(AI$3&gt;(A14taxstdlife+$E510),((Input!$P$116+Input!$P$92)*$P$7)-SUM($P510:AH510),((Input!$P$116+Input!$P$92)*$P$7)/A14taxstdlife))</f>
        <v>n/a</v>
      </c>
      <c r="AJ510" s="172" t="str">
        <f>IF(A14taxstdlife="n/a","n/a",IF(AJ$3&gt;(A14taxstdlife+$E510),((Input!$P$116+Input!$P$92)*$P$7)-SUM($P510:AI510),((Input!$P$116+Input!$P$92)*$P$7)/A14taxstdlife))</f>
        <v>n/a</v>
      </c>
      <c r="AK510" s="172" t="str">
        <f>IF(A14taxstdlife="n/a","n/a",IF(AK$3&gt;(A14taxstdlife+$E510),((Input!$P$116+Input!$P$92)*$P$7)-SUM($P510:AJ510),((Input!$P$116+Input!$P$92)*$P$7)/A14taxstdlife))</f>
        <v>n/a</v>
      </c>
      <c r="AL510" s="172" t="str">
        <f>IF(A14taxstdlife="n/a","n/a",IF(AL$3&gt;(A14taxstdlife+$E510),((Input!$P$116+Input!$P$92)*$P$7)-SUM($P510:AK510),((Input!$P$116+Input!$P$92)*$P$7)/A14taxstdlife))</f>
        <v>n/a</v>
      </c>
      <c r="AM510" s="172" t="str">
        <f>IF(A14taxstdlife="n/a","n/a",IF(AM$3&gt;(A14taxstdlife+$E510),((Input!$P$116+Input!$P$92)*$P$7)-SUM($P510:AL510),((Input!$P$116+Input!$P$92)*$P$7)/A14taxstdlife))</f>
        <v>n/a</v>
      </c>
      <c r="AN510" s="172" t="str">
        <f>IF(A14taxstdlife="n/a","n/a",IF(AN$3&gt;(A14taxstdlife+$E510),((Input!$P$116+Input!$P$92)*$P$7)-SUM($P510:AM510),((Input!$P$116+Input!$P$92)*$P$7)/A14taxstdlife))</f>
        <v>n/a</v>
      </c>
      <c r="AO510" s="172" t="str">
        <f>IF(A14taxstdlife="n/a","n/a",IF(AO$3&gt;(A14taxstdlife+$E510),((Input!$P$116+Input!$P$92)*$P$7)-SUM($P510:AN510),((Input!$P$116+Input!$P$92)*$P$7)/A14taxstdlife))</f>
        <v>n/a</v>
      </c>
      <c r="AP510" s="172" t="str">
        <f>IF(A14taxstdlife="n/a","n/a",IF(AP$3&gt;(A14taxstdlife+$E510),((Input!$P$116+Input!$P$92)*$P$7)-SUM($P510:AO510),((Input!$P$116+Input!$P$92)*$P$7)/A14taxstdlife))</f>
        <v>n/a</v>
      </c>
      <c r="AQ510" s="172" t="str">
        <f>IF(A14taxstdlife="n/a","n/a",IF(AQ$3&gt;(A14taxstdlife+$E510),((Input!$P$116+Input!$P$92)*$P$7)-SUM($P510:AP510),((Input!$P$116+Input!$P$92)*$P$7)/A14taxstdlife))</f>
        <v>n/a</v>
      </c>
      <c r="AR510" s="172" t="str">
        <f>IF(A14taxstdlife="n/a","n/a",IF(AR$3&gt;(A14taxstdlife+$E510),((Input!$P$116+Input!$P$92)*$P$7)-SUM($P510:AQ510),((Input!$P$116+Input!$P$92)*$P$7)/A14taxstdlife))</f>
        <v>n/a</v>
      </c>
      <c r="AS510" s="172" t="str">
        <f>IF(A14taxstdlife="n/a","n/a",IF(AS$3&gt;(A14taxstdlife+$E510),((Input!$P$116+Input!$P$92)*$P$7)-SUM($P510:AR510),((Input!$P$116+Input!$P$92)*$P$7)/A14taxstdlife))</f>
        <v>n/a</v>
      </c>
      <c r="AT510" s="172" t="str">
        <f>IF(A14taxstdlife="n/a","n/a",IF(AT$3&gt;(A14taxstdlife+$E510),((Input!$P$116+Input!$P$92)*$P$7)-SUM($P510:AS510),((Input!$P$116+Input!$P$92)*$P$7)/A14taxstdlife))</f>
        <v>n/a</v>
      </c>
      <c r="AU510" s="172" t="str">
        <f>IF(A14taxstdlife="n/a","n/a",IF(AU$3&gt;(A14taxstdlife+$E510),((Input!$P$116+Input!$P$92)*$P$7)-SUM($P510:AT510),((Input!$P$116+Input!$P$92)*$P$7)/A14taxstdlife))</f>
        <v>n/a</v>
      </c>
      <c r="AV510" s="172" t="str">
        <f>IF(A14taxstdlife="n/a","n/a",IF(AV$3&gt;(A14taxstdlife+$E510),((Input!$P$116+Input!$P$92)*$P$7)-SUM($P510:AU510),((Input!$P$116+Input!$P$92)*$P$7)/A14taxstdlife))</f>
        <v>n/a</v>
      </c>
      <c r="AW510" s="172" t="str">
        <f>IF(A14taxstdlife="n/a","n/a",IF(AW$3&gt;(A14taxstdlife+$E510),((Input!$P$116+Input!$P$92)*$P$7)-SUM($P510:AV510),((Input!$P$116+Input!$P$92)*$P$7)/A14taxstdlife))</f>
        <v>n/a</v>
      </c>
      <c r="AX510" s="172" t="str">
        <f>IF(A14taxstdlife="n/a","n/a",IF(AX$3&gt;(A14taxstdlife+$E510),((Input!$P$116+Input!$P$92)*$P$7)-SUM($P510:AW510),((Input!$P$116+Input!$P$92)*$P$7)/A14taxstdlife))</f>
        <v>n/a</v>
      </c>
      <c r="AY510" s="172" t="str">
        <f>IF(A14taxstdlife="n/a","n/a",IF(AY$3&gt;(A14taxstdlife+$E510),((Input!$P$116+Input!$P$92)*$P$7)-SUM($P510:AX510),((Input!$P$116+Input!$P$92)*$P$7)/A14taxstdlife))</f>
        <v>n/a</v>
      </c>
      <c r="AZ510" s="172" t="str">
        <f>IF(A14taxstdlife="n/a","n/a",IF(AZ$3&gt;(A14taxstdlife+$E510),((Input!$P$116+Input!$P$92)*$P$7)-SUM($P510:AY510),((Input!$P$116+Input!$P$92)*$P$7)/A14taxstdlife))</f>
        <v>n/a</v>
      </c>
      <c r="BA510" s="172" t="str">
        <f>IF(A14taxstdlife="n/a","n/a",IF(BA$3&gt;(A14taxstdlife+$E510),((Input!$P$116+Input!$P$92)*$P$7)-SUM($P510:AZ510),((Input!$P$116+Input!$P$92)*$P$7)/A14taxstdlife))</f>
        <v>n/a</v>
      </c>
      <c r="BB510" s="172" t="str">
        <f>IF(A14taxstdlife="n/a","n/a",IF(BB$3&gt;(A14taxstdlife+$E510),((Input!$P$116+Input!$P$92)*$P$7)-SUM($P510:BA510),((Input!$P$116+Input!$P$92)*$P$7)/A14taxstdlife))</f>
        <v>n/a</v>
      </c>
      <c r="BC510" s="172" t="str">
        <f>IF(A14taxstdlife="n/a","n/a",IF(BC$3&gt;(A14taxstdlife+$E510),((Input!$P$116+Input!$P$92)*$P$7)-SUM($P510:BB510),((Input!$P$116+Input!$P$92)*$P$7)/A14taxstdlife))</f>
        <v>n/a</v>
      </c>
      <c r="BD510" s="172" t="str">
        <f>IF(A14taxstdlife="n/a","n/a",IF(BD$3&gt;(A14taxstdlife+$E510),((Input!$P$116+Input!$P$92)*$P$7)-SUM($P510:BC510),((Input!$P$116+Input!$P$92)*$P$7)/A14taxstdlife))</f>
        <v>n/a</v>
      </c>
      <c r="BE510" s="172" t="str">
        <f>IF(A14taxstdlife="n/a","n/a",IF(BE$3&gt;(A14taxstdlife+$E510),((Input!$P$116+Input!$P$92)*$P$7)-SUM($P510:BD510),((Input!$P$116+Input!$P$92)*$P$7)/A14taxstdlife))</f>
        <v>n/a</v>
      </c>
      <c r="BF510" s="172" t="str">
        <f>IF(A14taxstdlife="n/a","n/a",IF(BF$3&gt;(A14taxstdlife+$E510),((Input!$P$116+Input!$P$92)*$P$7)-SUM($P510:BE510),((Input!$P$116+Input!$P$92)*$P$7)/A14taxstdlife))</f>
        <v>n/a</v>
      </c>
      <c r="BG510" s="172" t="str">
        <f>IF(A14taxstdlife="n/a","n/a",IF(BG$3&gt;(A14taxstdlife+$E510),((Input!$P$116+Input!$P$92)*$P$7)-SUM($P510:BF510),((Input!$P$116+Input!$P$92)*$P$7)/A14taxstdlife))</f>
        <v>n/a</v>
      </c>
      <c r="BH510" s="172" t="str">
        <f>IF(A14taxstdlife="n/a","n/a",IF(BH$3&gt;(A14taxstdlife+$E510),((Input!$P$116+Input!$P$92)*$P$7)-SUM($P510:BG510),((Input!$P$116+Input!$P$92)*$P$7)/A14taxstdlife))</f>
        <v>n/a</v>
      </c>
      <c r="BI510" s="172" t="str">
        <f>IF(A14taxstdlife="n/a","n/a",IF(BI$3&gt;(A14taxstdlife+$E510),((Input!$P$116+Input!$P$92)*$P$7)-SUM($P510:BH510),((Input!$P$116+Input!$P$92)*$P$7)/A14taxstdlife))</f>
        <v>n/a</v>
      </c>
      <c r="BJ510" s="16"/>
      <c r="BK510" s="16"/>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2" customFormat="1" hidden="1" outlineLevel="1">
      <c r="A511" s="16"/>
      <c r="B511" s="16"/>
      <c r="C511" s="35" t="str">
        <f>Asset14</f>
        <v>Land</v>
      </c>
      <c r="D511" s="16"/>
      <c r="E511" s="16"/>
      <c r="F511" s="32"/>
      <c r="G511" s="167">
        <f t="shared" ref="G511:AL511" si="84">SUM(G499:G510)</f>
        <v>0</v>
      </c>
      <c r="H511" s="167">
        <f t="shared" si="84"/>
        <v>0</v>
      </c>
      <c r="I511" s="167">
        <f t="shared" si="84"/>
        <v>0</v>
      </c>
      <c r="J511" s="167">
        <f t="shared" si="84"/>
        <v>0</v>
      </c>
      <c r="K511" s="167">
        <f t="shared" si="84"/>
        <v>0</v>
      </c>
      <c r="L511" s="167">
        <f t="shared" si="84"/>
        <v>0</v>
      </c>
      <c r="M511" s="167">
        <f t="shared" si="84"/>
        <v>0</v>
      </c>
      <c r="N511" s="167">
        <f t="shared" si="84"/>
        <v>0</v>
      </c>
      <c r="O511" s="167">
        <f t="shared" si="84"/>
        <v>0</v>
      </c>
      <c r="P511" s="167">
        <f t="shared" si="84"/>
        <v>0</v>
      </c>
      <c r="Q511" s="167">
        <f t="shared" si="84"/>
        <v>0</v>
      </c>
      <c r="R511" s="167">
        <f t="shared" si="84"/>
        <v>0</v>
      </c>
      <c r="S511" s="167">
        <f t="shared" si="84"/>
        <v>0</v>
      </c>
      <c r="T511" s="167">
        <f t="shared" si="84"/>
        <v>0</v>
      </c>
      <c r="U511" s="167">
        <f t="shared" si="84"/>
        <v>0</v>
      </c>
      <c r="V511" s="167">
        <f t="shared" si="84"/>
        <v>0</v>
      </c>
      <c r="W511" s="167">
        <f t="shared" si="84"/>
        <v>0</v>
      </c>
      <c r="X511" s="167">
        <f t="shared" si="84"/>
        <v>0</v>
      </c>
      <c r="Y511" s="167">
        <f t="shared" si="84"/>
        <v>0</v>
      </c>
      <c r="Z511" s="167">
        <f t="shared" si="84"/>
        <v>0</v>
      </c>
      <c r="AA511" s="167">
        <f t="shared" si="84"/>
        <v>0</v>
      </c>
      <c r="AB511" s="167">
        <f t="shared" si="84"/>
        <v>0</v>
      </c>
      <c r="AC511" s="167">
        <f t="shared" si="84"/>
        <v>0</v>
      </c>
      <c r="AD511" s="167">
        <f t="shared" si="84"/>
        <v>0</v>
      </c>
      <c r="AE511" s="167">
        <f t="shared" si="84"/>
        <v>0</v>
      </c>
      <c r="AF511" s="167">
        <f t="shared" si="84"/>
        <v>0</v>
      </c>
      <c r="AG511" s="167">
        <f t="shared" si="84"/>
        <v>0</v>
      </c>
      <c r="AH511" s="167">
        <f t="shared" si="84"/>
        <v>0</v>
      </c>
      <c r="AI511" s="167">
        <f t="shared" si="84"/>
        <v>0</v>
      </c>
      <c r="AJ511" s="167">
        <f t="shared" si="84"/>
        <v>0</v>
      </c>
      <c r="AK511" s="167">
        <f t="shared" si="84"/>
        <v>0</v>
      </c>
      <c r="AL511" s="167">
        <f t="shared" si="84"/>
        <v>0</v>
      </c>
      <c r="AM511" s="167">
        <f t="shared" ref="AM511:BI511" si="85">SUM(AM499:AM510)</f>
        <v>0</v>
      </c>
      <c r="AN511" s="167">
        <f t="shared" si="85"/>
        <v>0</v>
      </c>
      <c r="AO511" s="167">
        <f t="shared" si="85"/>
        <v>0</v>
      </c>
      <c r="AP511" s="167">
        <f t="shared" si="85"/>
        <v>0</v>
      </c>
      <c r="AQ511" s="167">
        <f t="shared" si="85"/>
        <v>0</v>
      </c>
      <c r="AR511" s="167">
        <f t="shared" si="85"/>
        <v>0</v>
      </c>
      <c r="AS511" s="167">
        <f t="shared" si="85"/>
        <v>0</v>
      </c>
      <c r="AT511" s="167">
        <f t="shared" si="85"/>
        <v>0</v>
      </c>
      <c r="AU511" s="167">
        <f t="shared" si="85"/>
        <v>0</v>
      </c>
      <c r="AV511" s="167">
        <f t="shared" si="85"/>
        <v>0</v>
      </c>
      <c r="AW511" s="167">
        <f t="shared" si="85"/>
        <v>0</v>
      </c>
      <c r="AX511" s="167">
        <f t="shared" si="85"/>
        <v>0</v>
      </c>
      <c r="AY511" s="167">
        <f t="shared" si="85"/>
        <v>0</v>
      </c>
      <c r="AZ511" s="167">
        <f t="shared" si="85"/>
        <v>0</v>
      </c>
      <c r="BA511" s="167">
        <f t="shared" si="85"/>
        <v>0</v>
      </c>
      <c r="BB511" s="167">
        <f t="shared" si="85"/>
        <v>0</v>
      </c>
      <c r="BC511" s="167">
        <f t="shared" si="85"/>
        <v>0</v>
      </c>
      <c r="BD511" s="167">
        <f t="shared" si="85"/>
        <v>0</v>
      </c>
      <c r="BE511" s="167">
        <f t="shared" si="85"/>
        <v>0</v>
      </c>
      <c r="BF511" s="167">
        <f t="shared" si="85"/>
        <v>0</v>
      </c>
      <c r="BG511" s="167">
        <f t="shared" si="85"/>
        <v>0</v>
      </c>
      <c r="BH511" s="167">
        <f t="shared" si="85"/>
        <v>0</v>
      </c>
      <c r="BI511" s="167">
        <f t="shared" si="85"/>
        <v>0</v>
      </c>
      <c r="BJ511" s="16"/>
      <c r="BK511" s="16"/>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2" customFormat="1" hidden="1" outlineLevel="2">
      <c r="A512" s="16"/>
      <c r="B512" s="42" t="str">
        <f>C524</f>
        <v>Buildings</v>
      </c>
      <c r="C512" s="43"/>
      <c r="D512" s="44" t="s">
        <v>72</v>
      </c>
      <c r="E512" s="43"/>
      <c r="F512" s="45"/>
      <c r="G512" s="171" t="str">
        <f>IF(G$3&gt;A15taxremlife,A15taxvalue-SUM($F512:F512),IF(A15taxremlife="N/A","n/a",A15taxvalue/A15taxremlife))</f>
        <v>n/a</v>
      </c>
      <c r="H512" s="171" t="str">
        <f>IF(H$3&gt;A15taxremlife,A15taxvalue-SUM($F512:G512),IF(A15taxremlife="N/A","n/a",A15taxvalue/A15taxremlife))</f>
        <v>n/a</v>
      </c>
      <c r="I512" s="171" t="str">
        <f>IF(I$3&gt;A15taxremlife,A15taxvalue-SUM($F512:H512),IF(A15taxremlife="N/A","n/a",A15taxvalue/A15taxremlife))</f>
        <v>n/a</v>
      </c>
      <c r="J512" s="171" t="str">
        <f>IF(J$3&gt;A15taxremlife,A15taxvalue-SUM($F512:I512),IF(A15taxremlife="N/A","n/a",A15taxvalue/A15taxremlife))</f>
        <v>n/a</v>
      </c>
      <c r="K512" s="171" t="str">
        <f>IF(K$3&gt;A15taxremlife,A15taxvalue-SUM($F512:J512),IF(A15taxremlife="N/A","n/a",A15taxvalue/A15taxremlife))</f>
        <v>n/a</v>
      </c>
      <c r="L512" s="171" t="str">
        <f>IF(L$3&gt;A15taxremlife,A15taxvalue-SUM($F512:K512),IF(A15taxremlife="N/A","n/a",A15taxvalue/A15taxremlife))</f>
        <v>n/a</v>
      </c>
      <c r="M512" s="171" t="str">
        <f>IF(M$3&gt;A15taxremlife,A15taxvalue-SUM($F512:L512),IF(A15taxremlife="N/A","n/a",A15taxvalue/A15taxremlife))</f>
        <v>n/a</v>
      </c>
      <c r="N512" s="171" t="str">
        <f>IF(N$3&gt;A15taxremlife,A15taxvalue-SUM($F512:M512),IF(A15taxremlife="N/A","n/a",A15taxvalue/A15taxremlife))</f>
        <v>n/a</v>
      </c>
      <c r="O512" s="171" t="str">
        <f>IF(O$3&gt;A15taxremlife,A15taxvalue-SUM($F512:N512),IF(A15taxremlife="N/A","n/a",A15taxvalue/A15taxremlife))</f>
        <v>n/a</v>
      </c>
      <c r="P512" s="171" t="str">
        <f>IF(P$3&gt;A15taxremlife,A15taxvalue-SUM($F512:O512),IF(A15taxremlife="N/A","n/a",A15taxvalue/A15taxremlife))</f>
        <v>n/a</v>
      </c>
      <c r="Q512" s="171" t="str">
        <f>IF(Q$3&gt;A15taxremlife,A15taxvalue-SUM($F512:P512),IF(A15taxremlife="N/A","n/a",A15taxvalue/A15taxremlife))</f>
        <v>n/a</v>
      </c>
      <c r="R512" s="171" t="str">
        <f>IF(R$3&gt;A15taxremlife,A15taxvalue-SUM($F512:Q512),IF(A15taxremlife="N/A","n/a",A15taxvalue/A15taxremlife))</f>
        <v>n/a</v>
      </c>
      <c r="S512" s="171" t="str">
        <f>IF(S$3&gt;A15taxremlife,A15taxvalue-SUM($F512:R512),IF(A15taxremlife="N/A","n/a",A15taxvalue/A15taxremlife))</f>
        <v>n/a</v>
      </c>
      <c r="T512" s="171" t="str">
        <f>IF(T$3&gt;A15taxremlife,A15taxvalue-SUM($F512:S512),IF(A15taxremlife="N/A","n/a",A15taxvalue/A15taxremlife))</f>
        <v>n/a</v>
      </c>
      <c r="U512" s="171" t="str">
        <f>IF(U$3&gt;A15taxremlife,A15taxvalue-SUM($F512:T512),IF(A15taxremlife="N/A","n/a",A15taxvalue/A15taxremlife))</f>
        <v>n/a</v>
      </c>
      <c r="V512" s="171" t="str">
        <f>IF(V$3&gt;A15taxremlife,A15taxvalue-SUM($F512:U512),IF(A15taxremlife="N/A","n/a",A15taxvalue/A15taxremlife))</f>
        <v>n/a</v>
      </c>
      <c r="W512" s="171" t="str">
        <f>IF(W$3&gt;A15taxremlife,A15taxvalue-SUM($F512:V512),IF(A15taxremlife="N/A","n/a",A15taxvalue/A15taxremlife))</f>
        <v>n/a</v>
      </c>
      <c r="X512" s="171" t="str">
        <f>IF(X$3&gt;A15taxremlife,A15taxvalue-SUM($F512:W512),IF(A15taxremlife="N/A","n/a",A15taxvalue/A15taxremlife))</f>
        <v>n/a</v>
      </c>
      <c r="Y512" s="171" t="str">
        <f>IF(Y$3&gt;A15taxremlife,A15taxvalue-SUM($F512:X512),IF(A15taxremlife="N/A","n/a",A15taxvalue/A15taxremlife))</f>
        <v>n/a</v>
      </c>
      <c r="Z512" s="171" t="str">
        <f>IF(Z$3&gt;A15taxremlife,A15taxvalue-SUM($F512:Y512),IF(A15taxremlife="N/A","n/a",A15taxvalue/A15taxremlife))</f>
        <v>n/a</v>
      </c>
      <c r="AA512" s="171" t="str">
        <f>IF(AA$3&gt;A15taxremlife,A15taxvalue-SUM($F512:Z512),IF(A15taxremlife="N/A","n/a",A15taxvalue/A15taxremlife))</f>
        <v>n/a</v>
      </c>
      <c r="AB512" s="171" t="str">
        <f>IF(AB$3&gt;A15taxremlife,A15taxvalue-SUM($F512:AA512),IF(A15taxremlife="N/A","n/a",A15taxvalue/A15taxremlife))</f>
        <v>n/a</v>
      </c>
      <c r="AC512" s="171" t="str">
        <f>IF(AC$3&gt;A15taxremlife,A15taxvalue-SUM($F512:AB512),IF(A15taxremlife="N/A","n/a",A15taxvalue/A15taxremlife))</f>
        <v>n/a</v>
      </c>
      <c r="AD512" s="171" t="str">
        <f>IF(AD$3&gt;A15taxremlife,A15taxvalue-SUM($F512:AC512),IF(A15taxremlife="N/A","n/a",A15taxvalue/A15taxremlife))</f>
        <v>n/a</v>
      </c>
      <c r="AE512" s="171" t="str">
        <f>IF(AE$3&gt;A15taxremlife,A15taxvalue-SUM($F512:AD512),IF(A15taxremlife="N/A","n/a",A15taxvalue/A15taxremlife))</f>
        <v>n/a</v>
      </c>
      <c r="AF512" s="171" t="str">
        <f>IF(AF$3&gt;A15taxremlife,A15taxvalue-SUM($F512:AE512),IF(A15taxremlife="N/A","n/a",A15taxvalue/A15taxremlife))</f>
        <v>n/a</v>
      </c>
      <c r="AG512" s="171" t="str">
        <f>IF(AG$3&gt;A15taxremlife,A15taxvalue-SUM($F512:AF512),IF(A15taxremlife="N/A","n/a",A15taxvalue/A15taxremlife))</f>
        <v>n/a</v>
      </c>
      <c r="AH512" s="171" t="str">
        <f>IF(AH$3&gt;A15taxremlife,A15taxvalue-SUM($F512:AG512),IF(A15taxremlife="N/A","n/a",A15taxvalue/A15taxremlife))</f>
        <v>n/a</v>
      </c>
      <c r="AI512" s="171" t="str">
        <f>IF(AI$3&gt;A15taxremlife,A15taxvalue-SUM($F512:AH512),IF(A15taxremlife="N/A","n/a",A15taxvalue/A15taxremlife))</f>
        <v>n/a</v>
      </c>
      <c r="AJ512" s="171" t="str">
        <f>IF(AJ$3&gt;A15taxremlife,A15taxvalue-SUM($F512:AI512),IF(A15taxremlife="N/A","n/a",A15taxvalue/A15taxremlife))</f>
        <v>n/a</v>
      </c>
      <c r="AK512" s="171" t="str">
        <f>IF(AK$3&gt;A15taxremlife,A15taxvalue-SUM($F512:AJ512),IF(A15taxremlife="N/A","n/a",A15taxvalue/A15taxremlife))</f>
        <v>n/a</v>
      </c>
      <c r="AL512" s="171" t="str">
        <f>IF(AL$3&gt;A15taxremlife,A15taxvalue-SUM($F512:AK512),IF(A15taxremlife="N/A","n/a",A15taxvalue/A15taxremlife))</f>
        <v>n/a</v>
      </c>
      <c r="AM512" s="171" t="str">
        <f>IF(AM$3&gt;A15taxremlife,A15taxvalue-SUM($F512:AL512),IF(A15taxremlife="N/A","n/a",A15taxvalue/A15taxremlife))</f>
        <v>n/a</v>
      </c>
      <c r="AN512" s="171" t="str">
        <f>IF(AN$3&gt;A15taxremlife,A15taxvalue-SUM($F512:AM512),IF(A15taxremlife="N/A","n/a",A15taxvalue/A15taxremlife))</f>
        <v>n/a</v>
      </c>
      <c r="AO512" s="171" t="str">
        <f>IF(AO$3&gt;A15taxremlife,A15taxvalue-SUM($F512:AN512),IF(A15taxremlife="N/A","n/a",A15taxvalue/A15taxremlife))</f>
        <v>n/a</v>
      </c>
      <c r="AP512" s="171" t="str">
        <f>IF(AP$3&gt;A15taxremlife,A15taxvalue-SUM($F512:AO512),IF(A15taxremlife="N/A","n/a",A15taxvalue/A15taxremlife))</f>
        <v>n/a</v>
      </c>
      <c r="AQ512" s="171" t="str">
        <f>IF(AQ$3&gt;A15taxremlife,A15taxvalue-SUM($F512:AP512),IF(A15taxremlife="N/A","n/a",A15taxvalue/A15taxremlife))</f>
        <v>n/a</v>
      </c>
      <c r="AR512" s="171" t="str">
        <f>IF(AR$3&gt;A15taxremlife,A15taxvalue-SUM($F512:AQ512),IF(A15taxremlife="N/A","n/a",A15taxvalue/A15taxremlife))</f>
        <v>n/a</v>
      </c>
      <c r="AS512" s="171" t="str">
        <f>IF(AS$3&gt;A15taxremlife,A15taxvalue-SUM($F512:AR512),IF(A15taxremlife="N/A","n/a",A15taxvalue/A15taxremlife))</f>
        <v>n/a</v>
      </c>
      <c r="AT512" s="171" t="str">
        <f>IF(AT$3&gt;A15taxremlife,A15taxvalue-SUM($F512:AS512),IF(A15taxremlife="N/A","n/a",A15taxvalue/A15taxremlife))</f>
        <v>n/a</v>
      </c>
      <c r="AU512" s="171" t="str">
        <f>IF(AU$3&gt;A15taxremlife,A15taxvalue-SUM($F512:AT512),IF(A15taxremlife="N/A","n/a",A15taxvalue/A15taxremlife))</f>
        <v>n/a</v>
      </c>
      <c r="AV512" s="171" t="str">
        <f>IF(AV$3&gt;A15taxremlife,A15taxvalue-SUM($F512:AU512),IF(A15taxremlife="N/A","n/a",A15taxvalue/A15taxremlife))</f>
        <v>n/a</v>
      </c>
      <c r="AW512" s="171" t="str">
        <f>IF(AW$3&gt;A15taxremlife,A15taxvalue-SUM($F512:AV512),IF(A15taxremlife="N/A","n/a",A15taxvalue/A15taxremlife))</f>
        <v>n/a</v>
      </c>
      <c r="AX512" s="171" t="str">
        <f>IF(AX$3&gt;A15taxremlife,A15taxvalue-SUM($F512:AW512),IF(A15taxremlife="N/A","n/a",A15taxvalue/A15taxremlife))</f>
        <v>n/a</v>
      </c>
      <c r="AY512" s="171" t="str">
        <f>IF(AY$3&gt;A15taxremlife,A15taxvalue-SUM($F512:AX512),IF(A15taxremlife="N/A","n/a",A15taxvalue/A15taxremlife))</f>
        <v>n/a</v>
      </c>
      <c r="AZ512" s="171" t="str">
        <f>IF(AZ$3&gt;A15taxremlife,A15taxvalue-SUM($F512:AY512),IF(A15taxremlife="N/A","n/a",A15taxvalue/A15taxremlife))</f>
        <v>n/a</v>
      </c>
      <c r="BA512" s="171" t="str">
        <f>IF(BA$3&gt;A15taxremlife,A15taxvalue-SUM($F512:AZ512),IF(A15taxremlife="N/A","n/a",A15taxvalue/A15taxremlife))</f>
        <v>n/a</v>
      </c>
      <c r="BB512" s="171" t="str">
        <f>IF(BB$3&gt;A15taxremlife,A15taxvalue-SUM($F512:BA512),IF(A15taxremlife="N/A","n/a",A15taxvalue/A15taxremlife))</f>
        <v>n/a</v>
      </c>
      <c r="BC512" s="171" t="str">
        <f>IF(BC$3&gt;A15taxremlife,A15taxvalue-SUM($F512:BB512),IF(A15taxremlife="N/A","n/a",A15taxvalue/A15taxremlife))</f>
        <v>n/a</v>
      </c>
      <c r="BD512" s="171" t="str">
        <f>IF(BD$3&gt;A15taxremlife,A15taxvalue-SUM($F512:BC512),IF(A15taxremlife="N/A","n/a",A15taxvalue/A15taxremlife))</f>
        <v>n/a</v>
      </c>
      <c r="BE512" s="171" t="str">
        <f>IF(BE$3&gt;A15taxremlife,A15taxvalue-SUM($F512:BD512),IF(A15taxremlife="N/A","n/a",A15taxvalue/A15taxremlife))</f>
        <v>n/a</v>
      </c>
      <c r="BF512" s="171" t="str">
        <f>IF(BF$3&gt;A15taxremlife,A15taxvalue-SUM($F512:BE512),IF(A15taxremlife="N/A","n/a",A15taxvalue/A15taxremlife))</f>
        <v>n/a</v>
      </c>
      <c r="BG512" s="171" t="str">
        <f>IF(BG$3&gt;A15taxremlife,A15taxvalue-SUM($F512:BF512),IF(A15taxremlife="N/A","n/a",A15taxvalue/A15taxremlife))</f>
        <v>n/a</v>
      </c>
      <c r="BH512" s="171" t="str">
        <f>IF(BH$3&gt;A15taxremlife,A15taxvalue-SUM($F512:BG512),IF(A15taxremlife="N/A","n/a",A15taxvalue/A15taxremlife))</f>
        <v>n/a</v>
      </c>
      <c r="BI512" s="171" t="str">
        <f>IF(BI$3&gt;A15taxremlife,A15taxvalue-SUM($F512:BH512),IF(A15taxremlife="N/A","n/a",A15taxvalue/A15taxremlife))</f>
        <v>n/a</v>
      </c>
      <c r="BJ512" s="16"/>
      <c r="BK512" s="16"/>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2" customFormat="1" hidden="1" outlineLevel="2">
      <c r="A513" s="16"/>
      <c r="B513" s="16"/>
      <c r="C513" s="35"/>
      <c r="D513" s="546" t="s">
        <v>71</v>
      </c>
      <c r="E513" s="293">
        <v>0</v>
      </c>
      <c r="F513" s="37"/>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c r="AN513" s="172"/>
      <c r="AO513" s="172"/>
      <c r="AP513" s="172"/>
      <c r="AQ513" s="172"/>
      <c r="AR513" s="172"/>
      <c r="AS513" s="172"/>
      <c r="AT513" s="172"/>
      <c r="AU513" s="172"/>
      <c r="AV513" s="172"/>
      <c r="AW513" s="172"/>
      <c r="AX513" s="172"/>
      <c r="AY513" s="172"/>
      <c r="AZ513" s="172"/>
      <c r="BA513" s="172"/>
      <c r="BB513" s="172"/>
      <c r="BC513" s="172"/>
      <c r="BD513" s="172"/>
      <c r="BE513" s="172"/>
      <c r="BF513" s="172"/>
      <c r="BG513" s="172"/>
      <c r="BH513" s="172"/>
      <c r="BI513" s="172"/>
      <c r="BJ513" s="16"/>
      <c r="BK513" s="16"/>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2" customFormat="1" hidden="1" outlineLevel="2">
      <c r="A514" s="16"/>
      <c r="B514" s="16"/>
      <c r="C514" s="35"/>
      <c r="D514" s="546"/>
      <c r="E514" s="293">
        <v>1</v>
      </c>
      <c r="F514" s="37"/>
      <c r="G514" s="317"/>
      <c r="H514" s="172">
        <f>IF(A15taxstdlife="n/a","n/a",IF(H$3&gt;(A15taxstdlife+$E514),((Input!$G$117+Input!$G$93)*$G$7)-SUM($G514:G514),((Input!$G$117+Input!$G$93)*$G$7)/A15taxstdlife))</f>
        <v>5.9098098639505159E-2</v>
      </c>
      <c r="I514" s="172">
        <f>IF(A15taxstdlife="n/a","n/a",IF(I$3&gt;(A15taxstdlife+$E514),((Input!$G$117+Input!$G$93)*$G$7)-SUM($G514:H514),((Input!$G$117+Input!$G$93)*$G$7)/A15taxstdlife))</f>
        <v>5.9098098639505159E-2</v>
      </c>
      <c r="J514" s="172">
        <f>IF(A15taxstdlife="n/a","n/a",IF(J$3&gt;(A15taxstdlife+$E514),((Input!$G$117+Input!$G$93)*$G$7)-SUM($G514:I514),((Input!$G$117+Input!$G$93)*$G$7)/A15taxstdlife))</f>
        <v>5.9098098639505159E-2</v>
      </c>
      <c r="K514" s="172">
        <f>IF(A15taxstdlife="n/a","n/a",IF(K$3&gt;(A15taxstdlife+$E514),((Input!$G$117+Input!$G$93)*$G$7)-SUM($G514:J514),((Input!$G$117+Input!$G$93)*$G$7)/A15taxstdlife))</f>
        <v>5.9098098639505159E-2</v>
      </c>
      <c r="L514" s="172">
        <f>IF(A15taxstdlife="n/a","n/a",IF(L$3&gt;(A15taxstdlife+$E514),((Input!$G$117+Input!$G$93)*$G$7)-SUM($G514:K514),((Input!$G$117+Input!$G$93)*$G$7)/A15taxstdlife))</f>
        <v>5.9098098639505159E-2</v>
      </c>
      <c r="M514" s="172">
        <f>IF(A15taxstdlife="n/a","n/a",IF(M$3&gt;(A15taxstdlife+$E514),((Input!$G$117+Input!$G$93)*$G$7)-SUM($G514:L514),((Input!$G$117+Input!$G$93)*$G$7)/A15taxstdlife))</f>
        <v>5.9098098639505159E-2</v>
      </c>
      <c r="N514" s="172">
        <f>IF(A15taxstdlife="n/a","n/a",IF(N$3&gt;(A15taxstdlife+$E514),((Input!$G$117+Input!$G$93)*$G$7)-SUM($G514:M514),((Input!$G$117+Input!$G$93)*$G$7)/A15taxstdlife))</f>
        <v>5.9098098639505159E-2</v>
      </c>
      <c r="O514" s="172">
        <f>IF(A15taxstdlife="n/a","n/a",IF(O$3&gt;(A15taxstdlife+$E514),((Input!$G$117+Input!$G$93)*$G$7)-SUM($G514:N514),((Input!$G$117+Input!$G$93)*$G$7)/A15taxstdlife))</f>
        <v>5.9098098639505159E-2</v>
      </c>
      <c r="P514" s="172">
        <f>IF(A15taxstdlife="n/a","n/a",IF(P$3&gt;(A15taxstdlife+$E514),((Input!$G$117+Input!$G$93)*$G$7)-SUM($G514:O514),((Input!$G$117+Input!$G$93)*$G$7)/A15taxstdlife))</f>
        <v>5.9098098639505159E-2</v>
      </c>
      <c r="Q514" s="172">
        <f>IF(A15taxstdlife="n/a","n/a",IF(Q$3&gt;(A15taxstdlife+$E514),((Input!$G$117+Input!$G$93)*$G$7)-SUM($G514:P514),((Input!$G$117+Input!$G$93)*$G$7)/A15taxstdlife))</f>
        <v>5.9098098639505159E-2</v>
      </c>
      <c r="R514" s="172">
        <f>IF(A15taxstdlife="n/a","n/a",IF(R$3&gt;(A15taxstdlife+$E514),((Input!$G$117+Input!$G$93)*$G$7)-SUM($G514:Q514),((Input!$G$117+Input!$G$93)*$G$7)/A15taxstdlife))</f>
        <v>5.9098098639505159E-2</v>
      </c>
      <c r="S514" s="172">
        <f>IF(A15taxstdlife="n/a","n/a",IF(S$3&gt;(A15taxstdlife+$E514),((Input!$G$117+Input!$G$93)*$G$7)-SUM($G514:R514),((Input!$G$117+Input!$G$93)*$G$7)/A15taxstdlife))</f>
        <v>5.9098098639505159E-2</v>
      </c>
      <c r="T514" s="172">
        <f>IF(A15taxstdlife="n/a","n/a",IF(T$3&gt;(A15taxstdlife+$E514),((Input!$G$117+Input!$G$93)*$G$7)-SUM($G514:S514),((Input!$G$117+Input!$G$93)*$G$7)/A15taxstdlife))</f>
        <v>5.9098098639505159E-2</v>
      </c>
      <c r="U514" s="172">
        <f>IF(A15taxstdlife="n/a","n/a",IF(U$3&gt;(A15taxstdlife+$E514),((Input!$G$117+Input!$G$93)*$G$7)-SUM($G514:T514),((Input!$G$117+Input!$G$93)*$G$7)/A15taxstdlife))</f>
        <v>5.9098098639505159E-2</v>
      </c>
      <c r="V514" s="172">
        <f>IF(A15taxstdlife="n/a","n/a",IF(V$3&gt;(A15taxstdlife+$E514),((Input!$G$117+Input!$G$93)*$G$7)-SUM($G514:U514),((Input!$G$117+Input!$G$93)*$G$7)/A15taxstdlife))</f>
        <v>5.9098098639505159E-2</v>
      </c>
      <c r="W514" s="172">
        <f>IF(A15taxstdlife="n/a","n/a",IF(W$3&gt;(A15taxstdlife+$E514),((Input!$G$117+Input!$G$93)*$G$7)-SUM($G514:V514),((Input!$G$117+Input!$G$93)*$G$7)/A15taxstdlife))</f>
        <v>5.9098098639505159E-2</v>
      </c>
      <c r="X514" s="172">
        <f>IF(A15taxstdlife="n/a","n/a",IF(X$3&gt;(A15taxstdlife+$E514),((Input!$G$117+Input!$G$93)*$G$7)-SUM($G514:W514),((Input!$G$117+Input!$G$93)*$G$7)/A15taxstdlife))</f>
        <v>5.9098098639505159E-2</v>
      </c>
      <c r="Y514" s="172">
        <f>IF(A15taxstdlife="n/a","n/a",IF(Y$3&gt;(A15taxstdlife+$E514),((Input!$G$117+Input!$G$93)*$G$7)-SUM($G514:X514),((Input!$G$117+Input!$G$93)*$G$7)/A15taxstdlife))</f>
        <v>5.9098098639505159E-2</v>
      </c>
      <c r="Z514" s="172">
        <f>IF(A15taxstdlife="n/a","n/a",IF(Z$3&gt;(A15taxstdlife+$E514),((Input!$G$117+Input!$G$93)*$G$7)-SUM($G514:Y514),((Input!$G$117+Input!$G$93)*$G$7)/A15taxstdlife))</f>
        <v>5.9098098639505159E-2</v>
      </c>
      <c r="AA514" s="172">
        <f>IF(A15taxstdlife="n/a","n/a",IF(AA$3&gt;(A15taxstdlife+$E514),((Input!$G$117+Input!$G$93)*$G$7)-SUM($G514:Z514),((Input!$G$117+Input!$G$93)*$G$7)/A15taxstdlife))</f>
        <v>5.9098098639505159E-2</v>
      </c>
      <c r="AB514" s="172">
        <f>IF(A15taxstdlife="n/a","n/a",IF(AB$3&gt;(A15taxstdlife+$E514),((Input!$G$117+Input!$G$93)*$G$7)-SUM($G514:AA514),((Input!$G$117+Input!$G$93)*$G$7)/A15taxstdlife))</f>
        <v>5.9098098639505159E-2</v>
      </c>
      <c r="AC514" s="172">
        <f>IF(A15taxstdlife="n/a","n/a",IF(AC$3&gt;(A15taxstdlife+$E514),((Input!$G$117+Input!$G$93)*$G$7)-SUM($G514:AB514),((Input!$G$117+Input!$G$93)*$G$7)/A15taxstdlife))</f>
        <v>5.9098098639505159E-2</v>
      </c>
      <c r="AD514" s="172">
        <f>IF(A15taxstdlife="n/a","n/a",IF(AD$3&gt;(A15taxstdlife+$E514),((Input!$G$117+Input!$G$93)*$G$7)-SUM($G514:AC514),((Input!$G$117+Input!$G$93)*$G$7)/A15taxstdlife))</f>
        <v>5.9098098639505159E-2</v>
      </c>
      <c r="AE514" s="172">
        <f>IF(A15taxstdlife="n/a","n/a",IF(AE$3&gt;(A15taxstdlife+$E514),((Input!$G$117+Input!$G$93)*$G$7)-SUM($G514:AD514),((Input!$G$117+Input!$G$93)*$G$7)/A15taxstdlife))</f>
        <v>5.9098098639505159E-2</v>
      </c>
      <c r="AF514" s="172">
        <f>IF(A15taxstdlife="n/a","n/a",IF(AF$3&gt;(A15taxstdlife+$E514),((Input!$G$117+Input!$G$93)*$G$7)-SUM($G514:AE514),((Input!$G$117+Input!$G$93)*$G$7)/A15taxstdlife))</f>
        <v>5.9098098639505159E-2</v>
      </c>
      <c r="AG514" s="172">
        <f>IF(A15taxstdlife="n/a","n/a",IF(AG$3&gt;(A15taxstdlife+$E514),((Input!$G$117+Input!$G$93)*$G$7)-SUM($G514:AF514),((Input!$G$117+Input!$G$93)*$G$7)/A15taxstdlife))</f>
        <v>5.9098098639505159E-2</v>
      </c>
      <c r="AH514" s="172">
        <f>IF(A15taxstdlife="n/a","n/a",IF(AH$3&gt;(A15taxstdlife+$E514),((Input!$G$117+Input!$G$93)*$G$7)-SUM($G514:AG514),((Input!$G$117+Input!$G$93)*$G$7)/A15taxstdlife))</f>
        <v>5.9098098639505159E-2</v>
      </c>
      <c r="AI514" s="172">
        <f>IF(A15taxstdlife="n/a","n/a",IF(AI$3&gt;(A15taxstdlife+$E514),((Input!$G$117+Input!$G$93)*$G$7)-SUM($G514:AH514),((Input!$G$117+Input!$G$93)*$G$7)/A15taxstdlife))</f>
        <v>5.9098098639505159E-2</v>
      </c>
      <c r="AJ514" s="172">
        <f>IF(A15taxstdlife="n/a","n/a",IF(AJ$3&gt;(A15taxstdlife+$E514),((Input!$G$117+Input!$G$93)*$G$7)-SUM($G514:AI514),((Input!$G$117+Input!$G$93)*$G$7)/A15taxstdlife))</f>
        <v>5.9098098639505159E-2</v>
      </c>
      <c r="AK514" s="172">
        <f>IF(A15taxstdlife="n/a","n/a",IF(AK$3&gt;(A15taxstdlife+$E514),((Input!$G$117+Input!$G$93)*$G$7)-SUM($G514:AJ514),((Input!$G$117+Input!$G$93)*$G$7)/A15taxstdlife))</f>
        <v>5.9098098639505159E-2</v>
      </c>
      <c r="AL514" s="172">
        <f>IF(A15taxstdlife="n/a","n/a",IF(AL$3&gt;(A15taxstdlife+$E514),((Input!$G$117+Input!$G$93)*$G$7)-SUM($G514:AK514),((Input!$G$117+Input!$G$93)*$G$7)/A15taxstdlife))</f>
        <v>5.9098098639505159E-2</v>
      </c>
      <c r="AM514" s="172">
        <f>IF(A15taxstdlife="n/a","n/a",IF(AM$3&gt;(A15taxstdlife+$E514),((Input!$G$117+Input!$G$93)*$G$7)-SUM($G514:AL514),((Input!$G$117+Input!$G$93)*$G$7)/A15taxstdlife))</f>
        <v>5.9098098639505159E-2</v>
      </c>
      <c r="AN514" s="172">
        <f>IF(A15taxstdlife="n/a","n/a",IF(AN$3&gt;(A15taxstdlife+$E514),((Input!$G$117+Input!$G$93)*$G$7)-SUM($G514:AM514),((Input!$G$117+Input!$G$93)*$G$7)/A15taxstdlife))</f>
        <v>5.9098098639505159E-2</v>
      </c>
      <c r="AO514" s="172">
        <f>IF(A15taxstdlife="n/a","n/a",IF(AO$3&gt;(A15taxstdlife+$E514),((Input!$G$117+Input!$G$93)*$G$7)-SUM($G514:AN514),((Input!$G$117+Input!$G$93)*$G$7)/A15taxstdlife))</f>
        <v>5.9098098639505159E-2</v>
      </c>
      <c r="AP514" s="172">
        <f>IF(A15taxstdlife="n/a","n/a",IF(AP$3&gt;(A15taxstdlife+$E514),((Input!$G$117+Input!$G$93)*$G$7)-SUM($G514:AO514),((Input!$G$117+Input!$G$93)*$G$7)/A15taxstdlife))</f>
        <v>5.9098098639505159E-2</v>
      </c>
      <c r="AQ514" s="172">
        <f>IF(A15taxstdlife="n/a","n/a",IF(AQ$3&gt;(A15taxstdlife+$E514),((Input!$G$117+Input!$G$93)*$G$7)-SUM($G514:AP514),((Input!$G$117+Input!$G$93)*$G$7)/A15taxstdlife))</f>
        <v>5.9098098639505159E-2</v>
      </c>
      <c r="AR514" s="172">
        <f>IF(A15taxstdlife="n/a","n/a",IF(AR$3&gt;(A15taxstdlife+$E514),((Input!$G$117+Input!$G$93)*$G$7)-SUM($G514:AQ514),((Input!$G$117+Input!$G$93)*$G$7)/A15taxstdlife))</f>
        <v>5.9098098639505159E-2</v>
      </c>
      <c r="AS514" s="172">
        <f>IF(A15taxstdlife="n/a","n/a",IF(AS$3&gt;(A15taxstdlife+$E514),((Input!$G$117+Input!$G$93)*$G$7)-SUM($G514:AR514),((Input!$G$117+Input!$G$93)*$G$7)/A15taxstdlife))</f>
        <v>5.9098098639505159E-2</v>
      </c>
      <c r="AT514" s="172">
        <f>IF(A15taxstdlife="n/a","n/a",IF(AT$3&gt;(A15taxstdlife+$E514),((Input!$G$117+Input!$G$93)*$G$7)-SUM($G514:AS514),((Input!$G$117+Input!$G$93)*$G$7)/A15taxstdlife))</f>
        <v>5.9098098639505159E-2</v>
      </c>
      <c r="AU514" s="172">
        <f>IF(A15taxstdlife="n/a","n/a",IF(AU$3&gt;(A15taxstdlife+$E514),((Input!$G$117+Input!$G$93)*$G$7)-SUM($G514:AT514),((Input!$G$117+Input!$G$93)*$G$7)/A15taxstdlife))</f>
        <v>5.9098098639505159E-2</v>
      </c>
      <c r="AV514" s="172">
        <f>IF(A15taxstdlife="n/a","n/a",IF(AV$3&gt;(A15taxstdlife+$E514),((Input!$G$117+Input!$G$93)*$G$7)-SUM($G514:AU514),((Input!$G$117+Input!$G$93)*$G$7)/A15taxstdlife))</f>
        <v>5.9098098639505159E-2</v>
      </c>
      <c r="AW514" s="172">
        <f>IF(A15taxstdlife="n/a","n/a",IF(AW$3&gt;(A15taxstdlife+$E514),((Input!$G$117+Input!$G$93)*$G$7)-SUM($G514:AV514),((Input!$G$117+Input!$G$93)*$G$7)/A15taxstdlife))</f>
        <v>5.9098098639505159E-2</v>
      </c>
      <c r="AX514" s="172">
        <f>IF(A15taxstdlife="n/a","n/a",IF(AX$3&gt;(A15taxstdlife+$E514),((Input!$G$117+Input!$G$93)*$G$7)-SUM($G514:AW514),((Input!$G$117+Input!$G$93)*$G$7)/A15taxstdlife))</f>
        <v>5.9098098639505159E-2</v>
      </c>
      <c r="AY514" s="172">
        <f>IF(A15taxstdlife="n/a","n/a",IF(AY$3&gt;(A15taxstdlife+$E514),((Input!$G$117+Input!$G$93)*$G$7)-SUM($G514:AX514),((Input!$G$117+Input!$G$93)*$G$7)/A15taxstdlife))</f>
        <v>5.9098098639505159E-2</v>
      </c>
      <c r="AZ514" s="172">
        <f>IF(A15taxstdlife="n/a","n/a",IF(AZ$3&gt;(A15taxstdlife+$E514),((Input!$G$117+Input!$G$93)*$G$7)-SUM($G514:AY514),((Input!$G$117+Input!$G$93)*$G$7)/A15taxstdlife))</f>
        <v>5.9098098639505159E-2</v>
      </c>
      <c r="BA514" s="172">
        <f>IF(A15taxstdlife="n/a","n/a",IF(BA$3&gt;(A15taxstdlife+$E514),((Input!$G$117+Input!$G$93)*$G$7)-SUM($G514:AZ514),((Input!$G$117+Input!$G$93)*$G$7)/A15taxstdlife))</f>
        <v>5.9098098639505159E-2</v>
      </c>
      <c r="BB514" s="172">
        <f>IF(A15taxstdlife="n/a","n/a",IF(BB$3&gt;(A15taxstdlife+$E514),((Input!$G$117+Input!$G$93)*$G$7)-SUM($G514:BA514),((Input!$G$117+Input!$G$93)*$G$7)/A15taxstdlife))</f>
        <v>5.9098098639505159E-2</v>
      </c>
      <c r="BC514" s="172">
        <f>IF(A15taxstdlife="n/a","n/a",IF(BC$3&gt;(A15taxstdlife+$E514),((Input!$G$117+Input!$G$93)*$G$7)-SUM($G514:BB514),((Input!$G$117+Input!$G$93)*$G$7)/A15taxstdlife))</f>
        <v>5.9098098639505159E-2</v>
      </c>
      <c r="BD514" s="172">
        <f>IF(A15taxstdlife="n/a","n/a",IF(BD$3&gt;(A15taxstdlife+$E514),((Input!$G$117+Input!$G$93)*$G$7)-SUM($G514:BC514),((Input!$G$117+Input!$G$93)*$G$7)/A15taxstdlife))</f>
        <v>5.9098098639505159E-2</v>
      </c>
      <c r="BE514" s="172">
        <f>IF(A15taxstdlife="n/a","n/a",IF(BE$3&gt;(A15taxstdlife+$E514),((Input!$G$117+Input!$G$93)*$G$7)-SUM($G514:BD514),((Input!$G$117+Input!$G$93)*$G$7)/A15taxstdlife))</f>
        <v>5.9098098639505159E-2</v>
      </c>
      <c r="BF514" s="172">
        <f>IF(A15taxstdlife="n/a","n/a",IF(BF$3&gt;(A15taxstdlife+$E514),((Input!$G$117+Input!$G$93)*$G$7)-SUM($G514:BE514),((Input!$G$117+Input!$G$93)*$G$7)/A15taxstdlife))</f>
        <v>5.9098098639505159E-2</v>
      </c>
      <c r="BG514" s="172">
        <f>IF(A15taxstdlife="n/a","n/a",IF(BG$3&gt;(A15taxstdlife+$E514),((Input!$G$117+Input!$G$93)*$G$7)-SUM($G514:BF514),((Input!$G$117+Input!$G$93)*$G$7)/A15taxstdlife))</f>
        <v>5.9098098639505159E-2</v>
      </c>
      <c r="BH514" s="172">
        <f>IF(A15taxstdlife="n/a","n/a",IF(BH$3&gt;(A15taxstdlife+$E514),((Input!$G$117+Input!$G$93)*$G$7)-SUM($G514:BG514),((Input!$G$117+Input!$G$93)*$G$7)/A15taxstdlife))</f>
        <v>5.9098098639505159E-2</v>
      </c>
      <c r="BI514" s="172">
        <f>IF(A15taxstdlife="n/a","n/a",IF(BI$3&gt;(A15taxstdlife+$E514),((Input!$G$117+Input!$G$93)*$G$7)-SUM($G514:BH514),((Input!$G$117+Input!$G$93)*$G$7)/A15taxstdlife))</f>
        <v>5.9098098639505159E-2</v>
      </c>
      <c r="BJ514" s="16"/>
      <c r="BK514" s="16"/>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2" customFormat="1" hidden="1" outlineLevel="2">
      <c r="A515" s="16"/>
      <c r="B515" s="16"/>
      <c r="C515" s="35"/>
      <c r="D515" s="546"/>
      <c r="E515" s="293">
        <v>2</v>
      </c>
      <c r="F515" s="37"/>
      <c r="G515" s="318"/>
      <c r="H515" s="319"/>
      <c r="I515" s="172">
        <f>IF(A15taxstdlife="n/a","n/a",IF(I$3&gt;(A15taxstdlife+$E515),((Input!$H$117+Input!$H$93)*$H$7)-SUM($H515:H515),((Input!$H$117+Input!$H$93)*$H$7)/A15taxstdlife))</f>
        <v>1.3180714799345281E-2</v>
      </c>
      <c r="J515" s="172">
        <f>IF(A15taxstdlife="n/a","n/a",IF(J$3&gt;(A15taxstdlife+$E515),((Input!$H$117+Input!$H$93)*$H$7)-SUM($H515:I515),((Input!$H$117+Input!$H$93)*$H$7)/A15taxstdlife))</f>
        <v>1.3180714799345281E-2</v>
      </c>
      <c r="K515" s="172">
        <f>IF(A15taxstdlife="n/a","n/a",IF(K$3&gt;(A15taxstdlife+$E515),((Input!$H$117+Input!$H$93)*$H$7)-SUM($H515:J515),((Input!$H$117+Input!$H$93)*$H$7)/A15taxstdlife))</f>
        <v>1.3180714799345281E-2</v>
      </c>
      <c r="L515" s="172">
        <f>IF(A15taxstdlife="n/a","n/a",IF(L$3&gt;(A15taxstdlife+$E515),((Input!$H$117+Input!$H$93)*$H$7)-SUM($H515:K515),((Input!$H$117+Input!$H$93)*$H$7)/A15taxstdlife))</f>
        <v>1.3180714799345281E-2</v>
      </c>
      <c r="M515" s="172">
        <f>IF(A15taxstdlife="n/a","n/a",IF(M$3&gt;(A15taxstdlife+$E515),((Input!$H$117+Input!$H$93)*$H$7)-SUM($H515:L515),((Input!$H$117+Input!$H$93)*$H$7)/A15taxstdlife))</f>
        <v>1.3180714799345281E-2</v>
      </c>
      <c r="N515" s="172">
        <f>IF(A15taxstdlife="n/a","n/a",IF(N$3&gt;(A15taxstdlife+$E515),((Input!$H$117+Input!$H$93)*$H$7)-SUM($H515:M515),((Input!$H$117+Input!$H$93)*$H$7)/A15taxstdlife))</f>
        <v>1.3180714799345281E-2</v>
      </c>
      <c r="O515" s="172">
        <f>IF(A15taxstdlife="n/a","n/a",IF(O$3&gt;(A15taxstdlife+$E515),((Input!$H$117+Input!$H$93)*$H$7)-SUM($H515:N515),((Input!$H$117+Input!$H$93)*$H$7)/A15taxstdlife))</f>
        <v>1.3180714799345281E-2</v>
      </c>
      <c r="P515" s="172">
        <f>IF(A15taxstdlife="n/a","n/a",IF(P$3&gt;(A15taxstdlife+$E515),((Input!$H$117+Input!$H$93)*$H$7)-SUM($H515:O515),((Input!$H$117+Input!$H$93)*$H$7)/A15taxstdlife))</f>
        <v>1.3180714799345281E-2</v>
      </c>
      <c r="Q515" s="172">
        <f>IF(A15taxstdlife="n/a","n/a",IF(Q$3&gt;(A15taxstdlife+$E515),((Input!$H$117+Input!$H$93)*$H$7)-SUM($H515:P515),((Input!$H$117+Input!$H$93)*$H$7)/A15taxstdlife))</f>
        <v>1.3180714799345281E-2</v>
      </c>
      <c r="R515" s="172">
        <f>IF(A15taxstdlife="n/a","n/a",IF(R$3&gt;(A15taxstdlife+$E515),((Input!$H$117+Input!$H$93)*$H$7)-SUM($H515:Q515),((Input!$H$117+Input!$H$93)*$H$7)/A15taxstdlife))</f>
        <v>1.3180714799345281E-2</v>
      </c>
      <c r="S515" s="172">
        <f>IF(A15taxstdlife="n/a","n/a",IF(S$3&gt;(A15taxstdlife+$E515),((Input!$H$117+Input!$H$93)*$H$7)-SUM($H515:R515),((Input!$H$117+Input!$H$93)*$H$7)/A15taxstdlife))</f>
        <v>1.3180714799345281E-2</v>
      </c>
      <c r="T515" s="172">
        <f>IF(A15taxstdlife="n/a","n/a",IF(T$3&gt;(A15taxstdlife+$E515),((Input!$H$117+Input!$H$93)*$H$7)-SUM($H515:S515),((Input!$H$117+Input!$H$93)*$H$7)/A15taxstdlife))</f>
        <v>1.3180714799345281E-2</v>
      </c>
      <c r="U515" s="172">
        <f>IF(A15taxstdlife="n/a","n/a",IF(U$3&gt;(A15taxstdlife+$E515),((Input!$H$117+Input!$H$93)*$H$7)-SUM($H515:T515),((Input!$H$117+Input!$H$93)*$H$7)/A15taxstdlife))</f>
        <v>1.3180714799345281E-2</v>
      </c>
      <c r="V515" s="172">
        <f>IF(A15taxstdlife="n/a","n/a",IF(V$3&gt;(A15taxstdlife+$E515),((Input!$H$117+Input!$H$93)*$H$7)-SUM($H515:U515),((Input!$H$117+Input!$H$93)*$H$7)/A15taxstdlife))</f>
        <v>1.3180714799345281E-2</v>
      </c>
      <c r="W515" s="172">
        <f>IF(A15taxstdlife="n/a","n/a",IF(W$3&gt;(A15taxstdlife+$E515),((Input!$H$117+Input!$H$93)*$H$7)-SUM($H515:V515),((Input!$H$117+Input!$H$93)*$H$7)/A15taxstdlife))</f>
        <v>1.3180714799345281E-2</v>
      </c>
      <c r="X515" s="172">
        <f>IF(A15taxstdlife="n/a","n/a",IF(X$3&gt;(A15taxstdlife+$E515),((Input!$H$117+Input!$H$93)*$H$7)-SUM($H515:W515),((Input!$H$117+Input!$H$93)*$H$7)/A15taxstdlife))</f>
        <v>1.3180714799345281E-2</v>
      </c>
      <c r="Y515" s="172">
        <f>IF(A15taxstdlife="n/a","n/a",IF(Y$3&gt;(A15taxstdlife+$E515),((Input!$H$117+Input!$H$93)*$H$7)-SUM($H515:X515),((Input!$H$117+Input!$H$93)*$H$7)/A15taxstdlife))</f>
        <v>1.3180714799345281E-2</v>
      </c>
      <c r="Z515" s="172">
        <f>IF(A15taxstdlife="n/a","n/a",IF(Z$3&gt;(A15taxstdlife+$E515),((Input!$H$117+Input!$H$93)*$H$7)-SUM($H515:Y515),((Input!$H$117+Input!$H$93)*$H$7)/A15taxstdlife))</f>
        <v>1.3180714799345281E-2</v>
      </c>
      <c r="AA515" s="172">
        <f>IF(A15taxstdlife="n/a","n/a",IF(AA$3&gt;(A15taxstdlife+$E515),((Input!$H$117+Input!$H$93)*$H$7)-SUM($H515:Z515),((Input!$H$117+Input!$H$93)*$H$7)/A15taxstdlife))</f>
        <v>1.3180714799345281E-2</v>
      </c>
      <c r="AB515" s="172">
        <f>IF(A15taxstdlife="n/a","n/a",IF(AB$3&gt;(A15taxstdlife+$E515),((Input!$H$117+Input!$H$93)*$H$7)-SUM($H515:AA515),((Input!$H$117+Input!$H$93)*$H$7)/A15taxstdlife))</f>
        <v>1.3180714799345281E-2</v>
      </c>
      <c r="AC515" s="172">
        <f>IF(A15taxstdlife="n/a","n/a",IF(AC$3&gt;(A15taxstdlife+$E515),((Input!$H$117+Input!$H$93)*$H$7)-SUM($H515:AB515),((Input!$H$117+Input!$H$93)*$H$7)/A15taxstdlife))</f>
        <v>1.3180714799345281E-2</v>
      </c>
      <c r="AD515" s="172">
        <f>IF(A15taxstdlife="n/a","n/a",IF(AD$3&gt;(A15taxstdlife+$E515),((Input!$H$117+Input!$H$93)*$H$7)-SUM($H515:AC515),((Input!$H$117+Input!$H$93)*$H$7)/A15taxstdlife))</f>
        <v>1.3180714799345281E-2</v>
      </c>
      <c r="AE515" s="172">
        <f>IF(A15taxstdlife="n/a","n/a",IF(AE$3&gt;(A15taxstdlife+$E515),((Input!$H$117+Input!$H$93)*$H$7)-SUM($H515:AD515),((Input!$H$117+Input!$H$93)*$H$7)/A15taxstdlife))</f>
        <v>1.3180714799345281E-2</v>
      </c>
      <c r="AF515" s="172">
        <f>IF(A15taxstdlife="n/a","n/a",IF(AF$3&gt;(A15taxstdlife+$E515),((Input!$H$117+Input!$H$93)*$H$7)-SUM($H515:AE515),((Input!$H$117+Input!$H$93)*$H$7)/A15taxstdlife))</f>
        <v>1.3180714799345281E-2</v>
      </c>
      <c r="AG515" s="172">
        <f>IF(A15taxstdlife="n/a","n/a",IF(AG$3&gt;(A15taxstdlife+$E515),((Input!$H$117+Input!$H$93)*$H$7)-SUM($H515:AF515),((Input!$H$117+Input!$H$93)*$H$7)/A15taxstdlife))</f>
        <v>1.3180714799345281E-2</v>
      </c>
      <c r="AH515" s="172">
        <f>IF(A15taxstdlife="n/a","n/a",IF(AH$3&gt;(A15taxstdlife+$E515),((Input!$H$117+Input!$H$93)*$H$7)-SUM($H515:AG515),((Input!$H$117+Input!$H$93)*$H$7)/A15taxstdlife))</f>
        <v>1.3180714799345281E-2</v>
      </c>
      <c r="AI515" s="172">
        <f>IF(A15taxstdlife="n/a","n/a",IF(AI$3&gt;(A15taxstdlife+$E515),((Input!$H$117+Input!$H$93)*$H$7)-SUM($H515:AH515),((Input!$H$117+Input!$H$93)*$H$7)/A15taxstdlife))</f>
        <v>1.3180714799345281E-2</v>
      </c>
      <c r="AJ515" s="172">
        <f>IF(A15taxstdlife="n/a","n/a",IF(AJ$3&gt;(A15taxstdlife+$E515),((Input!$H$117+Input!$H$93)*$H$7)-SUM($H515:AI515),((Input!$H$117+Input!$H$93)*$H$7)/A15taxstdlife))</f>
        <v>1.3180714799345281E-2</v>
      </c>
      <c r="AK515" s="172">
        <f>IF(A15taxstdlife="n/a","n/a",IF(AK$3&gt;(A15taxstdlife+$E515),((Input!$H$117+Input!$H$93)*$H$7)-SUM($H515:AJ515),((Input!$H$117+Input!$H$93)*$H$7)/A15taxstdlife))</f>
        <v>1.3180714799345281E-2</v>
      </c>
      <c r="AL515" s="172">
        <f>IF(A15taxstdlife="n/a","n/a",IF(AL$3&gt;(A15taxstdlife+$E515),((Input!$H$117+Input!$H$93)*$H$7)-SUM($H515:AK515),((Input!$H$117+Input!$H$93)*$H$7)/A15taxstdlife))</f>
        <v>1.3180714799345281E-2</v>
      </c>
      <c r="AM515" s="172">
        <f>IF(A15taxstdlife="n/a","n/a",IF(AM$3&gt;(A15taxstdlife+$E515),((Input!$H$117+Input!$H$93)*$H$7)-SUM($H515:AL515),((Input!$H$117+Input!$H$93)*$H$7)/A15taxstdlife))</f>
        <v>1.3180714799345281E-2</v>
      </c>
      <c r="AN515" s="172">
        <f>IF(A15taxstdlife="n/a","n/a",IF(AN$3&gt;(A15taxstdlife+$E515),((Input!$H$117+Input!$H$93)*$H$7)-SUM($H515:AM515),((Input!$H$117+Input!$H$93)*$H$7)/A15taxstdlife))</f>
        <v>1.3180714799345281E-2</v>
      </c>
      <c r="AO515" s="172">
        <f>IF(A15taxstdlife="n/a","n/a",IF(AO$3&gt;(A15taxstdlife+$E515),((Input!$H$117+Input!$H$93)*$H$7)-SUM($H515:AN515),((Input!$H$117+Input!$H$93)*$H$7)/A15taxstdlife))</f>
        <v>1.3180714799345281E-2</v>
      </c>
      <c r="AP515" s="172">
        <f>IF(A15taxstdlife="n/a","n/a",IF(AP$3&gt;(A15taxstdlife+$E515),((Input!$H$117+Input!$H$93)*$H$7)-SUM($H515:AO515),((Input!$H$117+Input!$H$93)*$H$7)/A15taxstdlife))</f>
        <v>1.3180714799345281E-2</v>
      </c>
      <c r="AQ515" s="172">
        <f>IF(A15taxstdlife="n/a","n/a",IF(AQ$3&gt;(A15taxstdlife+$E515),((Input!$H$117+Input!$H$93)*$H$7)-SUM($H515:AP515),((Input!$H$117+Input!$H$93)*$H$7)/A15taxstdlife))</f>
        <v>1.3180714799345281E-2</v>
      </c>
      <c r="AR515" s="172">
        <f>IF(A15taxstdlife="n/a","n/a",IF(AR$3&gt;(A15taxstdlife+$E515),((Input!$H$117+Input!$H$93)*$H$7)-SUM($H515:AQ515),((Input!$H$117+Input!$H$93)*$H$7)/A15taxstdlife))</f>
        <v>1.3180714799345281E-2</v>
      </c>
      <c r="AS515" s="172">
        <f>IF(A15taxstdlife="n/a","n/a",IF(AS$3&gt;(A15taxstdlife+$E515),((Input!$H$117+Input!$H$93)*$H$7)-SUM($H515:AR515),((Input!$H$117+Input!$H$93)*$H$7)/A15taxstdlife))</f>
        <v>1.3180714799345281E-2</v>
      </c>
      <c r="AT515" s="172">
        <f>IF(A15taxstdlife="n/a","n/a",IF(AT$3&gt;(A15taxstdlife+$E515),((Input!$H$117+Input!$H$93)*$H$7)-SUM($H515:AS515),((Input!$H$117+Input!$H$93)*$H$7)/A15taxstdlife))</f>
        <v>1.3180714799345281E-2</v>
      </c>
      <c r="AU515" s="172">
        <f>IF(A15taxstdlife="n/a","n/a",IF(AU$3&gt;(A15taxstdlife+$E515),((Input!$H$117+Input!$H$93)*$H$7)-SUM($H515:AT515),((Input!$H$117+Input!$H$93)*$H$7)/A15taxstdlife))</f>
        <v>1.3180714799345281E-2</v>
      </c>
      <c r="AV515" s="172">
        <f>IF(A15taxstdlife="n/a","n/a",IF(AV$3&gt;(A15taxstdlife+$E515),((Input!$H$117+Input!$H$93)*$H$7)-SUM($H515:AU515),((Input!$H$117+Input!$H$93)*$H$7)/A15taxstdlife))</f>
        <v>1.3180714799345281E-2</v>
      </c>
      <c r="AW515" s="172">
        <f>IF(A15taxstdlife="n/a","n/a",IF(AW$3&gt;(A15taxstdlife+$E515),((Input!$H$117+Input!$H$93)*$H$7)-SUM($H515:AV515),((Input!$H$117+Input!$H$93)*$H$7)/A15taxstdlife))</f>
        <v>1.3180714799345281E-2</v>
      </c>
      <c r="AX515" s="172">
        <f>IF(A15taxstdlife="n/a","n/a",IF(AX$3&gt;(A15taxstdlife+$E515),((Input!$H$117+Input!$H$93)*$H$7)-SUM($H515:AW515),((Input!$H$117+Input!$H$93)*$H$7)/A15taxstdlife))</f>
        <v>1.3180714799345281E-2</v>
      </c>
      <c r="AY515" s="172">
        <f>IF(A15taxstdlife="n/a","n/a",IF(AY$3&gt;(A15taxstdlife+$E515),((Input!$H$117+Input!$H$93)*$H$7)-SUM($H515:AX515),((Input!$H$117+Input!$H$93)*$H$7)/A15taxstdlife))</f>
        <v>1.3180714799345281E-2</v>
      </c>
      <c r="AZ515" s="172">
        <f>IF(A15taxstdlife="n/a","n/a",IF(AZ$3&gt;(A15taxstdlife+$E515),((Input!$H$117+Input!$H$93)*$H$7)-SUM($H515:AY515),((Input!$H$117+Input!$H$93)*$H$7)/A15taxstdlife))</f>
        <v>1.3180714799345281E-2</v>
      </c>
      <c r="BA515" s="172">
        <f>IF(A15taxstdlife="n/a","n/a",IF(BA$3&gt;(A15taxstdlife+$E515),((Input!$H$117+Input!$H$93)*$H$7)-SUM($H515:AZ515),((Input!$H$117+Input!$H$93)*$H$7)/A15taxstdlife))</f>
        <v>1.3180714799345281E-2</v>
      </c>
      <c r="BB515" s="172">
        <f>IF(A15taxstdlife="n/a","n/a",IF(BB$3&gt;(A15taxstdlife+$E515),((Input!$H$117+Input!$H$93)*$H$7)-SUM($H515:BA515),((Input!$H$117+Input!$H$93)*$H$7)/A15taxstdlife))</f>
        <v>1.3180714799345281E-2</v>
      </c>
      <c r="BC515" s="172">
        <f>IF(A15taxstdlife="n/a","n/a",IF(BC$3&gt;(A15taxstdlife+$E515),((Input!$H$117+Input!$H$93)*$H$7)-SUM($H515:BB515),((Input!$H$117+Input!$H$93)*$H$7)/A15taxstdlife))</f>
        <v>1.3180714799345281E-2</v>
      </c>
      <c r="BD515" s="172">
        <f>IF(A15taxstdlife="n/a","n/a",IF(BD$3&gt;(A15taxstdlife+$E515),((Input!$H$117+Input!$H$93)*$H$7)-SUM($H515:BC515),((Input!$H$117+Input!$H$93)*$H$7)/A15taxstdlife))</f>
        <v>1.3180714799345281E-2</v>
      </c>
      <c r="BE515" s="172">
        <f>IF(A15taxstdlife="n/a","n/a",IF(BE$3&gt;(A15taxstdlife+$E515),((Input!$H$117+Input!$H$93)*$H$7)-SUM($H515:BD515),((Input!$H$117+Input!$H$93)*$H$7)/A15taxstdlife))</f>
        <v>1.3180714799345281E-2</v>
      </c>
      <c r="BF515" s="172">
        <f>IF(A15taxstdlife="n/a","n/a",IF(BF$3&gt;(A15taxstdlife+$E515),((Input!$H$117+Input!$H$93)*$H$7)-SUM($H515:BE515),((Input!$H$117+Input!$H$93)*$H$7)/A15taxstdlife))</f>
        <v>1.3180714799345281E-2</v>
      </c>
      <c r="BG515" s="172">
        <f>IF(A15taxstdlife="n/a","n/a",IF(BG$3&gt;(A15taxstdlife+$E515),((Input!$H$117+Input!$H$93)*$H$7)-SUM($H515:BF515),((Input!$H$117+Input!$H$93)*$H$7)/A15taxstdlife))</f>
        <v>1.3180714799345281E-2</v>
      </c>
      <c r="BH515" s="172">
        <f>IF(A15taxstdlife="n/a","n/a",IF(BH$3&gt;(A15taxstdlife+$E515),((Input!$H$117+Input!$H$93)*$H$7)-SUM($H515:BG515),((Input!$H$117+Input!$H$93)*$H$7)/A15taxstdlife))</f>
        <v>1.3180714799345281E-2</v>
      </c>
      <c r="BI515" s="172">
        <f>IF(A15taxstdlife="n/a","n/a",IF(BI$3&gt;(A15taxstdlife+$E515),((Input!$H$117+Input!$H$93)*$H$7)-SUM($H515:BH515),((Input!$H$117+Input!$H$93)*$H$7)/A15taxstdlife))</f>
        <v>1.3180714799345281E-2</v>
      </c>
      <c r="BJ515" s="16"/>
      <c r="BK515" s="16"/>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2" customFormat="1" hidden="1" outlineLevel="2">
      <c r="A516" s="16"/>
      <c r="B516" s="16"/>
      <c r="C516" s="35"/>
      <c r="D516" s="546"/>
      <c r="E516" s="293">
        <v>3</v>
      </c>
      <c r="F516" s="37"/>
      <c r="G516" s="318"/>
      <c r="H516" s="320"/>
      <c r="I516" s="319"/>
      <c r="J516" s="172">
        <f>IF(A15taxstdlife="n/a","n/a",IF(J$3&gt;(A15taxstdlife+$E516),((Input!$I$117+Input!$I$93)*$I$7)-SUM($I516:I516),((Input!$I$117+Input!$I$93)*$I$7)/A15taxstdlife))</f>
        <v>1.2568289145277189E-2</v>
      </c>
      <c r="K516" s="172">
        <f>IF(A15taxstdlife="n/a","n/a",IF(K$3&gt;(A15taxstdlife+$E516),((Input!$I$117+Input!$I$93)*$I$7)-SUM($I516:J516),((Input!$I$117+Input!$I$93)*$I$7)/A15taxstdlife))</f>
        <v>1.2568289145277189E-2</v>
      </c>
      <c r="L516" s="172">
        <f>IF(A15taxstdlife="n/a","n/a",IF(L$3&gt;(A15taxstdlife+$E516),((Input!$I$117+Input!$I$93)*$I$7)-SUM($I516:K516),((Input!$I$117+Input!$I$93)*$I$7)/A15taxstdlife))</f>
        <v>1.2568289145277189E-2</v>
      </c>
      <c r="M516" s="172">
        <f>IF(A15taxstdlife="n/a","n/a",IF(M$3&gt;(A15taxstdlife+$E516),((Input!$I$117+Input!$I$93)*$I$7)-SUM($I516:L516),((Input!$I$117+Input!$I$93)*$I$7)/A15taxstdlife))</f>
        <v>1.2568289145277189E-2</v>
      </c>
      <c r="N516" s="172">
        <f>IF(A15taxstdlife="n/a","n/a",IF(N$3&gt;(A15taxstdlife+$E516),((Input!$I$117+Input!$I$93)*$I$7)-SUM($I516:M516),((Input!$I$117+Input!$I$93)*$I$7)/A15taxstdlife))</f>
        <v>1.2568289145277189E-2</v>
      </c>
      <c r="O516" s="172">
        <f>IF(A15taxstdlife="n/a","n/a",IF(O$3&gt;(A15taxstdlife+$E516),((Input!$I$117+Input!$I$93)*$I$7)-SUM($I516:N516),((Input!$I$117+Input!$I$93)*$I$7)/A15taxstdlife))</f>
        <v>1.2568289145277189E-2</v>
      </c>
      <c r="P516" s="172">
        <f>IF(A15taxstdlife="n/a","n/a",IF(P$3&gt;(A15taxstdlife+$E516),((Input!$I$117+Input!$I$93)*$I$7)-SUM($I516:O516),((Input!$I$117+Input!$I$93)*$I$7)/A15taxstdlife))</f>
        <v>1.2568289145277189E-2</v>
      </c>
      <c r="Q516" s="172">
        <f>IF(A15taxstdlife="n/a","n/a",IF(Q$3&gt;(A15taxstdlife+$E516),((Input!$I$117+Input!$I$93)*$I$7)-SUM($I516:P516),((Input!$I$117+Input!$I$93)*$I$7)/A15taxstdlife))</f>
        <v>1.2568289145277189E-2</v>
      </c>
      <c r="R516" s="172">
        <f>IF(A15taxstdlife="n/a","n/a",IF(R$3&gt;(A15taxstdlife+$E516),((Input!$I$117+Input!$I$93)*$I$7)-SUM($I516:Q516),((Input!$I$117+Input!$I$93)*$I$7)/A15taxstdlife))</f>
        <v>1.2568289145277189E-2</v>
      </c>
      <c r="S516" s="172">
        <f>IF(A15taxstdlife="n/a","n/a",IF(S$3&gt;(A15taxstdlife+$E516),((Input!$I$117+Input!$I$93)*$I$7)-SUM($I516:R516),((Input!$I$117+Input!$I$93)*$I$7)/A15taxstdlife))</f>
        <v>1.2568289145277189E-2</v>
      </c>
      <c r="T516" s="172">
        <f>IF(A15taxstdlife="n/a","n/a",IF(T$3&gt;(A15taxstdlife+$E516),((Input!$I$117+Input!$I$93)*$I$7)-SUM($I516:S516),((Input!$I$117+Input!$I$93)*$I$7)/A15taxstdlife))</f>
        <v>1.2568289145277189E-2</v>
      </c>
      <c r="U516" s="172">
        <f>IF(A15taxstdlife="n/a","n/a",IF(U$3&gt;(A15taxstdlife+$E516),((Input!$I$117+Input!$I$93)*$I$7)-SUM($I516:T516),((Input!$I$117+Input!$I$93)*$I$7)/A15taxstdlife))</f>
        <v>1.2568289145277189E-2</v>
      </c>
      <c r="V516" s="172">
        <f>IF(A15taxstdlife="n/a","n/a",IF(V$3&gt;(A15taxstdlife+$E516),((Input!$I$117+Input!$I$93)*$I$7)-SUM($I516:U516),((Input!$I$117+Input!$I$93)*$I$7)/A15taxstdlife))</f>
        <v>1.2568289145277189E-2</v>
      </c>
      <c r="W516" s="172">
        <f>IF(A15taxstdlife="n/a","n/a",IF(W$3&gt;(A15taxstdlife+$E516),((Input!$I$117+Input!$I$93)*$I$7)-SUM($I516:V516),((Input!$I$117+Input!$I$93)*$I$7)/A15taxstdlife))</f>
        <v>1.2568289145277189E-2</v>
      </c>
      <c r="X516" s="172">
        <f>IF(A15taxstdlife="n/a","n/a",IF(X$3&gt;(A15taxstdlife+$E516),((Input!$I$117+Input!$I$93)*$I$7)-SUM($I516:W516),((Input!$I$117+Input!$I$93)*$I$7)/A15taxstdlife))</f>
        <v>1.2568289145277189E-2</v>
      </c>
      <c r="Y516" s="172">
        <f>IF(A15taxstdlife="n/a","n/a",IF(Y$3&gt;(A15taxstdlife+$E516),((Input!$I$117+Input!$I$93)*$I$7)-SUM($I516:X516),((Input!$I$117+Input!$I$93)*$I$7)/A15taxstdlife))</f>
        <v>1.2568289145277189E-2</v>
      </c>
      <c r="Z516" s="172">
        <f>IF(A15taxstdlife="n/a","n/a",IF(Z$3&gt;(A15taxstdlife+$E516),((Input!$I$117+Input!$I$93)*$I$7)-SUM($I516:Y516),((Input!$I$117+Input!$I$93)*$I$7)/A15taxstdlife))</f>
        <v>1.2568289145277189E-2</v>
      </c>
      <c r="AA516" s="172">
        <f>IF(A15taxstdlife="n/a","n/a",IF(AA$3&gt;(A15taxstdlife+$E516),((Input!$I$117+Input!$I$93)*$I$7)-SUM($I516:Z516),((Input!$I$117+Input!$I$93)*$I$7)/A15taxstdlife))</f>
        <v>1.2568289145277189E-2</v>
      </c>
      <c r="AB516" s="172">
        <f>IF(A15taxstdlife="n/a","n/a",IF(AB$3&gt;(A15taxstdlife+$E516),((Input!$I$117+Input!$I$93)*$I$7)-SUM($I516:AA516),((Input!$I$117+Input!$I$93)*$I$7)/A15taxstdlife))</f>
        <v>1.2568289145277189E-2</v>
      </c>
      <c r="AC516" s="172">
        <f>IF(A15taxstdlife="n/a","n/a",IF(AC$3&gt;(A15taxstdlife+$E516),((Input!$I$117+Input!$I$93)*$I$7)-SUM($I516:AB516),((Input!$I$117+Input!$I$93)*$I$7)/A15taxstdlife))</f>
        <v>1.2568289145277189E-2</v>
      </c>
      <c r="AD516" s="172">
        <f>IF(A15taxstdlife="n/a","n/a",IF(AD$3&gt;(A15taxstdlife+$E516),((Input!$I$117+Input!$I$93)*$I$7)-SUM($I516:AC516),((Input!$I$117+Input!$I$93)*$I$7)/A15taxstdlife))</f>
        <v>1.2568289145277189E-2</v>
      </c>
      <c r="AE516" s="172">
        <f>IF(A15taxstdlife="n/a","n/a",IF(AE$3&gt;(A15taxstdlife+$E516),((Input!$I$117+Input!$I$93)*$I$7)-SUM($I516:AD516),((Input!$I$117+Input!$I$93)*$I$7)/A15taxstdlife))</f>
        <v>1.2568289145277189E-2</v>
      </c>
      <c r="AF516" s="172">
        <f>IF(A15taxstdlife="n/a","n/a",IF(AF$3&gt;(A15taxstdlife+$E516),((Input!$I$117+Input!$I$93)*$I$7)-SUM($I516:AE516),((Input!$I$117+Input!$I$93)*$I$7)/A15taxstdlife))</f>
        <v>1.2568289145277189E-2</v>
      </c>
      <c r="AG516" s="172">
        <f>IF(A15taxstdlife="n/a","n/a",IF(AG$3&gt;(A15taxstdlife+$E516),((Input!$I$117+Input!$I$93)*$I$7)-SUM($I516:AF516),((Input!$I$117+Input!$I$93)*$I$7)/A15taxstdlife))</f>
        <v>1.2568289145277189E-2</v>
      </c>
      <c r="AH516" s="172">
        <f>IF(A15taxstdlife="n/a","n/a",IF(AH$3&gt;(A15taxstdlife+$E516),((Input!$I$117+Input!$I$93)*$I$7)-SUM($I516:AG516),((Input!$I$117+Input!$I$93)*$I$7)/A15taxstdlife))</f>
        <v>1.2568289145277189E-2</v>
      </c>
      <c r="AI516" s="172">
        <f>IF(A15taxstdlife="n/a","n/a",IF(AI$3&gt;(A15taxstdlife+$E516),((Input!$I$117+Input!$I$93)*$I$7)-SUM($I516:AH516),((Input!$I$117+Input!$I$93)*$I$7)/A15taxstdlife))</f>
        <v>1.2568289145277189E-2</v>
      </c>
      <c r="AJ516" s="172">
        <f>IF(A15taxstdlife="n/a","n/a",IF(AJ$3&gt;(A15taxstdlife+$E516),((Input!$I$117+Input!$I$93)*$I$7)-SUM($I516:AI516),((Input!$I$117+Input!$I$93)*$I$7)/A15taxstdlife))</f>
        <v>1.2568289145277189E-2</v>
      </c>
      <c r="AK516" s="172">
        <f>IF(A15taxstdlife="n/a","n/a",IF(AK$3&gt;(A15taxstdlife+$E516),((Input!$I$117+Input!$I$93)*$I$7)-SUM($I516:AJ516),((Input!$I$117+Input!$I$93)*$I$7)/A15taxstdlife))</f>
        <v>1.2568289145277189E-2</v>
      </c>
      <c r="AL516" s="172">
        <f>IF(A15taxstdlife="n/a","n/a",IF(AL$3&gt;(A15taxstdlife+$E516),((Input!$I$117+Input!$I$93)*$I$7)-SUM($I516:AK516),((Input!$I$117+Input!$I$93)*$I$7)/A15taxstdlife))</f>
        <v>1.2568289145277189E-2</v>
      </c>
      <c r="AM516" s="172">
        <f>IF(A15taxstdlife="n/a","n/a",IF(AM$3&gt;(A15taxstdlife+$E516),((Input!$I$117+Input!$I$93)*$I$7)-SUM($I516:AL516),((Input!$I$117+Input!$I$93)*$I$7)/A15taxstdlife))</f>
        <v>1.2568289145277189E-2</v>
      </c>
      <c r="AN516" s="172">
        <f>IF(A15taxstdlife="n/a","n/a",IF(AN$3&gt;(A15taxstdlife+$E516),((Input!$I$117+Input!$I$93)*$I$7)-SUM($I516:AM516),((Input!$I$117+Input!$I$93)*$I$7)/A15taxstdlife))</f>
        <v>1.2568289145277189E-2</v>
      </c>
      <c r="AO516" s="172">
        <f>IF(A15taxstdlife="n/a","n/a",IF(AO$3&gt;(A15taxstdlife+$E516),((Input!$I$117+Input!$I$93)*$I$7)-SUM($I516:AN516),((Input!$I$117+Input!$I$93)*$I$7)/A15taxstdlife))</f>
        <v>1.2568289145277189E-2</v>
      </c>
      <c r="AP516" s="172">
        <f>IF(A15taxstdlife="n/a","n/a",IF(AP$3&gt;(A15taxstdlife+$E516),((Input!$I$117+Input!$I$93)*$I$7)-SUM($I516:AO516),((Input!$I$117+Input!$I$93)*$I$7)/A15taxstdlife))</f>
        <v>1.2568289145277189E-2</v>
      </c>
      <c r="AQ516" s="172">
        <f>IF(A15taxstdlife="n/a","n/a",IF(AQ$3&gt;(A15taxstdlife+$E516),((Input!$I$117+Input!$I$93)*$I$7)-SUM($I516:AP516),((Input!$I$117+Input!$I$93)*$I$7)/A15taxstdlife))</f>
        <v>1.2568289145277189E-2</v>
      </c>
      <c r="AR516" s="172">
        <f>IF(A15taxstdlife="n/a","n/a",IF(AR$3&gt;(A15taxstdlife+$E516),((Input!$I$117+Input!$I$93)*$I$7)-SUM($I516:AQ516),((Input!$I$117+Input!$I$93)*$I$7)/A15taxstdlife))</f>
        <v>1.2568289145277189E-2</v>
      </c>
      <c r="AS516" s="172">
        <f>IF(A15taxstdlife="n/a","n/a",IF(AS$3&gt;(A15taxstdlife+$E516),((Input!$I$117+Input!$I$93)*$I$7)-SUM($I516:AR516),((Input!$I$117+Input!$I$93)*$I$7)/A15taxstdlife))</f>
        <v>1.2568289145277189E-2</v>
      </c>
      <c r="AT516" s="172">
        <f>IF(A15taxstdlife="n/a","n/a",IF(AT$3&gt;(A15taxstdlife+$E516),((Input!$I$117+Input!$I$93)*$I$7)-SUM($I516:AS516),((Input!$I$117+Input!$I$93)*$I$7)/A15taxstdlife))</f>
        <v>1.2568289145277189E-2</v>
      </c>
      <c r="AU516" s="172">
        <f>IF(A15taxstdlife="n/a","n/a",IF(AU$3&gt;(A15taxstdlife+$E516),((Input!$I$117+Input!$I$93)*$I$7)-SUM($I516:AT516),((Input!$I$117+Input!$I$93)*$I$7)/A15taxstdlife))</f>
        <v>1.2568289145277189E-2</v>
      </c>
      <c r="AV516" s="172">
        <f>IF(A15taxstdlife="n/a","n/a",IF(AV$3&gt;(A15taxstdlife+$E516),((Input!$I$117+Input!$I$93)*$I$7)-SUM($I516:AU516),((Input!$I$117+Input!$I$93)*$I$7)/A15taxstdlife))</f>
        <v>1.2568289145277189E-2</v>
      </c>
      <c r="AW516" s="172">
        <f>IF(A15taxstdlife="n/a","n/a",IF(AW$3&gt;(A15taxstdlife+$E516),((Input!$I$117+Input!$I$93)*$I$7)-SUM($I516:AV516),((Input!$I$117+Input!$I$93)*$I$7)/A15taxstdlife))</f>
        <v>1.2568289145277189E-2</v>
      </c>
      <c r="AX516" s="172">
        <f>IF(A15taxstdlife="n/a","n/a",IF(AX$3&gt;(A15taxstdlife+$E516),((Input!$I$117+Input!$I$93)*$I$7)-SUM($I516:AW516),((Input!$I$117+Input!$I$93)*$I$7)/A15taxstdlife))</f>
        <v>1.2568289145277189E-2</v>
      </c>
      <c r="AY516" s="172">
        <f>IF(A15taxstdlife="n/a","n/a",IF(AY$3&gt;(A15taxstdlife+$E516),((Input!$I$117+Input!$I$93)*$I$7)-SUM($I516:AX516),((Input!$I$117+Input!$I$93)*$I$7)/A15taxstdlife))</f>
        <v>1.2568289145277189E-2</v>
      </c>
      <c r="AZ516" s="172">
        <f>IF(A15taxstdlife="n/a","n/a",IF(AZ$3&gt;(A15taxstdlife+$E516),((Input!$I$117+Input!$I$93)*$I$7)-SUM($I516:AY516),((Input!$I$117+Input!$I$93)*$I$7)/A15taxstdlife))</f>
        <v>1.2568289145277189E-2</v>
      </c>
      <c r="BA516" s="172">
        <f>IF(A15taxstdlife="n/a","n/a",IF(BA$3&gt;(A15taxstdlife+$E516),((Input!$I$117+Input!$I$93)*$I$7)-SUM($I516:AZ516),((Input!$I$117+Input!$I$93)*$I$7)/A15taxstdlife))</f>
        <v>1.2568289145277189E-2</v>
      </c>
      <c r="BB516" s="172">
        <f>IF(A15taxstdlife="n/a","n/a",IF(BB$3&gt;(A15taxstdlife+$E516),((Input!$I$117+Input!$I$93)*$I$7)-SUM($I516:BA516),((Input!$I$117+Input!$I$93)*$I$7)/A15taxstdlife))</f>
        <v>1.2568289145277189E-2</v>
      </c>
      <c r="BC516" s="172">
        <f>IF(A15taxstdlife="n/a","n/a",IF(BC$3&gt;(A15taxstdlife+$E516),((Input!$I$117+Input!$I$93)*$I$7)-SUM($I516:BB516),((Input!$I$117+Input!$I$93)*$I$7)/A15taxstdlife))</f>
        <v>1.2568289145277189E-2</v>
      </c>
      <c r="BD516" s="172">
        <f>IF(A15taxstdlife="n/a","n/a",IF(BD$3&gt;(A15taxstdlife+$E516),((Input!$I$117+Input!$I$93)*$I$7)-SUM($I516:BC516),((Input!$I$117+Input!$I$93)*$I$7)/A15taxstdlife))</f>
        <v>1.2568289145277189E-2</v>
      </c>
      <c r="BE516" s="172">
        <f>IF(A15taxstdlife="n/a","n/a",IF(BE$3&gt;(A15taxstdlife+$E516),((Input!$I$117+Input!$I$93)*$I$7)-SUM($I516:BD516),((Input!$I$117+Input!$I$93)*$I$7)/A15taxstdlife))</f>
        <v>1.2568289145277189E-2</v>
      </c>
      <c r="BF516" s="172">
        <f>IF(A15taxstdlife="n/a","n/a",IF(BF$3&gt;(A15taxstdlife+$E516),((Input!$I$117+Input!$I$93)*$I$7)-SUM($I516:BE516),((Input!$I$117+Input!$I$93)*$I$7)/A15taxstdlife))</f>
        <v>1.2568289145277189E-2</v>
      </c>
      <c r="BG516" s="172">
        <f>IF(A15taxstdlife="n/a","n/a",IF(BG$3&gt;(A15taxstdlife+$E516),((Input!$I$117+Input!$I$93)*$I$7)-SUM($I516:BF516),((Input!$I$117+Input!$I$93)*$I$7)/A15taxstdlife))</f>
        <v>1.2568289145277189E-2</v>
      </c>
      <c r="BH516" s="172">
        <f>IF(A15taxstdlife="n/a","n/a",IF(BH$3&gt;(A15taxstdlife+$E516),((Input!$I$117+Input!$I$93)*$I$7)-SUM($I516:BG516),((Input!$I$117+Input!$I$93)*$I$7)/A15taxstdlife))</f>
        <v>1.2568289145277189E-2</v>
      </c>
      <c r="BI516" s="172">
        <f>IF(A15taxstdlife="n/a","n/a",IF(BI$3&gt;(A15taxstdlife+$E516),((Input!$I$117+Input!$I$93)*$I$7)-SUM($I516:BH516),((Input!$I$117+Input!$I$93)*$I$7)/A15taxstdlife))</f>
        <v>1.2568289145277189E-2</v>
      </c>
      <c r="BJ516" s="16"/>
      <c r="BK516" s="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2" customFormat="1" hidden="1" outlineLevel="2">
      <c r="A517" s="16"/>
      <c r="B517" s="16"/>
      <c r="C517" s="35"/>
      <c r="D517" s="546"/>
      <c r="E517" s="293">
        <v>4</v>
      </c>
      <c r="F517" s="37"/>
      <c r="G517" s="318"/>
      <c r="H517" s="320"/>
      <c r="I517" s="320"/>
      <c r="J517" s="319"/>
      <c r="K517" s="172">
        <f>IF(A15taxstdlife="n/a","n/a",IF(K$3&gt;(A15taxstdlife+$E517),((Input!$J$117+Input!$I$93)*$J$7)-SUM($J517:J517),((Input!$J$117+Input!$I$93)*$J$7)/A15taxstdlife))</f>
        <v>1.238752268443513E-2</v>
      </c>
      <c r="L517" s="172">
        <f>IF(A15taxstdlife="n/a","n/a",IF(L$3&gt;(A15taxstdlife+$E517),((Input!$J$117+Input!$I$93)*$J$7)-SUM($J517:K517),((Input!$J$117+Input!$I$93)*$J$7)/A15taxstdlife))</f>
        <v>1.238752268443513E-2</v>
      </c>
      <c r="M517" s="172">
        <f>IF(A15taxstdlife="n/a","n/a",IF(M$3&gt;(A15taxstdlife+$E517),((Input!$J$117+Input!$I$93)*$J$7)-SUM($J517:L517),((Input!$J$117+Input!$I$93)*$J$7)/A15taxstdlife))</f>
        <v>1.238752268443513E-2</v>
      </c>
      <c r="N517" s="172">
        <f>IF(A15taxstdlife="n/a","n/a",IF(N$3&gt;(A15taxstdlife+$E517),((Input!$J$117+Input!$I$93)*$J$7)-SUM($J517:M517),((Input!$J$117+Input!$I$93)*$J$7)/A15taxstdlife))</f>
        <v>1.238752268443513E-2</v>
      </c>
      <c r="O517" s="172">
        <f>IF(A15taxstdlife="n/a","n/a",IF(O$3&gt;(A15taxstdlife+$E517),((Input!$J$117+Input!$I$93)*$J$7)-SUM($J517:N517),((Input!$J$117+Input!$I$93)*$J$7)/A15taxstdlife))</f>
        <v>1.238752268443513E-2</v>
      </c>
      <c r="P517" s="172">
        <f>IF(A15taxstdlife="n/a","n/a",IF(P$3&gt;(A15taxstdlife+$E517),((Input!$J$117+Input!$I$93)*$J$7)-SUM($J517:O517),((Input!$J$117+Input!$I$93)*$J$7)/A15taxstdlife))</f>
        <v>1.238752268443513E-2</v>
      </c>
      <c r="Q517" s="172">
        <f>IF(A15taxstdlife="n/a","n/a",IF(Q$3&gt;(A15taxstdlife+$E517),((Input!$J$117+Input!$I$93)*$J$7)-SUM($J517:P517),((Input!$J$117+Input!$I$93)*$J$7)/A15taxstdlife))</f>
        <v>1.238752268443513E-2</v>
      </c>
      <c r="R517" s="172">
        <f>IF(A15taxstdlife="n/a","n/a",IF(R$3&gt;(A15taxstdlife+$E517),((Input!$J$117+Input!$I$93)*$J$7)-SUM($J517:Q517),((Input!$J$117+Input!$I$93)*$J$7)/A15taxstdlife))</f>
        <v>1.238752268443513E-2</v>
      </c>
      <c r="S517" s="172">
        <f>IF(A15taxstdlife="n/a","n/a",IF(S$3&gt;(A15taxstdlife+$E517),((Input!$J$117+Input!$I$93)*$J$7)-SUM($J517:R517),((Input!$J$117+Input!$I$93)*$J$7)/A15taxstdlife))</f>
        <v>1.238752268443513E-2</v>
      </c>
      <c r="T517" s="172">
        <f>IF(A15taxstdlife="n/a","n/a",IF(T$3&gt;(A15taxstdlife+$E517),((Input!$J$117+Input!$I$93)*$J$7)-SUM($J517:S517),((Input!$J$117+Input!$I$93)*$J$7)/A15taxstdlife))</f>
        <v>1.238752268443513E-2</v>
      </c>
      <c r="U517" s="172">
        <f>IF(A15taxstdlife="n/a","n/a",IF(U$3&gt;(A15taxstdlife+$E517),((Input!$J$117+Input!$I$93)*$J$7)-SUM($J517:T517),((Input!$J$117+Input!$I$93)*$J$7)/A15taxstdlife))</f>
        <v>1.238752268443513E-2</v>
      </c>
      <c r="V517" s="172">
        <f>IF(A15taxstdlife="n/a","n/a",IF(V$3&gt;(A15taxstdlife+$E517),((Input!$J$117+Input!$I$93)*$J$7)-SUM($J517:U517),((Input!$J$117+Input!$I$93)*$J$7)/A15taxstdlife))</f>
        <v>1.238752268443513E-2</v>
      </c>
      <c r="W517" s="172">
        <f>IF(A15taxstdlife="n/a","n/a",IF(W$3&gt;(A15taxstdlife+$E517),((Input!$J$117+Input!$I$93)*$J$7)-SUM($J517:V517),((Input!$J$117+Input!$I$93)*$J$7)/A15taxstdlife))</f>
        <v>1.238752268443513E-2</v>
      </c>
      <c r="X517" s="172">
        <f>IF(A15taxstdlife="n/a","n/a",IF(X$3&gt;(A15taxstdlife+$E517),((Input!$J$117+Input!$I$93)*$J$7)-SUM($J517:W517),((Input!$J$117+Input!$I$93)*$J$7)/A15taxstdlife))</f>
        <v>1.238752268443513E-2</v>
      </c>
      <c r="Y517" s="172">
        <f>IF(A15taxstdlife="n/a","n/a",IF(Y$3&gt;(A15taxstdlife+$E517),((Input!$J$117+Input!$I$93)*$J$7)-SUM($J517:X517),((Input!$J$117+Input!$I$93)*$J$7)/A15taxstdlife))</f>
        <v>1.238752268443513E-2</v>
      </c>
      <c r="Z517" s="172">
        <f>IF(A15taxstdlife="n/a","n/a",IF(Z$3&gt;(A15taxstdlife+$E517),((Input!$J$117+Input!$I$93)*$J$7)-SUM($J517:Y517),((Input!$J$117+Input!$I$93)*$J$7)/A15taxstdlife))</f>
        <v>1.238752268443513E-2</v>
      </c>
      <c r="AA517" s="172">
        <f>IF(A15taxstdlife="n/a","n/a",IF(AA$3&gt;(A15taxstdlife+$E517),((Input!$J$117+Input!$I$93)*$J$7)-SUM($J517:Z517),((Input!$J$117+Input!$I$93)*$J$7)/A15taxstdlife))</f>
        <v>1.238752268443513E-2</v>
      </c>
      <c r="AB517" s="172">
        <f>IF(A15taxstdlife="n/a","n/a",IF(AB$3&gt;(A15taxstdlife+$E517),((Input!$J$117+Input!$I$93)*$J$7)-SUM($J517:AA517),((Input!$J$117+Input!$I$93)*$J$7)/A15taxstdlife))</f>
        <v>1.238752268443513E-2</v>
      </c>
      <c r="AC517" s="172">
        <f>IF(A15taxstdlife="n/a","n/a",IF(AC$3&gt;(A15taxstdlife+$E517),((Input!$J$117+Input!$I$93)*$J$7)-SUM($J517:AB517),((Input!$J$117+Input!$I$93)*$J$7)/A15taxstdlife))</f>
        <v>1.238752268443513E-2</v>
      </c>
      <c r="AD517" s="172">
        <f>IF(A15taxstdlife="n/a","n/a",IF(AD$3&gt;(A15taxstdlife+$E517),((Input!$J$117+Input!$I$93)*$J$7)-SUM($J517:AC517),((Input!$J$117+Input!$I$93)*$J$7)/A15taxstdlife))</f>
        <v>1.238752268443513E-2</v>
      </c>
      <c r="AE517" s="172">
        <f>IF(A15taxstdlife="n/a","n/a",IF(AE$3&gt;(A15taxstdlife+$E517),((Input!$J$117+Input!$I$93)*$J$7)-SUM($J517:AD517),((Input!$J$117+Input!$I$93)*$J$7)/A15taxstdlife))</f>
        <v>1.238752268443513E-2</v>
      </c>
      <c r="AF517" s="172">
        <f>IF(A15taxstdlife="n/a","n/a",IF(AF$3&gt;(A15taxstdlife+$E517),((Input!$J$117+Input!$I$93)*$J$7)-SUM($J517:AE517),((Input!$J$117+Input!$I$93)*$J$7)/A15taxstdlife))</f>
        <v>1.238752268443513E-2</v>
      </c>
      <c r="AG517" s="172">
        <f>IF(A15taxstdlife="n/a","n/a",IF(AG$3&gt;(A15taxstdlife+$E517),((Input!$J$117+Input!$I$93)*$J$7)-SUM($J517:AF517),((Input!$J$117+Input!$I$93)*$J$7)/A15taxstdlife))</f>
        <v>1.238752268443513E-2</v>
      </c>
      <c r="AH517" s="172">
        <f>IF(A15taxstdlife="n/a","n/a",IF(AH$3&gt;(A15taxstdlife+$E517),((Input!$J$117+Input!$I$93)*$J$7)-SUM($J517:AG517),((Input!$J$117+Input!$I$93)*$J$7)/A15taxstdlife))</f>
        <v>1.238752268443513E-2</v>
      </c>
      <c r="AI517" s="172">
        <f>IF(A15taxstdlife="n/a","n/a",IF(AI$3&gt;(A15taxstdlife+$E517),((Input!$J$117+Input!$I$93)*$J$7)-SUM($J517:AH517),((Input!$J$117+Input!$I$93)*$J$7)/A15taxstdlife))</f>
        <v>1.238752268443513E-2</v>
      </c>
      <c r="AJ517" s="172">
        <f>IF(A15taxstdlife="n/a","n/a",IF(AJ$3&gt;(A15taxstdlife+$E517),((Input!$J$117+Input!$I$93)*$J$7)-SUM($J517:AI517),((Input!$J$117+Input!$I$93)*$J$7)/A15taxstdlife))</f>
        <v>1.238752268443513E-2</v>
      </c>
      <c r="AK517" s="172">
        <f>IF(A15taxstdlife="n/a","n/a",IF(AK$3&gt;(A15taxstdlife+$E517),((Input!$J$117+Input!$I$93)*$J$7)-SUM($J517:AJ517),((Input!$J$117+Input!$I$93)*$J$7)/A15taxstdlife))</f>
        <v>1.238752268443513E-2</v>
      </c>
      <c r="AL517" s="172">
        <f>IF(A15taxstdlife="n/a","n/a",IF(AL$3&gt;(A15taxstdlife+$E517),((Input!$J$117+Input!$I$93)*$J$7)-SUM($J517:AK517),((Input!$J$117+Input!$I$93)*$J$7)/A15taxstdlife))</f>
        <v>1.238752268443513E-2</v>
      </c>
      <c r="AM517" s="172">
        <f>IF(A15taxstdlife="n/a","n/a",IF(AM$3&gt;(A15taxstdlife+$E517),((Input!$J$117+Input!$I$93)*$J$7)-SUM($J517:AL517),((Input!$J$117+Input!$I$93)*$J$7)/A15taxstdlife))</f>
        <v>1.238752268443513E-2</v>
      </c>
      <c r="AN517" s="172">
        <f>IF(A15taxstdlife="n/a","n/a",IF(AN$3&gt;(A15taxstdlife+$E517),((Input!$J$117+Input!$I$93)*$J$7)-SUM($J517:AM517),((Input!$J$117+Input!$I$93)*$J$7)/A15taxstdlife))</f>
        <v>1.238752268443513E-2</v>
      </c>
      <c r="AO517" s="172">
        <f>IF(A15taxstdlife="n/a","n/a",IF(AO$3&gt;(A15taxstdlife+$E517),((Input!$J$117+Input!$I$93)*$J$7)-SUM($J517:AN517),((Input!$J$117+Input!$I$93)*$J$7)/A15taxstdlife))</f>
        <v>1.238752268443513E-2</v>
      </c>
      <c r="AP517" s="172">
        <f>IF(A15taxstdlife="n/a","n/a",IF(AP$3&gt;(A15taxstdlife+$E517),((Input!$J$117+Input!$I$93)*$J$7)-SUM($J517:AO517),((Input!$J$117+Input!$I$93)*$J$7)/A15taxstdlife))</f>
        <v>1.238752268443513E-2</v>
      </c>
      <c r="AQ517" s="172">
        <f>IF(A15taxstdlife="n/a","n/a",IF(AQ$3&gt;(A15taxstdlife+$E517),((Input!$J$117+Input!$I$93)*$J$7)-SUM($J517:AP517),((Input!$J$117+Input!$I$93)*$J$7)/A15taxstdlife))</f>
        <v>1.238752268443513E-2</v>
      </c>
      <c r="AR517" s="172">
        <f>IF(A15taxstdlife="n/a","n/a",IF(AR$3&gt;(A15taxstdlife+$E517),((Input!$J$117+Input!$I$93)*$J$7)-SUM($J517:AQ517),((Input!$J$117+Input!$I$93)*$J$7)/A15taxstdlife))</f>
        <v>1.238752268443513E-2</v>
      </c>
      <c r="AS517" s="172">
        <f>IF(A15taxstdlife="n/a","n/a",IF(AS$3&gt;(A15taxstdlife+$E517),((Input!$J$117+Input!$I$93)*$J$7)-SUM($J517:AR517),((Input!$J$117+Input!$I$93)*$J$7)/A15taxstdlife))</f>
        <v>1.238752268443513E-2</v>
      </c>
      <c r="AT517" s="172">
        <f>IF(A15taxstdlife="n/a","n/a",IF(AT$3&gt;(A15taxstdlife+$E517),((Input!$J$117+Input!$I$93)*$J$7)-SUM($J517:AS517),((Input!$J$117+Input!$I$93)*$J$7)/A15taxstdlife))</f>
        <v>1.238752268443513E-2</v>
      </c>
      <c r="AU517" s="172">
        <f>IF(A15taxstdlife="n/a","n/a",IF(AU$3&gt;(A15taxstdlife+$E517),((Input!$J$117+Input!$I$93)*$J$7)-SUM($J517:AT517),((Input!$J$117+Input!$I$93)*$J$7)/A15taxstdlife))</f>
        <v>1.238752268443513E-2</v>
      </c>
      <c r="AV517" s="172">
        <f>IF(A15taxstdlife="n/a","n/a",IF(AV$3&gt;(A15taxstdlife+$E517),((Input!$J$117+Input!$I$93)*$J$7)-SUM($J517:AU517),((Input!$J$117+Input!$I$93)*$J$7)/A15taxstdlife))</f>
        <v>1.238752268443513E-2</v>
      </c>
      <c r="AW517" s="172">
        <f>IF(A15taxstdlife="n/a","n/a",IF(AW$3&gt;(A15taxstdlife+$E517),((Input!$J$117+Input!$I$93)*$J$7)-SUM($J517:AV517),((Input!$J$117+Input!$I$93)*$J$7)/A15taxstdlife))</f>
        <v>1.238752268443513E-2</v>
      </c>
      <c r="AX517" s="172">
        <f>IF(A15taxstdlife="n/a","n/a",IF(AX$3&gt;(A15taxstdlife+$E517),((Input!$J$117+Input!$I$93)*$J$7)-SUM($J517:AW517),((Input!$J$117+Input!$I$93)*$J$7)/A15taxstdlife))</f>
        <v>1.238752268443513E-2</v>
      </c>
      <c r="AY517" s="172">
        <f>IF(A15taxstdlife="n/a","n/a",IF(AY$3&gt;(A15taxstdlife+$E517),((Input!$J$117+Input!$I$93)*$J$7)-SUM($J517:AX517),((Input!$J$117+Input!$I$93)*$J$7)/A15taxstdlife))</f>
        <v>1.238752268443513E-2</v>
      </c>
      <c r="AZ517" s="172">
        <f>IF(A15taxstdlife="n/a","n/a",IF(AZ$3&gt;(A15taxstdlife+$E517),((Input!$J$117+Input!$I$93)*$J$7)-SUM($J517:AY517),((Input!$J$117+Input!$I$93)*$J$7)/A15taxstdlife))</f>
        <v>1.238752268443513E-2</v>
      </c>
      <c r="BA517" s="172">
        <f>IF(A15taxstdlife="n/a","n/a",IF(BA$3&gt;(A15taxstdlife+$E517),((Input!$J$117+Input!$I$93)*$J$7)-SUM($J517:AZ517),((Input!$J$117+Input!$I$93)*$J$7)/A15taxstdlife))</f>
        <v>1.238752268443513E-2</v>
      </c>
      <c r="BB517" s="172">
        <f>IF(A15taxstdlife="n/a","n/a",IF(BB$3&gt;(A15taxstdlife+$E517),((Input!$J$117+Input!$I$93)*$J$7)-SUM($J517:BA517),((Input!$J$117+Input!$I$93)*$J$7)/A15taxstdlife))</f>
        <v>1.238752268443513E-2</v>
      </c>
      <c r="BC517" s="172">
        <f>IF(A15taxstdlife="n/a","n/a",IF(BC$3&gt;(A15taxstdlife+$E517),((Input!$J$117+Input!$I$93)*$J$7)-SUM($J517:BB517),((Input!$J$117+Input!$I$93)*$J$7)/A15taxstdlife))</f>
        <v>1.238752268443513E-2</v>
      </c>
      <c r="BD517" s="172">
        <f>IF(A15taxstdlife="n/a","n/a",IF(BD$3&gt;(A15taxstdlife+$E517),((Input!$J$117+Input!$I$93)*$J$7)-SUM($J517:BC517),((Input!$J$117+Input!$I$93)*$J$7)/A15taxstdlife))</f>
        <v>1.238752268443513E-2</v>
      </c>
      <c r="BE517" s="172">
        <f>IF(A15taxstdlife="n/a","n/a",IF(BE$3&gt;(A15taxstdlife+$E517),((Input!$J$117+Input!$I$93)*$J$7)-SUM($J517:BD517),((Input!$J$117+Input!$I$93)*$J$7)/A15taxstdlife))</f>
        <v>1.238752268443513E-2</v>
      </c>
      <c r="BF517" s="172">
        <f>IF(A15taxstdlife="n/a","n/a",IF(BF$3&gt;(A15taxstdlife+$E517),((Input!$J$117+Input!$I$93)*$J$7)-SUM($J517:BE517),((Input!$J$117+Input!$I$93)*$J$7)/A15taxstdlife))</f>
        <v>1.238752268443513E-2</v>
      </c>
      <c r="BG517" s="172">
        <f>IF(A15taxstdlife="n/a","n/a",IF(BG$3&gt;(A15taxstdlife+$E517),((Input!$J$117+Input!$I$93)*$J$7)-SUM($J517:BF517),((Input!$J$117+Input!$I$93)*$J$7)/A15taxstdlife))</f>
        <v>1.238752268443513E-2</v>
      </c>
      <c r="BH517" s="172">
        <f>IF(A15taxstdlife="n/a","n/a",IF(BH$3&gt;(A15taxstdlife+$E517),((Input!$J$117+Input!$I$93)*$J$7)-SUM($J517:BG517),((Input!$J$117+Input!$I$93)*$J$7)/A15taxstdlife))</f>
        <v>1.238752268443513E-2</v>
      </c>
      <c r="BI517" s="172">
        <f>IF(A15taxstdlife="n/a","n/a",IF(BI$3&gt;(A15taxstdlife+$E517),((Input!$J$117+Input!$I$93)*$J$7)-SUM($J517:BH517),((Input!$J$117+Input!$I$93)*$J$7)/A15taxstdlife))</f>
        <v>1.238752268443513E-2</v>
      </c>
      <c r="BJ517" s="16"/>
      <c r="BK517" s="16"/>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2" customFormat="1" hidden="1" outlineLevel="2">
      <c r="A518" s="16"/>
      <c r="B518" s="16"/>
      <c r="C518" s="35"/>
      <c r="D518" s="546"/>
      <c r="E518" s="293">
        <v>5</v>
      </c>
      <c r="F518" s="37"/>
      <c r="G518" s="318"/>
      <c r="H518" s="320"/>
      <c r="I518" s="320"/>
      <c r="J518" s="320"/>
      <c r="K518" s="319"/>
      <c r="L518" s="172">
        <f>IF(A15taxstdlife="n/a","n/a",IF(L$3&gt;(A15taxstdlife+$E518),((Input!$K$117+Input!$K$93)*$K$7)-SUM($K518:K518),((Input!$K$117+Input!$K$93)*$K$7)/A15taxstdlife))</f>
        <v>1.3526634032338503E-2</v>
      </c>
      <c r="M518" s="172">
        <f>IF(A15taxstdlife="n/a","n/a",IF(M$3&gt;(A15taxstdlife+$E518),((Input!$K$117+Input!$K$93)*$K$7)-SUM($K518:L518),((Input!$K$117+Input!$K$93)*$K$7)/A15taxstdlife))</f>
        <v>1.3526634032338503E-2</v>
      </c>
      <c r="N518" s="172">
        <f>IF(A15taxstdlife="n/a","n/a",IF(N$3&gt;(A15taxstdlife+$E518),((Input!$K$117+Input!$K$93)*$K$7)-SUM($K518:M518),((Input!$K$117+Input!$K$93)*$K$7)/A15taxstdlife))</f>
        <v>1.3526634032338503E-2</v>
      </c>
      <c r="O518" s="172">
        <f>IF(A15taxstdlife="n/a","n/a",IF(O$3&gt;(A15taxstdlife+$E518),((Input!$K$117+Input!$K$93)*$K$7)-SUM($K518:N518),((Input!$K$117+Input!$K$93)*$K$7)/A15taxstdlife))</f>
        <v>1.3526634032338503E-2</v>
      </c>
      <c r="P518" s="172">
        <f>IF(A15taxstdlife="n/a","n/a",IF(P$3&gt;(A15taxstdlife+$E518),((Input!$K$117+Input!$K$93)*$K$7)-SUM($K518:O518),((Input!$K$117+Input!$K$93)*$K$7)/A15taxstdlife))</f>
        <v>1.3526634032338503E-2</v>
      </c>
      <c r="Q518" s="172">
        <f>IF(A15taxstdlife="n/a","n/a",IF(Q$3&gt;(A15taxstdlife+$E518),((Input!$K$117+Input!$K$93)*$K$7)-SUM($K518:P518),((Input!$K$117+Input!$K$93)*$K$7)/A15taxstdlife))</f>
        <v>1.3526634032338503E-2</v>
      </c>
      <c r="R518" s="172">
        <f>IF(A15taxstdlife="n/a","n/a",IF(R$3&gt;(A15taxstdlife+$E518),((Input!$K$117+Input!$K$93)*$K$7)-SUM($K518:Q518),((Input!$K$117+Input!$K$93)*$K$7)/A15taxstdlife))</f>
        <v>1.3526634032338503E-2</v>
      </c>
      <c r="S518" s="172">
        <f>IF(A15taxstdlife="n/a","n/a",IF(S$3&gt;(A15taxstdlife+$E518),((Input!$K$117+Input!$K$93)*$K$7)-SUM($K518:R518),((Input!$K$117+Input!$K$93)*$K$7)/A15taxstdlife))</f>
        <v>1.3526634032338503E-2</v>
      </c>
      <c r="T518" s="172">
        <f>IF(A15taxstdlife="n/a","n/a",IF(T$3&gt;(A15taxstdlife+$E518),((Input!$K$117+Input!$K$93)*$K$7)-SUM($K518:S518),((Input!$K$117+Input!$K$93)*$K$7)/A15taxstdlife))</f>
        <v>1.3526634032338503E-2</v>
      </c>
      <c r="U518" s="172">
        <f>IF(A15taxstdlife="n/a","n/a",IF(U$3&gt;(A15taxstdlife+$E518),((Input!$K$117+Input!$K$93)*$K$7)-SUM($K518:T518),((Input!$K$117+Input!$K$93)*$K$7)/A15taxstdlife))</f>
        <v>1.3526634032338503E-2</v>
      </c>
      <c r="V518" s="172">
        <f>IF(A15taxstdlife="n/a","n/a",IF(V$3&gt;(A15taxstdlife+$E518),((Input!$K$117+Input!$K$93)*$K$7)-SUM($K518:U518),((Input!$K$117+Input!$K$93)*$K$7)/A15taxstdlife))</f>
        <v>1.3526634032338503E-2</v>
      </c>
      <c r="W518" s="172">
        <f>IF(A15taxstdlife="n/a","n/a",IF(W$3&gt;(A15taxstdlife+$E518),((Input!$K$117+Input!$K$93)*$K$7)-SUM($K518:V518),((Input!$K$117+Input!$K$93)*$K$7)/A15taxstdlife))</f>
        <v>1.3526634032338503E-2</v>
      </c>
      <c r="X518" s="172">
        <f>IF(A15taxstdlife="n/a","n/a",IF(X$3&gt;(A15taxstdlife+$E518),((Input!$K$117+Input!$K$93)*$K$7)-SUM($K518:W518),((Input!$K$117+Input!$K$93)*$K$7)/A15taxstdlife))</f>
        <v>1.3526634032338503E-2</v>
      </c>
      <c r="Y518" s="172">
        <f>IF(A15taxstdlife="n/a","n/a",IF(Y$3&gt;(A15taxstdlife+$E518),((Input!$K$117+Input!$K$93)*$K$7)-SUM($K518:X518),((Input!$K$117+Input!$K$93)*$K$7)/A15taxstdlife))</f>
        <v>1.3526634032338503E-2</v>
      </c>
      <c r="Z518" s="172">
        <f>IF(A15taxstdlife="n/a","n/a",IF(Z$3&gt;(A15taxstdlife+$E518),((Input!$K$117+Input!$K$93)*$K$7)-SUM($K518:Y518),((Input!$K$117+Input!$K$93)*$K$7)/A15taxstdlife))</f>
        <v>1.3526634032338503E-2</v>
      </c>
      <c r="AA518" s="172">
        <f>IF(A15taxstdlife="n/a","n/a",IF(AA$3&gt;(A15taxstdlife+$E518),((Input!$K$117+Input!$K$93)*$K$7)-SUM($K518:Z518),((Input!$K$117+Input!$K$93)*$K$7)/A15taxstdlife))</f>
        <v>1.3526634032338503E-2</v>
      </c>
      <c r="AB518" s="172">
        <f>IF(A15taxstdlife="n/a","n/a",IF(AB$3&gt;(A15taxstdlife+$E518),((Input!$K$117+Input!$K$93)*$K$7)-SUM($K518:AA518),((Input!$K$117+Input!$K$93)*$K$7)/A15taxstdlife))</f>
        <v>1.3526634032338503E-2</v>
      </c>
      <c r="AC518" s="172">
        <f>IF(A15taxstdlife="n/a","n/a",IF(AC$3&gt;(A15taxstdlife+$E518),((Input!$K$117+Input!$K$93)*$K$7)-SUM($K518:AB518),((Input!$K$117+Input!$K$93)*$K$7)/A15taxstdlife))</f>
        <v>1.3526634032338503E-2</v>
      </c>
      <c r="AD518" s="172">
        <f>IF(A15taxstdlife="n/a","n/a",IF(AD$3&gt;(A15taxstdlife+$E518),((Input!$K$117+Input!$K$93)*$K$7)-SUM($K518:AC518),((Input!$K$117+Input!$K$93)*$K$7)/A15taxstdlife))</f>
        <v>1.3526634032338503E-2</v>
      </c>
      <c r="AE518" s="172">
        <f>IF(A15taxstdlife="n/a","n/a",IF(AE$3&gt;(A15taxstdlife+$E518),((Input!$K$117+Input!$K$93)*$K$7)-SUM($K518:AD518),((Input!$K$117+Input!$K$93)*$K$7)/A15taxstdlife))</f>
        <v>1.3526634032338503E-2</v>
      </c>
      <c r="AF518" s="172">
        <f>IF(A15taxstdlife="n/a","n/a",IF(AF$3&gt;(A15taxstdlife+$E518),((Input!$K$117+Input!$K$93)*$K$7)-SUM($K518:AE518),((Input!$K$117+Input!$K$93)*$K$7)/A15taxstdlife))</f>
        <v>1.3526634032338503E-2</v>
      </c>
      <c r="AG518" s="172">
        <f>IF(A15taxstdlife="n/a","n/a",IF(AG$3&gt;(A15taxstdlife+$E518),((Input!$K$117+Input!$K$93)*$K$7)-SUM($K518:AF518),((Input!$K$117+Input!$K$93)*$K$7)/A15taxstdlife))</f>
        <v>1.3526634032338503E-2</v>
      </c>
      <c r="AH518" s="172">
        <f>IF(A15taxstdlife="n/a","n/a",IF(AH$3&gt;(A15taxstdlife+$E518),((Input!$K$117+Input!$K$93)*$K$7)-SUM($K518:AG518),((Input!$K$117+Input!$K$93)*$K$7)/A15taxstdlife))</f>
        <v>1.3526634032338503E-2</v>
      </c>
      <c r="AI518" s="172">
        <f>IF(A15taxstdlife="n/a","n/a",IF(AI$3&gt;(A15taxstdlife+$E518),((Input!$K$117+Input!$K$93)*$K$7)-SUM($K518:AH518),((Input!$K$117+Input!$K$93)*$K$7)/A15taxstdlife))</f>
        <v>1.3526634032338503E-2</v>
      </c>
      <c r="AJ518" s="172">
        <f>IF(A15taxstdlife="n/a","n/a",IF(AJ$3&gt;(A15taxstdlife+$E518),((Input!$K$117+Input!$K$93)*$K$7)-SUM($K518:AI518),((Input!$K$117+Input!$K$93)*$K$7)/A15taxstdlife))</f>
        <v>1.3526634032338503E-2</v>
      </c>
      <c r="AK518" s="172">
        <f>IF(A15taxstdlife="n/a","n/a",IF(AK$3&gt;(A15taxstdlife+$E518),((Input!$K$117+Input!$K$93)*$K$7)-SUM($K518:AJ518),((Input!$K$117+Input!$K$93)*$K$7)/A15taxstdlife))</f>
        <v>1.3526634032338503E-2</v>
      </c>
      <c r="AL518" s="172">
        <f>IF(A15taxstdlife="n/a","n/a",IF(AL$3&gt;(A15taxstdlife+$E518),((Input!$K$117+Input!$K$93)*$K$7)-SUM($K518:AK518),((Input!$K$117+Input!$K$93)*$K$7)/A15taxstdlife))</f>
        <v>1.3526634032338503E-2</v>
      </c>
      <c r="AM518" s="172">
        <f>IF(A15taxstdlife="n/a","n/a",IF(AM$3&gt;(A15taxstdlife+$E518),((Input!$K$117+Input!$K$93)*$K$7)-SUM($K518:AL518),((Input!$K$117+Input!$K$93)*$K$7)/A15taxstdlife))</f>
        <v>1.3526634032338503E-2</v>
      </c>
      <c r="AN518" s="172">
        <f>IF(A15taxstdlife="n/a","n/a",IF(AN$3&gt;(A15taxstdlife+$E518),((Input!$K$117+Input!$K$93)*$K$7)-SUM($K518:AM518),((Input!$K$117+Input!$K$93)*$K$7)/A15taxstdlife))</f>
        <v>1.3526634032338503E-2</v>
      </c>
      <c r="AO518" s="172">
        <f>IF(A15taxstdlife="n/a","n/a",IF(AO$3&gt;(A15taxstdlife+$E518),((Input!$K$117+Input!$K$93)*$K$7)-SUM($K518:AN518),((Input!$K$117+Input!$K$93)*$K$7)/A15taxstdlife))</f>
        <v>1.3526634032338503E-2</v>
      </c>
      <c r="AP518" s="172">
        <f>IF(A15taxstdlife="n/a","n/a",IF(AP$3&gt;(A15taxstdlife+$E518),((Input!$K$117+Input!$K$93)*$K$7)-SUM($K518:AO518),((Input!$K$117+Input!$K$93)*$K$7)/A15taxstdlife))</f>
        <v>1.3526634032338503E-2</v>
      </c>
      <c r="AQ518" s="172">
        <f>IF(A15taxstdlife="n/a","n/a",IF(AQ$3&gt;(A15taxstdlife+$E518),((Input!$K$117+Input!$K$93)*$K$7)-SUM($K518:AP518),((Input!$K$117+Input!$K$93)*$K$7)/A15taxstdlife))</f>
        <v>1.3526634032338503E-2</v>
      </c>
      <c r="AR518" s="172">
        <f>IF(A15taxstdlife="n/a","n/a",IF(AR$3&gt;(A15taxstdlife+$E518),((Input!$K$117+Input!$K$93)*$K$7)-SUM($K518:AQ518),((Input!$K$117+Input!$K$93)*$K$7)/A15taxstdlife))</f>
        <v>1.3526634032338503E-2</v>
      </c>
      <c r="AS518" s="172">
        <f>IF(A15taxstdlife="n/a","n/a",IF(AS$3&gt;(A15taxstdlife+$E518),((Input!$K$117+Input!$K$93)*$K$7)-SUM($K518:AR518),((Input!$K$117+Input!$K$93)*$K$7)/A15taxstdlife))</f>
        <v>1.3526634032338503E-2</v>
      </c>
      <c r="AT518" s="172">
        <f>IF(A15taxstdlife="n/a","n/a",IF(AT$3&gt;(A15taxstdlife+$E518),((Input!$K$117+Input!$K$93)*$K$7)-SUM($K518:AS518),((Input!$K$117+Input!$K$93)*$K$7)/A15taxstdlife))</f>
        <v>1.3526634032338503E-2</v>
      </c>
      <c r="AU518" s="172">
        <f>IF(A15taxstdlife="n/a","n/a",IF(AU$3&gt;(A15taxstdlife+$E518),((Input!$K$117+Input!$K$93)*$K$7)-SUM($K518:AT518),((Input!$K$117+Input!$K$93)*$K$7)/A15taxstdlife))</f>
        <v>1.3526634032338503E-2</v>
      </c>
      <c r="AV518" s="172">
        <f>IF(A15taxstdlife="n/a","n/a",IF(AV$3&gt;(A15taxstdlife+$E518),((Input!$K$117+Input!$K$93)*$K$7)-SUM($K518:AU518),((Input!$K$117+Input!$K$93)*$K$7)/A15taxstdlife))</f>
        <v>1.3526634032338503E-2</v>
      </c>
      <c r="AW518" s="172">
        <f>IF(A15taxstdlife="n/a","n/a",IF(AW$3&gt;(A15taxstdlife+$E518),((Input!$K$117+Input!$K$93)*$K$7)-SUM($K518:AV518),((Input!$K$117+Input!$K$93)*$K$7)/A15taxstdlife))</f>
        <v>1.3526634032338503E-2</v>
      </c>
      <c r="AX518" s="172">
        <f>IF(A15taxstdlife="n/a","n/a",IF(AX$3&gt;(A15taxstdlife+$E518),((Input!$K$117+Input!$K$93)*$K$7)-SUM($K518:AW518),((Input!$K$117+Input!$K$93)*$K$7)/A15taxstdlife))</f>
        <v>1.3526634032338503E-2</v>
      </c>
      <c r="AY518" s="172">
        <f>IF(A15taxstdlife="n/a","n/a",IF(AY$3&gt;(A15taxstdlife+$E518),((Input!$K$117+Input!$K$93)*$K$7)-SUM($K518:AX518),((Input!$K$117+Input!$K$93)*$K$7)/A15taxstdlife))</f>
        <v>1.3526634032338503E-2</v>
      </c>
      <c r="AZ518" s="172">
        <f>IF(A15taxstdlife="n/a","n/a",IF(AZ$3&gt;(A15taxstdlife+$E518),((Input!$K$117+Input!$K$93)*$K$7)-SUM($K518:AY518),((Input!$K$117+Input!$K$93)*$K$7)/A15taxstdlife))</f>
        <v>1.3526634032338503E-2</v>
      </c>
      <c r="BA518" s="172">
        <f>IF(A15taxstdlife="n/a","n/a",IF(BA$3&gt;(A15taxstdlife+$E518),((Input!$K$117+Input!$K$93)*$K$7)-SUM($K518:AZ518),((Input!$K$117+Input!$K$93)*$K$7)/A15taxstdlife))</f>
        <v>1.3526634032338503E-2</v>
      </c>
      <c r="BB518" s="172">
        <f>IF(A15taxstdlife="n/a","n/a",IF(BB$3&gt;(A15taxstdlife+$E518),((Input!$K$117+Input!$K$93)*$K$7)-SUM($K518:BA518),((Input!$K$117+Input!$K$93)*$K$7)/A15taxstdlife))</f>
        <v>1.3526634032338503E-2</v>
      </c>
      <c r="BC518" s="172">
        <f>IF(A15taxstdlife="n/a","n/a",IF(BC$3&gt;(A15taxstdlife+$E518),((Input!$K$117+Input!$K$93)*$K$7)-SUM($K518:BB518),((Input!$K$117+Input!$K$93)*$K$7)/A15taxstdlife))</f>
        <v>1.3526634032338503E-2</v>
      </c>
      <c r="BD518" s="172">
        <f>IF(A15taxstdlife="n/a","n/a",IF(BD$3&gt;(A15taxstdlife+$E518),((Input!$K$117+Input!$K$93)*$K$7)-SUM($K518:BC518),((Input!$K$117+Input!$K$93)*$K$7)/A15taxstdlife))</f>
        <v>1.3526634032338503E-2</v>
      </c>
      <c r="BE518" s="172">
        <f>IF(A15taxstdlife="n/a","n/a",IF(BE$3&gt;(A15taxstdlife+$E518),((Input!$K$117+Input!$K$93)*$K$7)-SUM($K518:BD518),((Input!$K$117+Input!$K$93)*$K$7)/A15taxstdlife))</f>
        <v>1.3526634032338503E-2</v>
      </c>
      <c r="BF518" s="172">
        <f>IF(A15taxstdlife="n/a","n/a",IF(BF$3&gt;(A15taxstdlife+$E518),((Input!$K$117+Input!$K$93)*$K$7)-SUM($K518:BE518),((Input!$K$117+Input!$K$93)*$K$7)/A15taxstdlife))</f>
        <v>1.3526634032338503E-2</v>
      </c>
      <c r="BG518" s="172">
        <f>IF(A15taxstdlife="n/a","n/a",IF(BG$3&gt;(A15taxstdlife+$E518),((Input!$K$117+Input!$K$93)*$K$7)-SUM($K518:BF518),((Input!$K$117+Input!$K$93)*$K$7)/A15taxstdlife))</f>
        <v>1.3526634032338503E-2</v>
      </c>
      <c r="BH518" s="172">
        <f>IF(A15taxstdlife="n/a","n/a",IF(BH$3&gt;(A15taxstdlife+$E518),((Input!$K$117+Input!$K$93)*$K$7)-SUM($K518:BG518),((Input!$K$117+Input!$K$93)*$K$7)/A15taxstdlife))</f>
        <v>1.3526634032338503E-2</v>
      </c>
      <c r="BI518" s="172">
        <f>IF(A15taxstdlife="n/a","n/a",IF(BI$3&gt;(A15taxstdlife+$E518),((Input!$K$117+Input!$K$93)*$K$7)-SUM($K518:BH518),((Input!$K$117+Input!$K$93)*$K$7)/A15taxstdlife))</f>
        <v>1.3526634032338503E-2</v>
      </c>
      <c r="BJ518" s="16"/>
      <c r="BK518" s="16"/>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2" customFormat="1" hidden="1" outlineLevel="2">
      <c r="A519" s="16"/>
      <c r="B519" s="16"/>
      <c r="C519" s="35"/>
      <c r="D519" s="546"/>
      <c r="E519" s="293">
        <v>6</v>
      </c>
      <c r="F519" s="37"/>
      <c r="G519" s="318"/>
      <c r="H519" s="320"/>
      <c r="I519" s="320"/>
      <c r="J519" s="320"/>
      <c r="K519" s="320"/>
      <c r="L519" s="319"/>
      <c r="M519" s="172">
        <f>IF(A15taxstdlife="n/a","n/a",IF(M$3&gt;(A15taxstdlife+$E519),((Input!$K$117+Input!$K$93)*$L$7)-SUM($L519:L519),((Input!$K$117+Input!$K$93)*$L$7)/A15taxstdlife))</f>
        <v>1.386139797504049E-2</v>
      </c>
      <c r="N519" s="172">
        <f>IF(A15taxstdlife="n/a","n/a",IF(N$3&gt;(A15taxstdlife+$E519),((Input!$K$117+Input!$K$93)*$L$7)-SUM($L519:M519),((Input!$K$117+Input!$K$93)*$L$7)/A15taxstdlife))</f>
        <v>1.386139797504049E-2</v>
      </c>
      <c r="O519" s="172">
        <f>IF(A15taxstdlife="n/a","n/a",IF(O$3&gt;(A15taxstdlife+$E519),((Input!$K$117+Input!$K$93)*$L$7)-SUM($L519:N519),((Input!$K$117+Input!$K$93)*$L$7)/A15taxstdlife))</f>
        <v>1.386139797504049E-2</v>
      </c>
      <c r="P519" s="172">
        <f>IF(A15taxstdlife="n/a","n/a",IF(P$3&gt;(A15taxstdlife+$E519),((Input!$K$117+Input!$K$93)*$L$7)-SUM($L519:O519),((Input!$K$117+Input!$K$93)*$L$7)/A15taxstdlife))</f>
        <v>1.386139797504049E-2</v>
      </c>
      <c r="Q519" s="172">
        <f>IF(A15taxstdlife="n/a","n/a",IF(Q$3&gt;(A15taxstdlife+$E519),((Input!$K$117+Input!$K$93)*$L$7)-SUM($L519:P519),((Input!$K$117+Input!$K$93)*$L$7)/A15taxstdlife))</f>
        <v>1.386139797504049E-2</v>
      </c>
      <c r="R519" s="172">
        <f>IF(A15taxstdlife="n/a","n/a",IF(R$3&gt;(A15taxstdlife+$E519),((Input!$K$117+Input!$K$93)*$L$7)-SUM($L519:Q519),((Input!$K$117+Input!$K$93)*$L$7)/A15taxstdlife))</f>
        <v>1.386139797504049E-2</v>
      </c>
      <c r="S519" s="172">
        <f>IF(A15taxstdlife="n/a","n/a",IF(S$3&gt;(A15taxstdlife+$E519),((Input!$K$117+Input!$K$93)*$L$7)-SUM($L519:R519),((Input!$K$117+Input!$K$93)*$L$7)/A15taxstdlife))</f>
        <v>1.386139797504049E-2</v>
      </c>
      <c r="T519" s="172">
        <f>IF(A15taxstdlife="n/a","n/a",IF(T$3&gt;(A15taxstdlife+$E519),((Input!$K$117+Input!$K$93)*$L$7)-SUM($L519:S519),((Input!$K$117+Input!$K$93)*$L$7)/A15taxstdlife))</f>
        <v>1.386139797504049E-2</v>
      </c>
      <c r="U519" s="172">
        <f>IF(A15taxstdlife="n/a","n/a",IF(U$3&gt;(A15taxstdlife+$E519),((Input!$K$117+Input!$K$93)*$L$7)-SUM($L519:T519),((Input!$K$117+Input!$K$93)*$L$7)/A15taxstdlife))</f>
        <v>1.386139797504049E-2</v>
      </c>
      <c r="V519" s="172">
        <f>IF(A15taxstdlife="n/a","n/a",IF(V$3&gt;(A15taxstdlife+$E519),((Input!$K$117+Input!$K$93)*$L$7)-SUM($L519:U519),((Input!$K$117+Input!$K$93)*$L$7)/A15taxstdlife))</f>
        <v>1.386139797504049E-2</v>
      </c>
      <c r="W519" s="172">
        <f>IF(A15taxstdlife="n/a","n/a",IF(W$3&gt;(A15taxstdlife+$E519),((Input!$K$117+Input!$K$93)*$L$7)-SUM($L519:V519),((Input!$K$117+Input!$K$93)*$L$7)/A15taxstdlife))</f>
        <v>1.386139797504049E-2</v>
      </c>
      <c r="X519" s="172">
        <f>IF(A15taxstdlife="n/a","n/a",IF(X$3&gt;(A15taxstdlife+$E519),((Input!$K$117+Input!$K$93)*$L$7)-SUM($L519:W519),((Input!$K$117+Input!$K$93)*$L$7)/A15taxstdlife))</f>
        <v>1.386139797504049E-2</v>
      </c>
      <c r="Y519" s="172">
        <f>IF(A15taxstdlife="n/a","n/a",IF(Y$3&gt;(A15taxstdlife+$E519),((Input!$K$117+Input!$K$93)*$L$7)-SUM($L519:X519),((Input!$K$117+Input!$K$93)*$L$7)/A15taxstdlife))</f>
        <v>1.386139797504049E-2</v>
      </c>
      <c r="Z519" s="172">
        <f>IF(A15taxstdlife="n/a","n/a",IF(Z$3&gt;(A15taxstdlife+$E519),((Input!$K$117+Input!$K$93)*$L$7)-SUM($L519:Y519),((Input!$K$117+Input!$K$93)*$L$7)/A15taxstdlife))</f>
        <v>1.386139797504049E-2</v>
      </c>
      <c r="AA519" s="172">
        <f>IF(A15taxstdlife="n/a","n/a",IF(AA$3&gt;(A15taxstdlife+$E519),((Input!$K$117+Input!$K$93)*$L$7)-SUM($L519:Z519),((Input!$K$117+Input!$K$93)*$L$7)/A15taxstdlife))</f>
        <v>1.386139797504049E-2</v>
      </c>
      <c r="AB519" s="172">
        <f>IF(A15taxstdlife="n/a","n/a",IF(AB$3&gt;(A15taxstdlife+$E519),((Input!$K$117+Input!$K$93)*$L$7)-SUM($L519:AA519),((Input!$K$117+Input!$K$93)*$L$7)/A15taxstdlife))</f>
        <v>1.386139797504049E-2</v>
      </c>
      <c r="AC519" s="172">
        <f>IF(A15taxstdlife="n/a","n/a",IF(AC$3&gt;(A15taxstdlife+$E519),((Input!$K$117+Input!$K$93)*$L$7)-SUM($L519:AB519),((Input!$K$117+Input!$K$93)*$L$7)/A15taxstdlife))</f>
        <v>1.386139797504049E-2</v>
      </c>
      <c r="AD519" s="172">
        <f>IF(A15taxstdlife="n/a","n/a",IF(AD$3&gt;(A15taxstdlife+$E519),((Input!$K$117+Input!$K$93)*$L$7)-SUM($L519:AC519),((Input!$K$117+Input!$K$93)*$L$7)/A15taxstdlife))</f>
        <v>1.386139797504049E-2</v>
      </c>
      <c r="AE519" s="172">
        <f>IF(A15taxstdlife="n/a","n/a",IF(AE$3&gt;(A15taxstdlife+$E519),((Input!$K$117+Input!$K$93)*$L$7)-SUM($L519:AD519),((Input!$K$117+Input!$K$93)*$L$7)/A15taxstdlife))</f>
        <v>1.386139797504049E-2</v>
      </c>
      <c r="AF519" s="172">
        <f>IF(A15taxstdlife="n/a","n/a",IF(AF$3&gt;(A15taxstdlife+$E519),((Input!$K$117+Input!$K$93)*$L$7)-SUM($L519:AE519),((Input!$K$117+Input!$K$93)*$L$7)/A15taxstdlife))</f>
        <v>1.386139797504049E-2</v>
      </c>
      <c r="AG519" s="172">
        <f>IF(A15taxstdlife="n/a","n/a",IF(AG$3&gt;(A15taxstdlife+$E519),((Input!$K$117+Input!$K$93)*$L$7)-SUM($L519:AF519),((Input!$K$117+Input!$K$93)*$L$7)/A15taxstdlife))</f>
        <v>1.386139797504049E-2</v>
      </c>
      <c r="AH519" s="172">
        <f>IF(A15taxstdlife="n/a","n/a",IF(AH$3&gt;(A15taxstdlife+$E519),((Input!$K$117+Input!$K$93)*$L$7)-SUM($L519:AG519),((Input!$K$117+Input!$K$93)*$L$7)/A15taxstdlife))</f>
        <v>1.386139797504049E-2</v>
      </c>
      <c r="AI519" s="172">
        <f>IF(A15taxstdlife="n/a","n/a",IF(AI$3&gt;(A15taxstdlife+$E519),((Input!$K$117+Input!$K$93)*$L$7)-SUM($L519:AH519),((Input!$K$117+Input!$K$93)*$L$7)/A15taxstdlife))</f>
        <v>1.386139797504049E-2</v>
      </c>
      <c r="AJ519" s="172">
        <f>IF(A15taxstdlife="n/a","n/a",IF(AJ$3&gt;(A15taxstdlife+$E519),((Input!$K$117+Input!$K$93)*$L$7)-SUM($L519:AI519),((Input!$K$117+Input!$K$93)*$L$7)/A15taxstdlife))</f>
        <v>1.386139797504049E-2</v>
      </c>
      <c r="AK519" s="172">
        <f>IF(A15taxstdlife="n/a","n/a",IF(AK$3&gt;(A15taxstdlife+$E519),((Input!$K$117+Input!$K$93)*$L$7)-SUM($L519:AJ519),((Input!$K$117+Input!$K$93)*$L$7)/A15taxstdlife))</f>
        <v>1.386139797504049E-2</v>
      </c>
      <c r="AL519" s="172">
        <f>IF(A15taxstdlife="n/a","n/a",IF(AL$3&gt;(A15taxstdlife+$E519),((Input!$K$117+Input!$K$93)*$L$7)-SUM($L519:AK519),((Input!$K$117+Input!$K$93)*$L$7)/A15taxstdlife))</f>
        <v>1.386139797504049E-2</v>
      </c>
      <c r="AM519" s="172">
        <f>IF(A15taxstdlife="n/a","n/a",IF(AM$3&gt;(A15taxstdlife+$E519),((Input!$K$117+Input!$K$93)*$L$7)-SUM($L519:AL519),((Input!$K$117+Input!$K$93)*$L$7)/A15taxstdlife))</f>
        <v>1.386139797504049E-2</v>
      </c>
      <c r="AN519" s="172">
        <f>IF(A15taxstdlife="n/a","n/a",IF(AN$3&gt;(A15taxstdlife+$E519),((Input!$K$117+Input!$K$93)*$L$7)-SUM($L519:AM519),((Input!$K$117+Input!$K$93)*$L$7)/A15taxstdlife))</f>
        <v>1.386139797504049E-2</v>
      </c>
      <c r="AO519" s="172">
        <f>IF(A15taxstdlife="n/a","n/a",IF(AO$3&gt;(A15taxstdlife+$E519),((Input!$K$117+Input!$K$93)*$L$7)-SUM($L519:AN519),((Input!$K$117+Input!$K$93)*$L$7)/A15taxstdlife))</f>
        <v>1.386139797504049E-2</v>
      </c>
      <c r="AP519" s="172">
        <f>IF(A15taxstdlife="n/a","n/a",IF(AP$3&gt;(A15taxstdlife+$E519),((Input!$K$117+Input!$K$93)*$L$7)-SUM($L519:AO519),((Input!$K$117+Input!$K$93)*$L$7)/A15taxstdlife))</f>
        <v>1.386139797504049E-2</v>
      </c>
      <c r="AQ519" s="172">
        <f>IF(A15taxstdlife="n/a","n/a",IF(AQ$3&gt;(A15taxstdlife+$E519),((Input!$K$117+Input!$K$93)*$L$7)-SUM($L519:AP519),((Input!$K$117+Input!$K$93)*$L$7)/A15taxstdlife))</f>
        <v>1.386139797504049E-2</v>
      </c>
      <c r="AR519" s="172">
        <f>IF(A15taxstdlife="n/a","n/a",IF(AR$3&gt;(A15taxstdlife+$E519),((Input!$K$117+Input!$K$93)*$L$7)-SUM($L519:AQ519),((Input!$K$117+Input!$K$93)*$L$7)/A15taxstdlife))</f>
        <v>1.386139797504049E-2</v>
      </c>
      <c r="AS519" s="172">
        <f>IF(A15taxstdlife="n/a","n/a",IF(AS$3&gt;(A15taxstdlife+$E519),((Input!$K$117+Input!$K$93)*$L$7)-SUM($L519:AR519),((Input!$K$117+Input!$K$93)*$L$7)/A15taxstdlife))</f>
        <v>1.386139797504049E-2</v>
      </c>
      <c r="AT519" s="172">
        <f>IF(A15taxstdlife="n/a","n/a",IF(AT$3&gt;(A15taxstdlife+$E519),((Input!$K$117+Input!$K$93)*$L$7)-SUM($L519:AS519),((Input!$K$117+Input!$K$93)*$L$7)/A15taxstdlife))</f>
        <v>1.386139797504049E-2</v>
      </c>
      <c r="AU519" s="172">
        <f>IF(A15taxstdlife="n/a","n/a",IF(AU$3&gt;(A15taxstdlife+$E519),((Input!$K$117+Input!$K$93)*$L$7)-SUM($L519:AT519),((Input!$K$117+Input!$K$93)*$L$7)/A15taxstdlife))</f>
        <v>1.386139797504049E-2</v>
      </c>
      <c r="AV519" s="172">
        <f>IF(A15taxstdlife="n/a","n/a",IF(AV$3&gt;(A15taxstdlife+$E519),((Input!$K$117+Input!$K$93)*$L$7)-SUM($L519:AU519),((Input!$K$117+Input!$K$93)*$L$7)/A15taxstdlife))</f>
        <v>1.386139797504049E-2</v>
      </c>
      <c r="AW519" s="172">
        <f>IF(A15taxstdlife="n/a","n/a",IF(AW$3&gt;(A15taxstdlife+$E519),((Input!$K$117+Input!$K$93)*$L$7)-SUM($L519:AV519),((Input!$K$117+Input!$K$93)*$L$7)/A15taxstdlife))</f>
        <v>1.386139797504049E-2</v>
      </c>
      <c r="AX519" s="172">
        <f>IF(A15taxstdlife="n/a","n/a",IF(AX$3&gt;(A15taxstdlife+$E519),((Input!$K$117+Input!$K$93)*$L$7)-SUM($L519:AW519),((Input!$K$117+Input!$K$93)*$L$7)/A15taxstdlife))</f>
        <v>1.386139797504049E-2</v>
      </c>
      <c r="AY519" s="172">
        <f>IF(A15taxstdlife="n/a","n/a",IF(AY$3&gt;(A15taxstdlife+$E519),((Input!$K$117+Input!$K$93)*$L$7)-SUM($L519:AX519),((Input!$K$117+Input!$K$93)*$L$7)/A15taxstdlife))</f>
        <v>1.386139797504049E-2</v>
      </c>
      <c r="AZ519" s="172">
        <f>IF(A15taxstdlife="n/a","n/a",IF(AZ$3&gt;(A15taxstdlife+$E519),((Input!$K$117+Input!$K$93)*$L$7)-SUM($L519:AY519),((Input!$K$117+Input!$K$93)*$L$7)/A15taxstdlife))</f>
        <v>1.386139797504049E-2</v>
      </c>
      <c r="BA519" s="172">
        <f>IF(A15taxstdlife="n/a","n/a",IF(BA$3&gt;(A15taxstdlife+$E519),((Input!$K$117+Input!$K$93)*$L$7)-SUM($L519:AZ519),((Input!$K$117+Input!$K$93)*$L$7)/A15taxstdlife))</f>
        <v>1.386139797504049E-2</v>
      </c>
      <c r="BB519" s="172">
        <f>IF(A15taxstdlife="n/a","n/a",IF(BB$3&gt;(A15taxstdlife+$E519),((Input!$K$117+Input!$K$93)*$L$7)-SUM($L519:BA519),((Input!$K$117+Input!$K$93)*$L$7)/A15taxstdlife))</f>
        <v>1.386139797504049E-2</v>
      </c>
      <c r="BC519" s="172">
        <f>IF(A15taxstdlife="n/a","n/a",IF(BC$3&gt;(A15taxstdlife+$E519),((Input!$K$117+Input!$K$93)*$L$7)-SUM($L519:BB519),((Input!$K$117+Input!$K$93)*$L$7)/A15taxstdlife))</f>
        <v>1.386139797504049E-2</v>
      </c>
      <c r="BD519" s="172">
        <f>IF(A15taxstdlife="n/a","n/a",IF(BD$3&gt;(A15taxstdlife+$E519),((Input!$K$117+Input!$K$93)*$L$7)-SUM($L519:BC519),((Input!$K$117+Input!$K$93)*$L$7)/A15taxstdlife))</f>
        <v>1.386139797504049E-2</v>
      </c>
      <c r="BE519" s="172">
        <f>IF(A15taxstdlife="n/a","n/a",IF(BE$3&gt;(A15taxstdlife+$E519),((Input!$K$117+Input!$K$93)*$L$7)-SUM($L519:BD519),((Input!$K$117+Input!$K$93)*$L$7)/A15taxstdlife))</f>
        <v>1.386139797504049E-2</v>
      </c>
      <c r="BF519" s="172">
        <f>IF(A15taxstdlife="n/a","n/a",IF(BF$3&gt;(A15taxstdlife+$E519),((Input!$K$117+Input!$K$93)*$L$7)-SUM($L519:BE519),((Input!$K$117+Input!$K$93)*$L$7)/A15taxstdlife))</f>
        <v>1.386139797504049E-2</v>
      </c>
      <c r="BG519" s="172">
        <f>IF(A15taxstdlife="n/a","n/a",IF(BG$3&gt;(A15taxstdlife+$E519),((Input!$K$117+Input!$K$93)*$L$7)-SUM($L519:BF519),((Input!$K$117+Input!$K$93)*$L$7)/A15taxstdlife))</f>
        <v>1.386139797504049E-2</v>
      </c>
      <c r="BH519" s="172">
        <f>IF(A15taxstdlife="n/a","n/a",IF(BH$3&gt;(A15taxstdlife+$E519),((Input!$K$117+Input!$K$93)*$L$7)-SUM($L519:BG519),((Input!$K$117+Input!$K$93)*$L$7)/A15taxstdlife))</f>
        <v>1.386139797504049E-2</v>
      </c>
      <c r="BI519" s="172">
        <f>IF(A15taxstdlife="n/a","n/a",IF(BI$3&gt;(A15taxstdlife+$E519),((Input!$K$117+Input!$K$93)*$L$7)-SUM($L519:BH519),((Input!$K$117+Input!$K$93)*$L$7)/A15taxstdlife))</f>
        <v>1.386139797504049E-2</v>
      </c>
      <c r="BJ519" s="16"/>
      <c r="BK519" s="16"/>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2" customFormat="1" hidden="1" outlineLevel="2">
      <c r="A520" s="16"/>
      <c r="B520" s="16"/>
      <c r="C520" s="35"/>
      <c r="D520" s="546"/>
      <c r="E520" s="293">
        <v>7</v>
      </c>
      <c r="F520" s="37"/>
      <c r="G520" s="318"/>
      <c r="H520" s="320"/>
      <c r="I520" s="320"/>
      <c r="J520" s="320"/>
      <c r="K520" s="320"/>
      <c r="L520" s="320"/>
      <c r="M520" s="319"/>
      <c r="N520" s="172">
        <f>IF(A15taxstdlife="n/a","n/a",IF(N$3&gt;(A15taxstdlife+$E520),((Input!$M$117+Input!$M$93)*$M$7)-SUM($M520:M520),((Input!$M$117+Input!$M$93)*$M$7)/A15taxstdlife))</f>
        <v>0</v>
      </c>
      <c r="O520" s="172">
        <f>IF(A15taxstdlife="n/a","n/a",IF(O$3&gt;(A15taxstdlife+$E520),((Input!$M$117+Input!$M$93)*$M$7)-SUM($M520:N520),((Input!$M$117+Input!$M$93)*$M$7)/A15taxstdlife))</f>
        <v>0</v>
      </c>
      <c r="P520" s="172">
        <f>IF(A15taxstdlife="n/a","n/a",IF(P$3&gt;(A15taxstdlife+$E520),((Input!$M$117+Input!$M$93)*$M$7)-SUM($M520:O520),((Input!$M$117+Input!$M$93)*$M$7)/A15taxstdlife))</f>
        <v>0</v>
      </c>
      <c r="Q520" s="172">
        <f>IF(A15taxstdlife="n/a","n/a",IF(Q$3&gt;(A15taxstdlife+$E520),((Input!$M$117+Input!$M$93)*$M$7)-SUM($M520:P520),((Input!$M$117+Input!$M$93)*$M$7)/A15taxstdlife))</f>
        <v>0</v>
      </c>
      <c r="R520" s="172">
        <f>IF(A15taxstdlife="n/a","n/a",IF(R$3&gt;(A15taxstdlife+$E520),((Input!$M$117+Input!$M$93)*$M$7)-SUM($M520:Q520),((Input!$M$117+Input!$M$93)*$M$7)/A15taxstdlife))</f>
        <v>0</v>
      </c>
      <c r="S520" s="172">
        <f>IF(A15taxstdlife="n/a","n/a",IF(S$3&gt;(A15taxstdlife+$E520),((Input!$M$117+Input!$M$93)*$M$7)-SUM($M520:R520),((Input!$M$117+Input!$M$93)*$M$7)/A15taxstdlife))</f>
        <v>0</v>
      </c>
      <c r="T520" s="172">
        <f>IF(A15taxstdlife="n/a","n/a",IF(T$3&gt;(A15taxstdlife+$E520),((Input!$M$117+Input!$M$93)*$M$7)-SUM($M520:S520),((Input!$M$117+Input!$M$93)*$M$7)/A15taxstdlife))</f>
        <v>0</v>
      </c>
      <c r="U520" s="172">
        <f>IF(A15taxstdlife="n/a","n/a",IF(U$3&gt;(A15taxstdlife+$E520),((Input!$M$117+Input!$M$93)*$M$7)-SUM($M520:T520),((Input!$M$117+Input!$M$93)*$M$7)/A15taxstdlife))</f>
        <v>0</v>
      </c>
      <c r="V520" s="172">
        <f>IF(A15taxstdlife="n/a","n/a",IF(V$3&gt;(A15taxstdlife+$E520),((Input!$M$117+Input!$M$93)*$M$7)-SUM($M520:U520),((Input!$M$117+Input!$M$93)*$M$7)/A15taxstdlife))</f>
        <v>0</v>
      </c>
      <c r="W520" s="172">
        <f>IF(A15taxstdlife="n/a","n/a",IF(W$3&gt;(A15taxstdlife+$E520),((Input!$M$117+Input!$M$93)*$M$7)-SUM($M520:V520),((Input!$M$117+Input!$M$93)*$M$7)/A15taxstdlife))</f>
        <v>0</v>
      </c>
      <c r="X520" s="172">
        <f>IF(A15taxstdlife="n/a","n/a",IF(X$3&gt;(A15taxstdlife+$E520),((Input!$M$117+Input!$M$93)*$M$7)-SUM($M520:W520),((Input!$M$117+Input!$M$93)*$M$7)/A15taxstdlife))</f>
        <v>0</v>
      </c>
      <c r="Y520" s="172">
        <f>IF(A15taxstdlife="n/a","n/a",IF(Y$3&gt;(A15taxstdlife+$E520),((Input!$M$117+Input!$M$93)*$M$7)-SUM($M520:X520),((Input!$M$117+Input!$M$93)*$M$7)/A15taxstdlife))</f>
        <v>0</v>
      </c>
      <c r="Z520" s="172">
        <f>IF(A15taxstdlife="n/a","n/a",IF(Z$3&gt;(A15taxstdlife+$E520),((Input!$M$117+Input!$M$93)*$M$7)-SUM($M520:Y520),((Input!$M$117+Input!$M$93)*$M$7)/A15taxstdlife))</f>
        <v>0</v>
      </c>
      <c r="AA520" s="172">
        <f>IF(A15taxstdlife="n/a","n/a",IF(AA$3&gt;(A15taxstdlife+$E520),((Input!$M$117+Input!$M$93)*$M$7)-SUM($M520:Z520),((Input!$M$117+Input!$M$93)*$M$7)/A15taxstdlife))</f>
        <v>0</v>
      </c>
      <c r="AB520" s="172">
        <f>IF(A15taxstdlife="n/a","n/a",IF(AB$3&gt;(A15taxstdlife+$E520),((Input!$M$117+Input!$M$93)*$M$7)-SUM($M520:AA520),((Input!$M$117+Input!$M$93)*$M$7)/A15taxstdlife))</f>
        <v>0</v>
      </c>
      <c r="AC520" s="172">
        <f>IF(A15taxstdlife="n/a","n/a",IF(AC$3&gt;(A15taxstdlife+$E520),((Input!$M$117+Input!$M$93)*$M$7)-SUM($M520:AB520),((Input!$M$117+Input!$M$93)*$M$7)/A15taxstdlife))</f>
        <v>0</v>
      </c>
      <c r="AD520" s="172">
        <f>IF(A15taxstdlife="n/a","n/a",IF(AD$3&gt;(A15taxstdlife+$E520),((Input!$M$117+Input!$M$93)*$M$7)-SUM($M520:AC520),((Input!$M$117+Input!$M$93)*$M$7)/A15taxstdlife))</f>
        <v>0</v>
      </c>
      <c r="AE520" s="172">
        <f>IF(A15taxstdlife="n/a","n/a",IF(AE$3&gt;(A15taxstdlife+$E520),((Input!$M$117+Input!$M$93)*$M$7)-SUM($M520:AD520),((Input!$M$117+Input!$M$93)*$M$7)/A15taxstdlife))</f>
        <v>0</v>
      </c>
      <c r="AF520" s="172">
        <f>IF(A15taxstdlife="n/a","n/a",IF(AF$3&gt;(A15taxstdlife+$E520),((Input!$M$117+Input!$M$93)*$M$7)-SUM($M520:AE520),((Input!$M$117+Input!$M$93)*$M$7)/A15taxstdlife))</f>
        <v>0</v>
      </c>
      <c r="AG520" s="172">
        <f>IF(A15taxstdlife="n/a","n/a",IF(AG$3&gt;(A15taxstdlife+$E520),((Input!$M$117+Input!$M$93)*$M$7)-SUM($M520:AF520),((Input!$M$117+Input!$M$93)*$M$7)/A15taxstdlife))</f>
        <v>0</v>
      </c>
      <c r="AH520" s="172">
        <f>IF(A15taxstdlife="n/a","n/a",IF(AH$3&gt;(A15taxstdlife+$E520),((Input!$M$117+Input!$M$93)*$M$7)-SUM($M520:AG520),((Input!$M$117+Input!$M$93)*$M$7)/A15taxstdlife))</f>
        <v>0</v>
      </c>
      <c r="AI520" s="172">
        <f>IF(A15taxstdlife="n/a","n/a",IF(AI$3&gt;(A15taxstdlife+$E520),((Input!$M$117+Input!$M$93)*$M$7)-SUM($M520:AH520),((Input!$M$117+Input!$M$93)*$M$7)/A15taxstdlife))</f>
        <v>0</v>
      </c>
      <c r="AJ520" s="172">
        <f>IF(A15taxstdlife="n/a","n/a",IF(AJ$3&gt;(A15taxstdlife+$E520),((Input!$M$117+Input!$M$93)*$M$7)-SUM($M520:AI520),((Input!$M$117+Input!$M$93)*$M$7)/A15taxstdlife))</f>
        <v>0</v>
      </c>
      <c r="AK520" s="172">
        <f>IF(A15taxstdlife="n/a","n/a",IF(AK$3&gt;(A15taxstdlife+$E520),((Input!$M$117+Input!$M$93)*$M$7)-SUM($M520:AJ520),((Input!$M$117+Input!$M$93)*$M$7)/A15taxstdlife))</f>
        <v>0</v>
      </c>
      <c r="AL520" s="172">
        <f>IF(A15taxstdlife="n/a","n/a",IF(AL$3&gt;(A15taxstdlife+$E520),((Input!$M$117+Input!$M$93)*$M$7)-SUM($M520:AK520),((Input!$M$117+Input!$M$93)*$M$7)/A15taxstdlife))</f>
        <v>0</v>
      </c>
      <c r="AM520" s="172">
        <f>IF(A15taxstdlife="n/a","n/a",IF(AM$3&gt;(A15taxstdlife+$E520),((Input!$M$117+Input!$M$93)*$M$7)-SUM($M520:AL520),((Input!$M$117+Input!$M$93)*$M$7)/A15taxstdlife))</f>
        <v>0</v>
      </c>
      <c r="AN520" s="172">
        <f>IF(A15taxstdlife="n/a","n/a",IF(AN$3&gt;(A15taxstdlife+$E520),((Input!$M$117+Input!$M$93)*$M$7)-SUM($M520:AM520),((Input!$M$117+Input!$M$93)*$M$7)/A15taxstdlife))</f>
        <v>0</v>
      </c>
      <c r="AO520" s="172">
        <f>IF(A15taxstdlife="n/a","n/a",IF(AO$3&gt;(A15taxstdlife+$E520),((Input!$M$117+Input!$M$93)*$M$7)-SUM($M520:AN520),((Input!$M$117+Input!$M$93)*$M$7)/A15taxstdlife))</f>
        <v>0</v>
      </c>
      <c r="AP520" s="172">
        <f>IF(A15taxstdlife="n/a","n/a",IF(AP$3&gt;(A15taxstdlife+$E520),((Input!$M$117+Input!$M$93)*$M$7)-SUM($M520:AO520),((Input!$M$117+Input!$M$93)*$M$7)/A15taxstdlife))</f>
        <v>0</v>
      </c>
      <c r="AQ520" s="172">
        <f>IF(A15taxstdlife="n/a","n/a",IF(AQ$3&gt;(A15taxstdlife+$E520),((Input!$M$117+Input!$M$93)*$M$7)-SUM($M520:AP520),((Input!$M$117+Input!$M$93)*$M$7)/A15taxstdlife))</f>
        <v>0</v>
      </c>
      <c r="AR520" s="172">
        <f>IF(A15taxstdlife="n/a","n/a",IF(AR$3&gt;(A15taxstdlife+$E520),((Input!$M$117+Input!$M$93)*$M$7)-SUM($M520:AQ520),((Input!$M$117+Input!$M$93)*$M$7)/A15taxstdlife))</f>
        <v>0</v>
      </c>
      <c r="AS520" s="172">
        <f>IF(A15taxstdlife="n/a","n/a",IF(AS$3&gt;(A15taxstdlife+$E520),((Input!$M$117+Input!$M$93)*$M$7)-SUM($M520:AR520),((Input!$M$117+Input!$M$93)*$M$7)/A15taxstdlife))</f>
        <v>0</v>
      </c>
      <c r="AT520" s="172">
        <f>IF(A15taxstdlife="n/a","n/a",IF(AT$3&gt;(A15taxstdlife+$E520),((Input!$M$117+Input!$M$93)*$M$7)-SUM($M520:AS520),((Input!$M$117+Input!$M$93)*$M$7)/A15taxstdlife))</f>
        <v>0</v>
      </c>
      <c r="AU520" s="172">
        <f>IF(A15taxstdlife="n/a","n/a",IF(AU$3&gt;(A15taxstdlife+$E520),((Input!$M$117+Input!$M$93)*$M$7)-SUM($M520:AT520),((Input!$M$117+Input!$M$93)*$M$7)/A15taxstdlife))</f>
        <v>0</v>
      </c>
      <c r="AV520" s="172">
        <f>IF(A15taxstdlife="n/a","n/a",IF(AV$3&gt;(A15taxstdlife+$E520),((Input!$M$117+Input!$M$93)*$M$7)-SUM($M520:AU520),((Input!$M$117+Input!$M$93)*$M$7)/A15taxstdlife))</f>
        <v>0</v>
      </c>
      <c r="AW520" s="172">
        <f>IF(A15taxstdlife="n/a","n/a",IF(AW$3&gt;(A15taxstdlife+$E520),((Input!$M$117+Input!$M$93)*$M$7)-SUM($M520:AV520),((Input!$M$117+Input!$M$93)*$M$7)/A15taxstdlife))</f>
        <v>0</v>
      </c>
      <c r="AX520" s="172">
        <f>IF(A15taxstdlife="n/a","n/a",IF(AX$3&gt;(A15taxstdlife+$E520),((Input!$M$117+Input!$M$93)*$M$7)-SUM($M520:AW520),((Input!$M$117+Input!$M$93)*$M$7)/A15taxstdlife))</f>
        <v>0</v>
      </c>
      <c r="AY520" s="172">
        <f>IF(A15taxstdlife="n/a","n/a",IF(AY$3&gt;(A15taxstdlife+$E520),((Input!$M$117+Input!$M$93)*$M$7)-SUM($M520:AX520),((Input!$M$117+Input!$M$93)*$M$7)/A15taxstdlife))</f>
        <v>0</v>
      </c>
      <c r="AZ520" s="172">
        <f>IF(A15taxstdlife="n/a","n/a",IF(AZ$3&gt;(A15taxstdlife+$E520),((Input!$M$117+Input!$M$93)*$M$7)-SUM($M520:AY520),((Input!$M$117+Input!$M$93)*$M$7)/A15taxstdlife))</f>
        <v>0</v>
      </c>
      <c r="BA520" s="172">
        <f>IF(A15taxstdlife="n/a","n/a",IF(BA$3&gt;(A15taxstdlife+$E520),((Input!$M$117+Input!$M$93)*$M$7)-SUM($M520:AZ520),((Input!$M$117+Input!$M$93)*$M$7)/A15taxstdlife))</f>
        <v>0</v>
      </c>
      <c r="BB520" s="172">
        <f>IF(A15taxstdlife="n/a","n/a",IF(BB$3&gt;(A15taxstdlife+$E520),((Input!$M$117+Input!$M$93)*$M$7)-SUM($M520:BA520),((Input!$M$117+Input!$M$93)*$M$7)/A15taxstdlife))</f>
        <v>0</v>
      </c>
      <c r="BC520" s="172">
        <f>IF(A15taxstdlife="n/a","n/a",IF(BC$3&gt;(A15taxstdlife+$E520),((Input!$M$117+Input!$M$93)*$M$7)-SUM($M520:BB520),((Input!$M$117+Input!$M$93)*$M$7)/A15taxstdlife))</f>
        <v>0</v>
      </c>
      <c r="BD520" s="172">
        <f>IF(A15taxstdlife="n/a","n/a",IF(BD$3&gt;(A15taxstdlife+$E520),((Input!$M$117+Input!$M$93)*$M$7)-SUM($M520:BC520),((Input!$M$117+Input!$M$93)*$M$7)/A15taxstdlife))</f>
        <v>0</v>
      </c>
      <c r="BE520" s="172">
        <f>IF(A15taxstdlife="n/a","n/a",IF(BE$3&gt;(A15taxstdlife+$E520),((Input!$M$117+Input!$M$93)*$M$7)-SUM($M520:BD520),((Input!$M$117+Input!$M$93)*$M$7)/A15taxstdlife))</f>
        <v>0</v>
      </c>
      <c r="BF520" s="172">
        <f>IF(A15taxstdlife="n/a","n/a",IF(BF$3&gt;(A15taxstdlife+$E520),((Input!$M$117+Input!$M$93)*$M$7)-SUM($M520:BE520),((Input!$M$117+Input!$M$93)*$M$7)/A15taxstdlife))</f>
        <v>0</v>
      </c>
      <c r="BG520" s="172">
        <f>IF(A15taxstdlife="n/a","n/a",IF(BG$3&gt;(A15taxstdlife+$E520),((Input!$M$117+Input!$M$93)*$M$7)-SUM($M520:BF520),((Input!$M$117+Input!$M$93)*$M$7)/A15taxstdlife))</f>
        <v>0</v>
      </c>
      <c r="BH520" s="172">
        <f>IF(A15taxstdlife="n/a","n/a",IF(BH$3&gt;(A15taxstdlife+$E520),((Input!$M$117+Input!$M$93)*$M$7)-SUM($M520:BG520),((Input!$M$117+Input!$M$93)*$M$7)/A15taxstdlife))</f>
        <v>0</v>
      </c>
      <c r="BI520" s="172">
        <f>IF(A15taxstdlife="n/a","n/a",IF(BI$3&gt;(A15taxstdlife+$E520),((Input!$M$117+Input!$M$93)*$M$7)-SUM($M520:BH520),((Input!$M$117+Input!$M$93)*$M$7)/A15taxstdlife))</f>
        <v>0</v>
      </c>
      <c r="BJ520" s="16"/>
      <c r="BK520" s="16"/>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2" customFormat="1" hidden="1" outlineLevel="2">
      <c r="A521" s="16"/>
      <c r="B521" s="16"/>
      <c r="C521" s="35"/>
      <c r="D521" s="546"/>
      <c r="E521" s="293">
        <v>8</v>
      </c>
      <c r="F521" s="37"/>
      <c r="G521" s="318"/>
      <c r="H521" s="320"/>
      <c r="I521" s="320"/>
      <c r="J521" s="320"/>
      <c r="K521" s="320"/>
      <c r="L521" s="320"/>
      <c r="M521" s="320"/>
      <c r="N521" s="319"/>
      <c r="O521" s="172">
        <f>IF(A15taxstdlife="n/a","n/a",IF(O$3&gt;(A15taxstdlife+$E521),((Input!$N$117+Input!$N$93)*$N$7)-SUM($N521:N521),((Input!$N$117+Input!$N$93)*$N$7)/A15taxstdlife))</f>
        <v>0</v>
      </c>
      <c r="P521" s="172">
        <f>IF(A15taxstdlife="n/a","n/a",IF(P$3&gt;(A15taxstdlife+$E521),((Input!$N$117+Input!$N$93)*$N$7)-SUM($N521:O521),((Input!$N$117+Input!$N$93)*$N$7)/A15taxstdlife))</f>
        <v>0</v>
      </c>
      <c r="Q521" s="172">
        <f>IF(A15taxstdlife="n/a","n/a",IF(Q$3&gt;(A15taxstdlife+$E521),((Input!$N$117+Input!$N$93)*$N$7)-SUM($N521:P521),((Input!$N$117+Input!$N$93)*$N$7)/A15taxstdlife))</f>
        <v>0</v>
      </c>
      <c r="R521" s="172">
        <f>IF(A15taxstdlife="n/a","n/a",IF(R$3&gt;(A15taxstdlife+$E521),((Input!$N$117+Input!$N$93)*$N$7)-SUM($N521:Q521),((Input!$N$117+Input!$N$93)*$N$7)/A15taxstdlife))</f>
        <v>0</v>
      </c>
      <c r="S521" s="172">
        <f>IF(A15taxstdlife="n/a","n/a",IF(S$3&gt;(A15taxstdlife+$E521),((Input!$N$117+Input!$N$93)*$N$7)-SUM($N521:R521),((Input!$N$117+Input!$N$93)*$N$7)/A15taxstdlife))</f>
        <v>0</v>
      </c>
      <c r="T521" s="172">
        <f>IF(A15taxstdlife="n/a","n/a",IF(T$3&gt;(A15taxstdlife+$E521),((Input!$N$117+Input!$N$93)*$N$7)-SUM($N521:S521),((Input!$N$117+Input!$N$93)*$N$7)/A15taxstdlife))</f>
        <v>0</v>
      </c>
      <c r="U521" s="172">
        <f>IF(A15taxstdlife="n/a","n/a",IF(U$3&gt;(A15taxstdlife+$E521),((Input!$N$117+Input!$N$93)*$N$7)-SUM($N521:T521),((Input!$N$117+Input!$N$93)*$N$7)/A15taxstdlife))</f>
        <v>0</v>
      </c>
      <c r="V521" s="172">
        <f>IF(A15taxstdlife="n/a","n/a",IF(V$3&gt;(A15taxstdlife+$E521),((Input!$N$117+Input!$N$93)*$N$7)-SUM($N521:U521),((Input!$N$117+Input!$N$93)*$N$7)/A15taxstdlife))</f>
        <v>0</v>
      </c>
      <c r="W521" s="172">
        <f>IF(A15taxstdlife="n/a","n/a",IF(W$3&gt;(A15taxstdlife+$E521),((Input!$N$117+Input!$N$93)*$N$7)-SUM($N521:V521),((Input!$N$117+Input!$N$93)*$N$7)/A15taxstdlife))</f>
        <v>0</v>
      </c>
      <c r="X521" s="172">
        <f>IF(A15taxstdlife="n/a","n/a",IF(X$3&gt;(A15taxstdlife+$E521),((Input!$N$117+Input!$N$93)*$N$7)-SUM($N521:W521),((Input!$N$117+Input!$N$93)*$N$7)/A15taxstdlife))</f>
        <v>0</v>
      </c>
      <c r="Y521" s="172">
        <f>IF(A15taxstdlife="n/a","n/a",IF(Y$3&gt;(A15taxstdlife+$E521),((Input!$N$117+Input!$N$93)*$N$7)-SUM($N521:X521),((Input!$N$117+Input!$N$93)*$N$7)/A15taxstdlife))</f>
        <v>0</v>
      </c>
      <c r="Z521" s="172">
        <f>IF(A15taxstdlife="n/a","n/a",IF(Z$3&gt;(A15taxstdlife+$E521),((Input!$N$117+Input!$N$93)*$N$7)-SUM($N521:Y521),((Input!$N$117+Input!$N$93)*$N$7)/A15taxstdlife))</f>
        <v>0</v>
      </c>
      <c r="AA521" s="172">
        <f>IF(A15taxstdlife="n/a","n/a",IF(AA$3&gt;(A15taxstdlife+$E521),((Input!$N$117+Input!$N$93)*$N$7)-SUM($N521:Z521),((Input!$N$117+Input!$N$93)*$N$7)/A15taxstdlife))</f>
        <v>0</v>
      </c>
      <c r="AB521" s="172">
        <f>IF(A15taxstdlife="n/a","n/a",IF(AB$3&gt;(A15taxstdlife+$E521),((Input!$N$117+Input!$N$93)*$N$7)-SUM($N521:AA521),((Input!$N$117+Input!$N$93)*$N$7)/A15taxstdlife))</f>
        <v>0</v>
      </c>
      <c r="AC521" s="172">
        <f>IF(A15taxstdlife="n/a","n/a",IF(AC$3&gt;(A15taxstdlife+$E521),((Input!$N$117+Input!$N$93)*$N$7)-SUM($N521:AB521),((Input!$N$117+Input!$N$93)*$N$7)/A15taxstdlife))</f>
        <v>0</v>
      </c>
      <c r="AD521" s="172">
        <f>IF(A15taxstdlife="n/a","n/a",IF(AD$3&gt;(A15taxstdlife+$E521),((Input!$N$117+Input!$N$93)*$N$7)-SUM($N521:AC521),((Input!$N$117+Input!$N$93)*$N$7)/A15taxstdlife))</f>
        <v>0</v>
      </c>
      <c r="AE521" s="172">
        <f>IF(A15taxstdlife="n/a","n/a",IF(AE$3&gt;(A15taxstdlife+$E521),((Input!$N$117+Input!$N$93)*$N$7)-SUM($N521:AD521),((Input!$N$117+Input!$N$93)*$N$7)/A15taxstdlife))</f>
        <v>0</v>
      </c>
      <c r="AF521" s="172">
        <f>IF(A15taxstdlife="n/a","n/a",IF(AF$3&gt;(A15taxstdlife+$E521),((Input!$N$117+Input!$N$93)*$N$7)-SUM($N521:AE521),((Input!$N$117+Input!$N$93)*$N$7)/A15taxstdlife))</f>
        <v>0</v>
      </c>
      <c r="AG521" s="172">
        <f>IF(A15taxstdlife="n/a","n/a",IF(AG$3&gt;(A15taxstdlife+$E521),((Input!$N$117+Input!$N$93)*$N$7)-SUM($N521:AF521),((Input!$N$117+Input!$N$93)*$N$7)/A15taxstdlife))</f>
        <v>0</v>
      </c>
      <c r="AH521" s="172">
        <f>IF(A15taxstdlife="n/a","n/a",IF(AH$3&gt;(A15taxstdlife+$E521),((Input!$N$117+Input!$N$93)*$N$7)-SUM($N521:AG521),((Input!$N$117+Input!$N$93)*$N$7)/A15taxstdlife))</f>
        <v>0</v>
      </c>
      <c r="AI521" s="172">
        <f>IF(A15taxstdlife="n/a","n/a",IF(AI$3&gt;(A15taxstdlife+$E521),((Input!$N$117+Input!$N$93)*$N$7)-SUM($N521:AH521),((Input!$N$117+Input!$N$93)*$N$7)/A15taxstdlife))</f>
        <v>0</v>
      </c>
      <c r="AJ521" s="172">
        <f>IF(A15taxstdlife="n/a","n/a",IF(AJ$3&gt;(A15taxstdlife+$E521),((Input!$N$117+Input!$N$93)*$N$7)-SUM($N521:AI521),((Input!$N$117+Input!$N$93)*$N$7)/A15taxstdlife))</f>
        <v>0</v>
      </c>
      <c r="AK521" s="172">
        <f>IF(A15taxstdlife="n/a","n/a",IF(AK$3&gt;(A15taxstdlife+$E521),((Input!$N$117+Input!$N$93)*$N$7)-SUM($N521:AJ521),((Input!$N$117+Input!$N$93)*$N$7)/A15taxstdlife))</f>
        <v>0</v>
      </c>
      <c r="AL521" s="172">
        <f>IF(A15taxstdlife="n/a","n/a",IF(AL$3&gt;(A15taxstdlife+$E521),((Input!$N$117+Input!$N$93)*$N$7)-SUM($N521:AK521),((Input!$N$117+Input!$N$93)*$N$7)/A15taxstdlife))</f>
        <v>0</v>
      </c>
      <c r="AM521" s="172">
        <f>IF(A15taxstdlife="n/a","n/a",IF(AM$3&gt;(A15taxstdlife+$E521),((Input!$N$117+Input!$N$93)*$N$7)-SUM($N521:AL521),((Input!$N$117+Input!$N$93)*$N$7)/A15taxstdlife))</f>
        <v>0</v>
      </c>
      <c r="AN521" s="172">
        <f>IF(A15taxstdlife="n/a","n/a",IF(AN$3&gt;(A15taxstdlife+$E521),((Input!$N$117+Input!$N$93)*$N$7)-SUM($N521:AM521),((Input!$N$117+Input!$N$93)*$N$7)/A15taxstdlife))</f>
        <v>0</v>
      </c>
      <c r="AO521" s="172">
        <f>IF(A15taxstdlife="n/a","n/a",IF(AO$3&gt;(A15taxstdlife+$E521),((Input!$N$117+Input!$N$93)*$N$7)-SUM($N521:AN521),((Input!$N$117+Input!$N$93)*$N$7)/A15taxstdlife))</f>
        <v>0</v>
      </c>
      <c r="AP521" s="172">
        <f>IF(A15taxstdlife="n/a","n/a",IF(AP$3&gt;(A15taxstdlife+$E521),((Input!$N$117+Input!$N$93)*$N$7)-SUM($N521:AO521),((Input!$N$117+Input!$N$93)*$N$7)/A15taxstdlife))</f>
        <v>0</v>
      </c>
      <c r="AQ521" s="172">
        <f>IF(A15taxstdlife="n/a","n/a",IF(AQ$3&gt;(A15taxstdlife+$E521),((Input!$N$117+Input!$N$93)*$N$7)-SUM($N521:AP521),((Input!$N$117+Input!$N$93)*$N$7)/A15taxstdlife))</f>
        <v>0</v>
      </c>
      <c r="AR521" s="172">
        <f>IF(A15taxstdlife="n/a","n/a",IF(AR$3&gt;(A15taxstdlife+$E521),((Input!$N$117+Input!$N$93)*$N$7)-SUM($N521:AQ521),((Input!$N$117+Input!$N$93)*$N$7)/A15taxstdlife))</f>
        <v>0</v>
      </c>
      <c r="AS521" s="172">
        <f>IF(A15taxstdlife="n/a","n/a",IF(AS$3&gt;(A15taxstdlife+$E521),((Input!$N$117+Input!$N$93)*$N$7)-SUM($N521:AR521),((Input!$N$117+Input!$N$93)*$N$7)/A15taxstdlife))</f>
        <v>0</v>
      </c>
      <c r="AT521" s="172">
        <f>IF(A15taxstdlife="n/a","n/a",IF(AT$3&gt;(A15taxstdlife+$E521),((Input!$N$117+Input!$N$93)*$N$7)-SUM($N521:AS521),((Input!$N$117+Input!$N$93)*$N$7)/A15taxstdlife))</f>
        <v>0</v>
      </c>
      <c r="AU521" s="172">
        <f>IF(A15taxstdlife="n/a","n/a",IF(AU$3&gt;(A15taxstdlife+$E521),((Input!$N$117+Input!$N$93)*$N$7)-SUM($N521:AT521),((Input!$N$117+Input!$N$93)*$N$7)/A15taxstdlife))</f>
        <v>0</v>
      </c>
      <c r="AV521" s="172">
        <f>IF(A15taxstdlife="n/a","n/a",IF(AV$3&gt;(A15taxstdlife+$E521),((Input!$N$117+Input!$N$93)*$N$7)-SUM($N521:AU521),((Input!$N$117+Input!$N$93)*$N$7)/A15taxstdlife))</f>
        <v>0</v>
      </c>
      <c r="AW521" s="172">
        <f>IF(A15taxstdlife="n/a","n/a",IF(AW$3&gt;(A15taxstdlife+$E521),((Input!$N$117+Input!$N$93)*$N$7)-SUM($N521:AV521),((Input!$N$117+Input!$N$93)*$N$7)/A15taxstdlife))</f>
        <v>0</v>
      </c>
      <c r="AX521" s="172">
        <f>IF(A15taxstdlife="n/a","n/a",IF(AX$3&gt;(A15taxstdlife+$E521),((Input!$N$117+Input!$N$93)*$N$7)-SUM($N521:AW521),((Input!$N$117+Input!$N$93)*$N$7)/A15taxstdlife))</f>
        <v>0</v>
      </c>
      <c r="AY521" s="172">
        <f>IF(A15taxstdlife="n/a","n/a",IF(AY$3&gt;(A15taxstdlife+$E521),((Input!$N$117+Input!$N$93)*$N$7)-SUM($N521:AX521),((Input!$N$117+Input!$N$93)*$N$7)/A15taxstdlife))</f>
        <v>0</v>
      </c>
      <c r="AZ521" s="172">
        <f>IF(A15taxstdlife="n/a","n/a",IF(AZ$3&gt;(A15taxstdlife+$E521),((Input!$N$117+Input!$N$93)*$N$7)-SUM($N521:AY521),((Input!$N$117+Input!$N$93)*$N$7)/A15taxstdlife))</f>
        <v>0</v>
      </c>
      <c r="BA521" s="172">
        <f>IF(A15taxstdlife="n/a","n/a",IF(BA$3&gt;(A15taxstdlife+$E521),((Input!$N$117+Input!$N$93)*$N$7)-SUM($N521:AZ521),((Input!$N$117+Input!$N$93)*$N$7)/A15taxstdlife))</f>
        <v>0</v>
      </c>
      <c r="BB521" s="172">
        <f>IF(A15taxstdlife="n/a","n/a",IF(BB$3&gt;(A15taxstdlife+$E521),((Input!$N$117+Input!$N$93)*$N$7)-SUM($N521:BA521),((Input!$N$117+Input!$N$93)*$N$7)/A15taxstdlife))</f>
        <v>0</v>
      </c>
      <c r="BC521" s="172">
        <f>IF(A15taxstdlife="n/a","n/a",IF(BC$3&gt;(A15taxstdlife+$E521),((Input!$N$117+Input!$N$93)*$N$7)-SUM($N521:BB521),((Input!$N$117+Input!$N$93)*$N$7)/A15taxstdlife))</f>
        <v>0</v>
      </c>
      <c r="BD521" s="172">
        <f>IF(A15taxstdlife="n/a","n/a",IF(BD$3&gt;(A15taxstdlife+$E521),((Input!$N$117+Input!$N$93)*$N$7)-SUM($N521:BC521),((Input!$N$117+Input!$N$93)*$N$7)/A15taxstdlife))</f>
        <v>0</v>
      </c>
      <c r="BE521" s="172">
        <f>IF(A15taxstdlife="n/a","n/a",IF(BE$3&gt;(A15taxstdlife+$E521),((Input!$N$117+Input!$N$93)*$N$7)-SUM($N521:BD521),((Input!$N$117+Input!$N$93)*$N$7)/A15taxstdlife))</f>
        <v>0</v>
      </c>
      <c r="BF521" s="172">
        <f>IF(A15taxstdlife="n/a","n/a",IF(BF$3&gt;(A15taxstdlife+$E521),((Input!$N$117+Input!$N$93)*$N$7)-SUM($N521:BE521),((Input!$N$117+Input!$N$93)*$N$7)/A15taxstdlife))</f>
        <v>0</v>
      </c>
      <c r="BG521" s="172">
        <f>IF(A15taxstdlife="n/a","n/a",IF(BG$3&gt;(A15taxstdlife+$E521),((Input!$N$117+Input!$N$93)*$N$7)-SUM($N521:BF521),((Input!$N$117+Input!$N$93)*$N$7)/A15taxstdlife))</f>
        <v>0</v>
      </c>
      <c r="BH521" s="172">
        <f>IF(A15taxstdlife="n/a","n/a",IF(BH$3&gt;(A15taxstdlife+$E521),((Input!$N$117+Input!$N$93)*$N$7)-SUM($N521:BG521),((Input!$N$117+Input!$N$93)*$N$7)/A15taxstdlife))</f>
        <v>0</v>
      </c>
      <c r="BI521" s="172">
        <f>IF(A15taxstdlife="n/a","n/a",IF(BI$3&gt;(A15taxstdlife+$E521),((Input!$N$117+Input!$N$93)*$N$7)-SUM($N521:BH521),((Input!$N$117+Input!$N$93)*$N$7)/A15taxstdlife))</f>
        <v>0</v>
      </c>
      <c r="BJ521" s="16"/>
      <c r="BK521" s="16"/>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2" customFormat="1" hidden="1" outlineLevel="2">
      <c r="A522" s="16"/>
      <c r="B522" s="16"/>
      <c r="C522" s="35"/>
      <c r="D522" s="546"/>
      <c r="E522" s="293">
        <v>9</v>
      </c>
      <c r="F522" s="37"/>
      <c r="G522" s="318"/>
      <c r="H522" s="320"/>
      <c r="I522" s="320"/>
      <c r="J522" s="320"/>
      <c r="K522" s="320"/>
      <c r="L522" s="320"/>
      <c r="M522" s="320"/>
      <c r="N522" s="320"/>
      <c r="O522" s="319"/>
      <c r="P522" s="172">
        <f>IF(A15taxstdlife="n/a","n/a",IF(P$3&gt;(A15taxstdlife+$E522),((Input!$O$117+Input!$O$93)*$O$7)-SUM($O522:O522),((Input!$O$117+Input!$O$93)*$O$7)/A15taxstdlife))</f>
        <v>0</v>
      </c>
      <c r="Q522" s="172">
        <f>IF(A15taxstdlife="n/a","n/a",IF(Q$3&gt;(A15taxstdlife+$E522),((Input!$O$117+Input!$O$93)*$O$7)-SUM($O522:P522),((Input!$O$117+Input!$O$93)*$O$7)/A15taxstdlife))</f>
        <v>0</v>
      </c>
      <c r="R522" s="172">
        <f>IF(A15taxstdlife="n/a","n/a",IF(R$3&gt;(A15taxstdlife+$E522),((Input!$O$117+Input!$O$93)*$O$7)-SUM($O522:Q522),((Input!$O$117+Input!$O$93)*$O$7)/A15taxstdlife))</f>
        <v>0</v>
      </c>
      <c r="S522" s="172">
        <f>IF(A15taxstdlife="n/a","n/a",IF(S$3&gt;(A15taxstdlife+$E522),((Input!$O$117+Input!$O$93)*$O$7)-SUM($O522:R522),((Input!$O$117+Input!$O$93)*$O$7)/A15taxstdlife))</f>
        <v>0</v>
      </c>
      <c r="T522" s="172">
        <f>IF(A15taxstdlife="n/a","n/a",IF(T$3&gt;(A15taxstdlife+$E522),((Input!$O$117+Input!$O$93)*$O$7)-SUM($O522:S522),((Input!$O$117+Input!$O$93)*$O$7)/A15taxstdlife))</f>
        <v>0</v>
      </c>
      <c r="U522" s="172">
        <f>IF(A15taxstdlife="n/a","n/a",IF(U$3&gt;(A15taxstdlife+$E522),((Input!$O$117+Input!$O$93)*$O$7)-SUM($O522:T522),((Input!$O$117+Input!$O$93)*$O$7)/A15taxstdlife))</f>
        <v>0</v>
      </c>
      <c r="V522" s="172">
        <f>IF(A15taxstdlife="n/a","n/a",IF(V$3&gt;(A15taxstdlife+$E522),((Input!$O$117+Input!$O$93)*$O$7)-SUM($O522:U522),((Input!$O$117+Input!$O$93)*$O$7)/A15taxstdlife))</f>
        <v>0</v>
      </c>
      <c r="W522" s="172">
        <f>IF(A15taxstdlife="n/a","n/a",IF(W$3&gt;(A15taxstdlife+$E522),((Input!$O$117+Input!$O$93)*$O$7)-SUM($O522:V522),((Input!$O$117+Input!$O$93)*$O$7)/A15taxstdlife))</f>
        <v>0</v>
      </c>
      <c r="X522" s="172">
        <f>IF(A15taxstdlife="n/a","n/a",IF(X$3&gt;(A15taxstdlife+$E522),((Input!$O$117+Input!$O$93)*$O$7)-SUM($O522:W522),((Input!$O$117+Input!$O$93)*$O$7)/A15taxstdlife))</f>
        <v>0</v>
      </c>
      <c r="Y522" s="172">
        <f>IF(A15taxstdlife="n/a","n/a",IF(Y$3&gt;(A15taxstdlife+$E522),((Input!$O$117+Input!$O$93)*$O$7)-SUM($O522:X522),((Input!$O$117+Input!$O$93)*$O$7)/A15taxstdlife))</f>
        <v>0</v>
      </c>
      <c r="Z522" s="172">
        <f>IF(A15taxstdlife="n/a","n/a",IF(Z$3&gt;(A15taxstdlife+$E522),((Input!$O$117+Input!$O$93)*$O$7)-SUM($O522:Y522),((Input!$O$117+Input!$O$93)*$O$7)/A15taxstdlife))</f>
        <v>0</v>
      </c>
      <c r="AA522" s="172">
        <f>IF(A15taxstdlife="n/a","n/a",IF(AA$3&gt;(A15taxstdlife+$E522),((Input!$O$117+Input!$O$93)*$O$7)-SUM($O522:Z522),((Input!$O$117+Input!$O$93)*$O$7)/A15taxstdlife))</f>
        <v>0</v>
      </c>
      <c r="AB522" s="172">
        <f>IF(A15taxstdlife="n/a","n/a",IF(AB$3&gt;(A15taxstdlife+$E522),((Input!$O$117+Input!$O$93)*$O$7)-SUM($O522:AA522),((Input!$O$117+Input!$O$93)*$O$7)/A15taxstdlife))</f>
        <v>0</v>
      </c>
      <c r="AC522" s="172">
        <f>IF(A15taxstdlife="n/a","n/a",IF(AC$3&gt;(A15taxstdlife+$E522),((Input!$O$117+Input!$O$93)*$O$7)-SUM($O522:AB522),((Input!$O$117+Input!$O$93)*$O$7)/A15taxstdlife))</f>
        <v>0</v>
      </c>
      <c r="AD522" s="172">
        <f>IF(A15taxstdlife="n/a","n/a",IF(AD$3&gt;(A15taxstdlife+$E522),((Input!$O$117+Input!$O$93)*$O$7)-SUM($O522:AC522),((Input!$O$117+Input!$O$93)*$O$7)/A15taxstdlife))</f>
        <v>0</v>
      </c>
      <c r="AE522" s="172">
        <f>IF(A15taxstdlife="n/a","n/a",IF(AE$3&gt;(A15taxstdlife+$E522),((Input!$O$117+Input!$O$93)*$O$7)-SUM($O522:AD522),((Input!$O$117+Input!$O$93)*$O$7)/A15taxstdlife))</f>
        <v>0</v>
      </c>
      <c r="AF522" s="172">
        <f>IF(A15taxstdlife="n/a","n/a",IF(AF$3&gt;(A15taxstdlife+$E522),((Input!$O$117+Input!$O$93)*$O$7)-SUM($O522:AE522),((Input!$O$117+Input!$O$93)*$O$7)/A15taxstdlife))</f>
        <v>0</v>
      </c>
      <c r="AG522" s="172">
        <f>IF(A15taxstdlife="n/a","n/a",IF(AG$3&gt;(A15taxstdlife+$E522),((Input!$O$117+Input!$O$93)*$O$7)-SUM($O522:AF522),((Input!$O$117+Input!$O$93)*$O$7)/A15taxstdlife))</f>
        <v>0</v>
      </c>
      <c r="AH522" s="172">
        <f>IF(A15taxstdlife="n/a","n/a",IF(AH$3&gt;(A15taxstdlife+$E522),((Input!$O$117+Input!$O$93)*$O$7)-SUM($O522:AG522),((Input!$O$117+Input!$O$93)*$O$7)/A15taxstdlife))</f>
        <v>0</v>
      </c>
      <c r="AI522" s="172">
        <f>IF(A15taxstdlife="n/a","n/a",IF(AI$3&gt;(A15taxstdlife+$E522),((Input!$O$117+Input!$O$93)*$O$7)-SUM($O522:AH522),((Input!$O$117+Input!$O$93)*$O$7)/A15taxstdlife))</f>
        <v>0</v>
      </c>
      <c r="AJ522" s="172">
        <f>IF(A15taxstdlife="n/a","n/a",IF(AJ$3&gt;(A15taxstdlife+$E522),((Input!$O$117+Input!$O$93)*$O$7)-SUM($O522:AI522),((Input!$O$117+Input!$O$93)*$O$7)/A15taxstdlife))</f>
        <v>0</v>
      </c>
      <c r="AK522" s="172">
        <f>IF(A15taxstdlife="n/a","n/a",IF(AK$3&gt;(A15taxstdlife+$E522),((Input!$O$117+Input!$O$93)*$O$7)-SUM($O522:AJ522),((Input!$O$117+Input!$O$93)*$O$7)/A15taxstdlife))</f>
        <v>0</v>
      </c>
      <c r="AL522" s="172">
        <f>IF(A15taxstdlife="n/a","n/a",IF(AL$3&gt;(A15taxstdlife+$E522),((Input!$O$117+Input!$O$93)*$O$7)-SUM($O522:AK522),((Input!$O$117+Input!$O$93)*$O$7)/A15taxstdlife))</f>
        <v>0</v>
      </c>
      <c r="AM522" s="172">
        <f>IF(A15taxstdlife="n/a","n/a",IF(AM$3&gt;(A15taxstdlife+$E522),((Input!$O$117+Input!$O$93)*$O$7)-SUM($O522:AL522),((Input!$O$117+Input!$O$93)*$O$7)/A15taxstdlife))</f>
        <v>0</v>
      </c>
      <c r="AN522" s="172">
        <f>IF(A15taxstdlife="n/a","n/a",IF(AN$3&gt;(A15taxstdlife+$E522),((Input!$O$117+Input!$O$93)*$O$7)-SUM($O522:AM522),((Input!$O$117+Input!$O$93)*$O$7)/A15taxstdlife))</f>
        <v>0</v>
      </c>
      <c r="AO522" s="172">
        <f>IF(A15taxstdlife="n/a","n/a",IF(AO$3&gt;(A15taxstdlife+$E522),((Input!$O$117+Input!$O$93)*$O$7)-SUM($O522:AN522),((Input!$O$117+Input!$O$93)*$O$7)/A15taxstdlife))</f>
        <v>0</v>
      </c>
      <c r="AP522" s="172">
        <f>IF(A15taxstdlife="n/a","n/a",IF(AP$3&gt;(A15taxstdlife+$E522),((Input!$O$117+Input!$O$93)*$O$7)-SUM($O522:AO522),((Input!$O$117+Input!$O$93)*$O$7)/A15taxstdlife))</f>
        <v>0</v>
      </c>
      <c r="AQ522" s="172">
        <f>IF(A15taxstdlife="n/a","n/a",IF(AQ$3&gt;(A15taxstdlife+$E522),((Input!$O$117+Input!$O$93)*$O$7)-SUM($O522:AP522),((Input!$O$117+Input!$O$93)*$O$7)/A15taxstdlife))</f>
        <v>0</v>
      </c>
      <c r="AR522" s="172">
        <f>IF(A15taxstdlife="n/a","n/a",IF(AR$3&gt;(A15taxstdlife+$E522),((Input!$O$117+Input!$O$93)*$O$7)-SUM($O522:AQ522),((Input!$O$117+Input!$O$93)*$O$7)/A15taxstdlife))</f>
        <v>0</v>
      </c>
      <c r="AS522" s="172">
        <f>IF(A15taxstdlife="n/a","n/a",IF(AS$3&gt;(A15taxstdlife+$E522),((Input!$O$117+Input!$O$93)*$O$7)-SUM($O522:AR522),((Input!$O$117+Input!$O$93)*$O$7)/A15taxstdlife))</f>
        <v>0</v>
      </c>
      <c r="AT522" s="172">
        <f>IF(A15taxstdlife="n/a","n/a",IF(AT$3&gt;(A15taxstdlife+$E522),((Input!$O$117+Input!$O$93)*$O$7)-SUM($O522:AS522),((Input!$O$117+Input!$O$93)*$O$7)/A15taxstdlife))</f>
        <v>0</v>
      </c>
      <c r="AU522" s="172">
        <f>IF(A15taxstdlife="n/a","n/a",IF(AU$3&gt;(A15taxstdlife+$E522),((Input!$O$117+Input!$O$93)*$O$7)-SUM($O522:AT522),((Input!$O$117+Input!$O$93)*$O$7)/A15taxstdlife))</f>
        <v>0</v>
      </c>
      <c r="AV522" s="172">
        <f>IF(A15taxstdlife="n/a","n/a",IF(AV$3&gt;(A15taxstdlife+$E522),((Input!$O$117+Input!$O$93)*$O$7)-SUM($O522:AU522),((Input!$O$117+Input!$O$93)*$O$7)/A15taxstdlife))</f>
        <v>0</v>
      </c>
      <c r="AW522" s="172">
        <f>IF(A15taxstdlife="n/a","n/a",IF(AW$3&gt;(A15taxstdlife+$E522),((Input!$O$117+Input!$O$93)*$O$7)-SUM($O522:AV522),((Input!$O$117+Input!$O$93)*$O$7)/A15taxstdlife))</f>
        <v>0</v>
      </c>
      <c r="AX522" s="172">
        <f>IF(A15taxstdlife="n/a","n/a",IF(AX$3&gt;(A15taxstdlife+$E522),((Input!$O$117+Input!$O$93)*$O$7)-SUM($O522:AW522),((Input!$O$117+Input!$O$93)*$O$7)/A15taxstdlife))</f>
        <v>0</v>
      </c>
      <c r="AY522" s="172">
        <f>IF(A15taxstdlife="n/a","n/a",IF(AY$3&gt;(A15taxstdlife+$E522),((Input!$O$117+Input!$O$93)*$O$7)-SUM($O522:AX522),((Input!$O$117+Input!$O$93)*$O$7)/A15taxstdlife))</f>
        <v>0</v>
      </c>
      <c r="AZ522" s="172">
        <f>IF(A15taxstdlife="n/a","n/a",IF(AZ$3&gt;(A15taxstdlife+$E522),((Input!$O$117+Input!$O$93)*$O$7)-SUM($O522:AY522),((Input!$O$117+Input!$O$93)*$O$7)/A15taxstdlife))</f>
        <v>0</v>
      </c>
      <c r="BA522" s="172">
        <f>IF(A15taxstdlife="n/a","n/a",IF(BA$3&gt;(A15taxstdlife+$E522),((Input!$O$117+Input!$O$93)*$O$7)-SUM($O522:AZ522),((Input!$O$117+Input!$O$93)*$O$7)/A15taxstdlife))</f>
        <v>0</v>
      </c>
      <c r="BB522" s="172">
        <f>IF(A15taxstdlife="n/a","n/a",IF(BB$3&gt;(A15taxstdlife+$E522),((Input!$O$117+Input!$O$93)*$O$7)-SUM($O522:BA522),((Input!$O$117+Input!$O$93)*$O$7)/A15taxstdlife))</f>
        <v>0</v>
      </c>
      <c r="BC522" s="172">
        <f>IF(A15taxstdlife="n/a","n/a",IF(BC$3&gt;(A15taxstdlife+$E522),((Input!$O$117+Input!$O$93)*$O$7)-SUM($O522:BB522),((Input!$O$117+Input!$O$93)*$O$7)/A15taxstdlife))</f>
        <v>0</v>
      </c>
      <c r="BD522" s="172">
        <f>IF(A15taxstdlife="n/a","n/a",IF(BD$3&gt;(A15taxstdlife+$E522),((Input!$O$117+Input!$O$93)*$O$7)-SUM($O522:BC522),((Input!$O$117+Input!$O$93)*$O$7)/A15taxstdlife))</f>
        <v>0</v>
      </c>
      <c r="BE522" s="172">
        <f>IF(A15taxstdlife="n/a","n/a",IF(BE$3&gt;(A15taxstdlife+$E522),((Input!$O$117+Input!$O$93)*$O$7)-SUM($O522:BD522),((Input!$O$117+Input!$O$93)*$O$7)/A15taxstdlife))</f>
        <v>0</v>
      </c>
      <c r="BF522" s="172">
        <f>IF(A15taxstdlife="n/a","n/a",IF(BF$3&gt;(A15taxstdlife+$E522),((Input!$O$117+Input!$O$93)*$O$7)-SUM($O522:BE522),((Input!$O$117+Input!$O$93)*$O$7)/A15taxstdlife))</f>
        <v>0</v>
      </c>
      <c r="BG522" s="172">
        <f>IF(A15taxstdlife="n/a","n/a",IF(BG$3&gt;(A15taxstdlife+$E522),((Input!$O$117+Input!$O$93)*$O$7)-SUM($O522:BF522),((Input!$O$117+Input!$O$93)*$O$7)/A15taxstdlife))</f>
        <v>0</v>
      </c>
      <c r="BH522" s="172">
        <f>IF(A15taxstdlife="n/a","n/a",IF(BH$3&gt;(A15taxstdlife+$E522),((Input!$O$117+Input!$O$93)*$O$7)-SUM($O522:BG522),((Input!$O$117+Input!$O$93)*$O$7)/A15taxstdlife))</f>
        <v>0</v>
      </c>
      <c r="BI522" s="172">
        <f>IF(A15taxstdlife="n/a","n/a",IF(BI$3&gt;(A15taxstdlife+$E522),((Input!$O$117+Input!$O$93)*$O$7)-SUM($O522:BH522),((Input!$O$117+Input!$O$93)*$O$7)/A15taxstdlife))</f>
        <v>0</v>
      </c>
      <c r="BJ522" s="16"/>
      <c r="BK522" s="16"/>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2" customFormat="1" hidden="1" outlineLevel="2">
      <c r="A523" s="16"/>
      <c r="B523" s="16"/>
      <c r="C523" s="35"/>
      <c r="D523" s="546"/>
      <c r="E523" s="294">
        <v>10</v>
      </c>
      <c r="F523" s="37"/>
      <c r="G523" s="318"/>
      <c r="H523" s="320"/>
      <c r="I523" s="320"/>
      <c r="J523" s="320"/>
      <c r="K523" s="320"/>
      <c r="L523" s="320"/>
      <c r="M523" s="320"/>
      <c r="N523" s="320"/>
      <c r="O523" s="320"/>
      <c r="P523" s="319"/>
      <c r="Q523" s="172">
        <f>IF(A15taxstdlife="n/a","n/a",IF(Q$3&gt;(A15taxstdlife+$E523),((Input!$P$117+Input!$P$93)*$P$7)-SUM($P523:P523),((Input!$P$117+Input!$P$93)*$P$7)/A15taxstdlife))</f>
        <v>0</v>
      </c>
      <c r="R523" s="172">
        <f>IF(A15taxstdlife="n/a","n/a",IF(R$3&gt;(A15taxstdlife+$E523),((Input!$P$117+Input!$P$93)*$P$7)-SUM($P523:Q523),((Input!$P$117+Input!$P$93)*$P$7)/A15taxstdlife))</f>
        <v>0</v>
      </c>
      <c r="S523" s="172">
        <f>IF(A15taxstdlife="n/a","n/a",IF(S$3&gt;(A15taxstdlife+$E523),((Input!$P$117+Input!$P$93)*$P$7)-SUM($P523:R523),((Input!$P$117+Input!$P$93)*$P$7)/A15taxstdlife))</f>
        <v>0</v>
      </c>
      <c r="T523" s="172">
        <f>IF(A15taxstdlife="n/a","n/a",IF(T$3&gt;(A15taxstdlife+$E523),((Input!$P$117+Input!$P$93)*$P$7)-SUM($P523:S523),((Input!$P$117+Input!$P$93)*$P$7)/A15taxstdlife))</f>
        <v>0</v>
      </c>
      <c r="U523" s="172">
        <f>IF(A15taxstdlife="n/a","n/a",IF(U$3&gt;(A15taxstdlife+$E523),((Input!$P$117+Input!$P$93)*$P$7)-SUM($P523:T523),((Input!$P$117+Input!$P$93)*$P$7)/A15taxstdlife))</f>
        <v>0</v>
      </c>
      <c r="V523" s="172">
        <f>IF(A15taxstdlife="n/a","n/a",IF(V$3&gt;(A15taxstdlife+$E523),((Input!$P$117+Input!$P$93)*$P$7)-SUM($P523:U523),((Input!$P$117+Input!$P$93)*$P$7)/A15taxstdlife))</f>
        <v>0</v>
      </c>
      <c r="W523" s="172">
        <f>IF(A15taxstdlife="n/a","n/a",IF(W$3&gt;(A15taxstdlife+$E523),((Input!$P$117+Input!$P$93)*$P$7)-SUM($P523:V523),((Input!$P$117+Input!$P$93)*$P$7)/A15taxstdlife))</f>
        <v>0</v>
      </c>
      <c r="X523" s="172">
        <f>IF(A15taxstdlife="n/a","n/a",IF(X$3&gt;(A15taxstdlife+$E523),((Input!$P$117+Input!$P$93)*$P$7)-SUM($P523:W523),((Input!$P$117+Input!$P$93)*$P$7)/A15taxstdlife))</f>
        <v>0</v>
      </c>
      <c r="Y523" s="172">
        <f>IF(A15taxstdlife="n/a","n/a",IF(Y$3&gt;(A15taxstdlife+$E523),((Input!$P$117+Input!$P$93)*$P$7)-SUM($P523:X523),((Input!$P$117+Input!$P$93)*$P$7)/A15taxstdlife))</f>
        <v>0</v>
      </c>
      <c r="Z523" s="172">
        <f>IF(A15taxstdlife="n/a","n/a",IF(Z$3&gt;(A15taxstdlife+$E523),((Input!$P$117+Input!$P$93)*$P$7)-SUM($P523:Y523),((Input!$P$117+Input!$P$93)*$P$7)/A15taxstdlife))</f>
        <v>0</v>
      </c>
      <c r="AA523" s="172">
        <f>IF(A15taxstdlife="n/a","n/a",IF(AA$3&gt;(A15taxstdlife+$E523),((Input!$P$117+Input!$P$93)*$P$7)-SUM($P523:Z523),((Input!$P$117+Input!$P$93)*$P$7)/A15taxstdlife))</f>
        <v>0</v>
      </c>
      <c r="AB523" s="172">
        <f>IF(A15taxstdlife="n/a","n/a",IF(AB$3&gt;(A15taxstdlife+$E523),((Input!$P$117+Input!$P$93)*$P$7)-SUM($P523:AA523),((Input!$P$117+Input!$P$93)*$P$7)/A15taxstdlife))</f>
        <v>0</v>
      </c>
      <c r="AC523" s="172">
        <f>IF(A15taxstdlife="n/a","n/a",IF(AC$3&gt;(A15taxstdlife+$E523),((Input!$P$117+Input!$P$93)*$P$7)-SUM($P523:AB523),((Input!$P$117+Input!$P$93)*$P$7)/A15taxstdlife))</f>
        <v>0</v>
      </c>
      <c r="AD523" s="172">
        <f>IF(A15taxstdlife="n/a","n/a",IF(AD$3&gt;(A15taxstdlife+$E523),((Input!$P$117+Input!$P$93)*$P$7)-SUM($P523:AC523),((Input!$P$117+Input!$P$93)*$P$7)/A15taxstdlife))</f>
        <v>0</v>
      </c>
      <c r="AE523" s="172">
        <f>IF(A15taxstdlife="n/a","n/a",IF(AE$3&gt;(A15taxstdlife+$E523),((Input!$P$117+Input!$P$93)*$P$7)-SUM($P523:AD523),((Input!$P$117+Input!$P$93)*$P$7)/A15taxstdlife))</f>
        <v>0</v>
      </c>
      <c r="AF523" s="172">
        <f>IF(A15taxstdlife="n/a","n/a",IF(AF$3&gt;(A15taxstdlife+$E523),((Input!$P$117+Input!$P$93)*$P$7)-SUM($P523:AE523),((Input!$P$117+Input!$P$93)*$P$7)/A15taxstdlife))</f>
        <v>0</v>
      </c>
      <c r="AG523" s="172">
        <f>IF(A15taxstdlife="n/a","n/a",IF(AG$3&gt;(A15taxstdlife+$E523),((Input!$P$117+Input!$P$93)*$P$7)-SUM($P523:AF523),((Input!$P$117+Input!$P$93)*$P$7)/A15taxstdlife))</f>
        <v>0</v>
      </c>
      <c r="AH523" s="172">
        <f>IF(A15taxstdlife="n/a","n/a",IF(AH$3&gt;(A15taxstdlife+$E523),((Input!$P$117+Input!$P$93)*$P$7)-SUM($P523:AG523),((Input!$P$117+Input!$P$93)*$P$7)/A15taxstdlife))</f>
        <v>0</v>
      </c>
      <c r="AI523" s="172">
        <f>IF(A15taxstdlife="n/a","n/a",IF(AI$3&gt;(A15taxstdlife+$E523),((Input!$P$117+Input!$P$93)*$P$7)-SUM($P523:AH523),((Input!$P$117+Input!$P$93)*$P$7)/A15taxstdlife))</f>
        <v>0</v>
      </c>
      <c r="AJ523" s="172">
        <f>IF(A15taxstdlife="n/a","n/a",IF(AJ$3&gt;(A15taxstdlife+$E523),((Input!$P$117+Input!$P$93)*$P$7)-SUM($P523:AI523),((Input!$P$117+Input!$P$93)*$P$7)/A15taxstdlife))</f>
        <v>0</v>
      </c>
      <c r="AK523" s="172">
        <f>IF(A15taxstdlife="n/a","n/a",IF(AK$3&gt;(A15taxstdlife+$E523),((Input!$P$117+Input!$P$93)*$P$7)-SUM($P523:AJ523),((Input!$P$117+Input!$P$93)*$P$7)/A15taxstdlife))</f>
        <v>0</v>
      </c>
      <c r="AL523" s="172">
        <f>IF(A15taxstdlife="n/a","n/a",IF(AL$3&gt;(A15taxstdlife+$E523),((Input!$P$117+Input!$P$93)*$P$7)-SUM($P523:AK523),((Input!$P$117+Input!$P$93)*$P$7)/A15taxstdlife))</f>
        <v>0</v>
      </c>
      <c r="AM523" s="172">
        <f>IF(A15taxstdlife="n/a","n/a",IF(AM$3&gt;(A15taxstdlife+$E523),((Input!$P$117+Input!$P$93)*$P$7)-SUM($P523:AL523),((Input!$P$117+Input!$P$93)*$P$7)/A15taxstdlife))</f>
        <v>0</v>
      </c>
      <c r="AN523" s="172">
        <f>IF(A15taxstdlife="n/a","n/a",IF(AN$3&gt;(A15taxstdlife+$E523),((Input!$P$117+Input!$P$93)*$P$7)-SUM($P523:AM523),((Input!$P$117+Input!$P$93)*$P$7)/A15taxstdlife))</f>
        <v>0</v>
      </c>
      <c r="AO523" s="172">
        <f>IF(A15taxstdlife="n/a","n/a",IF(AO$3&gt;(A15taxstdlife+$E523),((Input!$P$117+Input!$P$93)*$P$7)-SUM($P523:AN523),((Input!$P$117+Input!$P$93)*$P$7)/A15taxstdlife))</f>
        <v>0</v>
      </c>
      <c r="AP523" s="172">
        <f>IF(A15taxstdlife="n/a","n/a",IF(AP$3&gt;(A15taxstdlife+$E523),((Input!$P$117+Input!$P$93)*$P$7)-SUM($P523:AO523),((Input!$P$117+Input!$P$93)*$P$7)/A15taxstdlife))</f>
        <v>0</v>
      </c>
      <c r="AQ523" s="172">
        <f>IF(A15taxstdlife="n/a","n/a",IF(AQ$3&gt;(A15taxstdlife+$E523),((Input!$P$117+Input!$P$93)*$P$7)-SUM($P523:AP523),((Input!$P$117+Input!$P$93)*$P$7)/A15taxstdlife))</f>
        <v>0</v>
      </c>
      <c r="AR523" s="172">
        <f>IF(A15taxstdlife="n/a","n/a",IF(AR$3&gt;(A15taxstdlife+$E523),((Input!$P$117+Input!$P$93)*$P$7)-SUM($P523:AQ523),((Input!$P$117+Input!$P$93)*$P$7)/A15taxstdlife))</f>
        <v>0</v>
      </c>
      <c r="AS523" s="172">
        <f>IF(A15taxstdlife="n/a","n/a",IF(AS$3&gt;(A15taxstdlife+$E523),((Input!$P$117+Input!$P$93)*$P$7)-SUM($P523:AR523),((Input!$P$117+Input!$P$93)*$P$7)/A15taxstdlife))</f>
        <v>0</v>
      </c>
      <c r="AT523" s="172">
        <f>IF(A15taxstdlife="n/a","n/a",IF(AT$3&gt;(A15taxstdlife+$E523),((Input!$P$117+Input!$P$93)*$P$7)-SUM($P523:AS523),((Input!$P$117+Input!$P$93)*$P$7)/A15taxstdlife))</f>
        <v>0</v>
      </c>
      <c r="AU523" s="172">
        <f>IF(A15taxstdlife="n/a","n/a",IF(AU$3&gt;(A15taxstdlife+$E523),((Input!$P$117+Input!$P$93)*$P$7)-SUM($P523:AT523),((Input!$P$117+Input!$P$93)*$P$7)/A15taxstdlife))</f>
        <v>0</v>
      </c>
      <c r="AV523" s="172">
        <f>IF(A15taxstdlife="n/a","n/a",IF(AV$3&gt;(A15taxstdlife+$E523),((Input!$P$117+Input!$P$93)*$P$7)-SUM($P523:AU523),((Input!$P$117+Input!$P$93)*$P$7)/A15taxstdlife))</f>
        <v>0</v>
      </c>
      <c r="AW523" s="172">
        <f>IF(A15taxstdlife="n/a","n/a",IF(AW$3&gt;(A15taxstdlife+$E523),((Input!$P$117+Input!$P$93)*$P$7)-SUM($P523:AV523),((Input!$P$117+Input!$P$93)*$P$7)/A15taxstdlife))</f>
        <v>0</v>
      </c>
      <c r="AX523" s="172">
        <f>IF(A15taxstdlife="n/a","n/a",IF(AX$3&gt;(A15taxstdlife+$E523),((Input!$P$117+Input!$P$93)*$P$7)-SUM($P523:AW523),((Input!$P$117+Input!$P$93)*$P$7)/A15taxstdlife))</f>
        <v>0</v>
      </c>
      <c r="AY523" s="172">
        <f>IF(A15taxstdlife="n/a","n/a",IF(AY$3&gt;(A15taxstdlife+$E523),((Input!$P$117+Input!$P$93)*$P$7)-SUM($P523:AX523),((Input!$P$117+Input!$P$93)*$P$7)/A15taxstdlife))</f>
        <v>0</v>
      </c>
      <c r="AZ523" s="172">
        <f>IF(A15taxstdlife="n/a","n/a",IF(AZ$3&gt;(A15taxstdlife+$E523),((Input!$P$117+Input!$P$93)*$P$7)-SUM($P523:AY523),((Input!$P$117+Input!$P$93)*$P$7)/A15taxstdlife))</f>
        <v>0</v>
      </c>
      <c r="BA523" s="172">
        <f>IF(A15taxstdlife="n/a","n/a",IF(BA$3&gt;(A15taxstdlife+$E523),((Input!$P$117+Input!$P$93)*$P$7)-SUM($P523:AZ523),((Input!$P$117+Input!$P$93)*$P$7)/A15taxstdlife))</f>
        <v>0</v>
      </c>
      <c r="BB523" s="172">
        <f>IF(A15taxstdlife="n/a","n/a",IF(BB$3&gt;(A15taxstdlife+$E523),((Input!$P$117+Input!$P$93)*$P$7)-SUM($P523:BA523),((Input!$P$117+Input!$P$93)*$P$7)/A15taxstdlife))</f>
        <v>0</v>
      </c>
      <c r="BC523" s="172">
        <f>IF(A15taxstdlife="n/a","n/a",IF(BC$3&gt;(A15taxstdlife+$E523),((Input!$P$117+Input!$P$93)*$P$7)-SUM($P523:BB523),((Input!$P$117+Input!$P$93)*$P$7)/A15taxstdlife))</f>
        <v>0</v>
      </c>
      <c r="BD523" s="172">
        <f>IF(A15taxstdlife="n/a","n/a",IF(BD$3&gt;(A15taxstdlife+$E523),((Input!$P$117+Input!$P$93)*$P$7)-SUM($P523:BC523),((Input!$P$117+Input!$P$93)*$P$7)/A15taxstdlife))</f>
        <v>0</v>
      </c>
      <c r="BE523" s="172">
        <f>IF(A15taxstdlife="n/a","n/a",IF(BE$3&gt;(A15taxstdlife+$E523),((Input!$P$117+Input!$P$93)*$P$7)-SUM($P523:BD523),((Input!$P$117+Input!$P$93)*$P$7)/A15taxstdlife))</f>
        <v>0</v>
      </c>
      <c r="BF523" s="172">
        <f>IF(A15taxstdlife="n/a","n/a",IF(BF$3&gt;(A15taxstdlife+$E523),((Input!$P$117+Input!$P$93)*$P$7)-SUM($P523:BE523),((Input!$P$117+Input!$P$93)*$P$7)/A15taxstdlife))</f>
        <v>0</v>
      </c>
      <c r="BG523" s="172">
        <f>IF(A15taxstdlife="n/a","n/a",IF(BG$3&gt;(A15taxstdlife+$E523),((Input!$P$117+Input!$P$93)*$P$7)-SUM($P523:BF523),((Input!$P$117+Input!$P$93)*$P$7)/A15taxstdlife))</f>
        <v>0</v>
      </c>
      <c r="BH523" s="172">
        <f>IF(A15taxstdlife="n/a","n/a",IF(BH$3&gt;(A15taxstdlife+$E523),((Input!$P$117+Input!$P$93)*$P$7)-SUM($P523:BG523),((Input!$P$117+Input!$P$93)*$P$7)/A15taxstdlife))</f>
        <v>0</v>
      </c>
      <c r="BI523" s="172">
        <f>IF(A15taxstdlife="n/a","n/a",IF(BI$3&gt;(A15taxstdlife+$E523),((Input!$P$117+Input!$P$93)*$P$7)-SUM($P523:BH523),((Input!$P$117+Input!$P$93)*$P$7)/A15taxstdlife))</f>
        <v>0</v>
      </c>
      <c r="BJ523" s="16"/>
      <c r="BK523" s="16"/>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2" customFormat="1" hidden="1" outlineLevel="1">
      <c r="A524" s="16"/>
      <c r="B524" s="16"/>
      <c r="C524" s="35" t="str">
        <f>Asset15</f>
        <v>Buildings</v>
      </c>
      <c r="D524" s="16"/>
      <c r="E524" s="16"/>
      <c r="F524" s="32"/>
      <c r="G524" s="167">
        <f t="shared" ref="G524:AL524" si="86">SUM(G512:G523)</f>
        <v>0</v>
      </c>
      <c r="H524" s="167">
        <f t="shared" si="86"/>
        <v>5.9098098639505159E-2</v>
      </c>
      <c r="I524" s="167">
        <f t="shared" si="86"/>
        <v>7.2278813438850439E-2</v>
      </c>
      <c r="J524" s="167">
        <f t="shared" si="86"/>
        <v>8.4847102584127629E-2</v>
      </c>
      <c r="K524" s="167">
        <f t="shared" si="86"/>
        <v>9.723462526856276E-2</v>
      </c>
      <c r="L524" s="167">
        <f t="shared" si="86"/>
        <v>0.11076125930090126</v>
      </c>
      <c r="M524" s="167">
        <f t="shared" si="86"/>
        <v>0.12462265727594175</v>
      </c>
      <c r="N524" s="167">
        <f t="shared" si="86"/>
        <v>0.12462265727594175</v>
      </c>
      <c r="O524" s="167">
        <f t="shared" si="86"/>
        <v>0.12462265727594175</v>
      </c>
      <c r="P524" s="167">
        <f t="shared" si="86"/>
        <v>0.12462265727594175</v>
      </c>
      <c r="Q524" s="167">
        <f t="shared" si="86"/>
        <v>0.12462265727594175</v>
      </c>
      <c r="R524" s="167">
        <f t="shared" si="86"/>
        <v>0.12462265727594175</v>
      </c>
      <c r="S524" s="167">
        <f t="shared" si="86"/>
        <v>0.12462265727594175</v>
      </c>
      <c r="T524" s="167">
        <f t="shared" si="86"/>
        <v>0.12462265727594175</v>
      </c>
      <c r="U524" s="167">
        <f t="shared" si="86"/>
        <v>0.12462265727594175</v>
      </c>
      <c r="V524" s="167">
        <f t="shared" si="86"/>
        <v>0.12462265727594175</v>
      </c>
      <c r="W524" s="167">
        <f t="shared" si="86"/>
        <v>0.12462265727594175</v>
      </c>
      <c r="X524" s="167">
        <f t="shared" si="86"/>
        <v>0.12462265727594175</v>
      </c>
      <c r="Y524" s="167">
        <f t="shared" si="86"/>
        <v>0.12462265727594175</v>
      </c>
      <c r="Z524" s="167">
        <f t="shared" si="86"/>
        <v>0.12462265727594175</v>
      </c>
      <c r="AA524" s="167">
        <f t="shared" si="86"/>
        <v>0.12462265727594175</v>
      </c>
      <c r="AB524" s="167">
        <f t="shared" si="86"/>
        <v>0.12462265727594175</v>
      </c>
      <c r="AC524" s="167">
        <f t="shared" si="86"/>
        <v>0.12462265727594175</v>
      </c>
      <c r="AD524" s="167">
        <f t="shared" si="86"/>
        <v>0.12462265727594175</v>
      </c>
      <c r="AE524" s="167">
        <f t="shared" si="86"/>
        <v>0.12462265727594175</v>
      </c>
      <c r="AF524" s="167">
        <f t="shared" si="86"/>
        <v>0.12462265727594175</v>
      </c>
      <c r="AG524" s="167">
        <f t="shared" si="86"/>
        <v>0.12462265727594175</v>
      </c>
      <c r="AH524" s="167">
        <f t="shared" si="86"/>
        <v>0.12462265727594175</v>
      </c>
      <c r="AI524" s="167">
        <f t="shared" si="86"/>
        <v>0.12462265727594175</v>
      </c>
      <c r="AJ524" s="167">
        <f t="shared" si="86"/>
        <v>0.12462265727594175</v>
      </c>
      <c r="AK524" s="167">
        <f t="shared" si="86"/>
        <v>0.12462265727594175</v>
      </c>
      <c r="AL524" s="167">
        <f t="shared" si="86"/>
        <v>0.12462265727594175</v>
      </c>
      <c r="AM524" s="167">
        <f t="shared" ref="AM524:BI524" si="87">SUM(AM512:AM523)</f>
        <v>0.12462265727594175</v>
      </c>
      <c r="AN524" s="167">
        <f t="shared" si="87"/>
        <v>0.12462265727594175</v>
      </c>
      <c r="AO524" s="167">
        <f t="shared" si="87"/>
        <v>0.12462265727594175</v>
      </c>
      <c r="AP524" s="167">
        <f t="shared" si="87"/>
        <v>0.12462265727594175</v>
      </c>
      <c r="AQ524" s="167">
        <f t="shared" si="87"/>
        <v>0.12462265727594175</v>
      </c>
      <c r="AR524" s="167">
        <f t="shared" si="87"/>
        <v>0.12462265727594175</v>
      </c>
      <c r="AS524" s="167">
        <f t="shared" si="87"/>
        <v>0.12462265727594175</v>
      </c>
      <c r="AT524" s="167">
        <f t="shared" si="87"/>
        <v>0.12462265727594175</v>
      </c>
      <c r="AU524" s="167">
        <f t="shared" si="87"/>
        <v>0.12462265727594175</v>
      </c>
      <c r="AV524" s="167">
        <f t="shared" si="87"/>
        <v>0.12462265727594175</v>
      </c>
      <c r="AW524" s="167">
        <f t="shared" si="87"/>
        <v>0.12462265727594175</v>
      </c>
      <c r="AX524" s="167">
        <f t="shared" si="87"/>
        <v>0.12462265727594175</v>
      </c>
      <c r="AY524" s="167">
        <f t="shared" si="87"/>
        <v>0.12462265727594175</v>
      </c>
      <c r="AZ524" s="167">
        <f t="shared" si="87"/>
        <v>0.12462265727594175</v>
      </c>
      <c r="BA524" s="167">
        <f t="shared" si="87"/>
        <v>0.12462265727594175</v>
      </c>
      <c r="BB524" s="167">
        <f t="shared" si="87"/>
        <v>0.12462265727594175</v>
      </c>
      <c r="BC524" s="167">
        <f t="shared" si="87"/>
        <v>0.12462265727594175</v>
      </c>
      <c r="BD524" s="167">
        <f t="shared" si="87"/>
        <v>0.12462265727594175</v>
      </c>
      <c r="BE524" s="167">
        <f t="shared" si="87"/>
        <v>0.12462265727594175</v>
      </c>
      <c r="BF524" s="167">
        <f t="shared" si="87"/>
        <v>0.12462265727594175</v>
      </c>
      <c r="BG524" s="167">
        <f t="shared" si="87"/>
        <v>0.12462265727594175</v>
      </c>
      <c r="BH524" s="167">
        <f t="shared" si="87"/>
        <v>0.12462265727594175</v>
      </c>
      <c r="BI524" s="167">
        <f t="shared" si="87"/>
        <v>0.12462265727594175</v>
      </c>
      <c r="BJ524" s="16"/>
      <c r="BK524" s="16"/>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2" customFormat="1" hidden="1" outlineLevel="2">
      <c r="A525" s="16"/>
      <c r="B525" s="42" t="str">
        <f>C537</f>
        <v>Equity raising costs</v>
      </c>
      <c r="C525" s="43"/>
      <c r="D525" s="44" t="s">
        <v>72</v>
      </c>
      <c r="E525" s="43"/>
      <c r="F525" s="45"/>
      <c r="G525" s="171" t="str">
        <f>IF(G$3&gt;A16taxremlife,A16taxvalue-SUM($F525:F525),IF(A16taxremlife="N/A","n/a",A16taxvalue/A16taxremlife))</f>
        <v>n/a</v>
      </c>
      <c r="H525" s="171" t="str">
        <f>IF(H$3&gt;A16taxremlife,A16taxvalue-SUM($F525:G525),IF(A16taxremlife="N/A","n/a",A16taxvalue/A16taxremlife))</f>
        <v>n/a</v>
      </c>
      <c r="I525" s="171" t="str">
        <f>IF(I$3&gt;A16taxremlife,A16taxvalue-SUM($F525:H525),IF(A16taxremlife="N/A","n/a",A16taxvalue/A16taxremlife))</f>
        <v>n/a</v>
      </c>
      <c r="J525" s="171" t="str">
        <f>IF(J$3&gt;A16taxremlife,A16taxvalue-SUM($F525:I525),IF(A16taxremlife="N/A","n/a",A16taxvalue/A16taxremlife))</f>
        <v>n/a</v>
      </c>
      <c r="K525" s="171" t="str">
        <f>IF(K$3&gt;A16taxremlife,A16taxvalue-SUM($F525:J525),IF(A16taxremlife="N/A","n/a",A16taxvalue/A16taxremlife))</f>
        <v>n/a</v>
      </c>
      <c r="L525" s="171" t="str">
        <f>IF(L$3&gt;A16taxremlife,A16taxvalue-SUM($F525:K525),IF(A16taxremlife="N/A","n/a",A16taxvalue/A16taxremlife))</f>
        <v>n/a</v>
      </c>
      <c r="M525" s="171" t="str">
        <f>IF(M$3&gt;A16taxremlife,A16taxvalue-SUM($F525:L525),IF(A16taxremlife="N/A","n/a",A16taxvalue/A16taxremlife))</f>
        <v>n/a</v>
      </c>
      <c r="N525" s="171" t="str">
        <f>IF(N$3&gt;A16taxremlife,A16taxvalue-SUM($F525:M525),IF(A16taxremlife="N/A","n/a",A16taxvalue/A16taxremlife))</f>
        <v>n/a</v>
      </c>
      <c r="O525" s="171" t="str">
        <f>IF(O$3&gt;A16taxremlife,A16taxvalue-SUM($F525:N525),IF(A16taxremlife="N/A","n/a",A16taxvalue/A16taxremlife))</f>
        <v>n/a</v>
      </c>
      <c r="P525" s="171" t="str">
        <f>IF(P$3&gt;A16taxremlife,A16taxvalue-SUM($F525:O525),IF(A16taxremlife="N/A","n/a",A16taxvalue/A16taxremlife))</f>
        <v>n/a</v>
      </c>
      <c r="Q525" s="171" t="str">
        <f>IF(Q$3&gt;A16taxremlife,A16taxvalue-SUM($F525:P525),IF(A16taxremlife="N/A","n/a",A16taxvalue/A16taxremlife))</f>
        <v>n/a</v>
      </c>
      <c r="R525" s="171" t="str">
        <f>IF(R$3&gt;A16taxremlife,A16taxvalue-SUM($F525:Q525),IF(A16taxremlife="N/A","n/a",A16taxvalue/A16taxremlife))</f>
        <v>n/a</v>
      </c>
      <c r="S525" s="171" t="str">
        <f>IF(S$3&gt;A16taxremlife,A16taxvalue-SUM($F525:R525),IF(A16taxremlife="N/A","n/a",A16taxvalue/A16taxremlife))</f>
        <v>n/a</v>
      </c>
      <c r="T525" s="171" t="str">
        <f>IF(T$3&gt;A16taxremlife,A16taxvalue-SUM($F525:S525),IF(A16taxremlife="N/A","n/a",A16taxvalue/A16taxremlife))</f>
        <v>n/a</v>
      </c>
      <c r="U525" s="171" t="str">
        <f>IF(U$3&gt;A16taxremlife,A16taxvalue-SUM($F525:T525),IF(A16taxremlife="N/A","n/a",A16taxvalue/A16taxremlife))</f>
        <v>n/a</v>
      </c>
      <c r="V525" s="171" t="str">
        <f>IF(V$3&gt;A16taxremlife,A16taxvalue-SUM($F525:U525),IF(A16taxremlife="N/A","n/a",A16taxvalue/A16taxremlife))</f>
        <v>n/a</v>
      </c>
      <c r="W525" s="171" t="str">
        <f>IF(W$3&gt;A16taxremlife,A16taxvalue-SUM($F525:V525),IF(A16taxremlife="N/A","n/a",A16taxvalue/A16taxremlife))</f>
        <v>n/a</v>
      </c>
      <c r="X525" s="171" t="str">
        <f>IF(X$3&gt;A16taxremlife,A16taxvalue-SUM($F525:W525),IF(A16taxremlife="N/A","n/a",A16taxvalue/A16taxremlife))</f>
        <v>n/a</v>
      </c>
      <c r="Y525" s="171" t="str">
        <f>IF(Y$3&gt;A16taxremlife,A16taxvalue-SUM($F525:X525),IF(A16taxremlife="N/A","n/a",A16taxvalue/A16taxremlife))</f>
        <v>n/a</v>
      </c>
      <c r="Z525" s="171" t="str">
        <f>IF(Z$3&gt;A16taxremlife,A16taxvalue-SUM($F525:Y525),IF(A16taxremlife="N/A","n/a",A16taxvalue/A16taxremlife))</f>
        <v>n/a</v>
      </c>
      <c r="AA525" s="171" t="str">
        <f>IF(AA$3&gt;A16taxremlife,A16taxvalue-SUM($F525:Z525),IF(A16taxremlife="N/A","n/a",A16taxvalue/A16taxremlife))</f>
        <v>n/a</v>
      </c>
      <c r="AB525" s="171" t="str">
        <f>IF(AB$3&gt;A16taxremlife,A16taxvalue-SUM($F525:AA525),IF(A16taxremlife="N/A","n/a",A16taxvalue/A16taxremlife))</f>
        <v>n/a</v>
      </c>
      <c r="AC525" s="171" t="str">
        <f>IF(AC$3&gt;A16taxremlife,A16taxvalue-SUM($F525:AB525),IF(A16taxremlife="N/A","n/a",A16taxvalue/A16taxremlife))</f>
        <v>n/a</v>
      </c>
      <c r="AD525" s="171" t="str">
        <f>IF(AD$3&gt;A16taxremlife,A16taxvalue-SUM($F525:AC525),IF(A16taxremlife="N/A","n/a",A16taxvalue/A16taxremlife))</f>
        <v>n/a</v>
      </c>
      <c r="AE525" s="171" t="str">
        <f>IF(AE$3&gt;A16taxremlife,A16taxvalue-SUM($F525:AD525),IF(A16taxremlife="N/A","n/a",A16taxvalue/A16taxremlife))</f>
        <v>n/a</v>
      </c>
      <c r="AF525" s="171" t="str">
        <f>IF(AF$3&gt;A16taxremlife,A16taxvalue-SUM($F525:AE525),IF(A16taxremlife="N/A","n/a",A16taxvalue/A16taxremlife))</f>
        <v>n/a</v>
      </c>
      <c r="AG525" s="171" t="str">
        <f>IF(AG$3&gt;A16taxremlife,A16taxvalue-SUM($F525:AF525),IF(A16taxremlife="N/A","n/a",A16taxvalue/A16taxremlife))</f>
        <v>n/a</v>
      </c>
      <c r="AH525" s="171" t="str">
        <f>IF(AH$3&gt;A16taxremlife,A16taxvalue-SUM($F525:AG525),IF(A16taxremlife="N/A","n/a",A16taxvalue/A16taxremlife))</f>
        <v>n/a</v>
      </c>
      <c r="AI525" s="171" t="str">
        <f>IF(AI$3&gt;A16taxremlife,A16taxvalue-SUM($F525:AH525),IF(A16taxremlife="N/A","n/a",A16taxvalue/A16taxremlife))</f>
        <v>n/a</v>
      </c>
      <c r="AJ525" s="171" t="str">
        <f>IF(AJ$3&gt;A16taxremlife,A16taxvalue-SUM($F525:AI525),IF(A16taxremlife="N/A","n/a",A16taxvalue/A16taxremlife))</f>
        <v>n/a</v>
      </c>
      <c r="AK525" s="171" t="str">
        <f>IF(AK$3&gt;A16taxremlife,A16taxvalue-SUM($F525:AJ525),IF(A16taxremlife="N/A","n/a",A16taxvalue/A16taxremlife))</f>
        <v>n/a</v>
      </c>
      <c r="AL525" s="171" t="str">
        <f>IF(AL$3&gt;A16taxremlife,A16taxvalue-SUM($F525:AK525),IF(A16taxremlife="N/A","n/a",A16taxvalue/A16taxremlife))</f>
        <v>n/a</v>
      </c>
      <c r="AM525" s="171" t="str">
        <f>IF(AM$3&gt;A16taxremlife,A16taxvalue-SUM($F525:AL525),IF(A16taxremlife="N/A","n/a",A16taxvalue/A16taxremlife))</f>
        <v>n/a</v>
      </c>
      <c r="AN525" s="171" t="str">
        <f>IF(AN$3&gt;A16taxremlife,A16taxvalue-SUM($F525:AM525),IF(A16taxremlife="N/A","n/a",A16taxvalue/A16taxremlife))</f>
        <v>n/a</v>
      </c>
      <c r="AO525" s="171" t="str">
        <f>IF(AO$3&gt;A16taxremlife,A16taxvalue-SUM($F525:AN525),IF(A16taxremlife="N/A","n/a",A16taxvalue/A16taxremlife))</f>
        <v>n/a</v>
      </c>
      <c r="AP525" s="171" t="str">
        <f>IF(AP$3&gt;A16taxremlife,A16taxvalue-SUM($F525:AO525),IF(A16taxremlife="N/A","n/a",A16taxvalue/A16taxremlife))</f>
        <v>n/a</v>
      </c>
      <c r="AQ525" s="171" t="str">
        <f>IF(AQ$3&gt;A16taxremlife,A16taxvalue-SUM($F525:AP525),IF(A16taxremlife="N/A","n/a",A16taxvalue/A16taxremlife))</f>
        <v>n/a</v>
      </c>
      <c r="AR525" s="171" t="str">
        <f>IF(AR$3&gt;A16taxremlife,A16taxvalue-SUM($F525:AQ525),IF(A16taxremlife="N/A","n/a",A16taxvalue/A16taxremlife))</f>
        <v>n/a</v>
      </c>
      <c r="AS525" s="171" t="str">
        <f>IF(AS$3&gt;A16taxremlife,A16taxvalue-SUM($F525:AR525),IF(A16taxremlife="N/A","n/a",A16taxvalue/A16taxremlife))</f>
        <v>n/a</v>
      </c>
      <c r="AT525" s="171" t="str">
        <f>IF(AT$3&gt;A16taxremlife,A16taxvalue-SUM($F525:AS525),IF(A16taxremlife="N/A","n/a",A16taxvalue/A16taxremlife))</f>
        <v>n/a</v>
      </c>
      <c r="AU525" s="171" t="str">
        <f>IF(AU$3&gt;A16taxremlife,A16taxvalue-SUM($F525:AT525),IF(A16taxremlife="N/A","n/a",A16taxvalue/A16taxremlife))</f>
        <v>n/a</v>
      </c>
      <c r="AV525" s="171" t="str">
        <f>IF(AV$3&gt;A16taxremlife,A16taxvalue-SUM($F525:AU525),IF(A16taxremlife="N/A","n/a",A16taxvalue/A16taxremlife))</f>
        <v>n/a</v>
      </c>
      <c r="AW525" s="171" t="str">
        <f>IF(AW$3&gt;A16taxremlife,A16taxvalue-SUM($F525:AV525),IF(A16taxremlife="N/A","n/a",A16taxvalue/A16taxremlife))</f>
        <v>n/a</v>
      </c>
      <c r="AX525" s="171" t="str">
        <f>IF(AX$3&gt;A16taxremlife,A16taxvalue-SUM($F525:AW525),IF(A16taxremlife="N/A","n/a",A16taxvalue/A16taxremlife))</f>
        <v>n/a</v>
      </c>
      <c r="AY525" s="171" t="str">
        <f>IF(AY$3&gt;A16taxremlife,A16taxvalue-SUM($F525:AX525),IF(A16taxremlife="N/A","n/a",A16taxvalue/A16taxremlife))</f>
        <v>n/a</v>
      </c>
      <c r="AZ525" s="171" t="str">
        <f>IF(AZ$3&gt;A16taxremlife,A16taxvalue-SUM($F525:AY525),IF(A16taxremlife="N/A","n/a",A16taxvalue/A16taxremlife))</f>
        <v>n/a</v>
      </c>
      <c r="BA525" s="171" t="str">
        <f>IF(BA$3&gt;A16taxremlife,A16taxvalue-SUM($F525:AZ525),IF(A16taxremlife="N/A","n/a",A16taxvalue/A16taxremlife))</f>
        <v>n/a</v>
      </c>
      <c r="BB525" s="171" t="str">
        <f>IF(BB$3&gt;A16taxremlife,A16taxvalue-SUM($F525:BA525),IF(A16taxremlife="N/A","n/a",A16taxvalue/A16taxremlife))</f>
        <v>n/a</v>
      </c>
      <c r="BC525" s="171" t="str">
        <f>IF(BC$3&gt;A16taxremlife,A16taxvalue-SUM($F525:BB525),IF(A16taxremlife="N/A","n/a",A16taxvalue/A16taxremlife))</f>
        <v>n/a</v>
      </c>
      <c r="BD525" s="171" t="str">
        <f>IF(BD$3&gt;A16taxremlife,A16taxvalue-SUM($F525:BC525),IF(A16taxremlife="N/A","n/a",A16taxvalue/A16taxremlife))</f>
        <v>n/a</v>
      </c>
      <c r="BE525" s="171" t="str">
        <f>IF(BE$3&gt;A16taxremlife,A16taxvalue-SUM($F525:BD525),IF(A16taxremlife="N/A","n/a",A16taxvalue/A16taxremlife))</f>
        <v>n/a</v>
      </c>
      <c r="BF525" s="171" t="str">
        <f>IF(BF$3&gt;A16taxremlife,A16taxvalue-SUM($F525:BE525),IF(A16taxremlife="N/A","n/a",A16taxvalue/A16taxremlife))</f>
        <v>n/a</v>
      </c>
      <c r="BG525" s="171" t="str">
        <f>IF(BG$3&gt;A16taxremlife,A16taxvalue-SUM($F525:BF525),IF(A16taxremlife="N/A","n/a",A16taxvalue/A16taxremlife))</f>
        <v>n/a</v>
      </c>
      <c r="BH525" s="171" t="str">
        <f>IF(BH$3&gt;A16taxremlife,A16taxvalue-SUM($F525:BG525),IF(A16taxremlife="N/A","n/a",A16taxvalue/A16taxremlife))</f>
        <v>n/a</v>
      </c>
      <c r="BI525" s="171" t="str">
        <f>IF(BI$3&gt;A16taxremlife,A16taxvalue-SUM($F525:BH525),IF(A16taxremlife="N/A","n/a",A16taxvalue/A16taxremlife))</f>
        <v>n/a</v>
      </c>
      <c r="BJ525" s="16"/>
      <c r="BK525" s="16"/>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2" customFormat="1" hidden="1" outlineLevel="2">
      <c r="A526" s="16"/>
      <c r="B526" s="16"/>
      <c r="C526" s="35"/>
      <c r="D526" s="546" t="s">
        <v>71</v>
      </c>
      <c r="E526" s="293">
        <v>0</v>
      </c>
      <c r="F526" s="37"/>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c r="AN526" s="172"/>
      <c r="AO526" s="172"/>
      <c r="AP526" s="172"/>
      <c r="AQ526" s="172"/>
      <c r="AR526" s="172"/>
      <c r="AS526" s="172"/>
      <c r="AT526" s="172"/>
      <c r="AU526" s="172"/>
      <c r="AV526" s="172"/>
      <c r="AW526" s="172"/>
      <c r="AX526" s="172"/>
      <c r="AY526" s="172"/>
      <c r="AZ526" s="172"/>
      <c r="BA526" s="172"/>
      <c r="BB526" s="172"/>
      <c r="BC526" s="172"/>
      <c r="BD526" s="172"/>
      <c r="BE526" s="172"/>
      <c r="BF526" s="172"/>
      <c r="BG526" s="172"/>
      <c r="BH526" s="172"/>
      <c r="BI526" s="172"/>
      <c r="BJ526" s="16"/>
      <c r="BK526" s="1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2" customFormat="1" hidden="1" outlineLevel="2">
      <c r="A527" s="16"/>
      <c r="B527" s="16"/>
      <c r="C527" s="35"/>
      <c r="D527" s="546"/>
      <c r="E527" s="293">
        <v>1</v>
      </c>
      <c r="F527" s="37"/>
      <c r="G527" s="317"/>
      <c r="H527" s="172">
        <f>IF(A16taxstdlife="n/a","n/a",IF(H$3&gt;(A16taxstdlife+$E527),((Input!$G$118+Input!$G$94)*$G$7)-SUM($G527:G527),((Input!$G$118+Input!$G$94)*$G$7)/A16taxstdlife))</f>
        <v>6.0345759122496859E-3</v>
      </c>
      <c r="I527" s="172">
        <f>IF(A16taxstdlife="n/a","n/a",IF(I$3&gt;(A16taxstdlife+$E527),((Input!$G$118+Input!$G$94)*$G$7)-SUM($G527:H527),((Input!$G$118+Input!$G$94)*$G$7)/A16taxstdlife))</f>
        <v>6.0345759122496859E-3</v>
      </c>
      <c r="J527" s="172">
        <f>IF(A16taxstdlife="n/a","n/a",IF(J$3&gt;(A16taxstdlife+$E527),((Input!$G$118+Input!$G$94)*$G$7)-SUM($G527:I527),((Input!$G$118+Input!$G$94)*$G$7)/A16taxstdlife))</f>
        <v>6.0345759122496859E-3</v>
      </c>
      <c r="K527" s="172">
        <f>IF(A16taxstdlife="n/a","n/a",IF(K$3&gt;(A16taxstdlife+$E527),((Input!$G$118+Input!$G$94)*$G$7)-SUM($G527:J527),((Input!$G$118+Input!$G$94)*$G$7)/A16taxstdlife))</f>
        <v>6.0345759122496859E-3</v>
      </c>
      <c r="L527" s="172">
        <f>IF(A16taxstdlife="n/a","n/a",IF(L$3&gt;(A16taxstdlife+$E527),((Input!$G$118+Input!$G$94)*$G$7)-SUM($G527:K527),((Input!$G$118+Input!$G$94)*$G$7)/A16taxstdlife))</f>
        <v>6.0345759122496859E-3</v>
      </c>
      <c r="M527" s="172">
        <f>IF(A16taxstdlife="n/a","n/a",IF(M$3&gt;(A16taxstdlife+$E527),((Input!$G$118+Input!$G$94)*$G$7)-SUM($G527:L527),((Input!$G$118+Input!$G$94)*$G$7)/A16taxstdlife))</f>
        <v>6.0345759122496859E-3</v>
      </c>
      <c r="N527" s="172">
        <f>IF(A16taxstdlife="n/a","n/a",IF(N$3&gt;(A16taxstdlife+$E527),((Input!$G$118+Input!$G$94)*$G$7)-SUM($G527:M527),((Input!$G$118+Input!$G$94)*$G$7)/A16taxstdlife))</f>
        <v>6.0345759122496859E-3</v>
      </c>
      <c r="O527" s="172">
        <f>IF(A16taxstdlife="n/a","n/a",IF(O$3&gt;(A16taxstdlife+$E527),((Input!$G$118+Input!$G$94)*$G$7)-SUM($G527:N527),((Input!$G$118+Input!$G$94)*$G$7)/A16taxstdlife))</f>
        <v>6.0345759122496859E-3</v>
      </c>
      <c r="P527" s="172">
        <f>IF(A16taxstdlife="n/a","n/a",IF(P$3&gt;(A16taxstdlife+$E527),((Input!$G$118+Input!$G$94)*$G$7)-SUM($G527:O527),((Input!$G$118+Input!$G$94)*$G$7)/A16taxstdlife))</f>
        <v>6.0345759122496859E-3</v>
      </c>
      <c r="Q527" s="172">
        <f>IF(A16taxstdlife="n/a","n/a",IF(Q$3&gt;(A16taxstdlife+$E527),((Input!$G$118+Input!$G$94)*$G$7)-SUM($G527:P527),((Input!$G$118+Input!$G$94)*$G$7)/A16taxstdlife))</f>
        <v>6.0345759122496859E-3</v>
      </c>
      <c r="R527" s="172">
        <f>IF(A16taxstdlife="n/a","n/a",IF(R$3&gt;(A16taxstdlife+$E527),((Input!$G$118+Input!$G$94)*$G$7)-SUM($G527:Q527),((Input!$G$118+Input!$G$94)*$G$7)/A16taxstdlife))</f>
        <v>6.0345759122496859E-3</v>
      </c>
      <c r="S527" s="172">
        <f>IF(A16taxstdlife="n/a","n/a",IF(S$3&gt;(A16taxstdlife+$E527),((Input!$G$118+Input!$G$94)*$G$7)-SUM($G527:R527),((Input!$G$118+Input!$G$94)*$G$7)/A16taxstdlife))</f>
        <v>6.0345759122496859E-3</v>
      </c>
      <c r="T527" s="172">
        <f>IF(A16taxstdlife="n/a","n/a",IF(T$3&gt;(A16taxstdlife+$E527),((Input!$G$118+Input!$G$94)*$G$7)-SUM($G527:S527),((Input!$G$118+Input!$G$94)*$G$7)/A16taxstdlife))</f>
        <v>6.0345759122496859E-3</v>
      </c>
      <c r="U527" s="172">
        <f>IF(A16taxstdlife="n/a","n/a",IF(U$3&gt;(A16taxstdlife+$E527),((Input!$G$118+Input!$G$94)*$G$7)-SUM($G527:T527),((Input!$G$118+Input!$G$94)*$G$7)/A16taxstdlife))</f>
        <v>6.0345759122496859E-3</v>
      </c>
      <c r="V527" s="172">
        <f>IF(A16taxstdlife="n/a","n/a",IF(V$3&gt;(A16taxstdlife+$E527),((Input!$G$118+Input!$G$94)*$G$7)-SUM($G527:U527),((Input!$G$118+Input!$G$94)*$G$7)/A16taxstdlife))</f>
        <v>6.0345759122496859E-3</v>
      </c>
      <c r="W527" s="172">
        <f>IF(A16taxstdlife="n/a","n/a",IF(W$3&gt;(A16taxstdlife+$E527),((Input!$G$118+Input!$G$94)*$G$7)-SUM($G527:V527),((Input!$G$118+Input!$G$94)*$G$7)/A16taxstdlife))</f>
        <v>6.0345759122496859E-3</v>
      </c>
      <c r="X527" s="172">
        <f>IF(A16taxstdlife="n/a","n/a",IF(X$3&gt;(A16taxstdlife+$E527),((Input!$G$118+Input!$G$94)*$G$7)-SUM($G527:W527),((Input!$G$118+Input!$G$94)*$G$7)/A16taxstdlife))</f>
        <v>6.0345759122496859E-3</v>
      </c>
      <c r="Y527" s="172">
        <f>IF(A16taxstdlife="n/a","n/a",IF(Y$3&gt;(A16taxstdlife+$E527),((Input!$G$118+Input!$G$94)*$G$7)-SUM($G527:X527),((Input!$G$118+Input!$G$94)*$G$7)/A16taxstdlife))</f>
        <v>6.0345759122496859E-3</v>
      </c>
      <c r="Z527" s="172">
        <f>IF(A16taxstdlife="n/a","n/a",IF(Z$3&gt;(A16taxstdlife+$E527),((Input!$G$118+Input!$G$94)*$G$7)-SUM($G527:Y527),((Input!$G$118+Input!$G$94)*$G$7)/A16taxstdlife))</f>
        <v>6.0345759122496859E-3</v>
      </c>
      <c r="AA527" s="172">
        <f>IF(A16taxstdlife="n/a","n/a",IF(AA$3&gt;(A16taxstdlife+$E527),((Input!$G$118+Input!$G$94)*$G$7)-SUM($G527:Z527),((Input!$G$118+Input!$G$94)*$G$7)/A16taxstdlife))</f>
        <v>6.0345759122496859E-3</v>
      </c>
      <c r="AB527" s="172">
        <f>IF(A16taxstdlife="n/a","n/a",IF(AB$3&gt;(A16taxstdlife+$E527),((Input!$G$118+Input!$G$94)*$G$7)-SUM($G527:AA527),((Input!$G$118+Input!$G$94)*$G$7)/A16taxstdlife))</f>
        <v>6.0345759122496859E-3</v>
      </c>
      <c r="AC527" s="172">
        <f>IF(A16taxstdlife="n/a","n/a",IF(AC$3&gt;(A16taxstdlife+$E527),((Input!$G$118+Input!$G$94)*$G$7)-SUM($G527:AB527),((Input!$G$118+Input!$G$94)*$G$7)/A16taxstdlife))</f>
        <v>6.0345759122496859E-3</v>
      </c>
      <c r="AD527" s="172">
        <f>IF(A16taxstdlife="n/a","n/a",IF(AD$3&gt;(A16taxstdlife+$E527),((Input!$G$118+Input!$G$94)*$G$7)-SUM($G527:AC527),((Input!$G$118+Input!$G$94)*$G$7)/A16taxstdlife))</f>
        <v>6.0345759122496859E-3</v>
      </c>
      <c r="AE527" s="172">
        <f>IF(A16taxstdlife="n/a","n/a",IF(AE$3&gt;(A16taxstdlife+$E527),((Input!$G$118+Input!$G$94)*$G$7)-SUM($G527:AD527),((Input!$G$118+Input!$G$94)*$G$7)/A16taxstdlife))</f>
        <v>6.0345759122496859E-3</v>
      </c>
      <c r="AF527" s="172">
        <f>IF(A16taxstdlife="n/a","n/a",IF(AF$3&gt;(A16taxstdlife+$E527),((Input!$G$118+Input!$G$94)*$G$7)-SUM($G527:AE527),((Input!$G$118+Input!$G$94)*$G$7)/A16taxstdlife))</f>
        <v>6.0345759122496859E-3</v>
      </c>
      <c r="AG527" s="172">
        <f>IF(A16taxstdlife="n/a","n/a",IF(AG$3&gt;(A16taxstdlife+$E527),((Input!$G$118+Input!$G$94)*$G$7)-SUM($G527:AF527),((Input!$G$118+Input!$G$94)*$G$7)/A16taxstdlife))</f>
        <v>6.0345759122496859E-3</v>
      </c>
      <c r="AH527" s="172">
        <f>IF(A16taxstdlife="n/a","n/a",IF(AH$3&gt;(A16taxstdlife+$E527),((Input!$G$118+Input!$G$94)*$G$7)-SUM($G527:AG527),((Input!$G$118+Input!$G$94)*$G$7)/A16taxstdlife))</f>
        <v>6.0345759122496859E-3</v>
      </c>
      <c r="AI527" s="172">
        <f>IF(A16taxstdlife="n/a","n/a",IF(AI$3&gt;(A16taxstdlife+$E527),((Input!$G$118+Input!$G$94)*$G$7)-SUM($G527:AH527),((Input!$G$118+Input!$G$94)*$G$7)/A16taxstdlife))</f>
        <v>6.0345759122496859E-3</v>
      </c>
      <c r="AJ527" s="172">
        <f>IF(A16taxstdlife="n/a","n/a",IF(AJ$3&gt;(A16taxstdlife+$E527),((Input!$G$118+Input!$G$94)*$G$7)-SUM($G527:AI527),((Input!$G$118+Input!$G$94)*$G$7)/A16taxstdlife))</f>
        <v>6.0345759122496859E-3</v>
      </c>
      <c r="AK527" s="172">
        <f>IF(A16taxstdlife="n/a","n/a",IF(AK$3&gt;(A16taxstdlife+$E527),((Input!$G$118+Input!$G$94)*$G$7)-SUM($G527:AJ527),((Input!$G$118+Input!$G$94)*$G$7)/A16taxstdlife))</f>
        <v>6.0345759122496859E-3</v>
      </c>
      <c r="AL527" s="172">
        <f>IF(A16taxstdlife="n/a","n/a",IF(AL$3&gt;(A16taxstdlife+$E527),((Input!$G$118+Input!$G$94)*$G$7)-SUM($G527:AK527),((Input!$G$118+Input!$G$94)*$G$7)/A16taxstdlife))</f>
        <v>6.0345759122496859E-3</v>
      </c>
      <c r="AM527" s="172">
        <f>IF(A16taxstdlife="n/a","n/a",IF(AM$3&gt;(A16taxstdlife+$E527),((Input!$G$118+Input!$G$94)*$G$7)-SUM($G527:AL527),((Input!$G$118+Input!$G$94)*$G$7)/A16taxstdlife))</f>
        <v>6.0345759122496859E-3</v>
      </c>
      <c r="AN527" s="172">
        <f>IF(A16taxstdlife="n/a","n/a",IF(AN$3&gt;(A16taxstdlife+$E527),((Input!$G$118+Input!$G$94)*$G$7)-SUM($G527:AM527),((Input!$G$118+Input!$G$94)*$G$7)/A16taxstdlife))</f>
        <v>6.0345759122496859E-3</v>
      </c>
      <c r="AO527" s="172">
        <f>IF(A16taxstdlife="n/a","n/a",IF(AO$3&gt;(A16taxstdlife+$E527),((Input!$G$118+Input!$G$94)*$G$7)-SUM($G527:AN527),((Input!$G$118+Input!$G$94)*$G$7)/A16taxstdlife))</f>
        <v>6.0345759122496859E-3</v>
      </c>
      <c r="AP527" s="172">
        <f>IF(A16taxstdlife="n/a","n/a",IF(AP$3&gt;(A16taxstdlife+$E527),((Input!$G$118+Input!$G$94)*$G$7)-SUM($G527:AO527),((Input!$G$118+Input!$G$94)*$G$7)/A16taxstdlife))</f>
        <v>6.0345759122496859E-3</v>
      </c>
      <c r="AQ527" s="172">
        <f>IF(A16taxstdlife="n/a","n/a",IF(AQ$3&gt;(A16taxstdlife+$E527),((Input!$G$118+Input!$G$94)*$G$7)-SUM($G527:AP527),((Input!$G$118+Input!$G$94)*$G$7)/A16taxstdlife))</f>
        <v>6.0345759122496859E-3</v>
      </c>
      <c r="AR527" s="172">
        <f>IF(A16taxstdlife="n/a","n/a",IF(AR$3&gt;(A16taxstdlife+$E527),((Input!$G$118+Input!$G$94)*$G$7)-SUM($G527:AQ527),((Input!$G$118+Input!$G$94)*$G$7)/A16taxstdlife))</f>
        <v>6.0345759122496859E-3</v>
      </c>
      <c r="AS527" s="172">
        <f>IF(A16taxstdlife="n/a","n/a",IF(AS$3&gt;(A16taxstdlife+$E527),((Input!$G$118+Input!$G$94)*$G$7)-SUM($G527:AR527),((Input!$G$118+Input!$G$94)*$G$7)/A16taxstdlife))</f>
        <v>6.0345759122496859E-3</v>
      </c>
      <c r="AT527" s="172">
        <f>IF(A16taxstdlife="n/a","n/a",IF(AT$3&gt;(A16taxstdlife+$E527),((Input!$G$118+Input!$G$94)*$G$7)-SUM($G527:AS527),((Input!$G$118+Input!$G$94)*$G$7)/A16taxstdlife))</f>
        <v>6.0345759122496859E-3</v>
      </c>
      <c r="AU527" s="172">
        <f>IF(A16taxstdlife="n/a","n/a",IF(AU$3&gt;(A16taxstdlife+$E527),((Input!$G$118+Input!$G$94)*$G$7)-SUM($G527:AT527),((Input!$G$118+Input!$G$94)*$G$7)/A16taxstdlife))</f>
        <v>6.0345759122496859E-3</v>
      </c>
      <c r="AV527" s="172">
        <f>IF(A16taxstdlife="n/a","n/a",IF(AV$3&gt;(A16taxstdlife+$E527),((Input!$G$118+Input!$G$94)*$G$7)-SUM($G527:AU527),((Input!$G$118+Input!$G$94)*$G$7)/A16taxstdlife))</f>
        <v>6.0345759122496859E-3</v>
      </c>
      <c r="AW527" s="172">
        <f>IF(A16taxstdlife="n/a","n/a",IF(AW$3&gt;(A16taxstdlife+$E527),((Input!$G$118+Input!$G$94)*$G$7)-SUM($G527:AV527),((Input!$G$118+Input!$G$94)*$G$7)/A16taxstdlife))</f>
        <v>6.0345759122496859E-3</v>
      </c>
      <c r="AX527" s="172">
        <f>IF(A16taxstdlife="n/a","n/a",IF(AX$3&gt;(A16taxstdlife+$E527),((Input!$G$118+Input!$G$94)*$G$7)-SUM($G527:AW527),((Input!$G$118+Input!$G$94)*$G$7)/A16taxstdlife))</f>
        <v>6.0345759122496859E-3</v>
      </c>
      <c r="AY527" s="172">
        <f>IF(A16taxstdlife="n/a","n/a",IF(AY$3&gt;(A16taxstdlife+$E527),((Input!$G$118+Input!$G$94)*$G$7)-SUM($G527:AX527),((Input!$G$118+Input!$G$94)*$G$7)/A16taxstdlife))</f>
        <v>6.0345759122496859E-3</v>
      </c>
      <c r="AZ527" s="172">
        <f>IF(A16taxstdlife="n/a","n/a",IF(AZ$3&gt;(A16taxstdlife+$E527),((Input!$G$118+Input!$G$94)*$G$7)-SUM($G527:AY527),((Input!$G$118+Input!$G$94)*$G$7)/A16taxstdlife))</f>
        <v>3.314877307234565E-3</v>
      </c>
      <c r="BA527" s="172">
        <f>IF(A16taxstdlife="n/a","n/a",IF(BA$3&gt;(A16taxstdlife+$E527),((Input!$G$118+Input!$G$94)*$G$7)-SUM($G527:AZ527),((Input!$G$118+Input!$G$94)*$G$7)/A16taxstdlife))</f>
        <v>0</v>
      </c>
      <c r="BB527" s="172">
        <f>IF(A16taxstdlife="n/a","n/a",IF(BB$3&gt;(A16taxstdlife+$E527),((Input!$G$118+Input!$G$94)*$G$7)-SUM($G527:BA527),((Input!$G$118+Input!$G$94)*$G$7)/A16taxstdlife))</f>
        <v>0</v>
      </c>
      <c r="BC527" s="172">
        <f>IF(A16taxstdlife="n/a","n/a",IF(BC$3&gt;(A16taxstdlife+$E527),((Input!$G$118+Input!$G$94)*$G$7)-SUM($G527:BB527),((Input!$G$118+Input!$G$94)*$G$7)/A16taxstdlife))</f>
        <v>0</v>
      </c>
      <c r="BD527" s="172">
        <f>IF(A16taxstdlife="n/a","n/a",IF(BD$3&gt;(A16taxstdlife+$E527),((Input!$G$118+Input!$G$94)*$G$7)-SUM($G527:BC527),((Input!$G$118+Input!$G$94)*$G$7)/A16taxstdlife))</f>
        <v>0</v>
      </c>
      <c r="BE527" s="172">
        <f>IF(A16taxstdlife="n/a","n/a",IF(BE$3&gt;(A16taxstdlife+$E527),((Input!$G$118+Input!$G$94)*$G$7)-SUM($G527:BD527),((Input!$G$118+Input!$G$94)*$G$7)/A16taxstdlife))</f>
        <v>0</v>
      </c>
      <c r="BF527" s="172">
        <f>IF(A16taxstdlife="n/a","n/a",IF(BF$3&gt;(A16taxstdlife+$E527),((Input!$G$118+Input!$G$94)*$G$7)-SUM($G527:BE527),((Input!$G$118+Input!$G$94)*$G$7)/A16taxstdlife))</f>
        <v>0</v>
      </c>
      <c r="BG527" s="172">
        <f>IF(A16taxstdlife="n/a","n/a",IF(BG$3&gt;(A16taxstdlife+$E527),((Input!$G$118+Input!$G$94)*$G$7)-SUM($G527:BF527),((Input!$G$118+Input!$G$94)*$G$7)/A16taxstdlife))</f>
        <v>0</v>
      </c>
      <c r="BH527" s="172">
        <f>IF(A16taxstdlife="n/a","n/a",IF(BH$3&gt;(A16taxstdlife+$E527),((Input!$G$118+Input!$G$94)*$G$7)-SUM($G527:BG527),((Input!$G$118+Input!$G$94)*$G$7)/A16taxstdlife))</f>
        <v>0</v>
      </c>
      <c r="BI527" s="172">
        <f>IF(A16taxstdlife="n/a","n/a",IF(BI$3&gt;(A16taxstdlife+$E527),((Input!$G$118+Input!$G$94)*$G$7)-SUM($G527:BH527),((Input!$G$118+Input!$G$94)*$G$7)/A16taxstdlife))</f>
        <v>0</v>
      </c>
      <c r="BJ527" s="16"/>
      <c r="BK527" s="16"/>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2" customFormat="1" hidden="1" outlineLevel="2">
      <c r="A528" s="16"/>
      <c r="B528" s="16"/>
      <c r="C528" s="35"/>
      <c r="D528" s="546"/>
      <c r="E528" s="293">
        <v>2</v>
      </c>
      <c r="F528" s="37"/>
      <c r="G528" s="318"/>
      <c r="H528" s="319"/>
      <c r="I528" s="172">
        <f>IF(A16taxstdlife="n/a","n/a",IF(I$3&gt;(A16taxstdlife+$E528),((Input!$H$118+Input!$H$94)*$H$7)-SUM($H528:H528),((Input!$H$118+Input!$H$94)*$H$7)/A16taxstdlife))</f>
        <v>0</v>
      </c>
      <c r="J528" s="172">
        <f>IF(A16taxstdlife="n/a","n/a",IF(J$3&gt;(A16taxstdlife+$E528),((Input!$H$118+Input!$H$94)*$H$7)-SUM($H528:I528),((Input!$H$118+Input!$H$94)*$H$7)/A16taxstdlife))</f>
        <v>0</v>
      </c>
      <c r="K528" s="172">
        <f>IF(A16taxstdlife="n/a","n/a",IF(K$3&gt;(A16taxstdlife+$E528),((Input!$H$118+Input!$H$94)*$H$7)-SUM($H528:J528),((Input!$H$118+Input!$H$94)*$H$7)/A16taxstdlife))</f>
        <v>0</v>
      </c>
      <c r="L528" s="172">
        <f>IF(A16taxstdlife="n/a","n/a",IF(L$3&gt;(A16taxstdlife+$E528),((Input!$H$118+Input!$H$94)*$H$7)-SUM($H528:K528),((Input!$H$118+Input!$H$94)*$H$7)/A16taxstdlife))</f>
        <v>0</v>
      </c>
      <c r="M528" s="172">
        <f>IF(A16taxstdlife="n/a","n/a",IF(M$3&gt;(A16taxstdlife+$E528),((Input!$H$118+Input!$H$94)*$H$7)-SUM($H528:L528),((Input!$H$118+Input!$H$94)*$H$7)/A16taxstdlife))</f>
        <v>0</v>
      </c>
      <c r="N528" s="172">
        <f>IF(A16taxstdlife="n/a","n/a",IF(N$3&gt;(A16taxstdlife+$E528),((Input!$H$118+Input!$H$94)*$H$7)-SUM($H528:M528),((Input!$H$118+Input!$H$94)*$H$7)/A16taxstdlife))</f>
        <v>0</v>
      </c>
      <c r="O528" s="172">
        <f>IF(A16taxstdlife="n/a","n/a",IF(O$3&gt;(A16taxstdlife+$E528),((Input!$H$118+Input!$H$94)*$H$7)-SUM($H528:N528),((Input!$H$118+Input!$H$94)*$H$7)/A16taxstdlife))</f>
        <v>0</v>
      </c>
      <c r="P528" s="172">
        <f>IF(A16taxstdlife="n/a","n/a",IF(P$3&gt;(A16taxstdlife+$E528),((Input!$H$118+Input!$H$94)*$H$7)-SUM($H528:O528),((Input!$H$118+Input!$H$94)*$H$7)/A16taxstdlife))</f>
        <v>0</v>
      </c>
      <c r="Q528" s="172">
        <f>IF(A16taxstdlife="n/a","n/a",IF(Q$3&gt;(A16taxstdlife+$E528),((Input!$H$118+Input!$H$94)*$H$7)-SUM($H528:P528),((Input!$H$118+Input!$H$94)*$H$7)/A16taxstdlife))</f>
        <v>0</v>
      </c>
      <c r="R528" s="172">
        <f>IF(A16taxstdlife="n/a","n/a",IF(R$3&gt;(A16taxstdlife+$E528),((Input!$H$118+Input!$H$94)*$H$7)-SUM($H528:Q528),((Input!$H$118+Input!$H$94)*$H$7)/A16taxstdlife))</f>
        <v>0</v>
      </c>
      <c r="S528" s="172">
        <f>IF(A16taxstdlife="n/a","n/a",IF(S$3&gt;(A16taxstdlife+$E528),((Input!$H$118+Input!$H$94)*$H$7)-SUM($H528:R528),((Input!$H$118+Input!$H$94)*$H$7)/A16taxstdlife))</f>
        <v>0</v>
      </c>
      <c r="T528" s="172">
        <f>IF(A16taxstdlife="n/a","n/a",IF(T$3&gt;(A16taxstdlife+$E528),((Input!$H$118+Input!$H$94)*$H$7)-SUM($H528:S528),((Input!$H$118+Input!$H$94)*$H$7)/A16taxstdlife))</f>
        <v>0</v>
      </c>
      <c r="U528" s="172">
        <f>IF(A16taxstdlife="n/a","n/a",IF(U$3&gt;(A16taxstdlife+$E528),((Input!$H$118+Input!$H$94)*$H$7)-SUM($H528:T528),((Input!$H$118+Input!$H$94)*$H$7)/A16taxstdlife))</f>
        <v>0</v>
      </c>
      <c r="V528" s="172">
        <f>IF(A16taxstdlife="n/a","n/a",IF(V$3&gt;(A16taxstdlife+$E528),((Input!$H$118+Input!$H$94)*$H$7)-SUM($H528:U528),((Input!$H$118+Input!$H$94)*$H$7)/A16taxstdlife))</f>
        <v>0</v>
      </c>
      <c r="W528" s="172">
        <f>IF(A16taxstdlife="n/a","n/a",IF(W$3&gt;(A16taxstdlife+$E528),((Input!$H$118+Input!$H$94)*$H$7)-SUM($H528:V528),((Input!$H$118+Input!$H$94)*$H$7)/A16taxstdlife))</f>
        <v>0</v>
      </c>
      <c r="X528" s="172">
        <f>IF(A16taxstdlife="n/a","n/a",IF(X$3&gt;(A16taxstdlife+$E528),((Input!$H$118+Input!$H$94)*$H$7)-SUM($H528:W528),((Input!$H$118+Input!$H$94)*$H$7)/A16taxstdlife))</f>
        <v>0</v>
      </c>
      <c r="Y528" s="172">
        <f>IF(A16taxstdlife="n/a","n/a",IF(Y$3&gt;(A16taxstdlife+$E528),((Input!$H$118+Input!$H$94)*$H$7)-SUM($H528:X528),((Input!$H$118+Input!$H$94)*$H$7)/A16taxstdlife))</f>
        <v>0</v>
      </c>
      <c r="Z528" s="172">
        <f>IF(A16taxstdlife="n/a","n/a",IF(Z$3&gt;(A16taxstdlife+$E528),((Input!$H$118+Input!$H$94)*$H$7)-SUM($H528:Y528),((Input!$H$118+Input!$H$94)*$H$7)/A16taxstdlife))</f>
        <v>0</v>
      </c>
      <c r="AA528" s="172">
        <f>IF(A16taxstdlife="n/a","n/a",IF(AA$3&gt;(A16taxstdlife+$E528),((Input!$H$118+Input!$H$94)*$H$7)-SUM($H528:Z528),((Input!$H$118+Input!$H$94)*$H$7)/A16taxstdlife))</f>
        <v>0</v>
      </c>
      <c r="AB528" s="172">
        <f>IF(A16taxstdlife="n/a","n/a",IF(AB$3&gt;(A16taxstdlife+$E528),((Input!$H$118+Input!$H$94)*$H$7)-SUM($H528:AA528),((Input!$H$118+Input!$H$94)*$H$7)/A16taxstdlife))</f>
        <v>0</v>
      </c>
      <c r="AC528" s="172">
        <f>IF(A16taxstdlife="n/a","n/a",IF(AC$3&gt;(A16taxstdlife+$E528),((Input!$H$118+Input!$H$94)*$H$7)-SUM($H528:AB528),((Input!$H$118+Input!$H$94)*$H$7)/A16taxstdlife))</f>
        <v>0</v>
      </c>
      <c r="AD528" s="172">
        <f>IF(A16taxstdlife="n/a","n/a",IF(AD$3&gt;(A16taxstdlife+$E528),((Input!$H$118+Input!$H$94)*$H$7)-SUM($H528:AC528),((Input!$H$118+Input!$H$94)*$H$7)/A16taxstdlife))</f>
        <v>0</v>
      </c>
      <c r="AE528" s="172">
        <f>IF(A16taxstdlife="n/a","n/a",IF(AE$3&gt;(A16taxstdlife+$E528),((Input!$H$118+Input!$H$94)*$H$7)-SUM($H528:AD528),((Input!$H$118+Input!$H$94)*$H$7)/A16taxstdlife))</f>
        <v>0</v>
      </c>
      <c r="AF528" s="172">
        <f>IF(A16taxstdlife="n/a","n/a",IF(AF$3&gt;(A16taxstdlife+$E528),((Input!$H$118+Input!$H$94)*$H$7)-SUM($H528:AE528),((Input!$H$118+Input!$H$94)*$H$7)/A16taxstdlife))</f>
        <v>0</v>
      </c>
      <c r="AG528" s="172">
        <f>IF(A16taxstdlife="n/a","n/a",IF(AG$3&gt;(A16taxstdlife+$E528),((Input!$H$118+Input!$H$94)*$H$7)-SUM($H528:AF528),((Input!$H$118+Input!$H$94)*$H$7)/A16taxstdlife))</f>
        <v>0</v>
      </c>
      <c r="AH528" s="172">
        <f>IF(A16taxstdlife="n/a","n/a",IF(AH$3&gt;(A16taxstdlife+$E528),((Input!$H$118+Input!$H$94)*$H$7)-SUM($H528:AG528),((Input!$H$118+Input!$H$94)*$H$7)/A16taxstdlife))</f>
        <v>0</v>
      </c>
      <c r="AI528" s="172">
        <f>IF(A16taxstdlife="n/a","n/a",IF(AI$3&gt;(A16taxstdlife+$E528),((Input!$H$118+Input!$H$94)*$H$7)-SUM($H528:AH528),((Input!$H$118+Input!$H$94)*$H$7)/A16taxstdlife))</f>
        <v>0</v>
      </c>
      <c r="AJ528" s="172">
        <f>IF(A16taxstdlife="n/a","n/a",IF(AJ$3&gt;(A16taxstdlife+$E528),((Input!$H$118+Input!$H$94)*$H$7)-SUM($H528:AI528),((Input!$H$118+Input!$H$94)*$H$7)/A16taxstdlife))</f>
        <v>0</v>
      </c>
      <c r="AK528" s="172">
        <f>IF(A16taxstdlife="n/a","n/a",IF(AK$3&gt;(A16taxstdlife+$E528),((Input!$H$118+Input!$H$94)*$H$7)-SUM($H528:AJ528),((Input!$H$118+Input!$H$94)*$H$7)/A16taxstdlife))</f>
        <v>0</v>
      </c>
      <c r="AL528" s="172">
        <f>IF(A16taxstdlife="n/a","n/a",IF(AL$3&gt;(A16taxstdlife+$E528),((Input!$H$118+Input!$H$94)*$H$7)-SUM($H528:AK528),((Input!$H$118+Input!$H$94)*$H$7)/A16taxstdlife))</f>
        <v>0</v>
      </c>
      <c r="AM528" s="172">
        <f>IF(A16taxstdlife="n/a","n/a",IF(AM$3&gt;(A16taxstdlife+$E528),((Input!$H$118+Input!$H$94)*$H$7)-SUM($H528:AL528),((Input!$H$118+Input!$H$94)*$H$7)/A16taxstdlife))</f>
        <v>0</v>
      </c>
      <c r="AN528" s="172">
        <f>IF(A16taxstdlife="n/a","n/a",IF(AN$3&gt;(A16taxstdlife+$E528),((Input!$H$118+Input!$H$94)*$H$7)-SUM($H528:AM528),((Input!$H$118+Input!$H$94)*$H$7)/A16taxstdlife))</f>
        <v>0</v>
      </c>
      <c r="AO528" s="172">
        <f>IF(A16taxstdlife="n/a","n/a",IF(AO$3&gt;(A16taxstdlife+$E528),((Input!$H$118+Input!$H$94)*$H$7)-SUM($H528:AN528),((Input!$H$118+Input!$H$94)*$H$7)/A16taxstdlife))</f>
        <v>0</v>
      </c>
      <c r="AP528" s="172">
        <f>IF(A16taxstdlife="n/a","n/a",IF(AP$3&gt;(A16taxstdlife+$E528),((Input!$H$118+Input!$H$94)*$H$7)-SUM($H528:AO528),((Input!$H$118+Input!$H$94)*$H$7)/A16taxstdlife))</f>
        <v>0</v>
      </c>
      <c r="AQ528" s="172">
        <f>IF(A16taxstdlife="n/a","n/a",IF(AQ$3&gt;(A16taxstdlife+$E528),((Input!$H$118+Input!$H$94)*$H$7)-SUM($H528:AP528),((Input!$H$118+Input!$H$94)*$H$7)/A16taxstdlife))</f>
        <v>0</v>
      </c>
      <c r="AR528" s="172">
        <f>IF(A16taxstdlife="n/a","n/a",IF(AR$3&gt;(A16taxstdlife+$E528),((Input!$H$118+Input!$H$94)*$H$7)-SUM($H528:AQ528),((Input!$H$118+Input!$H$94)*$H$7)/A16taxstdlife))</f>
        <v>0</v>
      </c>
      <c r="AS528" s="172">
        <f>IF(A16taxstdlife="n/a","n/a",IF(AS$3&gt;(A16taxstdlife+$E528),((Input!$H$118+Input!$H$94)*$H$7)-SUM($H528:AR528),((Input!$H$118+Input!$H$94)*$H$7)/A16taxstdlife))</f>
        <v>0</v>
      </c>
      <c r="AT528" s="172">
        <f>IF(A16taxstdlife="n/a","n/a",IF(AT$3&gt;(A16taxstdlife+$E528),((Input!$H$118+Input!$H$94)*$H$7)-SUM($H528:AS528),((Input!$H$118+Input!$H$94)*$H$7)/A16taxstdlife))</f>
        <v>0</v>
      </c>
      <c r="AU528" s="172">
        <f>IF(A16taxstdlife="n/a","n/a",IF(AU$3&gt;(A16taxstdlife+$E528),((Input!$H$118+Input!$H$94)*$H$7)-SUM($H528:AT528),((Input!$H$118+Input!$H$94)*$H$7)/A16taxstdlife))</f>
        <v>0</v>
      </c>
      <c r="AV528" s="172">
        <f>IF(A16taxstdlife="n/a","n/a",IF(AV$3&gt;(A16taxstdlife+$E528),((Input!$H$118+Input!$H$94)*$H$7)-SUM($H528:AU528),((Input!$H$118+Input!$H$94)*$H$7)/A16taxstdlife))</f>
        <v>0</v>
      </c>
      <c r="AW528" s="172">
        <f>IF(A16taxstdlife="n/a","n/a",IF(AW$3&gt;(A16taxstdlife+$E528),((Input!$H$118+Input!$H$94)*$H$7)-SUM($H528:AV528),((Input!$H$118+Input!$H$94)*$H$7)/A16taxstdlife))</f>
        <v>0</v>
      </c>
      <c r="AX528" s="172">
        <f>IF(A16taxstdlife="n/a","n/a",IF(AX$3&gt;(A16taxstdlife+$E528),((Input!$H$118+Input!$H$94)*$H$7)-SUM($H528:AW528),((Input!$H$118+Input!$H$94)*$H$7)/A16taxstdlife))</f>
        <v>0</v>
      </c>
      <c r="AY528" s="172">
        <f>IF(A16taxstdlife="n/a","n/a",IF(AY$3&gt;(A16taxstdlife+$E528),((Input!$H$118+Input!$H$94)*$H$7)-SUM($H528:AX528),((Input!$H$118+Input!$H$94)*$H$7)/A16taxstdlife))</f>
        <v>0</v>
      </c>
      <c r="AZ528" s="172">
        <f>IF(A16taxstdlife="n/a","n/a",IF(AZ$3&gt;(A16taxstdlife+$E528),((Input!$H$118+Input!$H$94)*$H$7)-SUM($H528:AY528),((Input!$H$118+Input!$H$94)*$H$7)/A16taxstdlife))</f>
        <v>0</v>
      </c>
      <c r="BA528" s="172">
        <f>IF(A16taxstdlife="n/a","n/a",IF(BA$3&gt;(A16taxstdlife+$E528),((Input!$H$118+Input!$H$94)*$H$7)-SUM($H528:AZ528),((Input!$H$118+Input!$H$94)*$H$7)/A16taxstdlife))</f>
        <v>0</v>
      </c>
      <c r="BB528" s="172">
        <f>IF(A16taxstdlife="n/a","n/a",IF(BB$3&gt;(A16taxstdlife+$E528),((Input!$H$118+Input!$H$94)*$H$7)-SUM($H528:BA528),((Input!$H$118+Input!$H$94)*$H$7)/A16taxstdlife))</f>
        <v>0</v>
      </c>
      <c r="BC528" s="172">
        <f>IF(A16taxstdlife="n/a","n/a",IF(BC$3&gt;(A16taxstdlife+$E528),((Input!$H$118+Input!$H$94)*$H$7)-SUM($H528:BB528),((Input!$H$118+Input!$H$94)*$H$7)/A16taxstdlife))</f>
        <v>0</v>
      </c>
      <c r="BD528" s="172">
        <f>IF(A16taxstdlife="n/a","n/a",IF(BD$3&gt;(A16taxstdlife+$E528),((Input!$H$118+Input!$H$94)*$H$7)-SUM($H528:BC528),((Input!$H$118+Input!$H$94)*$H$7)/A16taxstdlife))</f>
        <v>0</v>
      </c>
      <c r="BE528" s="172">
        <f>IF(A16taxstdlife="n/a","n/a",IF(BE$3&gt;(A16taxstdlife+$E528),((Input!$H$118+Input!$H$94)*$H$7)-SUM($H528:BD528),((Input!$H$118+Input!$H$94)*$H$7)/A16taxstdlife))</f>
        <v>0</v>
      </c>
      <c r="BF528" s="172">
        <f>IF(A16taxstdlife="n/a","n/a",IF(BF$3&gt;(A16taxstdlife+$E528),((Input!$H$118+Input!$H$94)*$H$7)-SUM($H528:BE528),((Input!$H$118+Input!$H$94)*$H$7)/A16taxstdlife))</f>
        <v>0</v>
      </c>
      <c r="BG528" s="172">
        <f>IF(A16taxstdlife="n/a","n/a",IF(BG$3&gt;(A16taxstdlife+$E528),((Input!$H$118+Input!$H$94)*$H$7)-SUM($H528:BF528),((Input!$H$118+Input!$H$94)*$H$7)/A16taxstdlife))</f>
        <v>0</v>
      </c>
      <c r="BH528" s="172">
        <f>IF(A16taxstdlife="n/a","n/a",IF(BH$3&gt;(A16taxstdlife+$E528),((Input!$H$118+Input!$H$94)*$H$7)-SUM($H528:BG528),((Input!$H$118+Input!$H$94)*$H$7)/A16taxstdlife))</f>
        <v>0</v>
      </c>
      <c r="BI528" s="172">
        <f>IF(A16taxstdlife="n/a","n/a",IF(BI$3&gt;(A16taxstdlife+$E528),((Input!$H$118+Input!$H$94)*$H$7)-SUM($H528:BH528),((Input!$H$118+Input!$H$94)*$H$7)/A16taxstdlife))</f>
        <v>0</v>
      </c>
      <c r="BJ528" s="16"/>
      <c r="BK528" s="16"/>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2" customFormat="1" hidden="1" outlineLevel="2">
      <c r="A529" s="16"/>
      <c r="B529" s="16"/>
      <c r="C529" s="35"/>
      <c r="D529" s="546"/>
      <c r="E529" s="293">
        <v>3</v>
      </c>
      <c r="F529" s="37"/>
      <c r="G529" s="318"/>
      <c r="H529" s="320"/>
      <c r="I529" s="319"/>
      <c r="J529" s="172">
        <f>IF(A16taxstdlife="n/a","n/a",IF(J$3&gt;(A16taxstdlife+$E529),((Input!$I$118+Input!$I$94)*$I$7)-SUM($I529:I529),((Input!$I$118+Input!$I$94)*$I$7)/A16taxstdlife))</f>
        <v>0</v>
      </c>
      <c r="K529" s="172">
        <f>IF(A16taxstdlife="n/a","n/a",IF(K$3&gt;(A16taxstdlife+$E529),((Input!$I$118+Input!$I$94)*$I$7)-SUM($I529:J529),((Input!$I$118+Input!$I$94)*$I$7)/A16taxstdlife))</f>
        <v>0</v>
      </c>
      <c r="L529" s="172">
        <f>IF(A16taxstdlife="n/a","n/a",IF(L$3&gt;(A16taxstdlife+$E529),((Input!$I$118+Input!$I$94)*$I$7)-SUM($I529:K529),((Input!$I$118+Input!$I$94)*$I$7)/A16taxstdlife))</f>
        <v>0</v>
      </c>
      <c r="M529" s="172">
        <f>IF(A16taxstdlife="n/a","n/a",IF(M$3&gt;(A16taxstdlife+$E529),((Input!$I$118+Input!$I$94)*$I$7)-SUM($I529:L529),((Input!$I$118+Input!$I$94)*$I$7)/A16taxstdlife))</f>
        <v>0</v>
      </c>
      <c r="N529" s="172">
        <f>IF(A16taxstdlife="n/a","n/a",IF(N$3&gt;(A16taxstdlife+$E529),((Input!$I$118+Input!$I$94)*$I$7)-SUM($I529:M529),((Input!$I$118+Input!$I$94)*$I$7)/A16taxstdlife))</f>
        <v>0</v>
      </c>
      <c r="O529" s="172">
        <f>IF(A16taxstdlife="n/a","n/a",IF(O$3&gt;(A16taxstdlife+$E529),((Input!$I$118+Input!$I$94)*$I$7)-SUM($I529:N529),((Input!$I$118+Input!$I$94)*$I$7)/A16taxstdlife))</f>
        <v>0</v>
      </c>
      <c r="P529" s="172">
        <f>IF(A16taxstdlife="n/a","n/a",IF(P$3&gt;(A16taxstdlife+$E529),((Input!$I$118+Input!$I$94)*$I$7)-SUM($I529:O529),((Input!$I$118+Input!$I$94)*$I$7)/A16taxstdlife))</f>
        <v>0</v>
      </c>
      <c r="Q529" s="172">
        <f>IF(A16taxstdlife="n/a","n/a",IF(Q$3&gt;(A16taxstdlife+$E529),((Input!$I$118+Input!$I$94)*$I$7)-SUM($I529:P529),((Input!$I$118+Input!$I$94)*$I$7)/A16taxstdlife))</f>
        <v>0</v>
      </c>
      <c r="R529" s="172">
        <f>IF(A16taxstdlife="n/a","n/a",IF(R$3&gt;(A16taxstdlife+$E529),((Input!$I$118+Input!$I$94)*$I$7)-SUM($I529:Q529),((Input!$I$118+Input!$I$94)*$I$7)/A16taxstdlife))</f>
        <v>0</v>
      </c>
      <c r="S529" s="172">
        <f>IF(A16taxstdlife="n/a","n/a",IF(S$3&gt;(A16taxstdlife+$E529),((Input!$I$118+Input!$I$94)*$I$7)-SUM($I529:R529),((Input!$I$118+Input!$I$94)*$I$7)/A16taxstdlife))</f>
        <v>0</v>
      </c>
      <c r="T529" s="172">
        <f>IF(A16taxstdlife="n/a","n/a",IF(T$3&gt;(A16taxstdlife+$E529),((Input!$I$118+Input!$I$94)*$I$7)-SUM($I529:S529),((Input!$I$118+Input!$I$94)*$I$7)/A16taxstdlife))</f>
        <v>0</v>
      </c>
      <c r="U529" s="172">
        <f>IF(A16taxstdlife="n/a","n/a",IF(U$3&gt;(A16taxstdlife+$E529),((Input!$I$118+Input!$I$94)*$I$7)-SUM($I529:T529),((Input!$I$118+Input!$I$94)*$I$7)/A16taxstdlife))</f>
        <v>0</v>
      </c>
      <c r="V529" s="172">
        <f>IF(A16taxstdlife="n/a","n/a",IF(V$3&gt;(A16taxstdlife+$E529),((Input!$I$118+Input!$I$94)*$I$7)-SUM($I529:U529),((Input!$I$118+Input!$I$94)*$I$7)/A16taxstdlife))</f>
        <v>0</v>
      </c>
      <c r="W529" s="172">
        <f>IF(A16taxstdlife="n/a","n/a",IF(W$3&gt;(A16taxstdlife+$E529),((Input!$I$118+Input!$I$94)*$I$7)-SUM($I529:V529),((Input!$I$118+Input!$I$94)*$I$7)/A16taxstdlife))</f>
        <v>0</v>
      </c>
      <c r="X529" s="172">
        <f>IF(A16taxstdlife="n/a","n/a",IF(X$3&gt;(A16taxstdlife+$E529),((Input!$I$118+Input!$I$94)*$I$7)-SUM($I529:W529),((Input!$I$118+Input!$I$94)*$I$7)/A16taxstdlife))</f>
        <v>0</v>
      </c>
      <c r="Y529" s="172">
        <f>IF(A16taxstdlife="n/a","n/a",IF(Y$3&gt;(A16taxstdlife+$E529),((Input!$I$118+Input!$I$94)*$I$7)-SUM($I529:X529),((Input!$I$118+Input!$I$94)*$I$7)/A16taxstdlife))</f>
        <v>0</v>
      </c>
      <c r="Z529" s="172">
        <f>IF(A16taxstdlife="n/a","n/a",IF(Z$3&gt;(A16taxstdlife+$E529),((Input!$I$118+Input!$I$94)*$I$7)-SUM($I529:Y529),((Input!$I$118+Input!$I$94)*$I$7)/A16taxstdlife))</f>
        <v>0</v>
      </c>
      <c r="AA529" s="172">
        <f>IF(A16taxstdlife="n/a","n/a",IF(AA$3&gt;(A16taxstdlife+$E529),((Input!$I$118+Input!$I$94)*$I$7)-SUM($I529:Z529),((Input!$I$118+Input!$I$94)*$I$7)/A16taxstdlife))</f>
        <v>0</v>
      </c>
      <c r="AB529" s="172">
        <f>IF(A16taxstdlife="n/a","n/a",IF(AB$3&gt;(A16taxstdlife+$E529),((Input!$I$118+Input!$I$94)*$I$7)-SUM($I529:AA529),((Input!$I$118+Input!$I$94)*$I$7)/A16taxstdlife))</f>
        <v>0</v>
      </c>
      <c r="AC529" s="172">
        <f>IF(A16taxstdlife="n/a","n/a",IF(AC$3&gt;(A16taxstdlife+$E529),((Input!$I$118+Input!$I$94)*$I$7)-SUM($I529:AB529),((Input!$I$118+Input!$I$94)*$I$7)/A16taxstdlife))</f>
        <v>0</v>
      </c>
      <c r="AD529" s="172">
        <f>IF(A16taxstdlife="n/a","n/a",IF(AD$3&gt;(A16taxstdlife+$E529),((Input!$I$118+Input!$I$94)*$I$7)-SUM($I529:AC529),((Input!$I$118+Input!$I$94)*$I$7)/A16taxstdlife))</f>
        <v>0</v>
      </c>
      <c r="AE529" s="172">
        <f>IF(A16taxstdlife="n/a","n/a",IF(AE$3&gt;(A16taxstdlife+$E529),((Input!$I$118+Input!$I$94)*$I$7)-SUM($I529:AD529),((Input!$I$118+Input!$I$94)*$I$7)/A16taxstdlife))</f>
        <v>0</v>
      </c>
      <c r="AF529" s="172">
        <f>IF(A16taxstdlife="n/a","n/a",IF(AF$3&gt;(A16taxstdlife+$E529),((Input!$I$118+Input!$I$94)*$I$7)-SUM($I529:AE529),((Input!$I$118+Input!$I$94)*$I$7)/A16taxstdlife))</f>
        <v>0</v>
      </c>
      <c r="AG529" s="172">
        <f>IF(A16taxstdlife="n/a","n/a",IF(AG$3&gt;(A16taxstdlife+$E529),((Input!$I$118+Input!$I$94)*$I$7)-SUM($I529:AF529),((Input!$I$118+Input!$I$94)*$I$7)/A16taxstdlife))</f>
        <v>0</v>
      </c>
      <c r="AH529" s="172">
        <f>IF(A16taxstdlife="n/a","n/a",IF(AH$3&gt;(A16taxstdlife+$E529),((Input!$I$118+Input!$I$94)*$I$7)-SUM($I529:AG529),((Input!$I$118+Input!$I$94)*$I$7)/A16taxstdlife))</f>
        <v>0</v>
      </c>
      <c r="AI529" s="172">
        <f>IF(A16taxstdlife="n/a","n/a",IF(AI$3&gt;(A16taxstdlife+$E529),((Input!$I$118+Input!$I$94)*$I$7)-SUM($I529:AH529),((Input!$I$118+Input!$I$94)*$I$7)/A16taxstdlife))</f>
        <v>0</v>
      </c>
      <c r="AJ529" s="172">
        <f>IF(A16taxstdlife="n/a","n/a",IF(AJ$3&gt;(A16taxstdlife+$E529),((Input!$I$118+Input!$I$94)*$I$7)-SUM($I529:AI529),((Input!$I$118+Input!$I$94)*$I$7)/A16taxstdlife))</f>
        <v>0</v>
      </c>
      <c r="AK529" s="172">
        <f>IF(A16taxstdlife="n/a","n/a",IF(AK$3&gt;(A16taxstdlife+$E529),((Input!$I$118+Input!$I$94)*$I$7)-SUM($I529:AJ529),((Input!$I$118+Input!$I$94)*$I$7)/A16taxstdlife))</f>
        <v>0</v>
      </c>
      <c r="AL529" s="172">
        <f>IF(A16taxstdlife="n/a","n/a",IF(AL$3&gt;(A16taxstdlife+$E529),((Input!$I$118+Input!$I$94)*$I$7)-SUM($I529:AK529),((Input!$I$118+Input!$I$94)*$I$7)/A16taxstdlife))</f>
        <v>0</v>
      </c>
      <c r="AM529" s="172">
        <f>IF(A16taxstdlife="n/a","n/a",IF(AM$3&gt;(A16taxstdlife+$E529),((Input!$I$118+Input!$I$94)*$I$7)-SUM($I529:AL529),((Input!$I$118+Input!$I$94)*$I$7)/A16taxstdlife))</f>
        <v>0</v>
      </c>
      <c r="AN529" s="172">
        <f>IF(A16taxstdlife="n/a","n/a",IF(AN$3&gt;(A16taxstdlife+$E529),((Input!$I$118+Input!$I$94)*$I$7)-SUM($I529:AM529),((Input!$I$118+Input!$I$94)*$I$7)/A16taxstdlife))</f>
        <v>0</v>
      </c>
      <c r="AO529" s="172">
        <f>IF(A16taxstdlife="n/a","n/a",IF(AO$3&gt;(A16taxstdlife+$E529),((Input!$I$118+Input!$I$94)*$I$7)-SUM($I529:AN529),((Input!$I$118+Input!$I$94)*$I$7)/A16taxstdlife))</f>
        <v>0</v>
      </c>
      <c r="AP529" s="172">
        <f>IF(A16taxstdlife="n/a","n/a",IF(AP$3&gt;(A16taxstdlife+$E529),((Input!$I$118+Input!$I$94)*$I$7)-SUM($I529:AO529),((Input!$I$118+Input!$I$94)*$I$7)/A16taxstdlife))</f>
        <v>0</v>
      </c>
      <c r="AQ529" s="172">
        <f>IF(A16taxstdlife="n/a","n/a",IF(AQ$3&gt;(A16taxstdlife+$E529),((Input!$I$118+Input!$I$94)*$I$7)-SUM($I529:AP529),((Input!$I$118+Input!$I$94)*$I$7)/A16taxstdlife))</f>
        <v>0</v>
      </c>
      <c r="AR529" s="172">
        <f>IF(A16taxstdlife="n/a","n/a",IF(AR$3&gt;(A16taxstdlife+$E529),((Input!$I$118+Input!$I$94)*$I$7)-SUM($I529:AQ529),((Input!$I$118+Input!$I$94)*$I$7)/A16taxstdlife))</f>
        <v>0</v>
      </c>
      <c r="AS529" s="172">
        <f>IF(A16taxstdlife="n/a","n/a",IF(AS$3&gt;(A16taxstdlife+$E529),((Input!$I$118+Input!$I$94)*$I$7)-SUM($I529:AR529),((Input!$I$118+Input!$I$94)*$I$7)/A16taxstdlife))</f>
        <v>0</v>
      </c>
      <c r="AT529" s="172">
        <f>IF(A16taxstdlife="n/a","n/a",IF(AT$3&gt;(A16taxstdlife+$E529),((Input!$I$118+Input!$I$94)*$I$7)-SUM($I529:AS529),((Input!$I$118+Input!$I$94)*$I$7)/A16taxstdlife))</f>
        <v>0</v>
      </c>
      <c r="AU529" s="172">
        <f>IF(A16taxstdlife="n/a","n/a",IF(AU$3&gt;(A16taxstdlife+$E529),((Input!$I$118+Input!$I$94)*$I$7)-SUM($I529:AT529),((Input!$I$118+Input!$I$94)*$I$7)/A16taxstdlife))</f>
        <v>0</v>
      </c>
      <c r="AV529" s="172">
        <f>IF(A16taxstdlife="n/a","n/a",IF(AV$3&gt;(A16taxstdlife+$E529),((Input!$I$118+Input!$I$94)*$I$7)-SUM($I529:AU529),((Input!$I$118+Input!$I$94)*$I$7)/A16taxstdlife))</f>
        <v>0</v>
      </c>
      <c r="AW529" s="172">
        <f>IF(A16taxstdlife="n/a","n/a",IF(AW$3&gt;(A16taxstdlife+$E529),((Input!$I$118+Input!$I$94)*$I$7)-SUM($I529:AV529),((Input!$I$118+Input!$I$94)*$I$7)/A16taxstdlife))</f>
        <v>0</v>
      </c>
      <c r="AX529" s="172">
        <f>IF(A16taxstdlife="n/a","n/a",IF(AX$3&gt;(A16taxstdlife+$E529),((Input!$I$118+Input!$I$94)*$I$7)-SUM($I529:AW529),((Input!$I$118+Input!$I$94)*$I$7)/A16taxstdlife))</f>
        <v>0</v>
      </c>
      <c r="AY529" s="172">
        <f>IF(A16taxstdlife="n/a","n/a",IF(AY$3&gt;(A16taxstdlife+$E529),((Input!$I$118+Input!$I$94)*$I$7)-SUM($I529:AX529),((Input!$I$118+Input!$I$94)*$I$7)/A16taxstdlife))</f>
        <v>0</v>
      </c>
      <c r="AZ529" s="172">
        <f>IF(A16taxstdlife="n/a","n/a",IF(AZ$3&gt;(A16taxstdlife+$E529),((Input!$I$118+Input!$I$94)*$I$7)-SUM($I529:AY529),((Input!$I$118+Input!$I$94)*$I$7)/A16taxstdlife))</f>
        <v>0</v>
      </c>
      <c r="BA529" s="172">
        <f>IF(A16taxstdlife="n/a","n/a",IF(BA$3&gt;(A16taxstdlife+$E529),((Input!$I$118+Input!$I$94)*$I$7)-SUM($I529:AZ529),((Input!$I$118+Input!$I$94)*$I$7)/A16taxstdlife))</f>
        <v>0</v>
      </c>
      <c r="BB529" s="172">
        <f>IF(A16taxstdlife="n/a","n/a",IF(BB$3&gt;(A16taxstdlife+$E529),((Input!$I$118+Input!$I$94)*$I$7)-SUM($I529:BA529),((Input!$I$118+Input!$I$94)*$I$7)/A16taxstdlife))</f>
        <v>0</v>
      </c>
      <c r="BC529" s="172">
        <f>IF(A16taxstdlife="n/a","n/a",IF(BC$3&gt;(A16taxstdlife+$E529),((Input!$I$118+Input!$I$94)*$I$7)-SUM($I529:BB529),((Input!$I$118+Input!$I$94)*$I$7)/A16taxstdlife))</f>
        <v>0</v>
      </c>
      <c r="BD529" s="172">
        <f>IF(A16taxstdlife="n/a","n/a",IF(BD$3&gt;(A16taxstdlife+$E529),((Input!$I$118+Input!$I$94)*$I$7)-SUM($I529:BC529),((Input!$I$118+Input!$I$94)*$I$7)/A16taxstdlife))</f>
        <v>0</v>
      </c>
      <c r="BE529" s="172">
        <f>IF(A16taxstdlife="n/a","n/a",IF(BE$3&gt;(A16taxstdlife+$E529),((Input!$I$118+Input!$I$94)*$I$7)-SUM($I529:BD529),((Input!$I$118+Input!$I$94)*$I$7)/A16taxstdlife))</f>
        <v>0</v>
      </c>
      <c r="BF529" s="172">
        <f>IF(A16taxstdlife="n/a","n/a",IF(BF$3&gt;(A16taxstdlife+$E529),((Input!$I$118+Input!$I$94)*$I$7)-SUM($I529:BE529),((Input!$I$118+Input!$I$94)*$I$7)/A16taxstdlife))</f>
        <v>0</v>
      </c>
      <c r="BG529" s="172">
        <f>IF(A16taxstdlife="n/a","n/a",IF(BG$3&gt;(A16taxstdlife+$E529),((Input!$I$118+Input!$I$94)*$I$7)-SUM($I529:BF529),((Input!$I$118+Input!$I$94)*$I$7)/A16taxstdlife))</f>
        <v>0</v>
      </c>
      <c r="BH529" s="172">
        <f>IF(A16taxstdlife="n/a","n/a",IF(BH$3&gt;(A16taxstdlife+$E529),((Input!$I$118+Input!$I$94)*$I$7)-SUM($I529:BG529),((Input!$I$118+Input!$I$94)*$I$7)/A16taxstdlife))</f>
        <v>0</v>
      </c>
      <c r="BI529" s="172">
        <f>IF(A16taxstdlife="n/a","n/a",IF(BI$3&gt;(A16taxstdlife+$E529),((Input!$I$118+Input!$I$94)*$I$7)-SUM($I529:BH529),((Input!$I$118+Input!$I$94)*$I$7)/A16taxstdlife))</f>
        <v>0</v>
      </c>
      <c r="BJ529" s="16"/>
      <c r="BK529" s="16"/>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2" customFormat="1" hidden="1" outlineLevel="2">
      <c r="A530" s="16"/>
      <c r="B530" s="16"/>
      <c r="C530" s="35"/>
      <c r="D530" s="546"/>
      <c r="E530" s="293">
        <v>4</v>
      </c>
      <c r="F530" s="37"/>
      <c r="G530" s="318"/>
      <c r="H530" s="320"/>
      <c r="I530" s="320"/>
      <c r="J530" s="319"/>
      <c r="K530" s="172">
        <f>IF(A16taxstdlife="n/a","n/a",IF(K$3&gt;(A16taxstdlife+$E530),((Input!$J$118+Input!$I$94)*$J$7)-SUM($J530:J530),((Input!$J$118+Input!$I$94)*$J$7)/A16taxstdlife))</f>
        <v>0</v>
      </c>
      <c r="L530" s="172">
        <f>IF(A16taxstdlife="n/a","n/a",IF(L$3&gt;(A16taxstdlife+$E530),((Input!$J$118+Input!$I$94)*$J$7)-SUM($J530:K530),((Input!$J$118+Input!$I$94)*$J$7)/A16taxstdlife))</f>
        <v>0</v>
      </c>
      <c r="M530" s="172">
        <f>IF(A16taxstdlife="n/a","n/a",IF(M$3&gt;(A16taxstdlife+$E530),((Input!$J$118+Input!$I$94)*$J$7)-SUM($J530:L530),((Input!$J$118+Input!$I$94)*$J$7)/A16taxstdlife))</f>
        <v>0</v>
      </c>
      <c r="N530" s="172">
        <f>IF(A16taxstdlife="n/a","n/a",IF(N$3&gt;(A16taxstdlife+$E530),((Input!$J$118+Input!$I$94)*$J$7)-SUM($J530:M530),((Input!$J$118+Input!$I$94)*$J$7)/A16taxstdlife))</f>
        <v>0</v>
      </c>
      <c r="O530" s="172">
        <f>IF(A16taxstdlife="n/a","n/a",IF(O$3&gt;(A16taxstdlife+$E530),((Input!$J$118+Input!$I$94)*$J$7)-SUM($J530:N530),((Input!$J$118+Input!$I$94)*$J$7)/A16taxstdlife))</f>
        <v>0</v>
      </c>
      <c r="P530" s="172">
        <f>IF(A16taxstdlife="n/a","n/a",IF(P$3&gt;(A16taxstdlife+$E530),((Input!$J$118+Input!$I$94)*$J$7)-SUM($J530:O530),((Input!$J$118+Input!$I$94)*$J$7)/A16taxstdlife))</f>
        <v>0</v>
      </c>
      <c r="Q530" s="172">
        <f>IF(A16taxstdlife="n/a","n/a",IF(Q$3&gt;(A16taxstdlife+$E530),((Input!$J$118+Input!$I$94)*$J$7)-SUM($J530:P530),((Input!$J$118+Input!$I$94)*$J$7)/A16taxstdlife))</f>
        <v>0</v>
      </c>
      <c r="R530" s="172">
        <f>IF(A16taxstdlife="n/a","n/a",IF(R$3&gt;(A16taxstdlife+$E530),((Input!$J$118+Input!$I$94)*$J$7)-SUM($J530:Q530),((Input!$J$118+Input!$I$94)*$J$7)/A16taxstdlife))</f>
        <v>0</v>
      </c>
      <c r="S530" s="172">
        <f>IF(A16taxstdlife="n/a","n/a",IF(S$3&gt;(A16taxstdlife+$E530),((Input!$J$118+Input!$I$94)*$J$7)-SUM($J530:R530),((Input!$J$118+Input!$I$94)*$J$7)/A16taxstdlife))</f>
        <v>0</v>
      </c>
      <c r="T530" s="172">
        <f>IF(A16taxstdlife="n/a","n/a",IF(T$3&gt;(A16taxstdlife+$E530),((Input!$J$118+Input!$I$94)*$J$7)-SUM($J530:S530),((Input!$J$118+Input!$I$94)*$J$7)/A16taxstdlife))</f>
        <v>0</v>
      </c>
      <c r="U530" s="172">
        <f>IF(A16taxstdlife="n/a","n/a",IF(U$3&gt;(A16taxstdlife+$E530),((Input!$J$118+Input!$I$94)*$J$7)-SUM($J530:T530),((Input!$J$118+Input!$I$94)*$J$7)/A16taxstdlife))</f>
        <v>0</v>
      </c>
      <c r="V530" s="172">
        <f>IF(A16taxstdlife="n/a","n/a",IF(V$3&gt;(A16taxstdlife+$E530),((Input!$J$118+Input!$I$94)*$J$7)-SUM($J530:U530),((Input!$J$118+Input!$I$94)*$J$7)/A16taxstdlife))</f>
        <v>0</v>
      </c>
      <c r="W530" s="172">
        <f>IF(A16taxstdlife="n/a","n/a",IF(W$3&gt;(A16taxstdlife+$E530),((Input!$J$118+Input!$I$94)*$J$7)-SUM($J530:V530),((Input!$J$118+Input!$I$94)*$J$7)/A16taxstdlife))</f>
        <v>0</v>
      </c>
      <c r="X530" s="172">
        <f>IF(A16taxstdlife="n/a","n/a",IF(X$3&gt;(A16taxstdlife+$E530),((Input!$J$118+Input!$I$94)*$J$7)-SUM($J530:W530),((Input!$J$118+Input!$I$94)*$J$7)/A16taxstdlife))</f>
        <v>0</v>
      </c>
      <c r="Y530" s="172">
        <f>IF(A16taxstdlife="n/a","n/a",IF(Y$3&gt;(A16taxstdlife+$E530),((Input!$J$118+Input!$I$94)*$J$7)-SUM($J530:X530),((Input!$J$118+Input!$I$94)*$J$7)/A16taxstdlife))</f>
        <v>0</v>
      </c>
      <c r="Z530" s="172">
        <f>IF(A16taxstdlife="n/a","n/a",IF(Z$3&gt;(A16taxstdlife+$E530),((Input!$J$118+Input!$I$94)*$J$7)-SUM($J530:Y530),((Input!$J$118+Input!$I$94)*$J$7)/A16taxstdlife))</f>
        <v>0</v>
      </c>
      <c r="AA530" s="172">
        <f>IF(A16taxstdlife="n/a","n/a",IF(AA$3&gt;(A16taxstdlife+$E530),((Input!$J$118+Input!$I$94)*$J$7)-SUM($J530:Z530),((Input!$J$118+Input!$I$94)*$J$7)/A16taxstdlife))</f>
        <v>0</v>
      </c>
      <c r="AB530" s="172">
        <f>IF(A16taxstdlife="n/a","n/a",IF(AB$3&gt;(A16taxstdlife+$E530),((Input!$J$118+Input!$I$94)*$J$7)-SUM($J530:AA530),((Input!$J$118+Input!$I$94)*$J$7)/A16taxstdlife))</f>
        <v>0</v>
      </c>
      <c r="AC530" s="172">
        <f>IF(A16taxstdlife="n/a","n/a",IF(AC$3&gt;(A16taxstdlife+$E530),((Input!$J$118+Input!$I$94)*$J$7)-SUM($J530:AB530),((Input!$J$118+Input!$I$94)*$J$7)/A16taxstdlife))</f>
        <v>0</v>
      </c>
      <c r="AD530" s="172">
        <f>IF(A16taxstdlife="n/a","n/a",IF(AD$3&gt;(A16taxstdlife+$E530),((Input!$J$118+Input!$I$94)*$J$7)-SUM($J530:AC530),((Input!$J$118+Input!$I$94)*$J$7)/A16taxstdlife))</f>
        <v>0</v>
      </c>
      <c r="AE530" s="172">
        <f>IF(A16taxstdlife="n/a","n/a",IF(AE$3&gt;(A16taxstdlife+$E530),((Input!$J$118+Input!$I$94)*$J$7)-SUM($J530:AD530),((Input!$J$118+Input!$I$94)*$J$7)/A16taxstdlife))</f>
        <v>0</v>
      </c>
      <c r="AF530" s="172">
        <f>IF(A16taxstdlife="n/a","n/a",IF(AF$3&gt;(A16taxstdlife+$E530),((Input!$J$118+Input!$I$94)*$J$7)-SUM($J530:AE530),((Input!$J$118+Input!$I$94)*$J$7)/A16taxstdlife))</f>
        <v>0</v>
      </c>
      <c r="AG530" s="172">
        <f>IF(A16taxstdlife="n/a","n/a",IF(AG$3&gt;(A16taxstdlife+$E530),((Input!$J$118+Input!$I$94)*$J$7)-SUM($J530:AF530),((Input!$J$118+Input!$I$94)*$J$7)/A16taxstdlife))</f>
        <v>0</v>
      </c>
      <c r="AH530" s="172">
        <f>IF(A16taxstdlife="n/a","n/a",IF(AH$3&gt;(A16taxstdlife+$E530),((Input!$J$118+Input!$I$94)*$J$7)-SUM($J530:AG530),((Input!$J$118+Input!$I$94)*$J$7)/A16taxstdlife))</f>
        <v>0</v>
      </c>
      <c r="AI530" s="172">
        <f>IF(A16taxstdlife="n/a","n/a",IF(AI$3&gt;(A16taxstdlife+$E530),((Input!$J$118+Input!$I$94)*$J$7)-SUM($J530:AH530),((Input!$J$118+Input!$I$94)*$J$7)/A16taxstdlife))</f>
        <v>0</v>
      </c>
      <c r="AJ530" s="172">
        <f>IF(A16taxstdlife="n/a","n/a",IF(AJ$3&gt;(A16taxstdlife+$E530),((Input!$J$118+Input!$I$94)*$J$7)-SUM($J530:AI530),((Input!$J$118+Input!$I$94)*$J$7)/A16taxstdlife))</f>
        <v>0</v>
      </c>
      <c r="AK530" s="172">
        <f>IF(A16taxstdlife="n/a","n/a",IF(AK$3&gt;(A16taxstdlife+$E530),((Input!$J$118+Input!$I$94)*$J$7)-SUM($J530:AJ530),((Input!$J$118+Input!$I$94)*$J$7)/A16taxstdlife))</f>
        <v>0</v>
      </c>
      <c r="AL530" s="172">
        <f>IF(A16taxstdlife="n/a","n/a",IF(AL$3&gt;(A16taxstdlife+$E530),((Input!$J$118+Input!$I$94)*$J$7)-SUM($J530:AK530),((Input!$J$118+Input!$I$94)*$J$7)/A16taxstdlife))</f>
        <v>0</v>
      </c>
      <c r="AM530" s="172">
        <f>IF(A16taxstdlife="n/a","n/a",IF(AM$3&gt;(A16taxstdlife+$E530),((Input!$J$118+Input!$I$94)*$J$7)-SUM($J530:AL530),((Input!$J$118+Input!$I$94)*$J$7)/A16taxstdlife))</f>
        <v>0</v>
      </c>
      <c r="AN530" s="172">
        <f>IF(A16taxstdlife="n/a","n/a",IF(AN$3&gt;(A16taxstdlife+$E530),((Input!$J$118+Input!$I$94)*$J$7)-SUM($J530:AM530),((Input!$J$118+Input!$I$94)*$J$7)/A16taxstdlife))</f>
        <v>0</v>
      </c>
      <c r="AO530" s="172">
        <f>IF(A16taxstdlife="n/a","n/a",IF(AO$3&gt;(A16taxstdlife+$E530),((Input!$J$118+Input!$I$94)*$J$7)-SUM($J530:AN530),((Input!$J$118+Input!$I$94)*$J$7)/A16taxstdlife))</f>
        <v>0</v>
      </c>
      <c r="AP530" s="172">
        <f>IF(A16taxstdlife="n/a","n/a",IF(AP$3&gt;(A16taxstdlife+$E530),((Input!$J$118+Input!$I$94)*$J$7)-SUM($J530:AO530),((Input!$J$118+Input!$I$94)*$J$7)/A16taxstdlife))</f>
        <v>0</v>
      </c>
      <c r="AQ530" s="172">
        <f>IF(A16taxstdlife="n/a","n/a",IF(AQ$3&gt;(A16taxstdlife+$E530),((Input!$J$118+Input!$I$94)*$J$7)-SUM($J530:AP530),((Input!$J$118+Input!$I$94)*$J$7)/A16taxstdlife))</f>
        <v>0</v>
      </c>
      <c r="AR530" s="172">
        <f>IF(A16taxstdlife="n/a","n/a",IF(AR$3&gt;(A16taxstdlife+$E530),((Input!$J$118+Input!$I$94)*$J$7)-SUM($J530:AQ530),((Input!$J$118+Input!$I$94)*$J$7)/A16taxstdlife))</f>
        <v>0</v>
      </c>
      <c r="AS530" s="172">
        <f>IF(A16taxstdlife="n/a","n/a",IF(AS$3&gt;(A16taxstdlife+$E530),((Input!$J$118+Input!$I$94)*$J$7)-SUM($J530:AR530),((Input!$J$118+Input!$I$94)*$J$7)/A16taxstdlife))</f>
        <v>0</v>
      </c>
      <c r="AT530" s="172">
        <f>IF(A16taxstdlife="n/a","n/a",IF(AT$3&gt;(A16taxstdlife+$E530),((Input!$J$118+Input!$I$94)*$J$7)-SUM($J530:AS530),((Input!$J$118+Input!$I$94)*$J$7)/A16taxstdlife))</f>
        <v>0</v>
      </c>
      <c r="AU530" s="172">
        <f>IF(A16taxstdlife="n/a","n/a",IF(AU$3&gt;(A16taxstdlife+$E530),((Input!$J$118+Input!$I$94)*$J$7)-SUM($J530:AT530),((Input!$J$118+Input!$I$94)*$J$7)/A16taxstdlife))</f>
        <v>0</v>
      </c>
      <c r="AV530" s="172">
        <f>IF(A16taxstdlife="n/a","n/a",IF(AV$3&gt;(A16taxstdlife+$E530),((Input!$J$118+Input!$I$94)*$J$7)-SUM($J530:AU530),((Input!$J$118+Input!$I$94)*$J$7)/A16taxstdlife))</f>
        <v>0</v>
      </c>
      <c r="AW530" s="172">
        <f>IF(A16taxstdlife="n/a","n/a",IF(AW$3&gt;(A16taxstdlife+$E530),((Input!$J$118+Input!$I$94)*$J$7)-SUM($J530:AV530),((Input!$J$118+Input!$I$94)*$J$7)/A16taxstdlife))</f>
        <v>0</v>
      </c>
      <c r="AX530" s="172">
        <f>IF(A16taxstdlife="n/a","n/a",IF(AX$3&gt;(A16taxstdlife+$E530),((Input!$J$118+Input!$I$94)*$J$7)-SUM($J530:AW530),((Input!$J$118+Input!$I$94)*$J$7)/A16taxstdlife))</f>
        <v>0</v>
      </c>
      <c r="AY530" s="172">
        <f>IF(A16taxstdlife="n/a","n/a",IF(AY$3&gt;(A16taxstdlife+$E530),((Input!$J$118+Input!$I$94)*$J$7)-SUM($J530:AX530),((Input!$J$118+Input!$I$94)*$J$7)/A16taxstdlife))</f>
        <v>0</v>
      </c>
      <c r="AZ530" s="172">
        <f>IF(A16taxstdlife="n/a","n/a",IF(AZ$3&gt;(A16taxstdlife+$E530),((Input!$J$118+Input!$I$94)*$J$7)-SUM($J530:AY530),((Input!$J$118+Input!$I$94)*$J$7)/A16taxstdlife))</f>
        <v>0</v>
      </c>
      <c r="BA530" s="172">
        <f>IF(A16taxstdlife="n/a","n/a",IF(BA$3&gt;(A16taxstdlife+$E530),((Input!$J$118+Input!$I$94)*$J$7)-SUM($J530:AZ530),((Input!$J$118+Input!$I$94)*$J$7)/A16taxstdlife))</f>
        <v>0</v>
      </c>
      <c r="BB530" s="172">
        <f>IF(A16taxstdlife="n/a","n/a",IF(BB$3&gt;(A16taxstdlife+$E530),((Input!$J$118+Input!$I$94)*$J$7)-SUM($J530:BA530),((Input!$J$118+Input!$I$94)*$J$7)/A16taxstdlife))</f>
        <v>0</v>
      </c>
      <c r="BC530" s="172">
        <f>IF(A16taxstdlife="n/a","n/a",IF(BC$3&gt;(A16taxstdlife+$E530),((Input!$J$118+Input!$I$94)*$J$7)-SUM($J530:BB530),((Input!$J$118+Input!$I$94)*$J$7)/A16taxstdlife))</f>
        <v>0</v>
      </c>
      <c r="BD530" s="172">
        <f>IF(A16taxstdlife="n/a","n/a",IF(BD$3&gt;(A16taxstdlife+$E530),((Input!$J$118+Input!$I$94)*$J$7)-SUM($J530:BC530),((Input!$J$118+Input!$I$94)*$J$7)/A16taxstdlife))</f>
        <v>0</v>
      </c>
      <c r="BE530" s="172">
        <f>IF(A16taxstdlife="n/a","n/a",IF(BE$3&gt;(A16taxstdlife+$E530),((Input!$J$118+Input!$I$94)*$J$7)-SUM($J530:BD530),((Input!$J$118+Input!$I$94)*$J$7)/A16taxstdlife))</f>
        <v>0</v>
      </c>
      <c r="BF530" s="172">
        <f>IF(A16taxstdlife="n/a","n/a",IF(BF$3&gt;(A16taxstdlife+$E530),((Input!$J$118+Input!$I$94)*$J$7)-SUM($J530:BE530),((Input!$J$118+Input!$I$94)*$J$7)/A16taxstdlife))</f>
        <v>0</v>
      </c>
      <c r="BG530" s="172">
        <f>IF(A16taxstdlife="n/a","n/a",IF(BG$3&gt;(A16taxstdlife+$E530),((Input!$J$118+Input!$I$94)*$J$7)-SUM($J530:BF530),((Input!$J$118+Input!$I$94)*$J$7)/A16taxstdlife))</f>
        <v>0</v>
      </c>
      <c r="BH530" s="172">
        <f>IF(A16taxstdlife="n/a","n/a",IF(BH$3&gt;(A16taxstdlife+$E530),((Input!$J$118+Input!$I$94)*$J$7)-SUM($J530:BG530),((Input!$J$118+Input!$I$94)*$J$7)/A16taxstdlife))</f>
        <v>0</v>
      </c>
      <c r="BI530" s="172">
        <f>IF(A16taxstdlife="n/a","n/a",IF(BI$3&gt;(A16taxstdlife+$E530),((Input!$J$118+Input!$I$94)*$J$7)-SUM($J530:BH530),((Input!$J$118+Input!$I$94)*$J$7)/A16taxstdlife))</f>
        <v>0</v>
      </c>
      <c r="BJ530" s="16"/>
      <c r="BK530" s="16"/>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2" customFormat="1" hidden="1" outlineLevel="2">
      <c r="A531" s="16"/>
      <c r="B531" s="16"/>
      <c r="C531" s="35"/>
      <c r="D531" s="546"/>
      <c r="E531" s="293">
        <v>5</v>
      </c>
      <c r="F531" s="37"/>
      <c r="G531" s="318"/>
      <c r="H531" s="320"/>
      <c r="I531" s="320"/>
      <c r="J531" s="320"/>
      <c r="K531" s="319"/>
      <c r="L531" s="172">
        <f>IF(A16taxstdlife="n/a","n/a",IF(L$3&gt;(A16taxstdlife+$E531),((Input!$K$118+Input!$K$94)*$K$7)-SUM($K531:K531),((Input!$K$118+Input!$K$94)*$K$7)/A16taxstdlife))</f>
        <v>0</v>
      </c>
      <c r="M531" s="172">
        <f>IF(A16taxstdlife="n/a","n/a",IF(M$3&gt;(A16taxstdlife+$E531),((Input!$K$118+Input!$K$94)*$K$7)-SUM($K531:L531),((Input!$K$118+Input!$K$94)*$K$7)/A16taxstdlife))</f>
        <v>0</v>
      </c>
      <c r="N531" s="172">
        <f>IF(A16taxstdlife="n/a","n/a",IF(N$3&gt;(A16taxstdlife+$E531),((Input!$K$118+Input!$K$94)*$K$7)-SUM($K531:M531),((Input!$K$118+Input!$K$94)*$K$7)/A16taxstdlife))</f>
        <v>0</v>
      </c>
      <c r="O531" s="172">
        <f>IF(A16taxstdlife="n/a","n/a",IF(O$3&gt;(A16taxstdlife+$E531),((Input!$K$118+Input!$K$94)*$K$7)-SUM($K531:N531),((Input!$K$118+Input!$K$94)*$K$7)/A16taxstdlife))</f>
        <v>0</v>
      </c>
      <c r="P531" s="172">
        <f>IF(A16taxstdlife="n/a","n/a",IF(P$3&gt;(A16taxstdlife+$E531),((Input!$K$118+Input!$K$94)*$K$7)-SUM($K531:O531),((Input!$K$118+Input!$K$94)*$K$7)/A16taxstdlife))</f>
        <v>0</v>
      </c>
      <c r="Q531" s="172">
        <f>IF(A16taxstdlife="n/a","n/a",IF(Q$3&gt;(A16taxstdlife+$E531),((Input!$K$118+Input!$K$94)*$K$7)-SUM($K531:P531),((Input!$K$118+Input!$K$94)*$K$7)/A16taxstdlife))</f>
        <v>0</v>
      </c>
      <c r="R531" s="172">
        <f>IF(A16taxstdlife="n/a","n/a",IF(R$3&gt;(A16taxstdlife+$E531),((Input!$K$118+Input!$K$94)*$K$7)-SUM($K531:Q531),((Input!$K$118+Input!$K$94)*$K$7)/A16taxstdlife))</f>
        <v>0</v>
      </c>
      <c r="S531" s="172">
        <f>IF(A16taxstdlife="n/a","n/a",IF(S$3&gt;(A16taxstdlife+$E531),((Input!$K$118+Input!$K$94)*$K$7)-SUM($K531:R531),((Input!$K$118+Input!$K$94)*$K$7)/A16taxstdlife))</f>
        <v>0</v>
      </c>
      <c r="T531" s="172">
        <f>IF(A16taxstdlife="n/a","n/a",IF(T$3&gt;(A16taxstdlife+$E531),((Input!$K$118+Input!$K$94)*$K$7)-SUM($K531:S531),((Input!$K$118+Input!$K$94)*$K$7)/A16taxstdlife))</f>
        <v>0</v>
      </c>
      <c r="U531" s="172">
        <f>IF(A16taxstdlife="n/a","n/a",IF(U$3&gt;(A16taxstdlife+$E531),((Input!$K$118+Input!$K$94)*$K$7)-SUM($K531:T531),((Input!$K$118+Input!$K$94)*$K$7)/A16taxstdlife))</f>
        <v>0</v>
      </c>
      <c r="V531" s="172">
        <f>IF(A16taxstdlife="n/a","n/a",IF(V$3&gt;(A16taxstdlife+$E531),((Input!$K$118+Input!$K$94)*$K$7)-SUM($K531:U531),((Input!$K$118+Input!$K$94)*$K$7)/A16taxstdlife))</f>
        <v>0</v>
      </c>
      <c r="W531" s="172">
        <f>IF(A16taxstdlife="n/a","n/a",IF(W$3&gt;(A16taxstdlife+$E531),((Input!$K$118+Input!$K$94)*$K$7)-SUM($K531:V531),((Input!$K$118+Input!$K$94)*$K$7)/A16taxstdlife))</f>
        <v>0</v>
      </c>
      <c r="X531" s="172">
        <f>IF(A16taxstdlife="n/a","n/a",IF(X$3&gt;(A16taxstdlife+$E531),((Input!$K$118+Input!$K$94)*$K$7)-SUM($K531:W531),((Input!$K$118+Input!$K$94)*$K$7)/A16taxstdlife))</f>
        <v>0</v>
      </c>
      <c r="Y531" s="172">
        <f>IF(A16taxstdlife="n/a","n/a",IF(Y$3&gt;(A16taxstdlife+$E531),((Input!$K$118+Input!$K$94)*$K$7)-SUM($K531:X531),((Input!$K$118+Input!$K$94)*$K$7)/A16taxstdlife))</f>
        <v>0</v>
      </c>
      <c r="Z531" s="172">
        <f>IF(A16taxstdlife="n/a","n/a",IF(Z$3&gt;(A16taxstdlife+$E531),((Input!$K$118+Input!$K$94)*$K$7)-SUM($K531:Y531),((Input!$K$118+Input!$K$94)*$K$7)/A16taxstdlife))</f>
        <v>0</v>
      </c>
      <c r="AA531" s="172">
        <f>IF(A16taxstdlife="n/a","n/a",IF(AA$3&gt;(A16taxstdlife+$E531),((Input!$K$118+Input!$K$94)*$K$7)-SUM($K531:Z531),((Input!$K$118+Input!$K$94)*$K$7)/A16taxstdlife))</f>
        <v>0</v>
      </c>
      <c r="AB531" s="172">
        <f>IF(A16taxstdlife="n/a","n/a",IF(AB$3&gt;(A16taxstdlife+$E531),((Input!$K$118+Input!$K$94)*$K$7)-SUM($K531:AA531),((Input!$K$118+Input!$K$94)*$K$7)/A16taxstdlife))</f>
        <v>0</v>
      </c>
      <c r="AC531" s="172">
        <f>IF(A16taxstdlife="n/a","n/a",IF(AC$3&gt;(A16taxstdlife+$E531),((Input!$K$118+Input!$K$94)*$K$7)-SUM($K531:AB531),((Input!$K$118+Input!$K$94)*$K$7)/A16taxstdlife))</f>
        <v>0</v>
      </c>
      <c r="AD531" s="172">
        <f>IF(A16taxstdlife="n/a","n/a",IF(AD$3&gt;(A16taxstdlife+$E531),((Input!$K$118+Input!$K$94)*$K$7)-SUM($K531:AC531),((Input!$K$118+Input!$K$94)*$K$7)/A16taxstdlife))</f>
        <v>0</v>
      </c>
      <c r="AE531" s="172">
        <f>IF(A16taxstdlife="n/a","n/a",IF(AE$3&gt;(A16taxstdlife+$E531),((Input!$K$118+Input!$K$94)*$K$7)-SUM($K531:AD531),((Input!$K$118+Input!$K$94)*$K$7)/A16taxstdlife))</f>
        <v>0</v>
      </c>
      <c r="AF531" s="172">
        <f>IF(A16taxstdlife="n/a","n/a",IF(AF$3&gt;(A16taxstdlife+$E531),((Input!$K$118+Input!$K$94)*$K$7)-SUM($K531:AE531),((Input!$K$118+Input!$K$94)*$K$7)/A16taxstdlife))</f>
        <v>0</v>
      </c>
      <c r="AG531" s="172">
        <f>IF(A16taxstdlife="n/a","n/a",IF(AG$3&gt;(A16taxstdlife+$E531),((Input!$K$118+Input!$K$94)*$K$7)-SUM($K531:AF531),((Input!$K$118+Input!$K$94)*$K$7)/A16taxstdlife))</f>
        <v>0</v>
      </c>
      <c r="AH531" s="172">
        <f>IF(A16taxstdlife="n/a","n/a",IF(AH$3&gt;(A16taxstdlife+$E531),((Input!$K$118+Input!$K$94)*$K$7)-SUM($K531:AG531),((Input!$K$118+Input!$K$94)*$K$7)/A16taxstdlife))</f>
        <v>0</v>
      </c>
      <c r="AI531" s="172">
        <f>IF(A16taxstdlife="n/a","n/a",IF(AI$3&gt;(A16taxstdlife+$E531),((Input!$K$118+Input!$K$94)*$K$7)-SUM($K531:AH531),((Input!$K$118+Input!$K$94)*$K$7)/A16taxstdlife))</f>
        <v>0</v>
      </c>
      <c r="AJ531" s="172">
        <f>IF(A16taxstdlife="n/a","n/a",IF(AJ$3&gt;(A16taxstdlife+$E531),((Input!$K$118+Input!$K$94)*$K$7)-SUM($K531:AI531),((Input!$K$118+Input!$K$94)*$K$7)/A16taxstdlife))</f>
        <v>0</v>
      </c>
      <c r="AK531" s="172">
        <f>IF(A16taxstdlife="n/a","n/a",IF(AK$3&gt;(A16taxstdlife+$E531),((Input!$K$118+Input!$K$94)*$K$7)-SUM($K531:AJ531),((Input!$K$118+Input!$K$94)*$K$7)/A16taxstdlife))</f>
        <v>0</v>
      </c>
      <c r="AL531" s="172">
        <f>IF(A16taxstdlife="n/a","n/a",IF(AL$3&gt;(A16taxstdlife+$E531),((Input!$K$118+Input!$K$94)*$K$7)-SUM($K531:AK531),((Input!$K$118+Input!$K$94)*$K$7)/A16taxstdlife))</f>
        <v>0</v>
      </c>
      <c r="AM531" s="172">
        <f>IF(A16taxstdlife="n/a","n/a",IF(AM$3&gt;(A16taxstdlife+$E531),((Input!$K$118+Input!$K$94)*$K$7)-SUM($K531:AL531),((Input!$K$118+Input!$K$94)*$K$7)/A16taxstdlife))</f>
        <v>0</v>
      </c>
      <c r="AN531" s="172">
        <f>IF(A16taxstdlife="n/a","n/a",IF(AN$3&gt;(A16taxstdlife+$E531),((Input!$K$118+Input!$K$94)*$K$7)-SUM($K531:AM531),((Input!$K$118+Input!$K$94)*$K$7)/A16taxstdlife))</f>
        <v>0</v>
      </c>
      <c r="AO531" s="172">
        <f>IF(A16taxstdlife="n/a","n/a",IF(AO$3&gt;(A16taxstdlife+$E531),((Input!$K$118+Input!$K$94)*$K$7)-SUM($K531:AN531),((Input!$K$118+Input!$K$94)*$K$7)/A16taxstdlife))</f>
        <v>0</v>
      </c>
      <c r="AP531" s="172">
        <f>IF(A16taxstdlife="n/a","n/a",IF(AP$3&gt;(A16taxstdlife+$E531),((Input!$K$118+Input!$K$94)*$K$7)-SUM($K531:AO531),((Input!$K$118+Input!$K$94)*$K$7)/A16taxstdlife))</f>
        <v>0</v>
      </c>
      <c r="AQ531" s="172">
        <f>IF(A16taxstdlife="n/a","n/a",IF(AQ$3&gt;(A16taxstdlife+$E531),((Input!$K$118+Input!$K$94)*$K$7)-SUM($K531:AP531),((Input!$K$118+Input!$K$94)*$K$7)/A16taxstdlife))</f>
        <v>0</v>
      </c>
      <c r="AR531" s="172">
        <f>IF(A16taxstdlife="n/a","n/a",IF(AR$3&gt;(A16taxstdlife+$E531),((Input!$K$118+Input!$K$94)*$K$7)-SUM($K531:AQ531),((Input!$K$118+Input!$K$94)*$K$7)/A16taxstdlife))</f>
        <v>0</v>
      </c>
      <c r="AS531" s="172">
        <f>IF(A16taxstdlife="n/a","n/a",IF(AS$3&gt;(A16taxstdlife+$E531),((Input!$K$118+Input!$K$94)*$K$7)-SUM($K531:AR531),((Input!$K$118+Input!$K$94)*$K$7)/A16taxstdlife))</f>
        <v>0</v>
      </c>
      <c r="AT531" s="172">
        <f>IF(A16taxstdlife="n/a","n/a",IF(AT$3&gt;(A16taxstdlife+$E531),((Input!$K$118+Input!$K$94)*$K$7)-SUM($K531:AS531),((Input!$K$118+Input!$K$94)*$K$7)/A16taxstdlife))</f>
        <v>0</v>
      </c>
      <c r="AU531" s="172">
        <f>IF(A16taxstdlife="n/a","n/a",IF(AU$3&gt;(A16taxstdlife+$E531),((Input!$K$118+Input!$K$94)*$K$7)-SUM($K531:AT531),((Input!$K$118+Input!$K$94)*$K$7)/A16taxstdlife))</f>
        <v>0</v>
      </c>
      <c r="AV531" s="172">
        <f>IF(A16taxstdlife="n/a","n/a",IF(AV$3&gt;(A16taxstdlife+$E531),((Input!$K$118+Input!$K$94)*$K$7)-SUM($K531:AU531),((Input!$K$118+Input!$K$94)*$K$7)/A16taxstdlife))</f>
        <v>0</v>
      </c>
      <c r="AW531" s="172">
        <f>IF(A16taxstdlife="n/a","n/a",IF(AW$3&gt;(A16taxstdlife+$E531),((Input!$K$118+Input!$K$94)*$K$7)-SUM($K531:AV531),((Input!$K$118+Input!$K$94)*$K$7)/A16taxstdlife))</f>
        <v>0</v>
      </c>
      <c r="AX531" s="172">
        <f>IF(A16taxstdlife="n/a","n/a",IF(AX$3&gt;(A16taxstdlife+$E531),((Input!$K$118+Input!$K$94)*$K$7)-SUM($K531:AW531),((Input!$K$118+Input!$K$94)*$K$7)/A16taxstdlife))</f>
        <v>0</v>
      </c>
      <c r="AY531" s="172">
        <f>IF(A16taxstdlife="n/a","n/a",IF(AY$3&gt;(A16taxstdlife+$E531),((Input!$K$118+Input!$K$94)*$K$7)-SUM($K531:AX531),((Input!$K$118+Input!$K$94)*$K$7)/A16taxstdlife))</f>
        <v>0</v>
      </c>
      <c r="AZ531" s="172">
        <f>IF(A16taxstdlife="n/a","n/a",IF(AZ$3&gt;(A16taxstdlife+$E531),((Input!$K$118+Input!$K$94)*$K$7)-SUM($K531:AY531),((Input!$K$118+Input!$K$94)*$K$7)/A16taxstdlife))</f>
        <v>0</v>
      </c>
      <c r="BA531" s="172">
        <f>IF(A16taxstdlife="n/a","n/a",IF(BA$3&gt;(A16taxstdlife+$E531),((Input!$K$118+Input!$K$94)*$K$7)-SUM($K531:AZ531),((Input!$K$118+Input!$K$94)*$K$7)/A16taxstdlife))</f>
        <v>0</v>
      </c>
      <c r="BB531" s="172">
        <f>IF(A16taxstdlife="n/a","n/a",IF(BB$3&gt;(A16taxstdlife+$E531),((Input!$K$118+Input!$K$94)*$K$7)-SUM($K531:BA531),((Input!$K$118+Input!$K$94)*$K$7)/A16taxstdlife))</f>
        <v>0</v>
      </c>
      <c r="BC531" s="172">
        <f>IF(A16taxstdlife="n/a","n/a",IF(BC$3&gt;(A16taxstdlife+$E531),((Input!$K$118+Input!$K$94)*$K$7)-SUM($K531:BB531),((Input!$K$118+Input!$K$94)*$K$7)/A16taxstdlife))</f>
        <v>0</v>
      </c>
      <c r="BD531" s="172">
        <f>IF(A16taxstdlife="n/a","n/a",IF(BD$3&gt;(A16taxstdlife+$E531),((Input!$K$118+Input!$K$94)*$K$7)-SUM($K531:BC531),((Input!$K$118+Input!$K$94)*$K$7)/A16taxstdlife))</f>
        <v>0</v>
      </c>
      <c r="BE531" s="172">
        <f>IF(A16taxstdlife="n/a","n/a",IF(BE$3&gt;(A16taxstdlife+$E531),((Input!$K$118+Input!$K$94)*$K$7)-SUM($K531:BD531),((Input!$K$118+Input!$K$94)*$K$7)/A16taxstdlife))</f>
        <v>0</v>
      </c>
      <c r="BF531" s="172">
        <f>IF(A16taxstdlife="n/a","n/a",IF(BF$3&gt;(A16taxstdlife+$E531),((Input!$K$118+Input!$K$94)*$K$7)-SUM($K531:BE531),((Input!$K$118+Input!$K$94)*$K$7)/A16taxstdlife))</f>
        <v>0</v>
      </c>
      <c r="BG531" s="172">
        <f>IF(A16taxstdlife="n/a","n/a",IF(BG$3&gt;(A16taxstdlife+$E531),((Input!$K$118+Input!$K$94)*$K$7)-SUM($K531:BF531),((Input!$K$118+Input!$K$94)*$K$7)/A16taxstdlife))</f>
        <v>0</v>
      </c>
      <c r="BH531" s="172">
        <f>IF(A16taxstdlife="n/a","n/a",IF(BH$3&gt;(A16taxstdlife+$E531),((Input!$K$118+Input!$K$94)*$K$7)-SUM($K531:BG531),((Input!$K$118+Input!$K$94)*$K$7)/A16taxstdlife))</f>
        <v>0</v>
      </c>
      <c r="BI531" s="172">
        <f>IF(A16taxstdlife="n/a","n/a",IF(BI$3&gt;(A16taxstdlife+$E531),((Input!$K$118+Input!$K$94)*$K$7)-SUM($K531:BH531),((Input!$K$118+Input!$K$94)*$K$7)/A16taxstdlife))</f>
        <v>0</v>
      </c>
      <c r="BJ531" s="16"/>
      <c r="BK531" s="16"/>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2" customFormat="1" hidden="1" outlineLevel="2">
      <c r="A532" s="16"/>
      <c r="B532" s="16"/>
      <c r="C532" s="35"/>
      <c r="D532" s="546"/>
      <c r="E532" s="293">
        <v>6</v>
      </c>
      <c r="F532" s="37"/>
      <c r="G532" s="318"/>
      <c r="H532" s="320"/>
      <c r="I532" s="320"/>
      <c r="J532" s="320"/>
      <c r="K532" s="320"/>
      <c r="L532" s="319"/>
      <c r="M532" s="172">
        <f>IF(A16taxstdlife="n/a","n/a",IF(M$3&gt;(A16taxstdlife+$E532),((Input!$K$118+Input!$K$94)*$L$7)-SUM($L532:L532),((Input!$K$118+Input!$K$94)*$L$7)/A16taxstdlife))</f>
        <v>0</v>
      </c>
      <c r="N532" s="172">
        <f>IF(A16taxstdlife="n/a","n/a",IF(N$3&gt;(A16taxstdlife+$E532),((Input!$K$118+Input!$K$94)*$L$7)-SUM($L532:M532),((Input!$K$118+Input!$K$94)*$L$7)/A16taxstdlife))</f>
        <v>0</v>
      </c>
      <c r="O532" s="172">
        <f>IF(A16taxstdlife="n/a","n/a",IF(O$3&gt;(A16taxstdlife+$E532),((Input!$K$118+Input!$K$94)*$L$7)-SUM($L532:N532),((Input!$K$118+Input!$K$94)*$L$7)/A16taxstdlife))</f>
        <v>0</v>
      </c>
      <c r="P532" s="172">
        <f>IF(A16taxstdlife="n/a","n/a",IF(P$3&gt;(A16taxstdlife+$E532),((Input!$K$118+Input!$K$94)*$L$7)-SUM($L532:O532),((Input!$K$118+Input!$K$94)*$L$7)/A16taxstdlife))</f>
        <v>0</v>
      </c>
      <c r="Q532" s="172">
        <f>IF(A16taxstdlife="n/a","n/a",IF(Q$3&gt;(A16taxstdlife+$E532),((Input!$K$118+Input!$K$94)*$L$7)-SUM($L532:P532),((Input!$K$118+Input!$K$94)*$L$7)/A16taxstdlife))</f>
        <v>0</v>
      </c>
      <c r="R532" s="172">
        <f>IF(A16taxstdlife="n/a","n/a",IF(R$3&gt;(A16taxstdlife+$E532),((Input!$K$118+Input!$K$94)*$L$7)-SUM($L532:Q532),((Input!$K$118+Input!$K$94)*$L$7)/A16taxstdlife))</f>
        <v>0</v>
      </c>
      <c r="S532" s="172">
        <f>IF(A16taxstdlife="n/a","n/a",IF(S$3&gt;(A16taxstdlife+$E532),((Input!$K$118+Input!$K$94)*$L$7)-SUM($L532:R532),((Input!$K$118+Input!$K$94)*$L$7)/A16taxstdlife))</f>
        <v>0</v>
      </c>
      <c r="T532" s="172">
        <f>IF(A16taxstdlife="n/a","n/a",IF(T$3&gt;(A16taxstdlife+$E532),((Input!$K$118+Input!$K$94)*$L$7)-SUM($L532:S532),((Input!$K$118+Input!$K$94)*$L$7)/A16taxstdlife))</f>
        <v>0</v>
      </c>
      <c r="U532" s="172">
        <f>IF(A16taxstdlife="n/a","n/a",IF(U$3&gt;(A16taxstdlife+$E532),((Input!$K$118+Input!$K$94)*$L$7)-SUM($L532:T532),((Input!$K$118+Input!$K$94)*$L$7)/A16taxstdlife))</f>
        <v>0</v>
      </c>
      <c r="V532" s="172">
        <f>IF(A16taxstdlife="n/a","n/a",IF(V$3&gt;(A16taxstdlife+$E532),((Input!$K$118+Input!$K$94)*$L$7)-SUM($L532:U532),((Input!$K$118+Input!$K$94)*$L$7)/A16taxstdlife))</f>
        <v>0</v>
      </c>
      <c r="W532" s="172">
        <f>IF(A16taxstdlife="n/a","n/a",IF(W$3&gt;(A16taxstdlife+$E532),((Input!$K$118+Input!$K$94)*$L$7)-SUM($L532:V532),((Input!$K$118+Input!$K$94)*$L$7)/A16taxstdlife))</f>
        <v>0</v>
      </c>
      <c r="X532" s="172">
        <f>IF(A16taxstdlife="n/a","n/a",IF(X$3&gt;(A16taxstdlife+$E532),((Input!$K$118+Input!$K$94)*$L$7)-SUM($L532:W532),((Input!$K$118+Input!$K$94)*$L$7)/A16taxstdlife))</f>
        <v>0</v>
      </c>
      <c r="Y532" s="172">
        <f>IF(A16taxstdlife="n/a","n/a",IF(Y$3&gt;(A16taxstdlife+$E532),((Input!$K$118+Input!$K$94)*$L$7)-SUM($L532:X532),((Input!$K$118+Input!$K$94)*$L$7)/A16taxstdlife))</f>
        <v>0</v>
      </c>
      <c r="Z532" s="172">
        <f>IF(A16taxstdlife="n/a","n/a",IF(Z$3&gt;(A16taxstdlife+$E532),((Input!$K$118+Input!$K$94)*$L$7)-SUM($L532:Y532),((Input!$K$118+Input!$K$94)*$L$7)/A16taxstdlife))</f>
        <v>0</v>
      </c>
      <c r="AA532" s="172">
        <f>IF(A16taxstdlife="n/a","n/a",IF(AA$3&gt;(A16taxstdlife+$E532),((Input!$K$118+Input!$K$94)*$L$7)-SUM($L532:Z532),((Input!$K$118+Input!$K$94)*$L$7)/A16taxstdlife))</f>
        <v>0</v>
      </c>
      <c r="AB532" s="172">
        <f>IF(A16taxstdlife="n/a","n/a",IF(AB$3&gt;(A16taxstdlife+$E532),((Input!$K$118+Input!$K$94)*$L$7)-SUM($L532:AA532),((Input!$K$118+Input!$K$94)*$L$7)/A16taxstdlife))</f>
        <v>0</v>
      </c>
      <c r="AC532" s="172">
        <f>IF(A16taxstdlife="n/a","n/a",IF(AC$3&gt;(A16taxstdlife+$E532),((Input!$K$118+Input!$K$94)*$L$7)-SUM($L532:AB532),((Input!$K$118+Input!$K$94)*$L$7)/A16taxstdlife))</f>
        <v>0</v>
      </c>
      <c r="AD532" s="172">
        <f>IF(A16taxstdlife="n/a","n/a",IF(AD$3&gt;(A16taxstdlife+$E532),((Input!$K$118+Input!$K$94)*$L$7)-SUM($L532:AC532),((Input!$K$118+Input!$K$94)*$L$7)/A16taxstdlife))</f>
        <v>0</v>
      </c>
      <c r="AE532" s="172">
        <f>IF(A16taxstdlife="n/a","n/a",IF(AE$3&gt;(A16taxstdlife+$E532),((Input!$K$118+Input!$K$94)*$L$7)-SUM($L532:AD532),((Input!$K$118+Input!$K$94)*$L$7)/A16taxstdlife))</f>
        <v>0</v>
      </c>
      <c r="AF532" s="172">
        <f>IF(A16taxstdlife="n/a","n/a",IF(AF$3&gt;(A16taxstdlife+$E532),((Input!$K$118+Input!$K$94)*$L$7)-SUM($L532:AE532),((Input!$K$118+Input!$K$94)*$L$7)/A16taxstdlife))</f>
        <v>0</v>
      </c>
      <c r="AG532" s="172">
        <f>IF(A16taxstdlife="n/a","n/a",IF(AG$3&gt;(A16taxstdlife+$E532),((Input!$K$118+Input!$K$94)*$L$7)-SUM($L532:AF532),((Input!$K$118+Input!$K$94)*$L$7)/A16taxstdlife))</f>
        <v>0</v>
      </c>
      <c r="AH532" s="172">
        <f>IF(A16taxstdlife="n/a","n/a",IF(AH$3&gt;(A16taxstdlife+$E532),((Input!$K$118+Input!$K$94)*$L$7)-SUM($L532:AG532),((Input!$K$118+Input!$K$94)*$L$7)/A16taxstdlife))</f>
        <v>0</v>
      </c>
      <c r="AI532" s="172">
        <f>IF(A16taxstdlife="n/a","n/a",IF(AI$3&gt;(A16taxstdlife+$E532),((Input!$K$118+Input!$K$94)*$L$7)-SUM($L532:AH532),((Input!$K$118+Input!$K$94)*$L$7)/A16taxstdlife))</f>
        <v>0</v>
      </c>
      <c r="AJ532" s="172">
        <f>IF(A16taxstdlife="n/a","n/a",IF(AJ$3&gt;(A16taxstdlife+$E532),((Input!$K$118+Input!$K$94)*$L$7)-SUM($L532:AI532),((Input!$K$118+Input!$K$94)*$L$7)/A16taxstdlife))</f>
        <v>0</v>
      </c>
      <c r="AK532" s="172">
        <f>IF(A16taxstdlife="n/a","n/a",IF(AK$3&gt;(A16taxstdlife+$E532),((Input!$K$118+Input!$K$94)*$L$7)-SUM($L532:AJ532),((Input!$K$118+Input!$K$94)*$L$7)/A16taxstdlife))</f>
        <v>0</v>
      </c>
      <c r="AL532" s="172">
        <f>IF(A16taxstdlife="n/a","n/a",IF(AL$3&gt;(A16taxstdlife+$E532),((Input!$K$118+Input!$K$94)*$L$7)-SUM($L532:AK532),((Input!$K$118+Input!$K$94)*$L$7)/A16taxstdlife))</f>
        <v>0</v>
      </c>
      <c r="AM532" s="172">
        <f>IF(A16taxstdlife="n/a","n/a",IF(AM$3&gt;(A16taxstdlife+$E532),((Input!$K$118+Input!$K$94)*$L$7)-SUM($L532:AL532),((Input!$K$118+Input!$K$94)*$L$7)/A16taxstdlife))</f>
        <v>0</v>
      </c>
      <c r="AN532" s="172">
        <f>IF(A16taxstdlife="n/a","n/a",IF(AN$3&gt;(A16taxstdlife+$E532),((Input!$K$118+Input!$K$94)*$L$7)-SUM($L532:AM532),((Input!$K$118+Input!$K$94)*$L$7)/A16taxstdlife))</f>
        <v>0</v>
      </c>
      <c r="AO532" s="172">
        <f>IF(A16taxstdlife="n/a","n/a",IF(AO$3&gt;(A16taxstdlife+$E532),((Input!$K$118+Input!$K$94)*$L$7)-SUM($L532:AN532),((Input!$K$118+Input!$K$94)*$L$7)/A16taxstdlife))</f>
        <v>0</v>
      </c>
      <c r="AP532" s="172">
        <f>IF(A16taxstdlife="n/a","n/a",IF(AP$3&gt;(A16taxstdlife+$E532),((Input!$K$118+Input!$K$94)*$L$7)-SUM($L532:AO532),((Input!$K$118+Input!$K$94)*$L$7)/A16taxstdlife))</f>
        <v>0</v>
      </c>
      <c r="AQ532" s="172">
        <f>IF(A16taxstdlife="n/a","n/a",IF(AQ$3&gt;(A16taxstdlife+$E532),((Input!$K$118+Input!$K$94)*$L$7)-SUM($L532:AP532),((Input!$K$118+Input!$K$94)*$L$7)/A16taxstdlife))</f>
        <v>0</v>
      </c>
      <c r="AR532" s="172">
        <f>IF(A16taxstdlife="n/a","n/a",IF(AR$3&gt;(A16taxstdlife+$E532),((Input!$K$118+Input!$K$94)*$L$7)-SUM($L532:AQ532),((Input!$K$118+Input!$K$94)*$L$7)/A16taxstdlife))</f>
        <v>0</v>
      </c>
      <c r="AS532" s="172">
        <f>IF(A16taxstdlife="n/a","n/a",IF(AS$3&gt;(A16taxstdlife+$E532),((Input!$K$118+Input!$K$94)*$L$7)-SUM($L532:AR532),((Input!$K$118+Input!$K$94)*$L$7)/A16taxstdlife))</f>
        <v>0</v>
      </c>
      <c r="AT532" s="172">
        <f>IF(A16taxstdlife="n/a","n/a",IF(AT$3&gt;(A16taxstdlife+$E532),((Input!$K$118+Input!$K$94)*$L$7)-SUM($L532:AS532),((Input!$K$118+Input!$K$94)*$L$7)/A16taxstdlife))</f>
        <v>0</v>
      </c>
      <c r="AU532" s="172">
        <f>IF(A16taxstdlife="n/a","n/a",IF(AU$3&gt;(A16taxstdlife+$E532),((Input!$K$118+Input!$K$94)*$L$7)-SUM($L532:AT532),((Input!$K$118+Input!$K$94)*$L$7)/A16taxstdlife))</f>
        <v>0</v>
      </c>
      <c r="AV532" s="172">
        <f>IF(A16taxstdlife="n/a","n/a",IF(AV$3&gt;(A16taxstdlife+$E532),((Input!$K$118+Input!$K$94)*$L$7)-SUM($L532:AU532),((Input!$K$118+Input!$K$94)*$L$7)/A16taxstdlife))</f>
        <v>0</v>
      </c>
      <c r="AW532" s="172">
        <f>IF(A16taxstdlife="n/a","n/a",IF(AW$3&gt;(A16taxstdlife+$E532),((Input!$K$118+Input!$K$94)*$L$7)-SUM($L532:AV532),((Input!$K$118+Input!$K$94)*$L$7)/A16taxstdlife))</f>
        <v>0</v>
      </c>
      <c r="AX532" s="172">
        <f>IF(A16taxstdlife="n/a","n/a",IF(AX$3&gt;(A16taxstdlife+$E532),((Input!$K$118+Input!$K$94)*$L$7)-SUM($L532:AW532),((Input!$K$118+Input!$K$94)*$L$7)/A16taxstdlife))</f>
        <v>0</v>
      </c>
      <c r="AY532" s="172">
        <f>IF(A16taxstdlife="n/a","n/a",IF(AY$3&gt;(A16taxstdlife+$E532),((Input!$K$118+Input!$K$94)*$L$7)-SUM($L532:AX532),((Input!$K$118+Input!$K$94)*$L$7)/A16taxstdlife))</f>
        <v>0</v>
      </c>
      <c r="AZ532" s="172">
        <f>IF(A16taxstdlife="n/a","n/a",IF(AZ$3&gt;(A16taxstdlife+$E532),((Input!$K$118+Input!$K$94)*$L$7)-SUM($L532:AY532),((Input!$K$118+Input!$K$94)*$L$7)/A16taxstdlife))</f>
        <v>0</v>
      </c>
      <c r="BA532" s="172">
        <f>IF(A16taxstdlife="n/a","n/a",IF(BA$3&gt;(A16taxstdlife+$E532),((Input!$K$118+Input!$K$94)*$L$7)-SUM($L532:AZ532),((Input!$K$118+Input!$K$94)*$L$7)/A16taxstdlife))</f>
        <v>0</v>
      </c>
      <c r="BB532" s="172">
        <f>IF(A16taxstdlife="n/a","n/a",IF(BB$3&gt;(A16taxstdlife+$E532),((Input!$K$118+Input!$K$94)*$L$7)-SUM($L532:BA532),((Input!$K$118+Input!$K$94)*$L$7)/A16taxstdlife))</f>
        <v>0</v>
      </c>
      <c r="BC532" s="172">
        <f>IF(A16taxstdlife="n/a","n/a",IF(BC$3&gt;(A16taxstdlife+$E532),((Input!$K$118+Input!$K$94)*$L$7)-SUM($L532:BB532),((Input!$K$118+Input!$K$94)*$L$7)/A16taxstdlife))</f>
        <v>0</v>
      </c>
      <c r="BD532" s="172">
        <f>IF(A16taxstdlife="n/a","n/a",IF(BD$3&gt;(A16taxstdlife+$E532),((Input!$K$118+Input!$K$94)*$L$7)-SUM($L532:BC532),((Input!$K$118+Input!$K$94)*$L$7)/A16taxstdlife))</f>
        <v>0</v>
      </c>
      <c r="BE532" s="172">
        <f>IF(A16taxstdlife="n/a","n/a",IF(BE$3&gt;(A16taxstdlife+$E532),((Input!$K$118+Input!$K$94)*$L$7)-SUM($L532:BD532),((Input!$K$118+Input!$K$94)*$L$7)/A16taxstdlife))</f>
        <v>0</v>
      </c>
      <c r="BF532" s="172">
        <f>IF(A16taxstdlife="n/a","n/a",IF(BF$3&gt;(A16taxstdlife+$E532),((Input!$K$118+Input!$K$94)*$L$7)-SUM($L532:BE532),((Input!$K$118+Input!$K$94)*$L$7)/A16taxstdlife))</f>
        <v>0</v>
      </c>
      <c r="BG532" s="172">
        <f>IF(A16taxstdlife="n/a","n/a",IF(BG$3&gt;(A16taxstdlife+$E532),((Input!$K$118+Input!$K$94)*$L$7)-SUM($L532:BF532),((Input!$K$118+Input!$K$94)*$L$7)/A16taxstdlife))</f>
        <v>0</v>
      </c>
      <c r="BH532" s="172">
        <f>IF(A16taxstdlife="n/a","n/a",IF(BH$3&gt;(A16taxstdlife+$E532),((Input!$K$118+Input!$K$94)*$L$7)-SUM($L532:BG532),((Input!$K$118+Input!$K$94)*$L$7)/A16taxstdlife))</f>
        <v>0</v>
      </c>
      <c r="BI532" s="172">
        <f>IF(A16taxstdlife="n/a","n/a",IF(BI$3&gt;(A16taxstdlife+$E532),((Input!$K$118+Input!$K$94)*$L$7)-SUM($L532:BH532),((Input!$K$118+Input!$K$94)*$L$7)/A16taxstdlife))</f>
        <v>0</v>
      </c>
      <c r="BJ532" s="16"/>
      <c r="BK532" s="16"/>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2" customFormat="1" hidden="1" outlineLevel="2">
      <c r="A533" s="16"/>
      <c r="B533" s="16"/>
      <c r="C533" s="35"/>
      <c r="D533" s="546"/>
      <c r="E533" s="293">
        <v>7</v>
      </c>
      <c r="F533" s="37"/>
      <c r="G533" s="318"/>
      <c r="H533" s="320"/>
      <c r="I533" s="320"/>
      <c r="J533" s="320"/>
      <c r="K533" s="320"/>
      <c r="L533" s="320"/>
      <c r="M533" s="319"/>
      <c r="N533" s="172">
        <f>IF(A16taxstdlife="n/a","n/a",IF(N$3&gt;(A16taxstdlife+$E533),((Input!$M$118+Input!$M$94)*$M$7)-SUM($M533:M533),((Input!$M$118+Input!$M$94)*$M$7)/A16taxstdlife))</f>
        <v>0</v>
      </c>
      <c r="O533" s="172">
        <f>IF(A16taxstdlife="n/a","n/a",IF(O$3&gt;(A16taxstdlife+$E533),((Input!$M$118+Input!$M$94)*$M$7)-SUM($M533:N533),((Input!$M$118+Input!$M$94)*$M$7)/A16taxstdlife))</f>
        <v>0</v>
      </c>
      <c r="P533" s="172">
        <f>IF(A16taxstdlife="n/a","n/a",IF(P$3&gt;(A16taxstdlife+$E533),((Input!$M$118+Input!$M$94)*$M$7)-SUM($M533:O533),((Input!$M$118+Input!$M$94)*$M$7)/A16taxstdlife))</f>
        <v>0</v>
      </c>
      <c r="Q533" s="172">
        <f>IF(A16taxstdlife="n/a","n/a",IF(Q$3&gt;(A16taxstdlife+$E533),((Input!$M$118+Input!$M$94)*$M$7)-SUM($M533:P533),((Input!$M$118+Input!$M$94)*$M$7)/A16taxstdlife))</f>
        <v>0</v>
      </c>
      <c r="R533" s="172">
        <f>IF(A16taxstdlife="n/a","n/a",IF(R$3&gt;(A16taxstdlife+$E533),((Input!$M$118+Input!$M$94)*$M$7)-SUM($M533:Q533),((Input!$M$118+Input!$M$94)*$M$7)/A16taxstdlife))</f>
        <v>0</v>
      </c>
      <c r="S533" s="172">
        <f>IF(A16taxstdlife="n/a","n/a",IF(S$3&gt;(A16taxstdlife+$E533),((Input!$M$118+Input!$M$94)*$M$7)-SUM($M533:R533),((Input!$M$118+Input!$M$94)*$M$7)/A16taxstdlife))</f>
        <v>0</v>
      </c>
      <c r="T533" s="172">
        <f>IF(A16taxstdlife="n/a","n/a",IF(T$3&gt;(A16taxstdlife+$E533),((Input!$M$118+Input!$M$94)*$M$7)-SUM($M533:S533),((Input!$M$118+Input!$M$94)*$M$7)/A16taxstdlife))</f>
        <v>0</v>
      </c>
      <c r="U533" s="172">
        <f>IF(A16taxstdlife="n/a","n/a",IF(U$3&gt;(A16taxstdlife+$E533),((Input!$M$118+Input!$M$94)*$M$7)-SUM($M533:T533),((Input!$M$118+Input!$M$94)*$M$7)/A16taxstdlife))</f>
        <v>0</v>
      </c>
      <c r="V533" s="172">
        <f>IF(A16taxstdlife="n/a","n/a",IF(V$3&gt;(A16taxstdlife+$E533),((Input!$M$118+Input!$M$94)*$M$7)-SUM($M533:U533),((Input!$M$118+Input!$M$94)*$M$7)/A16taxstdlife))</f>
        <v>0</v>
      </c>
      <c r="W533" s="172">
        <f>IF(A16taxstdlife="n/a","n/a",IF(W$3&gt;(A16taxstdlife+$E533),((Input!$M$118+Input!$M$94)*$M$7)-SUM($M533:V533),((Input!$M$118+Input!$M$94)*$M$7)/A16taxstdlife))</f>
        <v>0</v>
      </c>
      <c r="X533" s="172">
        <f>IF(A16taxstdlife="n/a","n/a",IF(X$3&gt;(A16taxstdlife+$E533),((Input!$M$118+Input!$M$94)*$M$7)-SUM($M533:W533),((Input!$M$118+Input!$M$94)*$M$7)/A16taxstdlife))</f>
        <v>0</v>
      </c>
      <c r="Y533" s="172">
        <f>IF(A16taxstdlife="n/a","n/a",IF(Y$3&gt;(A16taxstdlife+$E533),((Input!$M$118+Input!$M$94)*$M$7)-SUM($M533:X533),((Input!$M$118+Input!$M$94)*$M$7)/A16taxstdlife))</f>
        <v>0</v>
      </c>
      <c r="Z533" s="172">
        <f>IF(A16taxstdlife="n/a","n/a",IF(Z$3&gt;(A16taxstdlife+$E533),((Input!$M$118+Input!$M$94)*$M$7)-SUM($M533:Y533),((Input!$M$118+Input!$M$94)*$M$7)/A16taxstdlife))</f>
        <v>0</v>
      </c>
      <c r="AA533" s="172">
        <f>IF(A16taxstdlife="n/a","n/a",IF(AA$3&gt;(A16taxstdlife+$E533),((Input!$M$118+Input!$M$94)*$M$7)-SUM($M533:Z533),((Input!$M$118+Input!$M$94)*$M$7)/A16taxstdlife))</f>
        <v>0</v>
      </c>
      <c r="AB533" s="172">
        <f>IF(A16taxstdlife="n/a","n/a",IF(AB$3&gt;(A16taxstdlife+$E533),((Input!$M$118+Input!$M$94)*$M$7)-SUM($M533:AA533),((Input!$M$118+Input!$M$94)*$M$7)/A16taxstdlife))</f>
        <v>0</v>
      </c>
      <c r="AC533" s="172">
        <f>IF(A16taxstdlife="n/a","n/a",IF(AC$3&gt;(A16taxstdlife+$E533),((Input!$M$118+Input!$M$94)*$M$7)-SUM($M533:AB533),((Input!$M$118+Input!$M$94)*$M$7)/A16taxstdlife))</f>
        <v>0</v>
      </c>
      <c r="AD533" s="172">
        <f>IF(A16taxstdlife="n/a","n/a",IF(AD$3&gt;(A16taxstdlife+$E533),((Input!$M$118+Input!$M$94)*$M$7)-SUM($M533:AC533),((Input!$M$118+Input!$M$94)*$M$7)/A16taxstdlife))</f>
        <v>0</v>
      </c>
      <c r="AE533" s="172">
        <f>IF(A16taxstdlife="n/a","n/a",IF(AE$3&gt;(A16taxstdlife+$E533),((Input!$M$118+Input!$M$94)*$M$7)-SUM($M533:AD533),((Input!$M$118+Input!$M$94)*$M$7)/A16taxstdlife))</f>
        <v>0</v>
      </c>
      <c r="AF533" s="172">
        <f>IF(A16taxstdlife="n/a","n/a",IF(AF$3&gt;(A16taxstdlife+$E533),((Input!$M$118+Input!$M$94)*$M$7)-SUM($M533:AE533),((Input!$M$118+Input!$M$94)*$M$7)/A16taxstdlife))</f>
        <v>0</v>
      </c>
      <c r="AG533" s="172">
        <f>IF(A16taxstdlife="n/a","n/a",IF(AG$3&gt;(A16taxstdlife+$E533),((Input!$M$118+Input!$M$94)*$M$7)-SUM($M533:AF533),((Input!$M$118+Input!$M$94)*$M$7)/A16taxstdlife))</f>
        <v>0</v>
      </c>
      <c r="AH533" s="172">
        <f>IF(A16taxstdlife="n/a","n/a",IF(AH$3&gt;(A16taxstdlife+$E533),((Input!$M$118+Input!$M$94)*$M$7)-SUM($M533:AG533),((Input!$M$118+Input!$M$94)*$M$7)/A16taxstdlife))</f>
        <v>0</v>
      </c>
      <c r="AI533" s="172">
        <f>IF(A16taxstdlife="n/a","n/a",IF(AI$3&gt;(A16taxstdlife+$E533),((Input!$M$118+Input!$M$94)*$M$7)-SUM($M533:AH533),((Input!$M$118+Input!$M$94)*$M$7)/A16taxstdlife))</f>
        <v>0</v>
      </c>
      <c r="AJ533" s="172">
        <f>IF(A16taxstdlife="n/a","n/a",IF(AJ$3&gt;(A16taxstdlife+$E533),((Input!$M$118+Input!$M$94)*$M$7)-SUM($M533:AI533),((Input!$M$118+Input!$M$94)*$M$7)/A16taxstdlife))</f>
        <v>0</v>
      </c>
      <c r="AK533" s="172">
        <f>IF(A16taxstdlife="n/a","n/a",IF(AK$3&gt;(A16taxstdlife+$E533),((Input!$M$118+Input!$M$94)*$M$7)-SUM($M533:AJ533),((Input!$M$118+Input!$M$94)*$M$7)/A16taxstdlife))</f>
        <v>0</v>
      </c>
      <c r="AL533" s="172">
        <f>IF(A16taxstdlife="n/a","n/a",IF(AL$3&gt;(A16taxstdlife+$E533),((Input!$M$118+Input!$M$94)*$M$7)-SUM($M533:AK533),((Input!$M$118+Input!$M$94)*$M$7)/A16taxstdlife))</f>
        <v>0</v>
      </c>
      <c r="AM533" s="172">
        <f>IF(A16taxstdlife="n/a","n/a",IF(AM$3&gt;(A16taxstdlife+$E533),((Input!$M$118+Input!$M$94)*$M$7)-SUM($M533:AL533),((Input!$M$118+Input!$M$94)*$M$7)/A16taxstdlife))</f>
        <v>0</v>
      </c>
      <c r="AN533" s="172">
        <f>IF(A16taxstdlife="n/a","n/a",IF(AN$3&gt;(A16taxstdlife+$E533),((Input!$M$118+Input!$M$94)*$M$7)-SUM($M533:AM533),((Input!$M$118+Input!$M$94)*$M$7)/A16taxstdlife))</f>
        <v>0</v>
      </c>
      <c r="AO533" s="172">
        <f>IF(A16taxstdlife="n/a","n/a",IF(AO$3&gt;(A16taxstdlife+$E533),((Input!$M$118+Input!$M$94)*$M$7)-SUM($M533:AN533),((Input!$M$118+Input!$M$94)*$M$7)/A16taxstdlife))</f>
        <v>0</v>
      </c>
      <c r="AP533" s="172">
        <f>IF(A16taxstdlife="n/a","n/a",IF(AP$3&gt;(A16taxstdlife+$E533),((Input!$M$118+Input!$M$94)*$M$7)-SUM($M533:AO533),((Input!$M$118+Input!$M$94)*$M$7)/A16taxstdlife))</f>
        <v>0</v>
      </c>
      <c r="AQ533" s="172">
        <f>IF(A16taxstdlife="n/a","n/a",IF(AQ$3&gt;(A16taxstdlife+$E533),((Input!$M$118+Input!$M$94)*$M$7)-SUM($M533:AP533),((Input!$M$118+Input!$M$94)*$M$7)/A16taxstdlife))</f>
        <v>0</v>
      </c>
      <c r="AR533" s="172">
        <f>IF(A16taxstdlife="n/a","n/a",IF(AR$3&gt;(A16taxstdlife+$E533),((Input!$M$118+Input!$M$94)*$M$7)-SUM($M533:AQ533),((Input!$M$118+Input!$M$94)*$M$7)/A16taxstdlife))</f>
        <v>0</v>
      </c>
      <c r="AS533" s="172">
        <f>IF(A16taxstdlife="n/a","n/a",IF(AS$3&gt;(A16taxstdlife+$E533),((Input!$M$118+Input!$M$94)*$M$7)-SUM($M533:AR533),((Input!$M$118+Input!$M$94)*$M$7)/A16taxstdlife))</f>
        <v>0</v>
      </c>
      <c r="AT533" s="172">
        <f>IF(A16taxstdlife="n/a","n/a",IF(AT$3&gt;(A16taxstdlife+$E533),((Input!$M$118+Input!$M$94)*$M$7)-SUM($M533:AS533),((Input!$M$118+Input!$M$94)*$M$7)/A16taxstdlife))</f>
        <v>0</v>
      </c>
      <c r="AU533" s="172">
        <f>IF(A16taxstdlife="n/a","n/a",IF(AU$3&gt;(A16taxstdlife+$E533),((Input!$M$118+Input!$M$94)*$M$7)-SUM($M533:AT533),((Input!$M$118+Input!$M$94)*$M$7)/A16taxstdlife))</f>
        <v>0</v>
      </c>
      <c r="AV533" s="172">
        <f>IF(A16taxstdlife="n/a","n/a",IF(AV$3&gt;(A16taxstdlife+$E533),((Input!$M$118+Input!$M$94)*$M$7)-SUM($M533:AU533),((Input!$M$118+Input!$M$94)*$M$7)/A16taxstdlife))</f>
        <v>0</v>
      </c>
      <c r="AW533" s="172">
        <f>IF(A16taxstdlife="n/a","n/a",IF(AW$3&gt;(A16taxstdlife+$E533),((Input!$M$118+Input!$M$94)*$M$7)-SUM($M533:AV533),((Input!$M$118+Input!$M$94)*$M$7)/A16taxstdlife))</f>
        <v>0</v>
      </c>
      <c r="AX533" s="172">
        <f>IF(A16taxstdlife="n/a","n/a",IF(AX$3&gt;(A16taxstdlife+$E533),((Input!$M$118+Input!$M$94)*$M$7)-SUM($M533:AW533),((Input!$M$118+Input!$M$94)*$M$7)/A16taxstdlife))</f>
        <v>0</v>
      </c>
      <c r="AY533" s="172">
        <f>IF(A16taxstdlife="n/a","n/a",IF(AY$3&gt;(A16taxstdlife+$E533),((Input!$M$118+Input!$M$94)*$M$7)-SUM($M533:AX533),((Input!$M$118+Input!$M$94)*$M$7)/A16taxstdlife))</f>
        <v>0</v>
      </c>
      <c r="AZ533" s="172">
        <f>IF(A16taxstdlife="n/a","n/a",IF(AZ$3&gt;(A16taxstdlife+$E533),((Input!$M$118+Input!$M$94)*$M$7)-SUM($M533:AY533),((Input!$M$118+Input!$M$94)*$M$7)/A16taxstdlife))</f>
        <v>0</v>
      </c>
      <c r="BA533" s="172">
        <f>IF(A16taxstdlife="n/a","n/a",IF(BA$3&gt;(A16taxstdlife+$E533),((Input!$M$118+Input!$M$94)*$M$7)-SUM($M533:AZ533),((Input!$M$118+Input!$M$94)*$M$7)/A16taxstdlife))</f>
        <v>0</v>
      </c>
      <c r="BB533" s="172">
        <f>IF(A16taxstdlife="n/a","n/a",IF(BB$3&gt;(A16taxstdlife+$E533),((Input!$M$118+Input!$M$94)*$M$7)-SUM($M533:BA533),((Input!$M$118+Input!$M$94)*$M$7)/A16taxstdlife))</f>
        <v>0</v>
      </c>
      <c r="BC533" s="172">
        <f>IF(A16taxstdlife="n/a","n/a",IF(BC$3&gt;(A16taxstdlife+$E533),((Input!$M$118+Input!$M$94)*$M$7)-SUM($M533:BB533),((Input!$M$118+Input!$M$94)*$M$7)/A16taxstdlife))</f>
        <v>0</v>
      </c>
      <c r="BD533" s="172">
        <f>IF(A16taxstdlife="n/a","n/a",IF(BD$3&gt;(A16taxstdlife+$E533),((Input!$M$118+Input!$M$94)*$M$7)-SUM($M533:BC533),((Input!$M$118+Input!$M$94)*$M$7)/A16taxstdlife))</f>
        <v>0</v>
      </c>
      <c r="BE533" s="172">
        <f>IF(A16taxstdlife="n/a","n/a",IF(BE$3&gt;(A16taxstdlife+$E533),((Input!$M$118+Input!$M$94)*$M$7)-SUM($M533:BD533),((Input!$M$118+Input!$M$94)*$M$7)/A16taxstdlife))</f>
        <v>0</v>
      </c>
      <c r="BF533" s="172">
        <f>IF(A16taxstdlife="n/a","n/a",IF(BF$3&gt;(A16taxstdlife+$E533),((Input!$M$118+Input!$M$94)*$M$7)-SUM($M533:BE533),((Input!$M$118+Input!$M$94)*$M$7)/A16taxstdlife))</f>
        <v>0</v>
      </c>
      <c r="BG533" s="172">
        <f>IF(A16taxstdlife="n/a","n/a",IF(BG$3&gt;(A16taxstdlife+$E533),((Input!$M$118+Input!$M$94)*$M$7)-SUM($M533:BF533),((Input!$M$118+Input!$M$94)*$M$7)/A16taxstdlife))</f>
        <v>0</v>
      </c>
      <c r="BH533" s="172">
        <f>IF(A16taxstdlife="n/a","n/a",IF(BH$3&gt;(A16taxstdlife+$E533),((Input!$M$118+Input!$M$94)*$M$7)-SUM($M533:BG533),((Input!$M$118+Input!$M$94)*$M$7)/A16taxstdlife))</f>
        <v>0</v>
      </c>
      <c r="BI533" s="172">
        <f>IF(A16taxstdlife="n/a","n/a",IF(BI$3&gt;(A16taxstdlife+$E533),((Input!$M$118+Input!$M$94)*$M$7)-SUM($M533:BH533),((Input!$M$118+Input!$M$94)*$M$7)/A16taxstdlife))</f>
        <v>0</v>
      </c>
      <c r="BJ533" s="172"/>
      <c r="BK533" s="16"/>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2" customFormat="1" hidden="1" outlineLevel="2">
      <c r="A534" s="16"/>
      <c r="B534" s="16"/>
      <c r="C534" s="35"/>
      <c r="D534" s="546"/>
      <c r="E534" s="293">
        <v>8</v>
      </c>
      <c r="F534" s="37"/>
      <c r="G534" s="318"/>
      <c r="H534" s="320"/>
      <c r="I534" s="320"/>
      <c r="J534" s="320"/>
      <c r="K534" s="320"/>
      <c r="L534" s="320"/>
      <c r="M534" s="320"/>
      <c r="N534" s="319"/>
      <c r="O534" s="172">
        <f>IF(A16taxstdlife="n/a","n/a",IF(O$3&gt;(A16taxstdlife+$E534),((Input!$N$118+Input!$N$94)*$N$7)-SUM($N534:N534),((Input!$N$118+Input!$N$94)*$N$7)/A16taxstdlife))</f>
        <v>0</v>
      </c>
      <c r="P534" s="172">
        <f>IF(A16taxstdlife="n/a","n/a",IF(P$3&gt;(A16taxstdlife+$E534),((Input!$N$118+Input!$N$94)*$N$7)-SUM($N534:O534),((Input!$N$118+Input!$N$94)*$N$7)/A16taxstdlife))</f>
        <v>0</v>
      </c>
      <c r="Q534" s="172">
        <f>IF(A16taxstdlife="n/a","n/a",IF(Q$3&gt;(A16taxstdlife+$E534),((Input!$N$118+Input!$N$94)*$N$7)-SUM($N534:P534),((Input!$N$118+Input!$N$94)*$N$7)/A16taxstdlife))</f>
        <v>0</v>
      </c>
      <c r="R534" s="172">
        <f>IF(A16taxstdlife="n/a","n/a",IF(R$3&gt;(A16taxstdlife+$E534),((Input!$N$118+Input!$N$94)*$N$7)-SUM($N534:Q534),((Input!$N$118+Input!$N$94)*$N$7)/A16taxstdlife))</f>
        <v>0</v>
      </c>
      <c r="S534" s="172">
        <f>IF(A16taxstdlife="n/a","n/a",IF(S$3&gt;(A16taxstdlife+$E534),((Input!$N$118+Input!$N$94)*$N$7)-SUM($N534:R534),((Input!$N$118+Input!$N$94)*$N$7)/A16taxstdlife))</f>
        <v>0</v>
      </c>
      <c r="T534" s="172">
        <f>IF(A16taxstdlife="n/a","n/a",IF(T$3&gt;(A16taxstdlife+$E534),((Input!$N$118+Input!$N$94)*$N$7)-SUM($N534:S534),((Input!$N$118+Input!$N$94)*$N$7)/A16taxstdlife))</f>
        <v>0</v>
      </c>
      <c r="U534" s="172">
        <f>IF(A16taxstdlife="n/a","n/a",IF(U$3&gt;(A16taxstdlife+$E534),((Input!$N$118+Input!$N$94)*$N$7)-SUM($N534:T534),((Input!$N$118+Input!$N$94)*$N$7)/A16taxstdlife))</f>
        <v>0</v>
      </c>
      <c r="V534" s="172">
        <f>IF(A16taxstdlife="n/a","n/a",IF(V$3&gt;(A16taxstdlife+$E534),((Input!$N$118+Input!$N$94)*$N$7)-SUM($N534:U534),((Input!$N$118+Input!$N$94)*$N$7)/A16taxstdlife))</f>
        <v>0</v>
      </c>
      <c r="W534" s="172">
        <f>IF(A16taxstdlife="n/a","n/a",IF(W$3&gt;(A16taxstdlife+$E534),((Input!$N$118+Input!$N$94)*$N$7)-SUM($N534:V534),((Input!$N$118+Input!$N$94)*$N$7)/A16taxstdlife))</f>
        <v>0</v>
      </c>
      <c r="X534" s="172">
        <f>IF(A16taxstdlife="n/a","n/a",IF(X$3&gt;(A16taxstdlife+$E534),((Input!$N$118+Input!$N$94)*$N$7)-SUM($N534:W534),((Input!$N$118+Input!$N$94)*$N$7)/A16taxstdlife))</f>
        <v>0</v>
      </c>
      <c r="Y534" s="172">
        <f>IF(A16taxstdlife="n/a","n/a",IF(Y$3&gt;(A16taxstdlife+$E534),((Input!$N$118+Input!$N$94)*$N$7)-SUM($N534:X534),((Input!$N$118+Input!$N$94)*$N$7)/A16taxstdlife))</f>
        <v>0</v>
      </c>
      <c r="Z534" s="172">
        <f>IF(A16taxstdlife="n/a","n/a",IF(Z$3&gt;(A16taxstdlife+$E534),((Input!$N$118+Input!$N$94)*$N$7)-SUM($N534:Y534),((Input!$N$118+Input!$N$94)*$N$7)/A16taxstdlife))</f>
        <v>0</v>
      </c>
      <c r="AA534" s="172">
        <f>IF(A16taxstdlife="n/a","n/a",IF(AA$3&gt;(A16taxstdlife+$E534),((Input!$N$118+Input!$N$94)*$N$7)-SUM($N534:Z534),((Input!$N$118+Input!$N$94)*$N$7)/A16taxstdlife))</f>
        <v>0</v>
      </c>
      <c r="AB534" s="172">
        <f>IF(A16taxstdlife="n/a","n/a",IF(AB$3&gt;(A16taxstdlife+$E534),((Input!$N$118+Input!$N$94)*$N$7)-SUM($N534:AA534),((Input!$N$118+Input!$N$94)*$N$7)/A16taxstdlife))</f>
        <v>0</v>
      </c>
      <c r="AC534" s="172">
        <f>IF(A16taxstdlife="n/a","n/a",IF(AC$3&gt;(A16taxstdlife+$E534),((Input!$N$118+Input!$N$94)*$N$7)-SUM($N534:AB534),((Input!$N$118+Input!$N$94)*$N$7)/A16taxstdlife))</f>
        <v>0</v>
      </c>
      <c r="AD534" s="172">
        <f>IF(A16taxstdlife="n/a","n/a",IF(AD$3&gt;(A16taxstdlife+$E534),((Input!$N$118+Input!$N$94)*$N$7)-SUM($N534:AC534),((Input!$N$118+Input!$N$94)*$N$7)/A16taxstdlife))</f>
        <v>0</v>
      </c>
      <c r="AE534" s="172">
        <f>IF(A16taxstdlife="n/a","n/a",IF(AE$3&gt;(A16taxstdlife+$E534),((Input!$N$118+Input!$N$94)*$N$7)-SUM($N534:AD534),((Input!$N$118+Input!$N$94)*$N$7)/A16taxstdlife))</f>
        <v>0</v>
      </c>
      <c r="AF534" s="172">
        <f>IF(A16taxstdlife="n/a","n/a",IF(AF$3&gt;(A16taxstdlife+$E534),((Input!$N$118+Input!$N$94)*$N$7)-SUM($N534:AE534),((Input!$N$118+Input!$N$94)*$N$7)/A16taxstdlife))</f>
        <v>0</v>
      </c>
      <c r="AG534" s="172">
        <f>IF(A16taxstdlife="n/a","n/a",IF(AG$3&gt;(A16taxstdlife+$E534),((Input!$N$118+Input!$N$94)*$N$7)-SUM($N534:AF534),((Input!$N$118+Input!$N$94)*$N$7)/A16taxstdlife))</f>
        <v>0</v>
      </c>
      <c r="AH534" s="172">
        <f>IF(A16taxstdlife="n/a","n/a",IF(AH$3&gt;(A16taxstdlife+$E534),((Input!$N$118+Input!$N$94)*$N$7)-SUM($N534:AG534),((Input!$N$118+Input!$N$94)*$N$7)/A16taxstdlife))</f>
        <v>0</v>
      </c>
      <c r="AI534" s="172">
        <f>IF(A16taxstdlife="n/a","n/a",IF(AI$3&gt;(A16taxstdlife+$E534),((Input!$N$118+Input!$N$94)*$N$7)-SUM($N534:AH534),((Input!$N$118+Input!$N$94)*$N$7)/A16taxstdlife))</f>
        <v>0</v>
      </c>
      <c r="AJ534" s="172">
        <f>IF(A16taxstdlife="n/a","n/a",IF(AJ$3&gt;(A16taxstdlife+$E534),((Input!$N$118+Input!$N$94)*$N$7)-SUM($N534:AI534),((Input!$N$118+Input!$N$94)*$N$7)/A16taxstdlife))</f>
        <v>0</v>
      </c>
      <c r="AK534" s="172">
        <f>IF(A16taxstdlife="n/a","n/a",IF(AK$3&gt;(A16taxstdlife+$E534),((Input!$N$118+Input!$N$94)*$N$7)-SUM($N534:AJ534),((Input!$N$118+Input!$N$94)*$N$7)/A16taxstdlife))</f>
        <v>0</v>
      </c>
      <c r="AL534" s="172">
        <f>IF(A16taxstdlife="n/a","n/a",IF(AL$3&gt;(A16taxstdlife+$E534),((Input!$N$118+Input!$N$94)*$N$7)-SUM($N534:AK534),((Input!$N$118+Input!$N$94)*$N$7)/A16taxstdlife))</f>
        <v>0</v>
      </c>
      <c r="AM534" s="172">
        <f>IF(A16taxstdlife="n/a","n/a",IF(AM$3&gt;(A16taxstdlife+$E534),((Input!$N$118+Input!$N$94)*$N$7)-SUM($N534:AL534),((Input!$N$118+Input!$N$94)*$N$7)/A16taxstdlife))</f>
        <v>0</v>
      </c>
      <c r="AN534" s="172">
        <f>IF(A16taxstdlife="n/a","n/a",IF(AN$3&gt;(A16taxstdlife+$E534),((Input!$N$118+Input!$N$94)*$N$7)-SUM($N534:AM534),((Input!$N$118+Input!$N$94)*$N$7)/A16taxstdlife))</f>
        <v>0</v>
      </c>
      <c r="AO534" s="172">
        <f>IF(A16taxstdlife="n/a","n/a",IF(AO$3&gt;(A16taxstdlife+$E534),((Input!$N$118+Input!$N$94)*$N$7)-SUM($N534:AN534),((Input!$N$118+Input!$N$94)*$N$7)/A16taxstdlife))</f>
        <v>0</v>
      </c>
      <c r="AP534" s="172">
        <f>IF(A16taxstdlife="n/a","n/a",IF(AP$3&gt;(A16taxstdlife+$E534),((Input!$N$118+Input!$N$94)*$N$7)-SUM($N534:AO534),((Input!$N$118+Input!$N$94)*$N$7)/A16taxstdlife))</f>
        <v>0</v>
      </c>
      <c r="AQ534" s="172">
        <f>IF(A16taxstdlife="n/a","n/a",IF(AQ$3&gt;(A16taxstdlife+$E534),((Input!$N$118+Input!$N$94)*$N$7)-SUM($N534:AP534),((Input!$N$118+Input!$N$94)*$N$7)/A16taxstdlife))</f>
        <v>0</v>
      </c>
      <c r="AR534" s="172">
        <f>IF(A16taxstdlife="n/a","n/a",IF(AR$3&gt;(A16taxstdlife+$E534),((Input!$N$118+Input!$N$94)*$N$7)-SUM($N534:AQ534),((Input!$N$118+Input!$N$94)*$N$7)/A16taxstdlife))</f>
        <v>0</v>
      </c>
      <c r="AS534" s="172">
        <f>IF(A16taxstdlife="n/a","n/a",IF(AS$3&gt;(A16taxstdlife+$E534),((Input!$N$118+Input!$N$94)*$N$7)-SUM($N534:AR534),((Input!$N$118+Input!$N$94)*$N$7)/A16taxstdlife))</f>
        <v>0</v>
      </c>
      <c r="AT534" s="172">
        <f>IF(A16taxstdlife="n/a","n/a",IF(AT$3&gt;(A16taxstdlife+$E534),((Input!$N$118+Input!$N$94)*$N$7)-SUM($N534:AS534),((Input!$N$118+Input!$N$94)*$N$7)/A16taxstdlife))</f>
        <v>0</v>
      </c>
      <c r="AU534" s="172">
        <f>IF(A16taxstdlife="n/a","n/a",IF(AU$3&gt;(A16taxstdlife+$E534),((Input!$N$118+Input!$N$94)*$N$7)-SUM($N534:AT534),((Input!$N$118+Input!$N$94)*$N$7)/A16taxstdlife))</f>
        <v>0</v>
      </c>
      <c r="AV534" s="172">
        <f>IF(A16taxstdlife="n/a","n/a",IF(AV$3&gt;(A16taxstdlife+$E534),((Input!$N$118+Input!$N$94)*$N$7)-SUM($N534:AU534),((Input!$N$118+Input!$N$94)*$N$7)/A16taxstdlife))</f>
        <v>0</v>
      </c>
      <c r="AW534" s="172">
        <f>IF(A16taxstdlife="n/a","n/a",IF(AW$3&gt;(A16taxstdlife+$E534),((Input!$N$118+Input!$N$94)*$N$7)-SUM($N534:AV534),((Input!$N$118+Input!$N$94)*$N$7)/A16taxstdlife))</f>
        <v>0</v>
      </c>
      <c r="AX534" s="172">
        <f>IF(A16taxstdlife="n/a","n/a",IF(AX$3&gt;(A16taxstdlife+$E534),((Input!$N$118+Input!$N$94)*$N$7)-SUM($N534:AW534),((Input!$N$118+Input!$N$94)*$N$7)/A16taxstdlife))</f>
        <v>0</v>
      </c>
      <c r="AY534" s="172">
        <f>IF(A16taxstdlife="n/a","n/a",IF(AY$3&gt;(A16taxstdlife+$E534),((Input!$N$118+Input!$N$94)*$N$7)-SUM($N534:AX534),((Input!$N$118+Input!$N$94)*$N$7)/A16taxstdlife))</f>
        <v>0</v>
      </c>
      <c r="AZ534" s="172">
        <f>IF(A16taxstdlife="n/a","n/a",IF(AZ$3&gt;(A16taxstdlife+$E534),((Input!$N$118+Input!$N$94)*$N$7)-SUM($N534:AY534),((Input!$N$118+Input!$N$94)*$N$7)/A16taxstdlife))</f>
        <v>0</v>
      </c>
      <c r="BA534" s="172">
        <f>IF(A16taxstdlife="n/a","n/a",IF(BA$3&gt;(A16taxstdlife+$E534),((Input!$N$118+Input!$N$94)*$N$7)-SUM($N534:AZ534),((Input!$N$118+Input!$N$94)*$N$7)/A16taxstdlife))</f>
        <v>0</v>
      </c>
      <c r="BB534" s="172">
        <f>IF(A16taxstdlife="n/a","n/a",IF(BB$3&gt;(A16taxstdlife+$E534),((Input!$N$118+Input!$N$94)*$N$7)-SUM($N534:BA534),((Input!$N$118+Input!$N$94)*$N$7)/A16taxstdlife))</f>
        <v>0</v>
      </c>
      <c r="BC534" s="172">
        <f>IF(A16taxstdlife="n/a","n/a",IF(BC$3&gt;(A16taxstdlife+$E534),((Input!$N$118+Input!$N$94)*$N$7)-SUM($N534:BB534),((Input!$N$118+Input!$N$94)*$N$7)/A16taxstdlife))</f>
        <v>0</v>
      </c>
      <c r="BD534" s="172">
        <f>IF(A16taxstdlife="n/a","n/a",IF(BD$3&gt;(A16taxstdlife+$E534),((Input!$N$118+Input!$N$94)*$N$7)-SUM($N534:BC534),((Input!$N$118+Input!$N$94)*$N$7)/A16taxstdlife))</f>
        <v>0</v>
      </c>
      <c r="BE534" s="172">
        <f>IF(A16taxstdlife="n/a","n/a",IF(BE$3&gt;(A16taxstdlife+$E534),((Input!$N$118+Input!$N$94)*$N$7)-SUM($N534:BD534),((Input!$N$118+Input!$N$94)*$N$7)/A16taxstdlife))</f>
        <v>0</v>
      </c>
      <c r="BF534" s="172">
        <f>IF(A16taxstdlife="n/a","n/a",IF(BF$3&gt;(A16taxstdlife+$E534),((Input!$N$118+Input!$N$94)*$N$7)-SUM($N534:BE534),((Input!$N$118+Input!$N$94)*$N$7)/A16taxstdlife))</f>
        <v>0</v>
      </c>
      <c r="BG534" s="172">
        <f>IF(A16taxstdlife="n/a","n/a",IF(BG$3&gt;(A16taxstdlife+$E534),((Input!$N$118+Input!$N$94)*$N$7)-SUM($N534:BF534),((Input!$N$118+Input!$N$94)*$N$7)/A16taxstdlife))</f>
        <v>0</v>
      </c>
      <c r="BH534" s="172">
        <f>IF(A16taxstdlife="n/a","n/a",IF(BH$3&gt;(A16taxstdlife+$E534),((Input!$N$118+Input!$N$94)*$N$7)-SUM($N534:BG534),((Input!$N$118+Input!$N$94)*$N$7)/A16taxstdlife))</f>
        <v>0</v>
      </c>
      <c r="BI534" s="172">
        <f>IF(A16taxstdlife="n/a","n/a",IF(BI$3&gt;(A16taxstdlife+$E534),((Input!$N$118+Input!$N$94)*$N$7)-SUM($N534:BH534),((Input!$N$118+Input!$N$94)*$N$7)/A16taxstdlife))</f>
        <v>0</v>
      </c>
      <c r="BJ534" s="16"/>
      <c r="BK534" s="16"/>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2" customFormat="1" hidden="1" outlineLevel="2">
      <c r="A535" s="16"/>
      <c r="B535" s="16"/>
      <c r="C535" s="35"/>
      <c r="D535" s="546"/>
      <c r="E535" s="293">
        <v>9</v>
      </c>
      <c r="F535" s="37"/>
      <c r="G535" s="318"/>
      <c r="H535" s="320"/>
      <c r="I535" s="320"/>
      <c r="J535" s="320"/>
      <c r="K535" s="320"/>
      <c r="L535" s="320"/>
      <c r="M535" s="320"/>
      <c r="N535" s="320"/>
      <c r="O535" s="319"/>
      <c r="P535" s="172">
        <f>IF(A16taxstdlife="n/a","n/a",IF(P$3&gt;(A16taxstdlife+$E535),((Input!$O$118+Input!$O$94)*$O$7)-SUM($O535:O535),((Input!$O$118+Input!$O$94)*$O$7)/A16taxstdlife))</f>
        <v>0</v>
      </c>
      <c r="Q535" s="172">
        <f>IF(A16taxstdlife="n/a","n/a",IF(Q$3&gt;(A16taxstdlife+$E535),((Input!$O$118+Input!$O$94)*$O$7)-SUM($O535:P535),((Input!$O$118+Input!$O$94)*$O$7)/A16taxstdlife))</f>
        <v>0</v>
      </c>
      <c r="R535" s="172">
        <f>IF(A16taxstdlife="n/a","n/a",IF(R$3&gt;(A16taxstdlife+$E535),((Input!$O$118+Input!$O$94)*$O$7)-SUM($O535:Q535),((Input!$O$118+Input!$O$94)*$O$7)/A16taxstdlife))</f>
        <v>0</v>
      </c>
      <c r="S535" s="172">
        <f>IF(A16taxstdlife="n/a","n/a",IF(S$3&gt;(A16taxstdlife+$E535),((Input!$O$118+Input!$O$94)*$O$7)-SUM($O535:R535),((Input!$O$118+Input!$O$94)*$O$7)/A16taxstdlife))</f>
        <v>0</v>
      </c>
      <c r="T535" s="172">
        <f>IF(A16taxstdlife="n/a","n/a",IF(T$3&gt;(A16taxstdlife+$E535),((Input!$O$118+Input!$O$94)*$O$7)-SUM($O535:S535),((Input!$O$118+Input!$O$94)*$O$7)/A16taxstdlife))</f>
        <v>0</v>
      </c>
      <c r="U535" s="172">
        <f>IF(A16taxstdlife="n/a","n/a",IF(U$3&gt;(A16taxstdlife+$E535),((Input!$O$118+Input!$O$94)*$O$7)-SUM($O535:T535),((Input!$O$118+Input!$O$94)*$O$7)/A16taxstdlife))</f>
        <v>0</v>
      </c>
      <c r="V535" s="172">
        <f>IF(A16taxstdlife="n/a","n/a",IF(V$3&gt;(A16taxstdlife+$E535),((Input!$O$118+Input!$O$94)*$O$7)-SUM($O535:U535),((Input!$O$118+Input!$O$94)*$O$7)/A16taxstdlife))</f>
        <v>0</v>
      </c>
      <c r="W535" s="172">
        <f>IF(A16taxstdlife="n/a","n/a",IF(W$3&gt;(A16taxstdlife+$E535),((Input!$O$118+Input!$O$94)*$O$7)-SUM($O535:V535),((Input!$O$118+Input!$O$94)*$O$7)/A16taxstdlife))</f>
        <v>0</v>
      </c>
      <c r="X535" s="172">
        <f>IF(A16taxstdlife="n/a","n/a",IF(X$3&gt;(A16taxstdlife+$E535),((Input!$O$118+Input!$O$94)*$O$7)-SUM($O535:W535),((Input!$O$118+Input!$O$94)*$O$7)/A16taxstdlife))</f>
        <v>0</v>
      </c>
      <c r="Y535" s="172">
        <f>IF(A16taxstdlife="n/a","n/a",IF(Y$3&gt;(A16taxstdlife+$E535),((Input!$O$118+Input!$O$94)*$O$7)-SUM($O535:X535),((Input!$O$118+Input!$O$94)*$O$7)/A16taxstdlife))</f>
        <v>0</v>
      </c>
      <c r="Z535" s="172">
        <f>IF(A16taxstdlife="n/a","n/a",IF(Z$3&gt;(A16taxstdlife+$E535),((Input!$O$118+Input!$O$94)*$O$7)-SUM($O535:Y535),((Input!$O$118+Input!$O$94)*$O$7)/A16taxstdlife))</f>
        <v>0</v>
      </c>
      <c r="AA535" s="172">
        <f>IF(A16taxstdlife="n/a","n/a",IF(AA$3&gt;(A16taxstdlife+$E535),((Input!$O$118+Input!$O$94)*$O$7)-SUM($O535:Z535),((Input!$O$118+Input!$O$94)*$O$7)/A16taxstdlife))</f>
        <v>0</v>
      </c>
      <c r="AB535" s="172">
        <f>IF(A16taxstdlife="n/a","n/a",IF(AB$3&gt;(A16taxstdlife+$E535),((Input!$O$118+Input!$O$94)*$O$7)-SUM($O535:AA535),((Input!$O$118+Input!$O$94)*$O$7)/A16taxstdlife))</f>
        <v>0</v>
      </c>
      <c r="AC535" s="172">
        <f>IF(A16taxstdlife="n/a","n/a",IF(AC$3&gt;(A16taxstdlife+$E535),((Input!$O$118+Input!$O$94)*$O$7)-SUM($O535:AB535),((Input!$O$118+Input!$O$94)*$O$7)/A16taxstdlife))</f>
        <v>0</v>
      </c>
      <c r="AD535" s="172">
        <f>IF(A16taxstdlife="n/a","n/a",IF(AD$3&gt;(A16taxstdlife+$E535),((Input!$O$118+Input!$O$94)*$O$7)-SUM($O535:AC535),((Input!$O$118+Input!$O$94)*$O$7)/A16taxstdlife))</f>
        <v>0</v>
      </c>
      <c r="AE535" s="172">
        <f>IF(A16taxstdlife="n/a","n/a",IF(AE$3&gt;(A16taxstdlife+$E535),((Input!$O$118+Input!$O$94)*$O$7)-SUM($O535:AD535),((Input!$O$118+Input!$O$94)*$O$7)/A16taxstdlife))</f>
        <v>0</v>
      </c>
      <c r="AF535" s="172">
        <f>IF(A16taxstdlife="n/a","n/a",IF(AF$3&gt;(A16taxstdlife+$E535),((Input!$O$118+Input!$O$94)*$O$7)-SUM($O535:AE535),((Input!$O$118+Input!$O$94)*$O$7)/A16taxstdlife))</f>
        <v>0</v>
      </c>
      <c r="AG535" s="172">
        <f>IF(A16taxstdlife="n/a","n/a",IF(AG$3&gt;(A16taxstdlife+$E535),((Input!$O$118+Input!$O$94)*$O$7)-SUM($O535:AF535),((Input!$O$118+Input!$O$94)*$O$7)/A16taxstdlife))</f>
        <v>0</v>
      </c>
      <c r="AH535" s="172">
        <f>IF(A16taxstdlife="n/a","n/a",IF(AH$3&gt;(A16taxstdlife+$E535),((Input!$O$118+Input!$O$94)*$O$7)-SUM($O535:AG535),((Input!$O$118+Input!$O$94)*$O$7)/A16taxstdlife))</f>
        <v>0</v>
      </c>
      <c r="AI535" s="172">
        <f>IF(A16taxstdlife="n/a","n/a",IF(AI$3&gt;(A16taxstdlife+$E535),((Input!$O$118+Input!$O$94)*$O$7)-SUM($O535:AH535),((Input!$O$118+Input!$O$94)*$O$7)/A16taxstdlife))</f>
        <v>0</v>
      </c>
      <c r="AJ535" s="172">
        <f>IF(A16taxstdlife="n/a","n/a",IF(AJ$3&gt;(A16taxstdlife+$E535),((Input!$O$118+Input!$O$94)*$O$7)-SUM($O535:AI535),((Input!$O$118+Input!$O$94)*$O$7)/A16taxstdlife))</f>
        <v>0</v>
      </c>
      <c r="AK535" s="172">
        <f>IF(A16taxstdlife="n/a","n/a",IF(AK$3&gt;(A16taxstdlife+$E535),((Input!$O$118+Input!$O$94)*$O$7)-SUM($O535:AJ535),((Input!$O$118+Input!$O$94)*$O$7)/A16taxstdlife))</f>
        <v>0</v>
      </c>
      <c r="AL535" s="172">
        <f>IF(A16taxstdlife="n/a","n/a",IF(AL$3&gt;(A16taxstdlife+$E535),((Input!$O$118+Input!$O$94)*$O$7)-SUM($O535:AK535),((Input!$O$118+Input!$O$94)*$O$7)/A16taxstdlife))</f>
        <v>0</v>
      </c>
      <c r="AM535" s="172">
        <f>IF(A16taxstdlife="n/a","n/a",IF(AM$3&gt;(A16taxstdlife+$E535),((Input!$O$118+Input!$O$94)*$O$7)-SUM($O535:AL535),((Input!$O$118+Input!$O$94)*$O$7)/A16taxstdlife))</f>
        <v>0</v>
      </c>
      <c r="AN535" s="172">
        <f>IF(A16taxstdlife="n/a","n/a",IF(AN$3&gt;(A16taxstdlife+$E535),((Input!$O$118+Input!$O$94)*$O$7)-SUM($O535:AM535),((Input!$O$118+Input!$O$94)*$O$7)/A16taxstdlife))</f>
        <v>0</v>
      </c>
      <c r="AO535" s="172">
        <f>IF(A16taxstdlife="n/a","n/a",IF(AO$3&gt;(A16taxstdlife+$E535),((Input!$O$118+Input!$O$94)*$O$7)-SUM($O535:AN535),((Input!$O$118+Input!$O$94)*$O$7)/A16taxstdlife))</f>
        <v>0</v>
      </c>
      <c r="AP535" s="172">
        <f>IF(A16taxstdlife="n/a","n/a",IF(AP$3&gt;(A16taxstdlife+$E535),((Input!$O$118+Input!$O$94)*$O$7)-SUM($O535:AO535),((Input!$O$118+Input!$O$94)*$O$7)/A16taxstdlife))</f>
        <v>0</v>
      </c>
      <c r="AQ535" s="172">
        <f>IF(A16taxstdlife="n/a","n/a",IF(AQ$3&gt;(A16taxstdlife+$E535),((Input!$O$118+Input!$O$94)*$O$7)-SUM($O535:AP535),((Input!$O$118+Input!$O$94)*$O$7)/A16taxstdlife))</f>
        <v>0</v>
      </c>
      <c r="AR535" s="172">
        <f>IF(A16taxstdlife="n/a","n/a",IF(AR$3&gt;(A16taxstdlife+$E535),((Input!$O$118+Input!$O$94)*$O$7)-SUM($O535:AQ535),((Input!$O$118+Input!$O$94)*$O$7)/A16taxstdlife))</f>
        <v>0</v>
      </c>
      <c r="AS535" s="172">
        <f>IF(A16taxstdlife="n/a","n/a",IF(AS$3&gt;(A16taxstdlife+$E535),((Input!$O$118+Input!$O$94)*$O$7)-SUM($O535:AR535),((Input!$O$118+Input!$O$94)*$O$7)/A16taxstdlife))</f>
        <v>0</v>
      </c>
      <c r="AT535" s="172">
        <f>IF(A16taxstdlife="n/a","n/a",IF(AT$3&gt;(A16taxstdlife+$E535),((Input!$O$118+Input!$O$94)*$O$7)-SUM($O535:AS535),((Input!$O$118+Input!$O$94)*$O$7)/A16taxstdlife))</f>
        <v>0</v>
      </c>
      <c r="AU535" s="172">
        <f>IF(A16taxstdlife="n/a","n/a",IF(AU$3&gt;(A16taxstdlife+$E535),((Input!$O$118+Input!$O$94)*$O$7)-SUM($O535:AT535),((Input!$O$118+Input!$O$94)*$O$7)/A16taxstdlife))</f>
        <v>0</v>
      </c>
      <c r="AV535" s="172">
        <f>IF(A16taxstdlife="n/a","n/a",IF(AV$3&gt;(A16taxstdlife+$E535),((Input!$O$118+Input!$O$94)*$O$7)-SUM($O535:AU535),((Input!$O$118+Input!$O$94)*$O$7)/A16taxstdlife))</f>
        <v>0</v>
      </c>
      <c r="AW535" s="172">
        <f>IF(A16taxstdlife="n/a","n/a",IF(AW$3&gt;(A16taxstdlife+$E535),((Input!$O$118+Input!$O$94)*$O$7)-SUM($O535:AV535),((Input!$O$118+Input!$O$94)*$O$7)/A16taxstdlife))</f>
        <v>0</v>
      </c>
      <c r="AX535" s="172">
        <f>IF(A16taxstdlife="n/a","n/a",IF(AX$3&gt;(A16taxstdlife+$E535),((Input!$O$118+Input!$O$94)*$O$7)-SUM($O535:AW535),((Input!$O$118+Input!$O$94)*$O$7)/A16taxstdlife))</f>
        <v>0</v>
      </c>
      <c r="AY535" s="172">
        <f>IF(A16taxstdlife="n/a","n/a",IF(AY$3&gt;(A16taxstdlife+$E535),((Input!$O$118+Input!$O$94)*$O$7)-SUM($O535:AX535),((Input!$O$118+Input!$O$94)*$O$7)/A16taxstdlife))</f>
        <v>0</v>
      </c>
      <c r="AZ535" s="172">
        <f>IF(A16taxstdlife="n/a","n/a",IF(AZ$3&gt;(A16taxstdlife+$E535),((Input!$O$118+Input!$O$94)*$O$7)-SUM($O535:AY535),((Input!$O$118+Input!$O$94)*$O$7)/A16taxstdlife))</f>
        <v>0</v>
      </c>
      <c r="BA535" s="172">
        <f>IF(A16taxstdlife="n/a","n/a",IF(BA$3&gt;(A16taxstdlife+$E535),((Input!$O$118+Input!$O$94)*$O$7)-SUM($O535:AZ535),((Input!$O$118+Input!$O$94)*$O$7)/A16taxstdlife))</f>
        <v>0</v>
      </c>
      <c r="BB535" s="172">
        <f>IF(A16taxstdlife="n/a","n/a",IF(BB$3&gt;(A16taxstdlife+$E535),((Input!$O$118+Input!$O$94)*$O$7)-SUM($O535:BA535),((Input!$O$118+Input!$O$94)*$O$7)/A16taxstdlife))</f>
        <v>0</v>
      </c>
      <c r="BC535" s="172">
        <f>IF(A16taxstdlife="n/a","n/a",IF(BC$3&gt;(A16taxstdlife+$E535),((Input!$O$118+Input!$O$94)*$O$7)-SUM($O535:BB535),((Input!$O$118+Input!$O$94)*$O$7)/A16taxstdlife))</f>
        <v>0</v>
      </c>
      <c r="BD535" s="172">
        <f>IF(A16taxstdlife="n/a","n/a",IF(BD$3&gt;(A16taxstdlife+$E535),((Input!$O$118+Input!$O$94)*$O$7)-SUM($O535:BC535),((Input!$O$118+Input!$O$94)*$O$7)/A16taxstdlife))</f>
        <v>0</v>
      </c>
      <c r="BE535" s="172">
        <f>IF(A16taxstdlife="n/a","n/a",IF(BE$3&gt;(A16taxstdlife+$E535),((Input!$O$118+Input!$O$94)*$O$7)-SUM($O535:BD535),((Input!$O$118+Input!$O$94)*$O$7)/A16taxstdlife))</f>
        <v>0</v>
      </c>
      <c r="BF535" s="172">
        <f>IF(A16taxstdlife="n/a","n/a",IF(BF$3&gt;(A16taxstdlife+$E535),((Input!$O$118+Input!$O$94)*$O$7)-SUM($O535:BE535),((Input!$O$118+Input!$O$94)*$O$7)/A16taxstdlife))</f>
        <v>0</v>
      </c>
      <c r="BG535" s="172">
        <f>IF(A16taxstdlife="n/a","n/a",IF(BG$3&gt;(A16taxstdlife+$E535),((Input!$O$118+Input!$O$94)*$O$7)-SUM($O535:BF535),((Input!$O$118+Input!$O$94)*$O$7)/A16taxstdlife))</f>
        <v>0</v>
      </c>
      <c r="BH535" s="172">
        <f>IF(A16taxstdlife="n/a","n/a",IF(BH$3&gt;(A16taxstdlife+$E535),((Input!$O$118+Input!$O$94)*$O$7)-SUM($O535:BG535),((Input!$O$118+Input!$O$94)*$O$7)/A16taxstdlife))</f>
        <v>0</v>
      </c>
      <c r="BI535" s="172">
        <f>IF(A16taxstdlife="n/a","n/a",IF(BI$3&gt;(A16taxstdlife+$E535),((Input!$O$118+Input!$O$94)*$O$7)-SUM($O535:BH535),((Input!$O$118+Input!$O$94)*$O$7)/A16taxstdlife))</f>
        <v>0</v>
      </c>
      <c r="BJ535" s="16"/>
      <c r="BK535" s="16"/>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2" customFormat="1" hidden="1" outlineLevel="2">
      <c r="A536" s="16"/>
      <c r="B536" s="16"/>
      <c r="C536" s="35"/>
      <c r="D536" s="546"/>
      <c r="E536" s="294">
        <v>10</v>
      </c>
      <c r="F536" s="37"/>
      <c r="G536" s="318"/>
      <c r="H536" s="320"/>
      <c r="I536" s="320"/>
      <c r="J536" s="320"/>
      <c r="K536" s="320"/>
      <c r="L536" s="320"/>
      <c r="M536" s="320"/>
      <c r="N536" s="320"/>
      <c r="O536" s="320"/>
      <c r="P536" s="319"/>
      <c r="Q536" s="172">
        <f>IF(A16taxstdlife="n/a","n/a",IF(Q$3&gt;(A16taxstdlife+$E536),((Input!$P$118+Input!$P$94)*$P$7)-SUM($P536:P536),((Input!$P$118+Input!$P$94)*$P$7)/A16taxstdlife))</f>
        <v>0</v>
      </c>
      <c r="R536" s="172">
        <f>IF(A16taxstdlife="n/a","n/a",IF(R$3&gt;(A16taxstdlife+$E536),((Input!$P$118+Input!$P$94)*$P$7)-SUM($P536:Q536),((Input!$P$118+Input!$P$94)*$P$7)/A16taxstdlife))</f>
        <v>0</v>
      </c>
      <c r="S536" s="172">
        <f>IF(A16taxstdlife="n/a","n/a",IF(S$3&gt;(A16taxstdlife+$E536),((Input!$P$118+Input!$P$94)*$P$7)-SUM($P536:R536),((Input!$P$118+Input!$P$94)*$P$7)/A16taxstdlife))</f>
        <v>0</v>
      </c>
      <c r="T536" s="172">
        <f>IF(A16taxstdlife="n/a","n/a",IF(T$3&gt;(A16taxstdlife+$E536),((Input!$P$118+Input!$P$94)*$P$7)-SUM($P536:S536),((Input!$P$118+Input!$P$94)*$P$7)/A16taxstdlife))</f>
        <v>0</v>
      </c>
      <c r="U536" s="172">
        <f>IF(A16taxstdlife="n/a","n/a",IF(U$3&gt;(A16taxstdlife+$E536),((Input!$P$118+Input!$P$94)*$P$7)-SUM($P536:T536),((Input!$P$118+Input!$P$94)*$P$7)/A16taxstdlife))</f>
        <v>0</v>
      </c>
      <c r="V536" s="172">
        <f>IF(A16taxstdlife="n/a","n/a",IF(V$3&gt;(A16taxstdlife+$E536),((Input!$P$118+Input!$P$94)*$P$7)-SUM($P536:U536),((Input!$P$118+Input!$P$94)*$P$7)/A16taxstdlife))</f>
        <v>0</v>
      </c>
      <c r="W536" s="172">
        <f>IF(A16taxstdlife="n/a","n/a",IF(W$3&gt;(A16taxstdlife+$E536),((Input!$P$118+Input!$P$94)*$P$7)-SUM($P536:V536),((Input!$P$118+Input!$P$94)*$P$7)/A16taxstdlife))</f>
        <v>0</v>
      </c>
      <c r="X536" s="172">
        <f>IF(A16taxstdlife="n/a","n/a",IF(X$3&gt;(A16taxstdlife+$E536),((Input!$P$118+Input!$P$94)*$P$7)-SUM($P536:W536),((Input!$P$118+Input!$P$94)*$P$7)/A16taxstdlife))</f>
        <v>0</v>
      </c>
      <c r="Y536" s="172">
        <f>IF(A16taxstdlife="n/a","n/a",IF(Y$3&gt;(A16taxstdlife+$E536),((Input!$P$118+Input!$P$94)*$P$7)-SUM($P536:X536),((Input!$P$118+Input!$P$94)*$P$7)/A16taxstdlife))</f>
        <v>0</v>
      </c>
      <c r="Z536" s="172">
        <f>IF(A16taxstdlife="n/a","n/a",IF(Z$3&gt;(A16taxstdlife+$E536),((Input!$P$118+Input!$P$94)*$P$7)-SUM($P536:Y536),((Input!$P$118+Input!$P$94)*$P$7)/A16taxstdlife))</f>
        <v>0</v>
      </c>
      <c r="AA536" s="172">
        <f>IF(A16taxstdlife="n/a","n/a",IF(AA$3&gt;(A16taxstdlife+$E536),((Input!$P$118+Input!$P$94)*$P$7)-SUM($P536:Z536),((Input!$P$118+Input!$P$94)*$P$7)/A16taxstdlife))</f>
        <v>0</v>
      </c>
      <c r="AB536" s="172">
        <f>IF(A16taxstdlife="n/a","n/a",IF(AB$3&gt;(A16taxstdlife+$E536),((Input!$P$118+Input!$P$94)*$P$7)-SUM($P536:AA536),((Input!$P$118+Input!$P$94)*$P$7)/A16taxstdlife))</f>
        <v>0</v>
      </c>
      <c r="AC536" s="172">
        <f>IF(A16taxstdlife="n/a","n/a",IF(AC$3&gt;(A16taxstdlife+$E536),((Input!$P$118+Input!$P$94)*$P$7)-SUM($P536:AB536),((Input!$P$118+Input!$P$94)*$P$7)/A16taxstdlife))</f>
        <v>0</v>
      </c>
      <c r="AD536" s="172">
        <f>IF(A16taxstdlife="n/a","n/a",IF(AD$3&gt;(A16taxstdlife+$E536),((Input!$P$118+Input!$P$94)*$P$7)-SUM($P536:AC536),((Input!$P$118+Input!$P$94)*$P$7)/A16taxstdlife))</f>
        <v>0</v>
      </c>
      <c r="AE536" s="172">
        <f>IF(A16taxstdlife="n/a","n/a",IF(AE$3&gt;(A16taxstdlife+$E536),((Input!$P$118+Input!$P$94)*$P$7)-SUM($P536:AD536),((Input!$P$118+Input!$P$94)*$P$7)/A16taxstdlife))</f>
        <v>0</v>
      </c>
      <c r="AF536" s="172">
        <f>IF(A16taxstdlife="n/a","n/a",IF(AF$3&gt;(A16taxstdlife+$E536),((Input!$P$118+Input!$P$94)*$P$7)-SUM($P536:AE536),((Input!$P$118+Input!$P$94)*$P$7)/A16taxstdlife))</f>
        <v>0</v>
      </c>
      <c r="AG536" s="172">
        <f>IF(A16taxstdlife="n/a","n/a",IF(AG$3&gt;(A16taxstdlife+$E536),((Input!$P$118+Input!$P$94)*$P$7)-SUM($P536:AF536),((Input!$P$118+Input!$P$94)*$P$7)/A16taxstdlife))</f>
        <v>0</v>
      </c>
      <c r="AH536" s="172">
        <f>IF(A16taxstdlife="n/a","n/a",IF(AH$3&gt;(A16taxstdlife+$E536),((Input!$P$118+Input!$P$94)*$P$7)-SUM($P536:AG536),((Input!$P$118+Input!$P$94)*$P$7)/A16taxstdlife))</f>
        <v>0</v>
      </c>
      <c r="AI536" s="172">
        <f>IF(A16taxstdlife="n/a","n/a",IF(AI$3&gt;(A16taxstdlife+$E536),((Input!$P$118+Input!$P$94)*$P$7)-SUM($P536:AH536),((Input!$P$118+Input!$P$94)*$P$7)/A16taxstdlife))</f>
        <v>0</v>
      </c>
      <c r="AJ536" s="172">
        <f>IF(A16taxstdlife="n/a","n/a",IF(AJ$3&gt;(A16taxstdlife+$E536),((Input!$P$118+Input!$P$94)*$P$7)-SUM($P536:AI536),((Input!$P$118+Input!$P$94)*$P$7)/A16taxstdlife))</f>
        <v>0</v>
      </c>
      <c r="AK536" s="172">
        <f>IF(A16taxstdlife="n/a","n/a",IF(AK$3&gt;(A16taxstdlife+$E536),((Input!$P$118+Input!$P$94)*$P$7)-SUM($P536:AJ536),((Input!$P$118+Input!$P$94)*$P$7)/A16taxstdlife))</f>
        <v>0</v>
      </c>
      <c r="AL536" s="172">
        <f>IF(A16taxstdlife="n/a","n/a",IF(AL$3&gt;(A16taxstdlife+$E536),((Input!$P$118+Input!$P$94)*$P$7)-SUM($P536:AK536),((Input!$P$118+Input!$P$94)*$P$7)/A16taxstdlife))</f>
        <v>0</v>
      </c>
      <c r="AM536" s="172">
        <f>IF(A16taxstdlife="n/a","n/a",IF(AM$3&gt;(A16taxstdlife+$E536),((Input!$P$118+Input!$P$94)*$P$7)-SUM($P536:AL536),((Input!$P$118+Input!$P$94)*$P$7)/A16taxstdlife))</f>
        <v>0</v>
      </c>
      <c r="AN536" s="172">
        <f>IF(A16taxstdlife="n/a","n/a",IF(AN$3&gt;(A16taxstdlife+$E536),((Input!$P$118+Input!$P$94)*$P$7)-SUM($P536:AM536),((Input!$P$118+Input!$P$94)*$P$7)/A16taxstdlife))</f>
        <v>0</v>
      </c>
      <c r="AO536" s="172">
        <f>IF(A16taxstdlife="n/a","n/a",IF(AO$3&gt;(A16taxstdlife+$E536),((Input!$P$118+Input!$P$94)*$P$7)-SUM($P536:AN536),((Input!$P$118+Input!$P$94)*$P$7)/A16taxstdlife))</f>
        <v>0</v>
      </c>
      <c r="AP536" s="172">
        <f>IF(A16taxstdlife="n/a","n/a",IF(AP$3&gt;(A16taxstdlife+$E536),((Input!$P$118+Input!$P$94)*$P$7)-SUM($P536:AO536),((Input!$P$118+Input!$P$94)*$P$7)/A16taxstdlife))</f>
        <v>0</v>
      </c>
      <c r="AQ536" s="172">
        <f>IF(A16taxstdlife="n/a","n/a",IF(AQ$3&gt;(A16taxstdlife+$E536),((Input!$P$118+Input!$P$94)*$P$7)-SUM($P536:AP536),((Input!$P$118+Input!$P$94)*$P$7)/A16taxstdlife))</f>
        <v>0</v>
      </c>
      <c r="AR536" s="172">
        <f>IF(A16taxstdlife="n/a","n/a",IF(AR$3&gt;(A16taxstdlife+$E536),((Input!$P$118+Input!$P$94)*$P$7)-SUM($P536:AQ536),((Input!$P$118+Input!$P$94)*$P$7)/A16taxstdlife))</f>
        <v>0</v>
      </c>
      <c r="AS536" s="172">
        <f>IF(A16taxstdlife="n/a","n/a",IF(AS$3&gt;(A16taxstdlife+$E536),((Input!$P$118+Input!$P$94)*$P$7)-SUM($P536:AR536),((Input!$P$118+Input!$P$94)*$P$7)/A16taxstdlife))</f>
        <v>0</v>
      </c>
      <c r="AT536" s="172">
        <f>IF(A16taxstdlife="n/a","n/a",IF(AT$3&gt;(A16taxstdlife+$E536),((Input!$P$118+Input!$P$94)*$P$7)-SUM($P536:AS536),((Input!$P$118+Input!$P$94)*$P$7)/A16taxstdlife))</f>
        <v>0</v>
      </c>
      <c r="AU536" s="172">
        <f>IF(A16taxstdlife="n/a","n/a",IF(AU$3&gt;(A16taxstdlife+$E536),((Input!$P$118+Input!$P$94)*$P$7)-SUM($P536:AT536),((Input!$P$118+Input!$P$94)*$P$7)/A16taxstdlife))</f>
        <v>0</v>
      </c>
      <c r="AV536" s="172">
        <f>IF(A16taxstdlife="n/a","n/a",IF(AV$3&gt;(A16taxstdlife+$E536),((Input!$P$118+Input!$P$94)*$P$7)-SUM($P536:AU536),((Input!$P$118+Input!$P$94)*$P$7)/A16taxstdlife))</f>
        <v>0</v>
      </c>
      <c r="AW536" s="172">
        <f>IF(A16taxstdlife="n/a","n/a",IF(AW$3&gt;(A16taxstdlife+$E536),((Input!$P$118+Input!$P$94)*$P$7)-SUM($P536:AV536),((Input!$P$118+Input!$P$94)*$P$7)/A16taxstdlife))</f>
        <v>0</v>
      </c>
      <c r="AX536" s="172">
        <f>IF(A16taxstdlife="n/a","n/a",IF(AX$3&gt;(A16taxstdlife+$E536),((Input!$P$118+Input!$P$94)*$P$7)-SUM($P536:AW536),((Input!$P$118+Input!$P$94)*$P$7)/A16taxstdlife))</f>
        <v>0</v>
      </c>
      <c r="AY536" s="172">
        <f>IF(A16taxstdlife="n/a","n/a",IF(AY$3&gt;(A16taxstdlife+$E536),((Input!$P$118+Input!$P$94)*$P$7)-SUM($P536:AX536),((Input!$P$118+Input!$P$94)*$P$7)/A16taxstdlife))</f>
        <v>0</v>
      </c>
      <c r="AZ536" s="172">
        <f>IF(A16taxstdlife="n/a","n/a",IF(AZ$3&gt;(A16taxstdlife+$E536),((Input!$P$118+Input!$P$94)*$P$7)-SUM($P536:AY536),((Input!$P$118+Input!$P$94)*$P$7)/A16taxstdlife))</f>
        <v>0</v>
      </c>
      <c r="BA536" s="172">
        <f>IF(A16taxstdlife="n/a","n/a",IF(BA$3&gt;(A16taxstdlife+$E536),((Input!$P$118+Input!$P$94)*$P$7)-SUM($P536:AZ536),((Input!$P$118+Input!$P$94)*$P$7)/A16taxstdlife))</f>
        <v>0</v>
      </c>
      <c r="BB536" s="172">
        <f>IF(A16taxstdlife="n/a","n/a",IF(BB$3&gt;(A16taxstdlife+$E536),((Input!$P$118+Input!$P$94)*$P$7)-SUM($P536:BA536),((Input!$P$118+Input!$P$94)*$P$7)/A16taxstdlife))</f>
        <v>0</v>
      </c>
      <c r="BC536" s="172">
        <f>IF(A16taxstdlife="n/a","n/a",IF(BC$3&gt;(A16taxstdlife+$E536),((Input!$P$118+Input!$P$94)*$P$7)-SUM($P536:BB536),((Input!$P$118+Input!$P$94)*$P$7)/A16taxstdlife))</f>
        <v>0</v>
      </c>
      <c r="BD536" s="172">
        <f>IF(A16taxstdlife="n/a","n/a",IF(BD$3&gt;(A16taxstdlife+$E536),((Input!$P$118+Input!$P$94)*$P$7)-SUM($P536:BC536),((Input!$P$118+Input!$P$94)*$P$7)/A16taxstdlife))</f>
        <v>0</v>
      </c>
      <c r="BE536" s="172">
        <f>IF(A16taxstdlife="n/a","n/a",IF(BE$3&gt;(A16taxstdlife+$E536),((Input!$P$118+Input!$P$94)*$P$7)-SUM($P536:BD536),((Input!$P$118+Input!$P$94)*$P$7)/A16taxstdlife))</f>
        <v>0</v>
      </c>
      <c r="BF536" s="172">
        <f>IF(A16taxstdlife="n/a","n/a",IF(BF$3&gt;(A16taxstdlife+$E536),((Input!$P$118+Input!$P$94)*$P$7)-SUM($P536:BE536),((Input!$P$118+Input!$P$94)*$P$7)/A16taxstdlife))</f>
        <v>0</v>
      </c>
      <c r="BG536" s="172">
        <f>IF(A16taxstdlife="n/a","n/a",IF(BG$3&gt;(A16taxstdlife+$E536),((Input!$P$118+Input!$P$94)*$P$7)-SUM($P536:BF536),((Input!$P$118+Input!$P$94)*$P$7)/A16taxstdlife))</f>
        <v>0</v>
      </c>
      <c r="BH536" s="172">
        <f>IF(A16taxstdlife="n/a","n/a",IF(BH$3&gt;(A16taxstdlife+$E536),((Input!$P$118+Input!$P$94)*$P$7)-SUM($P536:BG536),((Input!$P$118+Input!$P$94)*$P$7)/A16taxstdlife))</f>
        <v>0</v>
      </c>
      <c r="BI536" s="172">
        <f>IF(A16taxstdlife="n/a","n/a",IF(BI$3&gt;(A16taxstdlife+$E536),((Input!$P$118+Input!$P$94)*$P$7)-SUM($P536:BH536),((Input!$P$118+Input!$P$94)*$P$7)/A16taxstdlife))</f>
        <v>0</v>
      </c>
      <c r="BJ536" s="16"/>
      <c r="BK536" s="1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2" customFormat="1" hidden="1" outlineLevel="1">
      <c r="A537" s="16"/>
      <c r="B537" s="16"/>
      <c r="C537" s="35" t="str">
        <f>Asset16</f>
        <v>Equity raising costs</v>
      </c>
      <c r="D537" s="16"/>
      <c r="E537" s="16"/>
      <c r="F537" s="32"/>
      <c r="G537" s="167">
        <f t="shared" ref="G537:AL537" si="88">SUM(G525:G536)</f>
        <v>0</v>
      </c>
      <c r="H537" s="167">
        <f t="shared" si="88"/>
        <v>6.0345759122496859E-3</v>
      </c>
      <c r="I537" s="167">
        <f t="shared" si="88"/>
        <v>6.0345759122496859E-3</v>
      </c>
      <c r="J537" s="167">
        <f t="shared" si="88"/>
        <v>6.0345759122496859E-3</v>
      </c>
      <c r="K537" s="167">
        <f t="shared" si="88"/>
        <v>6.0345759122496859E-3</v>
      </c>
      <c r="L537" s="167">
        <f t="shared" si="88"/>
        <v>6.0345759122496859E-3</v>
      </c>
      <c r="M537" s="167">
        <f t="shared" si="88"/>
        <v>6.0345759122496859E-3</v>
      </c>
      <c r="N537" s="167">
        <f t="shared" si="88"/>
        <v>6.0345759122496859E-3</v>
      </c>
      <c r="O537" s="167">
        <f t="shared" si="88"/>
        <v>6.0345759122496859E-3</v>
      </c>
      <c r="P537" s="167">
        <f t="shared" si="88"/>
        <v>6.0345759122496859E-3</v>
      </c>
      <c r="Q537" s="167">
        <f t="shared" si="88"/>
        <v>6.0345759122496859E-3</v>
      </c>
      <c r="R537" s="167">
        <f t="shared" si="88"/>
        <v>6.0345759122496859E-3</v>
      </c>
      <c r="S537" s="167">
        <f t="shared" si="88"/>
        <v>6.0345759122496859E-3</v>
      </c>
      <c r="T537" s="167">
        <f t="shared" si="88"/>
        <v>6.0345759122496859E-3</v>
      </c>
      <c r="U537" s="167">
        <f t="shared" si="88"/>
        <v>6.0345759122496859E-3</v>
      </c>
      <c r="V537" s="167">
        <f t="shared" si="88"/>
        <v>6.0345759122496859E-3</v>
      </c>
      <c r="W537" s="167">
        <f t="shared" si="88"/>
        <v>6.0345759122496859E-3</v>
      </c>
      <c r="X537" s="167">
        <f t="shared" si="88"/>
        <v>6.0345759122496859E-3</v>
      </c>
      <c r="Y537" s="167">
        <f t="shared" si="88"/>
        <v>6.0345759122496859E-3</v>
      </c>
      <c r="Z537" s="167">
        <f t="shared" si="88"/>
        <v>6.0345759122496859E-3</v>
      </c>
      <c r="AA537" s="167">
        <f t="shared" si="88"/>
        <v>6.0345759122496859E-3</v>
      </c>
      <c r="AB537" s="167">
        <f t="shared" si="88"/>
        <v>6.0345759122496859E-3</v>
      </c>
      <c r="AC537" s="167">
        <f t="shared" si="88"/>
        <v>6.0345759122496859E-3</v>
      </c>
      <c r="AD537" s="167">
        <f t="shared" si="88"/>
        <v>6.0345759122496859E-3</v>
      </c>
      <c r="AE537" s="167">
        <f t="shared" si="88"/>
        <v>6.0345759122496859E-3</v>
      </c>
      <c r="AF537" s="167">
        <f t="shared" si="88"/>
        <v>6.0345759122496859E-3</v>
      </c>
      <c r="AG537" s="167">
        <f t="shared" si="88"/>
        <v>6.0345759122496859E-3</v>
      </c>
      <c r="AH537" s="167">
        <f t="shared" si="88"/>
        <v>6.0345759122496859E-3</v>
      </c>
      <c r="AI537" s="167">
        <f t="shared" si="88"/>
        <v>6.0345759122496859E-3</v>
      </c>
      <c r="AJ537" s="167">
        <f t="shared" si="88"/>
        <v>6.0345759122496859E-3</v>
      </c>
      <c r="AK537" s="167">
        <f t="shared" si="88"/>
        <v>6.0345759122496859E-3</v>
      </c>
      <c r="AL537" s="167">
        <f t="shared" si="88"/>
        <v>6.0345759122496859E-3</v>
      </c>
      <c r="AM537" s="167">
        <f t="shared" ref="AM537:BI537" si="89">SUM(AM525:AM536)</f>
        <v>6.0345759122496859E-3</v>
      </c>
      <c r="AN537" s="167">
        <f t="shared" si="89"/>
        <v>6.0345759122496859E-3</v>
      </c>
      <c r="AO537" s="167">
        <f t="shared" si="89"/>
        <v>6.0345759122496859E-3</v>
      </c>
      <c r="AP537" s="167">
        <f t="shared" si="89"/>
        <v>6.0345759122496859E-3</v>
      </c>
      <c r="AQ537" s="167">
        <f t="shared" si="89"/>
        <v>6.0345759122496859E-3</v>
      </c>
      <c r="AR537" s="167">
        <f t="shared" si="89"/>
        <v>6.0345759122496859E-3</v>
      </c>
      <c r="AS537" s="167">
        <f t="shared" si="89"/>
        <v>6.0345759122496859E-3</v>
      </c>
      <c r="AT537" s="167">
        <f t="shared" si="89"/>
        <v>6.0345759122496859E-3</v>
      </c>
      <c r="AU537" s="167">
        <f t="shared" si="89"/>
        <v>6.0345759122496859E-3</v>
      </c>
      <c r="AV537" s="167">
        <f t="shared" si="89"/>
        <v>6.0345759122496859E-3</v>
      </c>
      <c r="AW537" s="167">
        <f t="shared" si="89"/>
        <v>6.0345759122496859E-3</v>
      </c>
      <c r="AX537" s="167">
        <f t="shared" si="89"/>
        <v>6.0345759122496859E-3</v>
      </c>
      <c r="AY537" s="167">
        <f t="shared" si="89"/>
        <v>6.0345759122496859E-3</v>
      </c>
      <c r="AZ537" s="167">
        <f t="shared" si="89"/>
        <v>3.314877307234565E-3</v>
      </c>
      <c r="BA537" s="167">
        <f t="shared" si="89"/>
        <v>0</v>
      </c>
      <c r="BB537" s="167">
        <f t="shared" si="89"/>
        <v>0</v>
      </c>
      <c r="BC537" s="167">
        <f t="shared" si="89"/>
        <v>0</v>
      </c>
      <c r="BD537" s="167">
        <f t="shared" si="89"/>
        <v>0</v>
      </c>
      <c r="BE537" s="167">
        <f t="shared" si="89"/>
        <v>0</v>
      </c>
      <c r="BF537" s="167">
        <f t="shared" si="89"/>
        <v>0</v>
      </c>
      <c r="BG537" s="167">
        <f t="shared" si="89"/>
        <v>0</v>
      </c>
      <c r="BH537" s="167">
        <f t="shared" si="89"/>
        <v>0</v>
      </c>
      <c r="BI537" s="167">
        <f t="shared" si="89"/>
        <v>0</v>
      </c>
      <c r="BJ537" s="16"/>
      <c r="BK537" s="16"/>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2" customFormat="1" hidden="1" outlineLevel="2">
      <c r="A538" s="16"/>
      <c r="B538" s="129">
        <f>C550</f>
        <v>0</v>
      </c>
      <c r="C538" s="43"/>
      <c r="D538" s="44" t="s">
        <v>72</v>
      </c>
      <c r="E538" s="43"/>
      <c r="F538" s="45"/>
      <c r="G538" s="171">
        <f>IF(G$3&gt;A17taxremlife,A17taxvalue-SUM($F538:F538),IF(A17taxremlife="N/A","n/a",A17taxvalue/A17taxremlife))</f>
        <v>0</v>
      </c>
      <c r="H538" s="171">
        <f>IF(H$3&gt;A17taxremlife,A17taxvalue-SUM($F538:G538),IF(A17taxremlife="N/A","n/a",A17taxvalue/A17taxremlife))</f>
        <v>0</v>
      </c>
      <c r="I538" s="171">
        <f>IF(I$3&gt;A17taxremlife,A17taxvalue-SUM($F538:H538),IF(A17taxremlife="N/A","n/a",A17taxvalue/A17taxremlife))</f>
        <v>0</v>
      </c>
      <c r="J538" s="171">
        <f>IF(J$3&gt;A17taxremlife,A17taxvalue-SUM($F538:I538),IF(A17taxremlife="N/A","n/a",A17taxvalue/A17taxremlife))</f>
        <v>0</v>
      </c>
      <c r="K538" s="171">
        <f>IF(K$3&gt;A17taxremlife,A17taxvalue-SUM($F538:J538),IF(A17taxremlife="N/A","n/a",A17taxvalue/A17taxremlife))</f>
        <v>0</v>
      </c>
      <c r="L538" s="171">
        <f>IF(L$3&gt;A17taxremlife,A17taxvalue-SUM($F538:K538),IF(A17taxremlife="N/A","n/a",A17taxvalue/A17taxremlife))</f>
        <v>0</v>
      </c>
      <c r="M538" s="171">
        <f>IF(M$3&gt;A17taxremlife,A17taxvalue-SUM($F538:L538),IF(A17taxremlife="N/A","n/a",A17taxvalue/A17taxremlife))</f>
        <v>0</v>
      </c>
      <c r="N538" s="171">
        <f>IF(N$3&gt;A17taxremlife,A17taxvalue-SUM($F538:M538),IF(A17taxremlife="N/A","n/a",A17taxvalue/A17taxremlife))</f>
        <v>0</v>
      </c>
      <c r="O538" s="171">
        <f>IF(O$3&gt;A17taxremlife,A17taxvalue-SUM($F538:N538),IF(A17taxremlife="N/A","n/a",A17taxvalue/A17taxremlife))</f>
        <v>0</v>
      </c>
      <c r="P538" s="171">
        <f>IF(P$3&gt;A17taxremlife,A17taxvalue-SUM($F538:O538),IF(A17taxremlife="N/A","n/a",A17taxvalue/A17taxremlife))</f>
        <v>0</v>
      </c>
      <c r="Q538" s="171">
        <f>IF(Q$3&gt;A17taxremlife,A17taxvalue-SUM($F538:P538),IF(A17taxremlife="N/A","n/a",A17taxvalue/A17taxremlife))</f>
        <v>0</v>
      </c>
      <c r="R538" s="171">
        <f>IF(R$3&gt;A17taxremlife,A17taxvalue-SUM($F538:Q538),IF(A17taxremlife="N/A","n/a",A17taxvalue/A17taxremlife))</f>
        <v>0</v>
      </c>
      <c r="S538" s="171">
        <f>IF(S$3&gt;A17taxremlife,A17taxvalue-SUM($F538:R538),IF(A17taxremlife="N/A","n/a",A17taxvalue/A17taxremlife))</f>
        <v>0</v>
      </c>
      <c r="T538" s="171">
        <f>IF(T$3&gt;A17taxremlife,A17taxvalue-SUM($F538:S538),IF(A17taxremlife="N/A","n/a",A17taxvalue/A17taxremlife))</f>
        <v>0</v>
      </c>
      <c r="U538" s="171">
        <f>IF(U$3&gt;A17taxremlife,A17taxvalue-SUM($F538:T538),IF(A17taxremlife="N/A","n/a",A17taxvalue/A17taxremlife))</f>
        <v>0</v>
      </c>
      <c r="V538" s="171">
        <f>IF(V$3&gt;A17taxremlife,A17taxvalue-SUM($F538:U538),IF(A17taxremlife="N/A","n/a",A17taxvalue/A17taxremlife))</f>
        <v>0</v>
      </c>
      <c r="W538" s="171">
        <f>IF(W$3&gt;A17taxremlife,A17taxvalue-SUM($F538:V538),IF(A17taxremlife="N/A","n/a",A17taxvalue/A17taxremlife))</f>
        <v>0</v>
      </c>
      <c r="X538" s="171">
        <f>IF(X$3&gt;A17taxremlife,A17taxvalue-SUM($F538:W538),IF(A17taxremlife="N/A","n/a",A17taxvalue/A17taxremlife))</f>
        <v>0</v>
      </c>
      <c r="Y538" s="171">
        <f>IF(Y$3&gt;A17taxremlife,A17taxvalue-SUM($F538:X538),IF(A17taxremlife="N/A","n/a",A17taxvalue/A17taxremlife))</f>
        <v>0</v>
      </c>
      <c r="Z538" s="171">
        <f>IF(Z$3&gt;A17taxremlife,A17taxvalue-SUM($F538:Y538),IF(A17taxremlife="N/A","n/a",A17taxvalue/A17taxremlife))</f>
        <v>0</v>
      </c>
      <c r="AA538" s="171">
        <f>IF(AA$3&gt;A17taxremlife,A17taxvalue-SUM($F538:Z538),IF(A17taxremlife="N/A","n/a",A17taxvalue/A17taxremlife))</f>
        <v>0</v>
      </c>
      <c r="AB538" s="171">
        <f>IF(AB$3&gt;A17taxremlife,A17taxvalue-SUM($F538:AA538),IF(A17taxremlife="N/A","n/a",A17taxvalue/A17taxremlife))</f>
        <v>0</v>
      </c>
      <c r="AC538" s="171">
        <f>IF(AC$3&gt;A17taxremlife,A17taxvalue-SUM($F538:AB538),IF(A17taxremlife="N/A","n/a",A17taxvalue/A17taxremlife))</f>
        <v>0</v>
      </c>
      <c r="AD538" s="171">
        <f>IF(AD$3&gt;A17taxremlife,A17taxvalue-SUM($F538:AC538),IF(A17taxremlife="N/A","n/a",A17taxvalue/A17taxremlife))</f>
        <v>0</v>
      </c>
      <c r="AE538" s="171">
        <f>IF(AE$3&gt;A17taxremlife,A17taxvalue-SUM($F538:AD538),IF(A17taxremlife="N/A","n/a",A17taxvalue/A17taxremlife))</f>
        <v>0</v>
      </c>
      <c r="AF538" s="171">
        <f>IF(AF$3&gt;A17taxremlife,A17taxvalue-SUM($F538:AE538),IF(A17taxremlife="N/A","n/a",A17taxvalue/A17taxremlife))</f>
        <v>0</v>
      </c>
      <c r="AG538" s="171">
        <f>IF(AG$3&gt;A17taxremlife,A17taxvalue-SUM($F538:AF538),IF(A17taxremlife="N/A","n/a",A17taxvalue/A17taxremlife))</f>
        <v>0</v>
      </c>
      <c r="AH538" s="171">
        <f>IF(AH$3&gt;A17taxremlife,A17taxvalue-SUM($F538:AG538),IF(A17taxremlife="N/A","n/a",A17taxvalue/A17taxremlife))</f>
        <v>0</v>
      </c>
      <c r="AI538" s="171">
        <f>IF(AI$3&gt;A17taxremlife,A17taxvalue-SUM($F538:AH538),IF(A17taxremlife="N/A","n/a",A17taxvalue/A17taxremlife))</f>
        <v>0</v>
      </c>
      <c r="AJ538" s="171">
        <f>IF(AJ$3&gt;A17taxremlife,A17taxvalue-SUM($F538:AI538),IF(A17taxremlife="N/A","n/a",A17taxvalue/A17taxremlife))</f>
        <v>0</v>
      </c>
      <c r="AK538" s="171">
        <f>IF(AK$3&gt;A17taxremlife,A17taxvalue-SUM($F538:AJ538),IF(A17taxremlife="N/A","n/a",A17taxvalue/A17taxremlife))</f>
        <v>0</v>
      </c>
      <c r="AL538" s="171">
        <f>IF(AL$3&gt;A17taxremlife,A17taxvalue-SUM($F538:AK538),IF(A17taxremlife="N/A","n/a",A17taxvalue/A17taxremlife))</f>
        <v>0</v>
      </c>
      <c r="AM538" s="171">
        <f>IF(AM$3&gt;A17taxremlife,A17taxvalue-SUM($F538:AL538),IF(A17taxremlife="N/A","n/a",A17taxvalue/A17taxremlife))</f>
        <v>0</v>
      </c>
      <c r="AN538" s="171">
        <f>IF(AN$3&gt;A17taxremlife,A17taxvalue-SUM($F538:AM538),IF(A17taxremlife="N/A","n/a",A17taxvalue/A17taxremlife))</f>
        <v>0</v>
      </c>
      <c r="AO538" s="171">
        <f>IF(AO$3&gt;A17taxremlife,A17taxvalue-SUM($F538:AN538),IF(A17taxremlife="N/A","n/a",A17taxvalue/A17taxremlife))</f>
        <v>0</v>
      </c>
      <c r="AP538" s="171">
        <f>IF(AP$3&gt;A17taxremlife,A17taxvalue-SUM($F538:AO538),IF(A17taxremlife="N/A","n/a",A17taxvalue/A17taxremlife))</f>
        <v>0</v>
      </c>
      <c r="AQ538" s="171">
        <f>IF(AQ$3&gt;A17taxremlife,A17taxvalue-SUM($F538:AP538),IF(A17taxremlife="N/A","n/a",A17taxvalue/A17taxremlife))</f>
        <v>0</v>
      </c>
      <c r="AR538" s="171">
        <f>IF(AR$3&gt;A17taxremlife,A17taxvalue-SUM($F538:AQ538),IF(A17taxremlife="N/A","n/a",A17taxvalue/A17taxremlife))</f>
        <v>0</v>
      </c>
      <c r="AS538" s="171">
        <f>IF(AS$3&gt;A17taxremlife,A17taxvalue-SUM($F538:AR538),IF(A17taxremlife="N/A","n/a",A17taxvalue/A17taxremlife))</f>
        <v>0</v>
      </c>
      <c r="AT538" s="171">
        <f>IF(AT$3&gt;A17taxremlife,A17taxvalue-SUM($F538:AS538),IF(A17taxremlife="N/A","n/a",A17taxvalue/A17taxremlife))</f>
        <v>0</v>
      </c>
      <c r="AU538" s="171">
        <f>IF(AU$3&gt;A17taxremlife,A17taxvalue-SUM($F538:AT538),IF(A17taxremlife="N/A","n/a",A17taxvalue/A17taxremlife))</f>
        <v>0</v>
      </c>
      <c r="AV538" s="171">
        <f>IF(AV$3&gt;A17taxremlife,A17taxvalue-SUM($F538:AU538),IF(A17taxremlife="N/A","n/a",A17taxvalue/A17taxremlife))</f>
        <v>0</v>
      </c>
      <c r="AW538" s="171">
        <f>IF(AW$3&gt;A17taxremlife,A17taxvalue-SUM($F538:AV538),IF(A17taxremlife="N/A","n/a",A17taxvalue/A17taxremlife))</f>
        <v>0</v>
      </c>
      <c r="AX538" s="171">
        <f>IF(AX$3&gt;A17taxremlife,A17taxvalue-SUM($F538:AW538),IF(A17taxremlife="N/A","n/a",A17taxvalue/A17taxremlife))</f>
        <v>0</v>
      </c>
      <c r="AY538" s="171">
        <f>IF(AY$3&gt;A17taxremlife,A17taxvalue-SUM($F538:AX538),IF(A17taxremlife="N/A","n/a",A17taxvalue/A17taxremlife))</f>
        <v>0</v>
      </c>
      <c r="AZ538" s="171">
        <f>IF(AZ$3&gt;A17taxremlife,A17taxvalue-SUM($F538:AY538),IF(A17taxremlife="N/A","n/a",A17taxvalue/A17taxremlife))</f>
        <v>0</v>
      </c>
      <c r="BA538" s="171">
        <f>IF(BA$3&gt;A17taxremlife,A17taxvalue-SUM($F538:AZ538),IF(A17taxremlife="N/A","n/a",A17taxvalue/A17taxremlife))</f>
        <v>0</v>
      </c>
      <c r="BB538" s="171">
        <f>IF(BB$3&gt;A17taxremlife,A17taxvalue-SUM($F538:BA538),IF(A17taxremlife="N/A","n/a",A17taxvalue/A17taxremlife))</f>
        <v>0</v>
      </c>
      <c r="BC538" s="171">
        <f>IF(BC$3&gt;A17taxremlife,A17taxvalue-SUM($F538:BB538),IF(A17taxremlife="N/A","n/a",A17taxvalue/A17taxremlife))</f>
        <v>0</v>
      </c>
      <c r="BD538" s="171">
        <f>IF(BD$3&gt;A17taxremlife,A17taxvalue-SUM($F538:BC538),IF(A17taxremlife="N/A","n/a",A17taxvalue/A17taxremlife))</f>
        <v>0</v>
      </c>
      <c r="BE538" s="171">
        <f>IF(BE$3&gt;A17taxremlife,A17taxvalue-SUM($F538:BD538),IF(A17taxremlife="N/A","n/a",A17taxvalue/A17taxremlife))</f>
        <v>0</v>
      </c>
      <c r="BF538" s="171">
        <f>IF(BF$3&gt;A17taxremlife,A17taxvalue-SUM($F538:BE538),IF(A17taxremlife="N/A","n/a",A17taxvalue/A17taxremlife))</f>
        <v>0</v>
      </c>
      <c r="BG538" s="171">
        <f>IF(BG$3&gt;A17taxremlife,A17taxvalue-SUM($F538:BF538),IF(A17taxremlife="N/A","n/a",A17taxvalue/A17taxremlife))</f>
        <v>0</v>
      </c>
      <c r="BH538" s="171">
        <f>IF(BH$3&gt;A17taxremlife,A17taxvalue-SUM($F538:BG538),IF(A17taxremlife="N/A","n/a",A17taxvalue/A17taxremlife))</f>
        <v>0</v>
      </c>
      <c r="BI538" s="171">
        <f>IF(BI$3&gt;A17taxremlife,A17taxvalue-SUM($F538:BH538),IF(A17taxremlife="N/A","n/a",A17taxvalue/A17taxremlife))</f>
        <v>0</v>
      </c>
      <c r="BJ538" s="16"/>
      <c r="BK538" s="16"/>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2" customFormat="1" hidden="1" outlineLevel="2">
      <c r="A539" s="16"/>
      <c r="B539" s="16"/>
      <c r="C539" s="35"/>
      <c r="D539" s="546" t="s">
        <v>71</v>
      </c>
      <c r="E539" s="293">
        <v>0</v>
      </c>
      <c r="F539" s="37"/>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c r="AN539" s="172"/>
      <c r="AO539" s="172"/>
      <c r="AP539" s="172"/>
      <c r="AQ539" s="172"/>
      <c r="AR539" s="172"/>
      <c r="AS539" s="172"/>
      <c r="AT539" s="172"/>
      <c r="AU539" s="172"/>
      <c r="AV539" s="172"/>
      <c r="AW539" s="172"/>
      <c r="AX539" s="172"/>
      <c r="AY539" s="172"/>
      <c r="AZ539" s="172"/>
      <c r="BA539" s="172"/>
      <c r="BB539" s="172"/>
      <c r="BC539" s="172"/>
      <c r="BD539" s="172"/>
      <c r="BE539" s="172"/>
      <c r="BF539" s="172"/>
      <c r="BG539" s="172"/>
      <c r="BH539" s="172"/>
      <c r="BI539" s="172"/>
      <c r="BJ539" s="16"/>
      <c r="BK539" s="16"/>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2" customFormat="1" hidden="1" outlineLevel="2">
      <c r="A540" s="16"/>
      <c r="B540" s="16"/>
      <c r="C540" s="35"/>
      <c r="D540" s="546"/>
      <c r="E540" s="293">
        <v>1</v>
      </c>
      <c r="F540" s="37"/>
      <c r="G540" s="317"/>
      <c r="H540" s="172">
        <f>IF(A17taxstdlife="n/a","n/a",IF(H$3&gt;(A17taxstdlife+$E540),((Input!$G$119+Input!$G$95)*$G$7)-SUM($G540:G540),((Input!$G$119+Input!$G$95)*$G$7)/A17taxstdlife))</f>
        <v>0</v>
      </c>
      <c r="I540" s="172">
        <f>IF(A17taxstdlife="n/a","n/a",IF(I$3&gt;(A17taxstdlife+$E540),((Input!$G$119+Input!$G$95)*$G$7)-SUM($G540:H540),((Input!$G$119+Input!$G$95)*$G$7)/A17taxstdlife))</f>
        <v>0</v>
      </c>
      <c r="J540" s="172">
        <f>IF(A17taxstdlife="n/a","n/a",IF(J$3&gt;(A17taxstdlife+$E540),((Input!$G$119+Input!$G$95)*$G$7)-SUM($G540:I540),((Input!$G$119+Input!$G$95)*$G$7)/A17taxstdlife))</f>
        <v>0</v>
      </c>
      <c r="K540" s="172">
        <f>IF(A17taxstdlife="n/a","n/a",IF(K$3&gt;(A17taxstdlife+$E540),((Input!$G$119+Input!$G$95)*$G$7)-SUM($G540:J540),((Input!$G$119+Input!$G$95)*$G$7)/A17taxstdlife))</f>
        <v>0</v>
      </c>
      <c r="L540" s="172">
        <f>IF(A17taxstdlife="n/a","n/a",IF(L$3&gt;(A17taxstdlife+$E540),((Input!$G$119+Input!$G$95)*$G$7)-SUM($G540:K540),((Input!$G$119+Input!$G$95)*$G$7)/A17taxstdlife))</f>
        <v>0</v>
      </c>
      <c r="M540" s="172">
        <f>IF(A17taxstdlife="n/a","n/a",IF(M$3&gt;(A17taxstdlife+$E540),((Input!$G$119+Input!$G$95)*$G$7)-SUM($G540:L540),((Input!$G$119+Input!$G$95)*$G$7)/A17taxstdlife))</f>
        <v>0</v>
      </c>
      <c r="N540" s="172">
        <f>IF(A17taxstdlife="n/a","n/a",IF(N$3&gt;(A17taxstdlife+$E540),((Input!$G$119+Input!$G$95)*$G$7)-SUM($G540:M540),((Input!$G$119+Input!$G$95)*$G$7)/A17taxstdlife))</f>
        <v>0</v>
      </c>
      <c r="O540" s="172">
        <f>IF(A17taxstdlife="n/a","n/a",IF(O$3&gt;(A17taxstdlife+$E540),((Input!$G$119+Input!$G$95)*$G$7)-SUM($G540:N540),((Input!$G$119+Input!$G$95)*$G$7)/A17taxstdlife))</f>
        <v>0</v>
      </c>
      <c r="P540" s="172">
        <f>IF(A17taxstdlife="n/a","n/a",IF(P$3&gt;(A17taxstdlife+$E540),((Input!$G$119+Input!$G$95)*$G$7)-SUM($G540:O540),((Input!$G$119+Input!$G$95)*$G$7)/A17taxstdlife))</f>
        <v>0</v>
      </c>
      <c r="Q540" s="172">
        <f>IF(A17taxstdlife="n/a","n/a",IF(Q$3&gt;(A17taxstdlife+$E540),((Input!$G$119+Input!$G$95)*$G$7)-SUM($G540:P540),((Input!$G$119+Input!$G$95)*$G$7)/A17taxstdlife))</f>
        <v>0</v>
      </c>
      <c r="R540" s="172">
        <f>IF(A17taxstdlife="n/a","n/a",IF(R$3&gt;(A17taxstdlife+$E540),((Input!$G$119+Input!$G$95)*$G$7)-SUM($G540:Q540),((Input!$G$119+Input!$G$95)*$G$7)/A17taxstdlife))</f>
        <v>0</v>
      </c>
      <c r="S540" s="172">
        <f>IF(A17taxstdlife="n/a","n/a",IF(S$3&gt;(A17taxstdlife+$E540),((Input!$G$119+Input!$G$95)*$G$7)-SUM($G540:R540),((Input!$G$119+Input!$G$95)*$G$7)/A17taxstdlife))</f>
        <v>0</v>
      </c>
      <c r="T540" s="172">
        <f>IF(A17taxstdlife="n/a","n/a",IF(T$3&gt;(A17taxstdlife+$E540),((Input!$G$119+Input!$G$95)*$G$7)-SUM($G540:S540),((Input!$G$119+Input!$G$95)*$G$7)/A17taxstdlife))</f>
        <v>0</v>
      </c>
      <c r="U540" s="172">
        <f>IF(A17taxstdlife="n/a","n/a",IF(U$3&gt;(A17taxstdlife+$E540),((Input!$G$119+Input!$G$95)*$G$7)-SUM($G540:T540),((Input!$G$119+Input!$G$95)*$G$7)/A17taxstdlife))</f>
        <v>0</v>
      </c>
      <c r="V540" s="172">
        <f>IF(A17taxstdlife="n/a","n/a",IF(V$3&gt;(A17taxstdlife+$E540),((Input!$G$119+Input!$G$95)*$G$7)-SUM($G540:U540),((Input!$G$119+Input!$G$95)*$G$7)/A17taxstdlife))</f>
        <v>0</v>
      </c>
      <c r="W540" s="172">
        <f>IF(A17taxstdlife="n/a","n/a",IF(W$3&gt;(A17taxstdlife+$E540),((Input!$G$119+Input!$G$95)*$G$7)-SUM($G540:V540),((Input!$G$119+Input!$G$95)*$G$7)/A17taxstdlife))</f>
        <v>0</v>
      </c>
      <c r="X540" s="172">
        <f>IF(A17taxstdlife="n/a","n/a",IF(X$3&gt;(A17taxstdlife+$E540),((Input!$G$119+Input!$G$95)*$G$7)-SUM($G540:W540),((Input!$G$119+Input!$G$95)*$G$7)/A17taxstdlife))</f>
        <v>0</v>
      </c>
      <c r="Y540" s="172">
        <f>IF(A17taxstdlife="n/a","n/a",IF(Y$3&gt;(A17taxstdlife+$E540),((Input!$G$119+Input!$G$95)*$G$7)-SUM($G540:X540),((Input!$G$119+Input!$G$95)*$G$7)/A17taxstdlife))</f>
        <v>0</v>
      </c>
      <c r="Z540" s="172">
        <f>IF(A17taxstdlife="n/a","n/a",IF(Z$3&gt;(A17taxstdlife+$E540),((Input!$G$119+Input!$G$95)*$G$7)-SUM($G540:Y540),((Input!$G$119+Input!$G$95)*$G$7)/A17taxstdlife))</f>
        <v>0</v>
      </c>
      <c r="AA540" s="172">
        <f>IF(A17taxstdlife="n/a","n/a",IF(AA$3&gt;(A17taxstdlife+$E540),((Input!$G$119+Input!$G$95)*$G$7)-SUM($G540:Z540),((Input!$G$119+Input!$G$95)*$G$7)/A17taxstdlife))</f>
        <v>0</v>
      </c>
      <c r="AB540" s="172">
        <f>IF(A17taxstdlife="n/a","n/a",IF(AB$3&gt;(A17taxstdlife+$E540),((Input!$G$119+Input!$G$95)*$G$7)-SUM($G540:AA540),((Input!$G$119+Input!$G$95)*$G$7)/A17taxstdlife))</f>
        <v>0</v>
      </c>
      <c r="AC540" s="172">
        <f>IF(A17taxstdlife="n/a","n/a",IF(AC$3&gt;(A17taxstdlife+$E540),((Input!$G$119+Input!$G$95)*$G$7)-SUM($G540:AB540),((Input!$G$119+Input!$G$95)*$G$7)/A17taxstdlife))</f>
        <v>0</v>
      </c>
      <c r="AD540" s="172">
        <f>IF(A17taxstdlife="n/a","n/a",IF(AD$3&gt;(A17taxstdlife+$E540),((Input!$G$119+Input!$G$95)*$G$7)-SUM($G540:AC540),((Input!$G$119+Input!$G$95)*$G$7)/A17taxstdlife))</f>
        <v>0</v>
      </c>
      <c r="AE540" s="172">
        <f>IF(A17taxstdlife="n/a","n/a",IF(AE$3&gt;(A17taxstdlife+$E540),((Input!$G$119+Input!$G$95)*$G$7)-SUM($G540:AD540),((Input!$G$119+Input!$G$95)*$G$7)/A17taxstdlife))</f>
        <v>0</v>
      </c>
      <c r="AF540" s="172">
        <f>IF(A17taxstdlife="n/a","n/a",IF(AF$3&gt;(A17taxstdlife+$E540),((Input!$G$119+Input!$G$95)*$G$7)-SUM($G540:AE540),((Input!$G$119+Input!$G$95)*$G$7)/A17taxstdlife))</f>
        <v>0</v>
      </c>
      <c r="AG540" s="172">
        <f>IF(A17taxstdlife="n/a","n/a",IF(AG$3&gt;(A17taxstdlife+$E540),((Input!$G$119+Input!$G$95)*$G$7)-SUM($G540:AF540),((Input!$G$119+Input!$G$95)*$G$7)/A17taxstdlife))</f>
        <v>0</v>
      </c>
      <c r="AH540" s="172">
        <f>IF(A17taxstdlife="n/a","n/a",IF(AH$3&gt;(A17taxstdlife+$E540),((Input!$G$119+Input!$G$95)*$G$7)-SUM($G540:AG540),((Input!$G$119+Input!$G$95)*$G$7)/A17taxstdlife))</f>
        <v>0</v>
      </c>
      <c r="AI540" s="172">
        <f>IF(A17taxstdlife="n/a","n/a",IF(AI$3&gt;(A17taxstdlife+$E540),((Input!$G$119+Input!$G$95)*$G$7)-SUM($G540:AH540),((Input!$G$119+Input!$G$95)*$G$7)/A17taxstdlife))</f>
        <v>0</v>
      </c>
      <c r="AJ540" s="172">
        <f>IF(A17taxstdlife="n/a","n/a",IF(AJ$3&gt;(A17taxstdlife+$E540),((Input!$G$119+Input!$G$95)*$G$7)-SUM($G540:AI540),((Input!$G$119+Input!$G$95)*$G$7)/A17taxstdlife))</f>
        <v>0</v>
      </c>
      <c r="AK540" s="172">
        <f>IF(A17taxstdlife="n/a","n/a",IF(AK$3&gt;(A17taxstdlife+$E540),((Input!$G$119+Input!$G$95)*$G$7)-SUM($G540:AJ540),((Input!$G$119+Input!$G$95)*$G$7)/A17taxstdlife))</f>
        <v>0</v>
      </c>
      <c r="AL540" s="172">
        <f>IF(A17taxstdlife="n/a","n/a",IF(AL$3&gt;(A17taxstdlife+$E540),((Input!$G$119+Input!$G$95)*$G$7)-SUM($G540:AK540),((Input!$G$119+Input!$G$95)*$G$7)/A17taxstdlife))</f>
        <v>0</v>
      </c>
      <c r="AM540" s="172">
        <f>IF(A17taxstdlife="n/a","n/a",IF(AM$3&gt;(A17taxstdlife+$E540),((Input!$G$119+Input!$G$95)*$G$7)-SUM($G540:AL540),((Input!$G$119+Input!$G$95)*$G$7)/A17taxstdlife))</f>
        <v>0</v>
      </c>
      <c r="AN540" s="172">
        <f>IF(A17taxstdlife="n/a","n/a",IF(AN$3&gt;(A17taxstdlife+$E540),((Input!$G$119+Input!$G$95)*$G$7)-SUM($G540:AM540),((Input!$G$119+Input!$G$95)*$G$7)/A17taxstdlife))</f>
        <v>0</v>
      </c>
      <c r="AO540" s="172">
        <f>IF(A17taxstdlife="n/a","n/a",IF(AO$3&gt;(A17taxstdlife+$E540),((Input!$G$119+Input!$G$95)*$G$7)-SUM($G540:AN540),((Input!$G$119+Input!$G$95)*$G$7)/A17taxstdlife))</f>
        <v>0</v>
      </c>
      <c r="AP540" s="172">
        <f>IF(A17taxstdlife="n/a","n/a",IF(AP$3&gt;(A17taxstdlife+$E540),((Input!$G$119+Input!$G$95)*$G$7)-SUM($G540:AO540),((Input!$G$119+Input!$G$95)*$G$7)/A17taxstdlife))</f>
        <v>0</v>
      </c>
      <c r="AQ540" s="172">
        <f>IF(A17taxstdlife="n/a","n/a",IF(AQ$3&gt;(A17taxstdlife+$E540),((Input!$G$119+Input!$G$95)*$G$7)-SUM($G540:AP540),((Input!$G$119+Input!$G$95)*$G$7)/A17taxstdlife))</f>
        <v>0</v>
      </c>
      <c r="AR540" s="172">
        <f>IF(A17taxstdlife="n/a","n/a",IF(AR$3&gt;(A17taxstdlife+$E540),((Input!$G$119+Input!$G$95)*$G$7)-SUM($G540:AQ540),((Input!$G$119+Input!$G$95)*$G$7)/A17taxstdlife))</f>
        <v>0</v>
      </c>
      <c r="AS540" s="172">
        <f>IF(A17taxstdlife="n/a","n/a",IF(AS$3&gt;(A17taxstdlife+$E540),((Input!$G$119+Input!$G$95)*$G$7)-SUM($G540:AR540),((Input!$G$119+Input!$G$95)*$G$7)/A17taxstdlife))</f>
        <v>0</v>
      </c>
      <c r="AT540" s="172">
        <f>IF(A17taxstdlife="n/a","n/a",IF(AT$3&gt;(A17taxstdlife+$E540),((Input!$G$119+Input!$G$95)*$G$7)-SUM($G540:AS540),((Input!$G$119+Input!$G$95)*$G$7)/A17taxstdlife))</f>
        <v>0</v>
      </c>
      <c r="AU540" s="172">
        <f>IF(A17taxstdlife="n/a","n/a",IF(AU$3&gt;(A17taxstdlife+$E540),((Input!$G$119+Input!$G$95)*$G$7)-SUM($G540:AT540),((Input!$G$119+Input!$G$95)*$G$7)/A17taxstdlife))</f>
        <v>0</v>
      </c>
      <c r="AV540" s="172">
        <f>IF(A17taxstdlife="n/a","n/a",IF(AV$3&gt;(A17taxstdlife+$E540),((Input!$G$119+Input!$G$95)*$G$7)-SUM($G540:AU540),((Input!$G$119+Input!$G$95)*$G$7)/A17taxstdlife))</f>
        <v>0</v>
      </c>
      <c r="AW540" s="172">
        <f>IF(A17taxstdlife="n/a","n/a",IF(AW$3&gt;(A17taxstdlife+$E540),((Input!$G$119+Input!$G$95)*$G$7)-SUM($G540:AV540),((Input!$G$119+Input!$G$95)*$G$7)/A17taxstdlife))</f>
        <v>0</v>
      </c>
      <c r="AX540" s="172">
        <f>IF(A17taxstdlife="n/a","n/a",IF(AX$3&gt;(A17taxstdlife+$E540),((Input!$G$119+Input!$G$95)*$G$7)-SUM($G540:AW540),((Input!$G$119+Input!$G$95)*$G$7)/A17taxstdlife))</f>
        <v>0</v>
      </c>
      <c r="AY540" s="172">
        <f>IF(A17taxstdlife="n/a","n/a",IF(AY$3&gt;(A17taxstdlife+$E540),((Input!$G$119+Input!$G$95)*$G$7)-SUM($G540:AX540),((Input!$G$119+Input!$G$95)*$G$7)/A17taxstdlife))</f>
        <v>0</v>
      </c>
      <c r="AZ540" s="172">
        <f>IF(A17taxstdlife="n/a","n/a",IF(AZ$3&gt;(A17taxstdlife+$E540),((Input!$G$119+Input!$G$95)*$G$7)-SUM($G540:AY540),((Input!$G$119+Input!$G$95)*$G$7)/A17taxstdlife))</f>
        <v>0</v>
      </c>
      <c r="BA540" s="172">
        <f>IF(A17taxstdlife="n/a","n/a",IF(BA$3&gt;(A17taxstdlife+$E540),((Input!$G$119+Input!$G$95)*$G$7)-SUM($G540:AZ540),((Input!$G$119+Input!$G$95)*$G$7)/A17taxstdlife))</f>
        <v>0</v>
      </c>
      <c r="BB540" s="172">
        <f>IF(A17taxstdlife="n/a","n/a",IF(BB$3&gt;(A17taxstdlife+$E540),((Input!$G$119+Input!$G$95)*$G$7)-SUM($G540:BA540),((Input!$G$119+Input!$G$95)*$G$7)/A17taxstdlife))</f>
        <v>0</v>
      </c>
      <c r="BC540" s="172">
        <f>IF(A17taxstdlife="n/a","n/a",IF(BC$3&gt;(A17taxstdlife+$E540),((Input!$G$119+Input!$G$95)*$G$7)-SUM($G540:BB540),((Input!$G$119+Input!$G$95)*$G$7)/A17taxstdlife))</f>
        <v>0</v>
      </c>
      <c r="BD540" s="172">
        <f>IF(A17taxstdlife="n/a","n/a",IF(BD$3&gt;(A17taxstdlife+$E540),((Input!$G$119+Input!$G$95)*$G$7)-SUM($G540:BC540),((Input!$G$119+Input!$G$95)*$G$7)/A17taxstdlife))</f>
        <v>0</v>
      </c>
      <c r="BE540" s="172">
        <f>IF(A17taxstdlife="n/a","n/a",IF(BE$3&gt;(A17taxstdlife+$E540),((Input!$G$119+Input!$G$95)*$G$7)-SUM($G540:BD540),((Input!$G$119+Input!$G$95)*$G$7)/A17taxstdlife))</f>
        <v>0</v>
      </c>
      <c r="BF540" s="172">
        <f>IF(A17taxstdlife="n/a","n/a",IF(BF$3&gt;(A17taxstdlife+$E540),((Input!$G$119+Input!$G$95)*$G$7)-SUM($G540:BE540),((Input!$G$119+Input!$G$95)*$G$7)/A17taxstdlife))</f>
        <v>0</v>
      </c>
      <c r="BG540" s="172">
        <f>IF(A17taxstdlife="n/a","n/a",IF(BG$3&gt;(A17taxstdlife+$E540),((Input!$G$119+Input!$G$95)*$G$7)-SUM($G540:BF540),((Input!$G$119+Input!$G$95)*$G$7)/A17taxstdlife))</f>
        <v>0</v>
      </c>
      <c r="BH540" s="172">
        <f>IF(A17taxstdlife="n/a","n/a",IF(BH$3&gt;(A17taxstdlife+$E540),((Input!$G$119+Input!$G$95)*$G$7)-SUM($G540:BG540),((Input!$G$119+Input!$G$95)*$G$7)/A17taxstdlife))</f>
        <v>0</v>
      </c>
      <c r="BI540" s="172">
        <f>IF(A17taxstdlife="n/a","n/a",IF(BI$3&gt;(A17taxstdlife+$E540),((Input!$G$119+Input!$G$95)*$G$7)-SUM($G540:BH540),((Input!$G$119+Input!$G$95)*$G$7)/A17taxstdlife))</f>
        <v>0</v>
      </c>
      <c r="BJ540" s="16"/>
      <c r="BK540" s="16"/>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2" customFormat="1" hidden="1" outlineLevel="2">
      <c r="A541" s="16"/>
      <c r="B541" s="16"/>
      <c r="C541" s="35"/>
      <c r="D541" s="546"/>
      <c r="E541" s="293">
        <v>2</v>
      </c>
      <c r="F541" s="37"/>
      <c r="G541" s="318"/>
      <c r="H541" s="319"/>
      <c r="I541" s="172">
        <f>IF(A17taxstdlife="n/a","n/a",IF(I$3&gt;(A17taxstdlife+$E541),((Input!$H$119+Input!$H$95)*$H$7)-SUM($H541:H541),((Input!$H$119+Input!$H$95)*$H$7)/A17taxstdlife))</f>
        <v>0</v>
      </c>
      <c r="J541" s="172">
        <f>IF(A17taxstdlife="n/a","n/a",IF(J$3&gt;(A17taxstdlife+$E541),((Input!$H$119+Input!$H$95)*$H$7)-SUM($H541:I541),((Input!$H$119+Input!$H$95)*$H$7)/A17taxstdlife))</f>
        <v>0</v>
      </c>
      <c r="K541" s="172">
        <f>IF(A17taxstdlife="n/a","n/a",IF(K$3&gt;(A17taxstdlife+$E541),((Input!$H$119+Input!$H$95)*$H$7)-SUM($H541:J541),((Input!$H$119+Input!$H$95)*$H$7)/A17taxstdlife))</f>
        <v>0</v>
      </c>
      <c r="L541" s="172">
        <f>IF(A17taxstdlife="n/a","n/a",IF(L$3&gt;(A17taxstdlife+$E541),((Input!$H$119+Input!$H$95)*$H$7)-SUM($H541:K541),((Input!$H$119+Input!$H$95)*$H$7)/A17taxstdlife))</f>
        <v>0</v>
      </c>
      <c r="M541" s="172">
        <f>IF(A17taxstdlife="n/a","n/a",IF(M$3&gt;(A17taxstdlife+$E541),((Input!$H$119+Input!$H$95)*$H$7)-SUM($H541:L541),((Input!$H$119+Input!$H$95)*$H$7)/A17taxstdlife))</f>
        <v>0</v>
      </c>
      <c r="N541" s="172">
        <f>IF(A17taxstdlife="n/a","n/a",IF(N$3&gt;(A17taxstdlife+$E541),((Input!$H$119+Input!$H$95)*$H$7)-SUM($H541:M541),((Input!$H$119+Input!$H$95)*$H$7)/A17taxstdlife))</f>
        <v>0</v>
      </c>
      <c r="O541" s="172">
        <f>IF(A17taxstdlife="n/a","n/a",IF(O$3&gt;(A17taxstdlife+$E541),((Input!$H$119+Input!$H$95)*$H$7)-SUM($H541:N541),((Input!$H$119+Input!$H$95)*$H$7)/A17taxstdlife))</f>
        <v>0</v>
      </c>
      <c r="P541" s="172">
        <f>IF(A17taxstdlife="n/a","n/a",IF(P$3&gt;(A17taxstdlife+$E541),((Input!$H$119+Input!$H$95)*$H$7)-SUM($H541:O541),((Input!$H$119+Input!$H$95)*$H$7)/A17taxstdlife))</f>
        <v>0</v>
      </c>
      <c r="Q541" s="172">
        <f>IF(A17taxstdlife="n/a","n/a",IF(Q$3&gt;(A17taxstdlife+$E541),((Input!$H$119+Input!$H$95)*$H$7)-SUM($H541:P541),((Input!$H$119+Input!$H$95)*$H$7)/A17taxstdlife))</f>
        <v>0</v>
      </c>
      <c r="R541" s="172">
        <f>IF(A17taxstdlife="n/a","n/a",IF(R$3&gt;(A17taxstdlife+$E541),((Input!$H$119+Input!$H$95)*$H$7)-SUM($H541:Q541),((Input!$H$119+Input!$H$95)*$H$7)/A17taxstdlife))</f>
        <v>0</v>
      </c>
      <c r="S541" s="172">
        <f>IF(A17taxstdlife="n/a","n/a",IF(S$3&gt;(A17taxstdlife+$E541),((Input!$H$119+Input!$H$95)*$H$7)-SUM($H541:R541),((Input!$H$119+Input!$H$95)*$H$7)/A17taxstdlife))</f>
        <v>0</v>
      </c>
      <c r="T541" s="172">
        <f>IF(A17taxstdlife="n/a","n/a",IF(T$3&gt;(A17taxstdlife+$E541),((Input!$H$119+Input!$H$95)*$H$7)-SUM($H541:S541),((Input!$H$119+Input!$H$95)*$H$7)/A17taxstdlife))</f>
        <v>0</v>
      </c>
      <c r="U541" s="172">
        <f>IF(A17taxstdlife="n/a","n/a",IF(U$3&gt;(A17taxstdlife+$E541),((Input!$H$119+Input!$H$95)*$H$7)-SUM($H541:T541),((Input!$H$119+Input!$H$95)*$H$7)/A17taxstdlife))</f>
        <v>0</v>
      </c>
      <c r="V541" s="172">
        <f>IF(A17taxstdlife="n/a","n/a",IF(V$3&gt;(A17taxstdlife+$E541),((Input!$H$119+Input!$H$95)*$H$7)-SUM($H541:U541),((Input!$H$119+Input!$H$95)*$H$7)/A17taxstdlife))</f>
        <v>0</v>
      </c>
      <c r="W541" s="172">
        <f>IF(A17taxstdlife="n/a","n/a",IF(W$3&gt;(A17taxstdlife+$E541),((Input!$H$119+Input!$H$95)*$H$7)-SUM($H541:V541),((Input!$H$119+Input!$H$95)*$H$7)/A17taxstdlife))</f>
        <v>0</v>
      </c>
      <c r="X541" s="172">
        <f>IF(A17taxstdlife="n/a","n/a",IF(X$3&gt;(A17taxstdlife+$E541),((Input!$H$119+Input!$H$95)*$H$7)-SUM($H541:W541),((Input!$H$119+Input!$H$95)*$H$7)/A17taxstdlife))</f>
        <v>0</v>
      </c>
      <c r="Y541" s="172">
        <f>IF(A17taxstdlife="n/a","n/a",IF(Y$3&gt;(A17taxstdlife+$E541),((Input!$H$119+Input!$H$95)*$H$7)-SUM($H541:X541),((Input!$H$119+Input!$H$95)*$H$7)/A17taxstdlife))</f>
        <v>0</v>
      </c>
      <c r="Z541" s="172">
        <f>IF(A17taxstdlife="n/a","n/a",IF(Z$3&gt;(A17taxstdlife+$E541),((Input!$H$119+Input!$H$95)*$H$7)-SUM($H541:Y541),((Input!$H$119+Input!$H$95)*$H$7)/A17taxstdlife))</f>
        <v>0</v>
      </c>
      <c r="AA541" s="172">
        <f>IF(A17taxstdlife="n/a","n/a",IF(AA$3&gt;(A17taxstdlife+$E541),((Input!$H$119+Input!$H$95)*$H$7)-SUM($H541:Z541),((Input!$H$119+Input!$H$95)*$H$7)/A17taxstdlife))</f>
        <v>0</v>
      </c>
      <c r="AB541" s="172">
        <f>IF(A17taxstdlife="n/a","n/a",IF(AB$3&gt;(A17taxstdlife+$E541),((Input!$H$119+Input!$H$95)*$H$7)-SUM($H541:AA541),((Input!$H$119+Input!$H$95)*$H$7)/A17taxstdlife))</f>
        <v>0</v>
      </c>
      <c r="AC541" s="172">
        <f>IF(A17taxstdlife="n/a","n/a",IF(AC$3&gt;(A17taxstdlife+$E541),((Input!$H$119+Input!$H$95)*$H$7)-SUM($H541:AB541),((Input!$H$119+Input!$H$95)*$H$7)/A17taxstdlife))</f>
        <v>0</v>
      </c>
      <c r="AD541" s="172">
        <f>IF(A17taxstdlife="n/a","n/a",IF(AD$3&gt;(A17taxstdlife+$E541),((Input!$H$119+Input!$H$95)*$H$7)-SUM($H541:AC541),((Input!$H$119+Input!$H$95)*$H$7)/A17taxstdlife))</f>
        <v>0</v>
      </c>
      <c r="AE541" s="172">
        <f>IF(A17taxstdlife="n/a","n/a",IF(AE$3&gt;(A17taxstdlife+$E541),((Input!$H$119+Input!$H$95)*$H$7)-SUM($H541:AD541),((Input!$H$119+Input!$H$95)*$H$7)/A17taxstdlife))</f>
        <v>0</v>
      </c>
      <c r="AF541" s="172">
        <f>IF(A17taxstdlife="n/a","n/a",IF(AF$3&gt;(A17taxstdlife+$E541),((Input!$H$119+Input!$H$95)*$H$7)-SUM($H541:AE541),((Input!$H$119+Input!$H$95)*$H$7)/A17taxstdlife))</f>
        <v>0</v>
      </c>
      <c r="AG541" s="172">
        <f>IF(A17taxstdlife="n/a","n/a",IF(AG$3&gt;(A17taxstdlife+$E541),((Input!$H$119+Input!$H$95)*$H$7)-SUM($H541:AF541),((Input!$H$119+Input!$H$95)*$H$7)/A17taxstdlife))</f>
        <v>0</v>
      </c>
      <c r="AH541" s="172">
        <f>IF(A17taxstdlife="n/a","n/a",IF(AH$3&gt;(A17taxstdlife+$E541),((Input!$H$119+Input!$H$95)*$H$7)-SUM($H541:AG541),((Input!$H$119+Input!$H$95)*$H$7)/A17taxstdlife))</f>
        <v>0</v>
      </c>
      <c r="AI541" s="172">
        <f>IF(A17taxstdlife="n/a","n/a",IF(AI$3&gt;(A17taxstdlife+$E541),((Input!$H$119+Input!$H$95)*$H$7)-SUM($H541:AH541),((Input!$H$119+Input!$H$95)*$H$7)/A17taxstdlife))</f>
        <v>0</v>
      </c>
      <c r="AJ541" s="172">
        <f>IF(A17taxstdlife="n/a","n/a",IF(AJ$3&gt;(A17taxstdlife+$E541),((Input!$H$119+Input!$H$95)*$H$7)-SUM($H541:AI541),((Input!$H$119+Input!$H$95)*$H$7)/A17taxstdlife))</f>
        <v>0</v>
      </c>
      <c r="AK541" s="172">
        <f>IF(A17taxstdlife="n/a","n/a",IF(AK$3&gt;(A17taxstdlife+$E541),((Input!$H$119+Input!$H$95)*$H$7)-SUM($H541:AJ541),((Input!$H$119+Input!$H$95)*$H$7)/A17taxstdlife))</f>
        <v>0</v>
      </c>
      <c r="AL541" s="172">
        <f>IF(A17taxstdlife="n/a","n/a",IF(AL$3&gt;(A17taxstdlife+$E541),((Input!$H$119+Input!$H$95)*$H$7)-SUM($H541:AK541),((Input!$H$119+Input!$H$95)*$H$7)/A17taxstdlife))</f>
        <v>0</v>
      </c>
      <c r="AM541" s="172">
        <f>IF(A17taxstdlife="n/a","n/a",IF(AM$3&gt;(A17taxstdlife+$E541),((Input!$H$119+Input!$H$95)*$H$7)-SUM($H541:AL541),((Input!$H$119+Input!$H$95)*$H$7)/A17taxstdlife))</f>
        <v>0</v>
      </c>
      <c r="AN541" s="172">
        <f>IF(A17taxstdlife="n/a","n/a",IF(AN$3&gt;(A17taxstdlife+$E541),((Input!$H$119+Input!$H$95)*$H$7)-SUM($H541:AM541),((Input!$H$119+Input!$H$95)*$H$7)/A17taxstdlife))</f>
        <v>0</v>
      </c>
      <c r="AO541" s="172">
        <f>IF(A17taxstdlife="n/a","n/a",IF(AO$3&gt;(A17taxstdlife+$E541),((Input!$H$119+Input!$H$95)*$H$7)-SUM($H541:AN541),((Input!$H$119+Input!$H$95)*$H$7)/A17taxstdlife))</f>
        <v>0</v>
      </c>
      <c r="AP541" s="172">
        <f>IF(A17taxstdlife="n/a","n/a",IF(AP$3&gt;(A17taxstdlife+$E541),((Input!$H$119+Input!$H$95)*$H$7)-SUM($H541:AO541),((Input!$H$119+Input!$H$95)*$H$7)/A17taxstdlife))</f>
        <v>0</v>
      </c>
      <c r="AQ541" s="172">
        <f>IF(A17taxstdlife="n/a","n/a",IF(AQ$3&gt;(A17taxstdlife+$E541),((Input!$H$119+Input!$H$95)*$H$7)-SUM($H541:AP541),((Input!$H$119+Input!$H$95)*$H$7)/A17taxstdlife))</f>
        <v>0</v>
      </c>
      <c r="AR541" s="172">
        <f>IF(A17taxstdlife="n/a","n/a",IF(AR$3&gt;(A17taxstdlife+$E541),((Input!$H$119+Input!$H$95)*$H$7)-SUM($H541:AQ541),((Input!$H$119+Input!$H$95)*$H$7)/A17taxstdlife))</f>
        <v>0</v>
      </c>
      <c r="AS541" s="172">
        <f>IF(A17taxstdlife="n/a","n/a",IF(AS$3&gt;(A17taxstdlife+$E541),((Input!$H$119+Input!$H$95)*$H$7)-SUM($H541:AR541),((Input!$H$119+Input!$H$95)*$H$7)/A17taxstdlife))</f>
        <v>0</v>
      </c>
      <c r="AT541" s="172">
        <f>IF(A17taxstdlife="n/a","n/a",IF(AT$3&gt;(A17taxstdlife+$E541),((Input!$H$119+Input!$H$95)*$H$7)-SUM($H541:AS541),((Input!$H$119+Input!$H$95)*$H$7)/A17taxstdlife))</f>
        <v>0</v>
      </c>
      <c r="AU541" s="172">
        <f>IF(A17taxstdlife="n/a","n/a",IF(AU$3&gt;(A17taxstdlife+$E541),((Input!$H$119+Input!$H$95)*$H$7)-SUM($H541:AT541),((Input!$H$119+Input!$H$95)*$H$7)/A17taxstdlife))</f>
        <v>0</v>
      </c>
      <c r="AV541" s="172">
        <f>IF(A17taxstdlife="n/a","n/a",IF(AV$3&gt;(A17taxstdlife+$E541),((Input!$H$119+Input!$H$95)*$H$7)-SUM($H541:AU541),((Input!$H$119+Input!$H$95)*$H$7)/A17taxstdlife))</f>
        <v>0</v>
      </c>
      <c r="AW541" s="172">
        <f>IF(A17taxstdlife="n/a","n/a",IF(AW$3&gt;(A17taxstdlife+$E541),((Input!$H$119+Input!$H$95)*$H$7)-SUM($H541:AV541),((Input!$H$119+Input!$H$95)*$H$7)/A17taxstdlife))</f>
        <v>0</v>
      </c>
      <c r="AX541" s="172">
        <f>IF(A17taxstdlife="n/a","n/a",IF(AX$3&gt;(A17taxstdlife+$E541),((Input!$H$119+Input!$H$95)*$H$7)-SUM($H541:AW541),((Input!$H$119+Input!$H$95)*$H$7)/A17taxstdlife))</f>
        <v>0</v>
      </c>
      <c r="AY541" s="172">
        <f>IF(A17taxstdlife="n/a","n/a",IF(AY$3&gt;(A17taxstdlife+$E541),((Input!$H$119+Input!$H$95)*$H$7)-SUM($H541:AX541),((Input!$H$119+Input!$H$95)*$H$7)/A17taxstdlife))</f>
        <v>0</v>
      </c>
      <c r="AZ541" s="172">
        <f>IF(A17taxstdlife="n/a","n/a",IF(AZ$3&gt;(A17taxstdlife+$E541),((Input!$H$119+Input!$H$95)*$H$7)-SUM($H541:AY541),((Input!$H$119+Input!$H$95)*$H$7)/A17taxstdlife))</f>
        <v>0</v>
      </c>
      <c r="BA541" s="172">
        <f>IF(A17taxstdlife="n/a","n/a",IF(BA$3&gt;(A17taxstdlife+$E541),((Input!$H$119+Input!$H$95)*$H$7)-SUM($H541:AZ541),((Input!$H$119+Input!$H$95)*$H$7)/A17taxstdlife))</f>
        <v>0</v>
      </c>
      <c r="BB541" s="172">
        <f>IF(A17taxstdlife="n/a","n/a",IF(BB$3&gt;(A17taxstdlife+$E541),((Input!$H$119+Input!$H$95)*$H$7)-SUM($H541:BA541),((Input!$H$119+Input!$H$95)*$H$7)/A17taxstdlife))</f>
        <v>0</v>
      </c>
      <c r="BC541" s="172">
        <f>IF(A17taxstdlife="n/a","n/a",IF(BC$3&gt;(A17taxstdlife+$E541),((Input!$H$119+Input!$H$95)*$H$7)-SUM($H541:BB541),((Input!$H$119+Input!$H$95)*$H$7)/A17taxstdlife))</f>
        <v>0</v>
      </c>
      <c r="BD541" s="172">
        <f>IF(A17taxstdlife="n/a","n/a",IF(BD$3&gt;(A17taxstdlife+$E541),((Input!$H$119+Input!$H$95)*$H$7)-SUM($H541:BC541),((Input!$H$119+Input!$H$95)*$H$7)/A17taxstdlife))</f>
        <v>0</v>
      </c>
      <c r="BE541" s="172">
        <f>IF(A17taxstdlife="n/a","n/a",IF(BE$3&gt;(A17taxstdlife+$E541),((Input!$H$119+Input!$H$95)*$H$7)-SUM($H541:BD541),((Input!$H$119+Input!$H$95)*$H$7)/A17taxstdlife))</f>
        <v>0</v>
      </c>
      <c r="BF541" s="172">
        <f>IF(A17taxstdlife="n/a","n/a",IF(BF$3&gt;(A17taxstdlife+$E541),((Input!$H$119+Input!$H$95)*$H$7)-SUM($H541:BE541),((Input!$H$119+Input!$H$95)*$H$7)/A17taxstdlife))</f>
        <v>0</v>
      </c>
      <c r="BG541" s="172">
        <f>IF(A17taxstdlife="n/a","n/a",IF(BG$3&gt;(A17taxstdlife+$E541),((Input!$H$119+Input!$H$95)*$H$7)-SUM($H541:BF541),((Input!$H$119+Input!$H$95)*$H$7)/A17taxstdlife))</f>
        <v>0</v>
      </c>
      <c r="BH541" s="172">
        <f>IF(A17taxstdlife="n/a","n/a",IF(BH$3&gt;(A17taxstdlife+$E541),((Input!$H$119+Input!$H$95)*$H$7)-SUM($H541:BG541),((Input!$H$119+Input!$H$95)*$H$7)/A17taxstdlife))</f>
        <v>0</v>
      </c>
      <c r="BI541" s="172">
        <f>IF(A17taxstdlife="n/a","n/a",IF(BI$3&gt;(A17taxstdlife+$E541),((Input!$H$119+Input!$H$95)*$H$7)-SUM($H541:BH541),((Input!$H$119+Input!$H$95)*$H$7)/A17taxstdlife))</f>
        <v>0</v>
      </c>
      <c r="BJ541" s="16"/>
      <c r="BK541" s="16"/>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2" customFormat="1" hidden="1" outlineLevel="2">
      <c r="A542" s="16"/>
      <c r="B542" s="16"/>
      <c r="C542" s="35"/>
      <c r="D542" s="546"/>
      <c r="E542" s="293">
        <v>3</v>
      </c>
      <c r="F542" s="37"/>
      <c r="G542" s="318"/>
      <c r="H542" s="320"/>
      <c r="I542" s="319"/>
      <c r="J542" s="172">
        <f>IF(A17taxstdlife="n/a","n/a",IF(J$3&gt;(A17taxstdlife+$E542),((Input!$I$119+Input!$I$95)*$I$7)-SUM($I542:I542),((Input!$I$119+Input!$I$95)*$I$7)/A17taxstdlife))</f>
        <v>0</v>
      </c>
      <c r="K542" s="172">
        <f>IF(A17taxstdlife="n/a","n/a",IF(K$3&gt;(A17taxstdlife+$E542),((Input!$I$119+Input!$I$95)*$I$7)-SUM($I542:J542),((Input!$I$119+Input!$I$95)*$I$7)/A17taxstdlife))</f>
        <v>0</v>
      </c>
      <c r="L542" s="172">
        <f>IF(A17taxstdlife="n/a","n/a",IF(L$3&gt;(A17taxstdlife+$E542),((Input!$I$119+Input!$I$95)*$I$7)-SUM($I542:K542),((Input!$I$119+Input!$I$95)*$I$7)/A17taxstdlife))</f>
        <v>0</v>
      </c>
      <c r="M542" s="172">
        <f>IF(A17taxstdlife="n/a","n/a",IF(M$3&gt;(A17taxstdlife+$E542),((Input!$I$119+Input!$I$95)*$I$7)-SUM($I542:L542),((Input!$I$119+Input!$I$95)*$I$7)/A17taxstdlife))</f>
        <v>0</v>
      </c>
      <c r="N542" s="172">
        <f>IF(A17taxstdlife="n/a","n/a",IF(N$3&gt;(A17taxstdlife+$E542),((Input!$I$119+Input!$I$95)*$I$7)-SUM($I542:M542),((Input!$I$119+Input!$I$95)*$I$7)/A17taxstdlife))</f>
        <v>0</v>
      </c>
      <c r="O542" s="172">
        <f>IF(A17taxstdlife="n/a","n/a",IF(O$3&gt;(A17taxstdlife+$E542),((Input!$I$119+Input!$I$95)*$I$7)-SUM($I542:N542),((Input!$I$119+Input!$I$95)*$I$7)/A17taxstdlife))</f>
        <v>0</v>
      </c>
      <c r="P542" s="172">
        <f>IF(A17taxstdlife="n/a","n/a",IF(P$3&gt;(A17taxstdlife+$E542),((Input!$I$119+Input!$I$95)*$I$7)-SUM($I542:O542),((Input!$I$119+Input!$I$95)*$I$7)/A17taxstdlife))</f>
        <v>0</v>
      </c>
      <c r="Q542" s="172">
        <f>IF(A17taxstdlife="n/a","n/a",IF(Q$3&gt;(A17taxstdlife+$E542),((Input!$I$119+Input!$I$95)*$I$7)-SUM($I542:P542),((Input!$I$119+Input!$I$95)*$I$7)/A17taxstdlife))</f>
        <v>0</v>
      </c>
      <c r="R542" s="172">
        <f>IF(A17taxstdlife="n/a","n/a",IF(R$3&gt;(A17taxstdlife+$E542),((Input!$I$119+Input!$I$95)*$I$7)-SUM($I542:Q542),((Input!$I$119+Input!$I$95)*$I$7)/A17taxstdlife))</f>
        <v>0</v>
      </c>
      <c r="S542" s="172">
        <f>IF(A17taxstdlife="n/a","n/a",IF(S$3&gt;(A17taxstdlife+$E542),((Input!$I$119+Input!$I$95)*$I$7)-SUM($I542:R542),((Input!$I$119+Input!$I$95)*$I$7)/A17taxstdlife))</f>
        <v>0</v>
      </c>
      <c r="T542" s="172">
        <f>IF(A17taxstdlife="n/a","n/a",IF(T$3&gt;(A17taxstdlife+$E542),((Input!$I$119+Input!$I$95)*$I$7)-SUM($I542:S542),((Input!$I$119+Input!$I$95)*$I$7)/A17taxstdlife))</f>
        <v>0</v>
      </c>
      <c r="U542" s="172">
        <f>IF(A17taxstdlife="n/a","n/a",IF(U$3&gt;(A17taxstdlife+$E542),((Input!$I$119+Input!$I$95)*$I$7)-SUM($I542:T542),((Input!$I$119+Input!$I$95)*$I$7)/A17taxstdlife))</f>
        <v>0</v>
      </c>
      <c r="V542" s="172">
        <f>IF(A17taxstdlife="n/a","n/a",IF(V$3&gt;(A17taxstdlife+$E542),((Input!$I$119+Input!$I$95)*$I$7)-SUM($I542:U542),((Input!$I$119+Input!$I$95)*$I$7)/A17taxstdlife))</f>
        <v>0</v>
      </c>
      <c r="W542" s="172">
        <f>IF(A17taxstdlife="n/a","n/a",IF(W$3&gt;(A17taxstdlife+$E542),((Input!$I$119+Input!$I$95)*$I$7)-SUM($I542:V542),((Input!$I$119+Input!$I$95)*$I$7)/A17taxstdlife))</f>
        <v>0</v>
      </c>
      <c r="X542" s="172">
        <f>IF(A17taxstdlife="n/a","n/a",IF(X$3&gt;(A17taxstdlife+$E542),((Input!$I$119+Input!$I$95)*$I$7)-SUM($I542:W542),((Input!$I$119+Input!$I$95)*$I$7)/A17taxstdlife))</f>
        <v>0</v>
      </c>
      <c r="Y542" s="172">
        <f>IF(A17taxstdlife="n/a","n/a",IF(Y$3&gt;(A17taxstdlife+$E542),((Input!$I$119+Input!$I$95)*$I$7)-SUM($I542:X542),((Input!$I$119+Input!$I$95)*$I$7)/A17taxstdlife))</f>
        <v>0</v>
      </c>
      <c r="Z542" s="172">
        <f>IF(A17taxstdlife="n/a","n/a",IF(Z$3&gt;(A17taxstdlife+$E542),((Input!$I$119+Input!$I$95)*$I$7)-SUM($I542:Y542),((Input!$I$119+Input!$I$95)*$I$7)/A17taxstdlife))</f>
        <v>0</v>
      </c>
      <c r="AA542" s="172">
        <f>IF(A17taxstdlife="n/a","n/a",IF(AA$3&gt;(A17taxstdlife+$E542),((Input!$I$119+Input!$I$95)*$I$7)-SUM($I542:Z542),((Input!$I$119+Input!$I$95)*$I$7)/A17taxstdlife))</f>
        <v>0</v>
      </c>
      <c r="AB542" s="172">
        <f>IF(A17taxstdlife="n/a","n/a",IF(AB$3&gt;(A17taxstdlife+$E542),((Input!$I$119+Input!$I$95)*$I$7)-SUM($I542:AA542),((Input!$I$119+Input!$I$95)*$I$7)/A17taxstdlife))</f>
        <v>0</v>
      </c>
      <c r="AC542" s="172">
        <f>IF(A17taxstdlife="n/a","n/a",IF(AC$3&gt;(A17taxstdlife+$E542),((Input!$I$119+Input!$I$95)*$I$7)-SUM($I542:AB542),((Input!$I$119+Input!$I$95)*$I$7)/A17taxstdlife))</f>
        <v>0</v>
      </c>
      <c r="AD542" s="172">
        <f>IF(A17taxstdlife="n/a","n/a",IF(AD$3&gt;(A17taxstdlife+$E542),((Input!$I$119+Input!$I$95)*$I$7)-SUM($I542:AC542),((Input!$I$119+Input!$I$95)*$I$7)/A17taxstdlife))</f>
        <v>0</v>
      </c>
      <c r="AE542" s="172">
        <f>IF(A17taxstdlife="n/a","n/a",IF(AE$3&gt;(A17taxstdlife+$E542),((Input!$I$119+Input!$I$95)*$I$7)-SUM($I542:AD542),((Input!$I$119+Input!$I$95)*$I$7)/A17taxstdlife))</f>
        <v>0</v>
      </c>
      <c r="AF542" s="172">
        <f>IF(A17taxstdlife="n/a","n/a",IF(AF$3&gt;(A17taxstdlife+$E542),((Input!$I$119+Input!$I$95)*$I$7)-SUM($I542:AE542),((Input!$I$119+Input!$I$95)*$I$7)/A17taxstdlife))</f>
        <v>0</v>
      </c>
      <c r="AG542" s="172">
        <f>IF(A17taxstdlife="n/a","n/a",IF(AG$3&gt;(A17taxstdlife+$E542),((Input!$I$119+Input!$I$95)*$I$7)-SUM($I542:AF542),((Input!$I$119+Input!$I$95)*$I$7)/A17taxstdlife))</f>
        <v>0</v>
      </c>
      <c r="AH542" s="172">
        <f>IF(A17taxstdlife="n/a","n/a",IF(AH$3&gt;(A17taxstdlife+$E542),((Input!$I$119+Input!$I$95)*$I$7)-SUM($I542:AG542),((Input!$I$119+Input!$I$95)*$I$7)/A17taxstdlife))</f>
        <v>0</v>
      </c>
      <c r="AI542" s="172">
        <f>IF(A17taxstdlife="n/a","n/a",IF(AI$3&gt;(A17taxstdlife+$E542),((Input!$I$119+Input!$I$95)*$I$7)-SUM($I542:AH542),((Input!$I$119+Input!$I$95)*$I$7)/A17taxstdlife))</f>
        <v>0</v>
      </c>
      <c r="AJ542" s="172">
        <f>IF(A17taxstdlife="n/a","n/a",IF(AJ$3&gt;(A17taxstdlife+$E542),((Input!$I$119+Input!$I$95)*$I$7)-SUM($I542:AI542),((Input!$I$119+Input!$I$95)*$I$7)/A17taxstdlife))</f>
        <v>0</v>
      </c>
      <c r="AK542" s="172">
        <f>IF(A17taxstdlife="n/a","n/a",IF(AK$3&gt;(A17taxstdlife+$E542),((Input!$I$119+Input!$I$95)*$I$7)-SUM($I542:AJ542),((Input!$I$119+Input!$I$95)*$I$7)/A17taxstdlife))</f>
        <v>0</v>
      </c>
      <c r="AL542" s="172">
        <f>IF(A17taxstdlife="n/a","n/a",IF(AL$3&gt;(A17taxstdlife+$E542),((Input!$I$119+Input!$I$95)*$I$7)-SUM($I542:AK542),((Input!$I$119+Input!$I$95)*$I$7)/A17taxstdlife))</f>
        <v>0</v>
      </c>
      <c r="AM542" s="172">
        <f>IF(A17taxstdlife="n/a","n/a",IF(AM$3&gt;(A17taxstdlife+$E542),((Input!$I$119+Input!$I$95)*$I$7)-SUM($I542:AL542),((Input!$I$119+Input!$I$95)*$I$7)/A17taxstdlife))</f>
        <v>0</v>
      </c>
      <c r="AN542" s="172">
        <f>IF(A17taxstdlife="n/a","n/a",IF(AN$3&gt;(A17taxstdlife+$E542),((Input!$I$119+Input!$I$95)*$I$7)-SUM($I542:AM542),((Input!$I$119+Input!$I$95)*$I$7)/A17taxstdlife))</f>
        <v>0</v>
      </c>
      <c r="AO542" s="172">
        <f>IF(A17taxstdlife="n/a","n/a",IF(AO$3&gt;(A17taxstdlife+$E542),((Input!$I$119+Input!$I$95)*$I$7)-SUM($I542:AN542),((Input!$I$119+Input!$I$95)*$I$7)/A17taxstdlife))</f>
        <v>0</v>
      </c>
      <c r="AP542" s="172">
        <f>IF(A17taxstdlife="n/a","n/a",IF(AP$3&gt;(A17taxstdlife+$E542),((Input!$I$119+Input!$I$95)*$I$7)-SUM($I542:AO542),((Input!$I$119+Input!$I$95)*$I$7)/A17taxstdlife))</f>
        <v>0</v>
      </c>
      <c r="AQ542" s="172">
        <f>IF(A17taxstdlife="n/a","n/a",IF(AQ$3&gt;(A17taxstdlife+$E542),((Input!$I$119+Input!$I$95)*$I$7)-SUM($I542:AP542),((Input!$I$119+Input!$I$95)*$I$7)/A17taxstdlife))</f>
        <v>0</v>
      </c>
      <c r="AR542" s="172">
        <f>IF(A17taxstdlife="n/a","n/a",IF(AR$3&gt;(A17taxstdlife+$E542),((Input!$I$119+Input!$I$95)*$I$7)-SUM($I542:AQ542),((Input!$I$119+Input!$I$95)*$I$7)/A17taxstdlife))</f>
        <v>0</v>
      </c>
      <c r="AS542" s="172">
        <f>IF(A17taxstdlife="n/a","n/a",IF(AS$3&gt;(A17taxstdlife+$E542),((Input!$I$119+Input!$I$95)*$I$7)-SUM($I542:AR542),((Input!$I$119+Input!$I$95)*$I$7)/A17taxstdlife))</f>
        <v>0</v>
      </c>
      <c r="AT542" s="172">
        <f>IF(A17taxstdlife="n/a","n/a",IF(AT$3&gt;(A17taxstdlife+$E542),((Input!$I$119+Input!$I$95)*$I$7)-SUM($I542:AS542),((Input!$I$119+Input!$I$95)*$I$7)/A17taxstdlife))</f>
        <v>0</v>
      </c>
      <c r="AU542" s="172">
        <f>IF(A17taxstdlife="n/a","n/a",IF(AU$3&gt;(A17taxstdlife+$E542),((Input!$I$119+Input!$I$95)*$I$7)-SUM($I542:AT542),((Input!$I$119+Input!$I$95)*$I$7)/A17taxstdlife))</f>
        <v>0</v>
      </c>
      <c r="AV542" s="172">
        <f>IF(A17taxstdlife="n/a","n/a",IF(AV$3&gt;(A17taxstdlife+$E542),((Input!$I$119+Input!$I$95)*$I$7)-SUM($I542:AU542),((Input!$I$119+Input!$I$95)*$I$7)/A17taxstdlife))</f>
        <v>0</v>
      </c>
      <c r="AW542" s="172">
        <f>IF(A17taxstdlife="n/a","n/a",IF(AW$3&gt;(A17taxstdlife+$E542),((Input!$I$119+Input!$I$95)*$I$7)-SUM($I542:AV542),((Input!$I$119+Input!$I$95)*$I$7)/A17taxstdlife))</f>
        <v>0</v>
      </c>
      <c r="AX542" s="172">
        <f>IF(A17taxstdlife="n/a","n/a",IF(AX$3&gt;(A17taxstdlife+$E542),((Input!$I$119+Input!$I$95)*$I$7)-SUM($I542:AW542),((Input!$I$119+Input!$I$95)*$I$7)/A17taxstdlife))</f>
        <v>0</v>
      </c>
      <c r="AY542" s="172">
        <f>IF(A17taxstdlife="n/a","n/a",IF(AY$3&gt;(A17taxstdlife+$E542),((Input!$I$119+Input!$I$95)*$I$7)-SUM($I542:AX542),((Input!$I$119+Input!$I$95)*$I$7)/A17taxstdlife))</f>
        <v>0</v>
      </c>
      <c r="AZ542" s="172">
        <f>IF(A17taxstdlife="n/a","n/a",IF(AZ$3&gt;(A17taxstdlife+$E542),((Input!$I$119+Input!$I$95)*$I$7)-SUM($I542:AY542),((Input!$I$119+Input!$I$95)*$I$7)/A17taxstdlife))</f>
        <v>0</v>
      </c>
      <c r="BA542" s="172">
        <f>IF(A17taxstdlife="n/a","n/a",IF(BA$3&gt;(A17taxstdlife+$E542),((Input!$I$119+Input!$I$95)*$I$7)-SUM($I542:AZ542),((Input!$I$119+Input!$I$95)*$I$7)/A17taxstdlife))</f>
        <v>0</v>
      </c>
      <c r="BB542" s="172">
        <f>IF(A17taxstdlife="n/a","n/a",IF(BB$3&gt;(A17taxstdlife+$E542),((Input!$I$119+Input!$I$95)*$I$7)-SUM($I542:BA542),((Input!$I$119+Input!$I$95)*$I$7)/A17taxstdlife))</f>
        <v>0</v>
      </c>
      <c r="BC542" s="172">
        <f>IF(A17taxstdlife="n/a","n/a",IF(BC$3&gt;(A17taxstdlife+$E542),((Input!$I$119+Input!$I$95)*$I$7)-SUM($I542:BB542),((Input!$I$119+Input!$I$95)*$I$7)/A17taxstdlife))</f>
        <v>0</v>
      </c>
      <c r="BD542" s="172">
        <f>IF(A17taxstdlife="n/a","n/a",IF(BD$3&gt;(A17taxstdlife+$E542),((Input!$I$119+Input!$I$95)*$I$7)-SUM($I542:BC542),((Input!$I$119+Input!$I$95)*$I$7)/A17taxstdlife))</f>
        <v>0</v>
      </c>
      <c r="BE542" s="172">
        <f>IF(A17taxstdlife="n/a","n/a",IF(BE$3&gt;(A17taxstdlife+$E542),((Input!$I$119+Input!$I$95)*$I$7)-SUM($I542:BD542),((Input!$I$119+Input!$I$95)*$I$7)/A17taxstdlife))</f>
        <v>0</v>
      </c>
      <c r="BF542" s="172">
        <f>IF(A17taxstdlife="n/a","n/a",IF(BF$3&gt;(A17taxstdlife+$E542),((Input!$I$119+Input!$I$95)*$I$7)-SUM($I542:BE542),((Input!$I$119+Input!$I$95)*$I$7)/A17taxstdlife))</f>
        <v>0</v>
      </c>
      <c r="BG542" s="172">
        <f>IF(A17taxstdlife="n/a","n/a",IF(BG$3&gt;(A17taxstdlife+$E542),((Input!$I$119+Input!$I$95)*$I$7)-SUM($I542:BF542),((Input!$I$119+Input!$I$95)*$I$7)/A17taxstdlife))</f>
        <v>0</v>
      </c>
      <c r="BH542" s="172">
        <f>IF(A17taxstdlife="n/a","n/a",IF(BH$3&gt;(A17taxstdlife+$E542),((Input!$I$119+Input!$I$95)*$I$7)-SUM($I542:BG542),((Input!$I$119+Input!$I$95)*$I$7)/A17taxstdlife))</f>
        <v>0</v>
      </c>
      <c r="BI542" s="172">
        <f>IF(A17taxstdlife="n/a","n/a",IF(BI$3&gt;(A17taxstdlife+$E542),((Input!$I$119+Input!$I$95)*$I$7)-SUM($I542:BH542),((Input!$I$119+Input!$I$95)*$I$7)/A17taxstdlife))</f>
        <v>0</v>
      </c>
      <c r="BJ542" s="16"/>
      <c r="BK542" s="16"/>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2" customFormat="1" hidden="1" outlineLevel="2">
      <c r="A543" s="16"/>
      <c r="B543" s="16"/>
      <c r="C543" s="35"/>
      <c r="D543" s="546"/>
      <c r="E543" s="293">
        <v>4</v>
      </c>
      <c r="F543" s="37"/>
      <c r="G543" s="318"/>
      <c r="H543" s="320"/>
      <c r="I543" s="320"/>
      <c r="J543" s="319"/>
      <c r="K543" s="172">
        <f>IF(A17taxstdlife="n/a","n/a",IF(K$3&gt;(A17taxstdlife+$E543),((Input!$J$119+Input!$I$95)*$J$7)-SUM($J543:J543),((Input!$J$119+Input!$I$95)*$J$7)/A17taxstdlife))</f>
        <v>0</v>
      </c>
      <c r="L543" s="172">
        <f>IF(A17taxstdlife="n/a","n/a",IF(L$3&gt;(A17taxstdlife+$E543),((Input!$J$119+Input!$I$95)*$J$7)-SUM($J543:K543),((Input!$J$119+Input!$I$95)*$J$7)/A17taxstdlife))</f>
        <v>0</v>
      </c>
      <c r="M543" s="172">
        <f>IF(A17taxstdlife="n/a","n/a",IF(M$3&gt;(A17taxstdlife+$E543),((Input!$J$119+Input!$I$95)*$J$7)-SUM($J543:L543),((Input!$J$119+Input!$I$95)*$J$7)/A17taxstdlife))</f>
        <v>0</v>
      </c>
      <c r="N543" s="172">
        <f>IF(A17taxstdlife="n/a","n/a",IF(N$3&gt;(A17taxstdlife+$E543),((Input!$J$119+Input!$I$95)*$J$7)-SUM($J543:M543),((Input!$J$119+Input!$I$95)*$J$7)/A17taxstdlife))</f>
        <v>0</v>
      </c>
      <c r="O543" s="172">
        <f>IF(A17taxstdlife="n/a","n/a",IF(O$3&gt;(A17taxstdlife+$E543),((Input!$J$119+Input!$I$95)*$J$7)-SUM($J543:N543),((Input!$J$119+Input!$I$95)*$J$7)/A17taxstdlife))</f>
        <v>0</v>
      </c>
      <c r="P543" s="172">
        <f>IF(A17taxstdlife="n/a","n/a",IF(P$3&gt;(A17taxstdlife+$E543),((Input!$J$119+Input!$I$95)*$J$7)-SUM($J543:O543),((Input!$J$119+Input!$I$95)*$J$7)/A17taxstdlife))</f>
        <v>0</v>
      </c>
      <c r="Q543" s="172">
        <f>IF(A17taxstdlife="n/a","n/a",IF(Q$3&gt;(A17taxstdlife+$E543),((Input!$J$119+Input!$I$95)*$J$7)-SUM($J543:P543),((Input!$J$119+Input!$I$95)*$J$7)/A17taxstdlife))</f>
        <v>0</v>
      </c>
      <c r="R543" s="172">
        <f>IF(A17taxstdlife="n/a","n/a",IF(R$3&gt;(A17taxstdlife+$E543),((Input!$J$119+Input!$I$95)*$J$7)-SUM($J543:Q543),((Input!$J$119+Input!$I$95)*$J$7)/A17taxstdlife))</f>
        <v>0</v>
      </c>
      <c r="S543" s="172">
        <f>IF(A17taxstdlife="n/a","n/a",IF(S$3&gt;(A17taxstdlife+$E543),((Input!$J$119+Input!$I$95)*$J$7)-SUM($J543:R543),((Input!$J$119+Input!$I$95)*$J$7)/A17taxstdlife))</f>
        <v>0</v>
      </c>
      <c r="T543" s="172">
        <f>IF(A17taxstdlife="n/a","n/a",IF(T$3&gt;(A17taxstdlife+$E543),((Input!$J$119+Input!$I$95)*$J$7)-SUM($J543:S543),((Input!$J$119+Input!$I$95)*$J$7)/A17taxstdlife))</f>
        <v>0</v>
      </c>
      <c r="U543" s="172">
        <f>IF(A17taxstdlife="n/a","n/a",IF(U$3&gt;(A17taxstdlife+$E543),((Input!$J$119+Input!$I$95)*$J$7)-SUM($J543:T543),((Input!$J$119+Input!$I$95)*$J$7)/A17taxstdlife))</f>
        <v>0</v>
      </c>
      <c r="V543" s="172">
        <f>IF(A17taxstdlife="n/a","n/a",IF(V$3&gt;(A17taxstdlife+$E543),((Input!$J$119+Input!$I$95)*$J$7)-SUM($J543:U543),((Input!$J$119+Input!$I$95)*$J$7)/A17taxstdlife))</f>
        <v>0</v>
      </c>
      <c r="W543" s="172">
        <f>IF(A17taxstdlife="n/a","n/a",IF(W$3&gt;(A17taxstdlife+$E543),((Input!$J$119+Input!$I$95)*$J$7)-SUM($J543:V543),((Input!$J$119+Input!$I$95)*$J$7)/A17taxstdlife))</f>
        <v>0</v>
      </c>
      <c r="X543" s="172">
        <f>IF(A17taxstdlife="n/a","n/a",IF(X$3&gt;(A17taxstdlife+$E543),((Input!$J$119+Input!$I$95)*$J$7)-SUM($J543:W543),((Input!$J$119+Input!$I$95)*$J$7)/A17taxstdlife))</f>
        <v>0</v>
      </c>
      <c r="Y543" s="172">
        <f>IF(A17taxstdlife="n/a","n/a",IF(Y$3&gt;(A17taxstdlife+$E543),((Input!$J$119+Input!$I$95)*$J$7)-SUM($J543:X543),((Input!$J$119+Input!$I$95)*$J$7)/A17taxstdlife))</f>
        <v>0</v>
      </c>
      <c r="Z543" s="172">
        <f>IF(A17taxstdlife="n/a","n/a",IF(Z$3&gt;(A17taxstdlife+$E543),((Input!$J$119+Input!$I$95)*$J$7)-SUM($J543:Y543),((Input!$J$119+Input!$I$95)*$J$7)/A17taxstdlife))</f>
        <v>0</v>
      </c>
      <c r="AA543" s="172">
        <f>IF(A17taxstdlife="n/a","n/a",IF(AA$3&gt;(A17taxstdlife+$E543),((Input!$J$119+Input!$I$95)*$J$7)-SUM($J543:Z543),((Input!$J$119+Input!$I$95)*$J$7)/A17taxstdlife))</f>
        <v>0</v>
      </c>
      <c r="AB543" s="172">
        <f>IF(A17taxstdlife="n/a","n/a",IF(AB$3&gt;(A17taxstdlife+$E543),((Input!$J$119+Input!$I$95)*$J$7)-SUM($J543:AA543),((Input!$J$119+Input!$I$95)*$J$7)/A17taxstdlife))</f>
        <v>0</v>
      </c>
      <c r="AC543" s="172">
        <f>IF(A17taxstdlife="n/a","n/a",IF(AC$3&gt;(A17taxstdlife+$E543),((Input!$J$119+Input!$I$95)*$J$7)-SUM($J543:AB543),((Input!$J$119+Input!$I$95)*$J$7)/A17taxstdlife))</f>
        <v>0</v>
      </c>
      <c r="AD543" s="172">
        <f>IF(A17taxstdlife="n/a","n/a",IF(AD$3&gt;(A17taxstdlife+$E543),((Input!$J$119+Input!$I$95)*$J$7)-SUM($J543:AC543),((Input!$J$119+Input!$I$95)*$J$7)/A17taxstdlife))</f>
        <v>0</v>
      </c>
      <c r="AE543" s="172">
        <f>IF(A17taxstdlife="n/a","n/a",IF(AE$3&gt;(A17taxstdlife+$E543),((Input!$J$119+Input!$I$95)*$J$7)-SUM($J543:AD543),((Input!$J$119+Input!$I$95)*$J$7)/A17taxstdlife))</f>
        <v>0</v>
      </c>
      <c r="AF543" s="172">
        <f>IF(A17taxstdlife="n/a","n/a",IF(AF$3&gt;(A17taxstdlife+$E543),((Input!$J$119+Input!$I$95)*$J$7)-SUM($J543:AE543),((Input!$J$119+Input!$I$95)*$J$7)/A17taxstdlife))</f>
        <v>0</v>
      </c>
      <c r="AG543" s="172">
        <f>IF(A17taxstdlife="n/a","n/a",IF(AG$3&gt;(A17taxstdlife+$E543),((Input!$J$119+Input!$I$95)*$J$7)-SUM($J543:AF543),((Input!$J$119+Input!$I$95)*$J$7)/A17taxstdlife))</f>
        <v>0</v>
      </c>
      <c r="AH543" s="172">
        <f>IF(A17taxstdlife="n/a","n/a",IF(AH$3&gt;(A17taxstdlife+$E543),((Input!$J$119+Input!$I$95)*$J$7)-SUM($J543:AG543),((Input!$J$119+Input!$I$95)*$J$7)/A17taxstdlife))</f>
        <v>0</v>
      </c>
      <c r="AI543" s="172">
        <f>IF(A17taxstdlife="n/a","n/a",IF(AI$3&gt;(A17taxstdlife+$E543),((Input!$J$119+Input!$I$95)*$J$7)-SUM($J543:AH543),((Input!$J$119+Input!$I$95)*$J$7)/A17taxstdlife))</f>
        <v>0</v>
      </c>
      <c r="AJ543" s="172">
        <f>IF(A17taxstdlife="n/a","n/a",IF(AJ$3&gt;(A17taxstdlife+$E543),((Input!$J$119+Input!$I$95)*$J$7)-SUM($J543:AI543),((Input!$J$119+Input!$I$95)*$J$7)/A17taxstdlife))</f>
        <v>0</v>
      </c>
      <c r="AK543" s="172">
        <f>IF(A17taxstdlife="n/a","n/a",IF(AK$3&gt;(A17taxstdlife+$E543),((Input!$J$119+Input!$I$95)*$J$7)-SUM($J543:AJ543),((Input!$J$119+Input!$I$95)*$J$7)/A17taxstdlife))</f>
        <v>0</v>
      </c>
      <c r="AL543" s="172">
        <f>IF(A17taxstdlife="n/a","n/a",IF(AL$3&gt;(A17taxstdlife+$E543),((Input!$J$119+Input!$I$95)*$J$7)-SUM($J543:AK543),((Input!$J$119+Input!$I$95)*$J$7)/A17taxstdlife))</f>
        <v>0</v>
      </c>
      <c r="AM543" s="172">
        <f>IF(A17taxstdlife="n/a","n/a",IF(AM$3&gt;(A17taxstdlife+$E543),((Input!$J$119+Input!$I$95)*$J$7)-SUM($J543:AL543),((Input!$J$119+Input!$I$95)*$J$7)/A17taxstdlife))</f>
        <v>0</v>
      </c>
      <c r="AN543" s="172">
        <f>IF(A17taxstdlife="n/a","n/a",IF(AN$3&gt;(A17taxstdlife+$E543),((Input!$J$119+Input!$I$95)*$J$7)-SUM($J543:AM543),((Input!$J$119+Input!$I$95)*$J$7)/A17taxstdlife))</f>
        <v>0</v>
      </c>
      <c r="AO543" s="172">
        <f>IF(A17taxstdlife="n/a","n/a",IF(AO$3&gt;(A17taxstdlife+$E543),((Input!$J$119+Input!$I$95)*$J$7)-SUM($J543:AN543),((Input!$J$119+Input!$I$95)*$J$7)/A17taxstdlife))</f>
        <v>0</v>
      </c>
      <c r="AP543" s="172">
        <f>IF(A17taxstdlife="n/a","n/a",IF(AP$3&gt;(A17taxstdlife+$E543),((Input!$J$119+Input!$I$95)*$J$7)-SUM($J543:AO543),((Input!$J$119+Input!$I$95)*$J$7)/A17taxstdlife))</f>
        <v>0</v>
      </c>
      <c r="AQ543" s="172">
        <f>IF(A17taxstdlife="n/a","n/a",IF(AQ$3&gt;(A17taxstdlife+$E543),((Input!$J$119+Input!$I$95)*$J$7)-SUM($J543:AP543),((Input!$J$119+Input!$I$95)*$J$7)/A17taxstdlife))</f>
        <v>0</v>
      </c>
      <c r="AR543" s="172">
        <f>IF(A17taxstdlife="n/a","n/a",IF(AR$3&gt;(A17taxstdlife+$E543),((Input!$J$119+Input!$I$95)*$J$7)-SUM($J543:AQ543),((Input!$J$119+Input!$I$95)*$J$7)/A17taxstdlife))</f>
        <v>0</v>
      </c>
      <c r="AS543" s="172">
        <f>IF(A17taxstdlife="n/a","n/a",IF(AS$3&gt;(A17taxstdlife+$E543),((Input!$J$119+Input!$I$95)*$J$7)-SUM($J543:AR543),((Input!$J$119+Input!$I$95)*$J$7)/A17taxstdlife))</f>
        <v>0</v>
      </c>
      <c r="AT543" s="172">
        <f>IF(A17taxstdlife="n/a","n/a",IF(AT$3&gt;(A17taxstdlife+$E543),((Input!$J$119+Input!$I$95)*$J$7)-SUM($J543:AS543),((Input!$J$119+Input!$I$95)*$J$7)/A17taxstdlife))</f>
        <v>0</v>
      </c>
      <c r="AU543" s="172">
        <f>IF(A17taxstdlife="n/a","n/a",IF(AU$3&gt;(A17taxstdlife+$E543),((Input!$J$119+Input!$I$95)*$J$7)-SUM($J543:AT543),((Input!$J$119+Input!$I$95)*$J$7)/A17taxstdlife))</f>
        <v>0</v>
      </c>
      <c r="AV543" s="172">
        <f>IF(A17taxstdlife="n/a","n/a",IF(AV$3&gt;(A17taxstdlife+$E543),((Input!$J$119+Input!$I$95)*$J$7)-SUM($J543:AU543),((Input!$J$119+Input!$I$95)*$J$7)/A17taxstdlife))</f>
        <v>0</v>
      </c>
      <c r="AW543" s="172">
        <f>IF(A17taxstdlife="n/a","n/a",IF(AW$3&gt;(A17taxstdlife+$E543),((Input!$J$119+Input!$I$95)*$J$7)-SUM($J543:AV543),((Input!$J$119+Input!$I$95)*$J$7)/A17taxstdlife))</f>
        <v>0</v>
      </c>
      <c r="AX543" s="172">
        <f>IF(A17taxstdlife="n/a","n/a",IF(AX$3&gt;(A17taxstdlife+$E543),((Input!$J$119+Input!$I$95)*$J$7)-SUM($J543:AW543),((Input!$J$119+Input!$I$95)*$J$7)/A17taxstdlife))</f>
        <v>0</v>
      </c>
      <c r="AY543" s="172">
        <f>IF(A17taxstdlife="n/a","n/a",IF(AY$3&gt;(A17taxstdlife+$E543),((Input!$J$119+Input!$I$95)*$J$7)-SUM($J543:AX543),((Input!$J$119+Input!$I$95)*$J$7)/A17taxstdlife))</f>
        <v>0</v>
      </c>
      <c r="AZ543" s="172">
        <f>IF(A17taxstdlife="n/a","n/a",IF(AZ$3&gt;(A17taxstdlife+$E543),((Input!$J$119+Input!$I$95)*$J$7)-SUM($J543:AY543),((Input!$J$119+Input!$I$95)*$J$7)/A17taxstdlife))</f>
        <v>0</v>
      </c>
      <c r="BA543" s="172">
        <f>IF(A17taxstdlife="n/a","n/a",IF(BA$3&gt;(A17taxstdlife+$E543),((Input!$J$119+Input!$I$95)*$J$7)-SUM($J543:AZ543),((Input!$J$119+Input!$I$95)*$J$7)/A17taxstdlife))</f>
        <v>0</v>
      </c>
      <c r="BB543" s="172">
        <f>IF(A17taxstdlife="n/a","n/a",IF(BB$3&gt;(A17taxstdlife+$E543),((Input!$J$119+Input!$I$95)*$J$7)-SUM($J543:BA543),((Input!$J$119+Input!$I$95)*$J$7)/A17taxstdlife))</f>
        <v>0</v>
      </c>
      <c r="BC543" s="172">
        <f>IF(A17taxstdlife="n/a","n/a",IF(BC$3&gt;(A17taxstdlife+$E543),((Input!$J$119+Input!$I$95)*$J$7)-SUM($J543:BB543),((Input!$J$119+Input!$I$95)*$J$7)/A17taxstdlife))</f>
        <v>0</v>
      </c>
      <c r="BD543" s="172">
        <f>IF(A17taxstdlife="n/a","n/a",IF(BD$3&gt;(A17taxstdlife+$E543),((Input!$J$119+Input!$I$95)*$J$7)-SUM($J543:BC543),((Input!$J$119+Input!$I$95)*$J$7)/A17taxstdlife))</f>
        <v>0</v>
      </c>
      <c r="BE543" s="172">
        <f>IF(A17taxstdlife="n/a","n/a",IF(BE$3&gt;(A17taxstdlife+$E543),((Input!$J$119+Input!$I$95)*$J$7)-SUM($J543:BD543),((Input!$J$119+Input!$I$95)*$J$7)/A17taxstdlife))</f>
        <v>0</v>
      </c>
      <c r="BF543" s="172">
        <f>IF(A17taxstdlife="n/a","n/a",IF(BF$3&gt;(A17taxstdlife+$E543),((Input!$J$119+Input!$I$95)*$J$7)-SUM($J543:BE543),((Input!$J$119+Input!$I$95)*$J$7)/A17taxstdlife))</f>
        <v>0</v>
      </c>
      <c r="BG543" s="172">
        <f>IF(A17taxstdlife="n/a","n/a",IF(BG$3&gt;(A17taxstdlife+$E543),((Input!$J$119+Input!$I$95)*$J$7)-SUM($J543:BF543),((Input!$J$119+Input!$I$95)*$J$7)/A17taxstdlife))</f>
        <v>0</v>
      </c>
      <c r="BH543" s="172">
        <f>IF(A17taxstdlife="n/a","n/a",IF(BH$3&gt;(A17taxstdlife+$E543),((Input!$J$119+Input!$I$95)*$J$7)-SUM($J543:BG543),((Input!$J$119+Input!$I$95)*$J$7)/A17taxstdlife))</f>
        <v>0</v>
      </c>
      <c r="BI543" s="172">
        <f>IF(A17taxstdlife="n/a","n/a",IF(BI$3&gt;(A17taxstdlife+$E543),((Input!$J$119+Input!$I$95)*$J$7)-SUM($J543:BH543),((Input!$J$119+Input!$I$95)*$J$7)/A17taxstdlife))</f>
        <v>0</v>
      </c>
      <c r="BJ543" s="16"/>
      <c r="BK543" s="16"/>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2" customFormat="1" hidden="1" outlineLevel="2">
      <c r="A544" s="16"/>
      <c r="B544" s="16"/>
      <c r="C544" s="35"/>
      <c r="D544" s="546"/>
      <c r="E544" s="293">
        <v>5</v>
      </c>
      <c r="F544" s="37"/>
      <c r="G544" s="318"/>
      <c r="H544" s="320"/>
      <c r="I544" s="320"/>
      <c r="J544" s="320"/>
      <c r="K544" s="319"/>
      <c r="L544" s="172">
        <f>IF(A17taxstdlife="n/a","n/a",IF(L$3&gt;(A17taxstdlife+$E544),((Input!$K$119+Input!$K$95)*$K$7)-SUM($K544:K544),((Input!$K$119+Input!$K$95)*$K$7)/A17taxstdlife))</f>
        <v>0</v>
      </c>
      <c r="M544" s="172">
        <f>IF(A17taxstdlife="n/a","n/a",IF(M$3&gt;(A17taxstdlife+$E544),((Input!$K$119+Input!$K$95)*$K$7)-SUM($K544:L544),((Input!$K$119+Input!$K$95)*$K$7)/A17taxstdlife))</f>
        <v>0</v>
      </c>
      <c r="N544" s="172">
        <f>IF(A17taxstdlife="n/a","n/a",IF(N$3&gt;(A17taxstdlife+$E544),((Input!$K$119+Input!$K$95)*$K$7)-SUM($K544:M544),((Input!$K$119+Input!$K$95)*$K$7)/A17taxstdlife))</f>
        <v>0</v>
      </c>
      <c r="O544" s="172">
        <f>IF(A17taxstdlife="n/a","n/a",IF(O$3&gt;(A17taxstdlife+$E544),((Input!$K$119+Input!$K$95)*$K$7)-SUM($K544:N544),((Input!$K$119+Input!$K$95)*$K$7)/A17taxstdlife))</f>
        <v>0</v>
      </c>
      <c r="P544" s="172">
        <f>IF(A17taxstdlife="n/a","n/a",IF(P$3&gt;(A17taxstdlife+$E544),((Input!$K$119+Input!$K$95)*$K$7)-SUM($K544:O544),((Input!$K$119+Input!$K$95)*$K$7)/A17taxstdlife))</f>
        <v>0</v>
      </c>
      <c r="Q544" s="172">
        <f>IF(A17taxstdlife="n/a","n/a",IF(Q$3&gt;(A17taxstdlife+$E544),((Input!$K$119+Input!$K$95)*$K$7)-SUM($K544:P544),((Input!$K$119+Input!$K$95)*$K$7)/A17taxstdlife))</f>
        <v>0</v>
      </c>
      <c r="R544" s="172">
        <f>IF(A17taxstdlife="n/a","n/a",IF(R$3&gt;(A17taxstdlife+$E544),((Input!$K$119+Input!$K$95)*$K$7)-SUM($K544:Q544),((Input!$K$119+Input!$K$95)*$K$7)/A17taxstdlife))</f>
        <v>0</v>
      </c>
      <c r="S544" s="172">
        <f>IF(A17taxstdlife="n/a","n/a",IF(S$3&gt;(A17taxstdlife+$E544),((Input!$K$119+Input!$K$95)*$K$7)-SUM($K544:R544),((Input!$K$119+Input!$K$95)*$K$7)/A17taxstdlife))</f>
        <v>0</v>
      </c>
      <c r="T544" s="172">
        <f>IF(A17taxstdlife="n/a","n/a",IF(T$3&gt;(A17taxstdlife+$E544),((Input!$K$119+Input!$K$95)*$K$7)-SUM($K544:S544),((Input!$K$119+Input!$K$95)*$K$7)/A17taxstdlife))</f>
        <v>0</v>
      </c>
      <c r="U544" s="172">
        <f>IF(A17taxstdlife="n/a","n/a",IF(U$3&gt;(A17taxstdlife+$E544),((Input!$K$119+Input!$K$95)*$K$7)-SUM($K544:T544),((Input!$K$119+Input!$K$95)*$K$7)/A17taxstdlife))</f>
        <v>0</v>
      </c>
      <c r="V544" s="172">
        <f>IF(A17taxstdlife="n/a","n/a",IF(V$3&gt;(A17taxstdlife+$E544),((Input!$K$119+Input!$K$95)*$K$7)-SUM($K544:U544),((Input!$K$119+Input!$K$95)*$K$7)/A17taxstdlife))</f>
        <v>0</v>
      </c>
      <c r="W544" s="172">
        <f>IF(A17taxstdlife="n/a","n/a",IF(W$3&gt;(A17taxstdlife+$E544),((Input!$K$119+Input!$K$95)*$K$7)-SUM($K544:V544),((Input!$K$119+Input!$K$95)*$K$7)/A17taxstdlife))</f>
        <v>0</v>
      </c>
      <c r="X544" s="172">
        <f>IF(A17taxstdlife="n/a","n/a",IF(X$3&gt;(A17taxstdlife+$E544),((Input!$K$119+Input!$K$95)*$K$7)-SUM($K544:W544),((Input!$K$119+Input!$K$95)*$K$7)/A17taxstdlife))</f>
        <v>0</v>
      </c>
      <c r="Y544" s="172">
        <f>IF(A17taxstdlife="n/a","n/a",IF(Y$3&gt;(A17taxstdlife+$E544),((Input!$K$119+Input!$K$95)*$K$7)-SUM($K544:X544),((Input!$K$119+Input!$K$95)*$K$7)/A17taxstdlife))</f>
        <v>0</v>
      </c>
      <c r="Z544" s="172">
        <f>IF(A17taxstdlife="n/a","n/a",IF(Z$3&gt;(A17taxstdlife+$E544),((Input!$K$119+Input!$K$95)*$K$7)-SUM($K544:Y544),((Input!$K$119+Input!$K$95)*$K$7)/A17taxstdlife))</f>
        <v>0</v>
      </c>
      <c r="AA544" s="172">
        <f>IF(A17taxstdlife="n/a","n/a",IF(AA$3&gt;(A17taxstdlife+$E544),((Input!$K$119+Input!$K$95)*$K$7)-SUM($K544:Z544),((Input!$K$119+Input!$K$95)*$K$7)/A17taxstdlife))</f>
        <v>0</v>
      </c>
      <c r="AB544" s="172">
        <f>IF(A17taxstdlife="n/a","n/a",IF(AB$3&gt;(A17taxstdlife+$E544),((Input!$K$119+Input!$K$95)*$K$7)-SUM($K544:AA544),((Input!$K$119+Input!$K$95)*$K$7)/A17taxstdlife))</f>
        <v>0</v>
      </c>
      <c r="AC544" s="172">
        <f>IF(A17taxstdlife="n/a","n/a",IF(AC$3&gt;(A17taxstdlife+$E544),((Input!$K$119+Input!$K$95)*$K$7)-SUM($K544:AB544),((Input!$K$119+Input!$K$95)*$K$7)/A17taxstdlife))</f>
        <v>0</v>
      </c>
      <c r="AD544" s="172">
        <f>IF(A17taxstdlife="n/a","n/a",IF(AD$3&gt;(A17taxstdlife+$E544),((Input!$K$119+Input!$K$95)*$K$7)-SUM($K544:AC544),((Input!$K$119+Input!$K$95)*$K$7)/A17taxstdlife))</f>
        <v>0</v>
      </c>
      <c r="AE544" s="172">
        <f>IF(A17taxstdlife="n/a","n/a",IF(AE$3&gt;(A17taxstdlife+$E544),((Input!$K$119+Input!$K$95)*$K$7)-SUM($K544:AD544),((Input!$K$119+Input!$K$95)*$K$7)/A17taxstdlife))</f>
        <v>0</v>
      </c>
      <c r="AF544" s="172">
        <f>IF(A17taxstdlife="n/a","n/a",IF(AF$3&gt;(A17taxstdlife+$E544),((Input!$K$119+Input!$K$95)*$K$7)-SUM($K544:AE544),((Input!$K$119+Input!$K$95)*$K$7)/A17taxstdlife))</f>
        <v>0</v>
      </c>
      <c r="AG544" s="172">
        <f>IF(A17taxstdlife="n/a","n/a",IF(AG$3&gt;(A17taxstdlife+$E544),((Input!$K$119+Input!$K$95)*$K$7)-SUM($K544:AF544),((Input!$K$119+Input!$K$95)*$K$7)/A17taxstdlife))</f>
        <v>0</v>
      </c>
      <c r="AH544" s="172">
        <f>IF(A17taxstdlife="n/a","n/a",IF(AH$3&gt;(A17taxstdlife+$E544),((Input!$K$119+Input!$K$95)*$K$7)-SUM($K544:AG544),((Input!$K$119+Input!$K$95)*$K$7)/A17taxstdlife))</f>
        <v>0</v>
      </c>
      <c r="AI544" s="172">
        <f>IF(A17taxstdlife="n/a","n/a",IF(AI$3&gt;(A17taxstdlife+$E544),((Input!$K$119+Input!$K$95)*$K$7)-SUM($K544:AH544),((Input!$K$119+Input!$K$95)*$K$7)/A17taxstdlife))</f>
        <v>0</v>
      </c>
      <c r="AJ544" s="172">
        <f>IF(A17taxstdlife="n/a","n/a",IF(AJ$3&gt;(A17taxstdlife+$E544),((Input!$K$119+Input!$K$95)*$K$7)-SUM($K544:AI544),((Input!$K$119+Input!$K$95)*$K$7)/A17taxstdlife))</f>
        <v>0</v>
      </c>
      <c r="AK544" s="172">
        <f>IF(A17taxstdlife="n/a","n/a",IF(AK$3&gt;(A17taxstdlife+$E544),((Input!$K$119+Input!$K$95)*$K$7)-SUM($K544:AJ544),((Input!$K$119+Input!$K$95)*$K$7)/A17taxstdlife))</f>
        <v>0</v>
      </c>
      <c r="AL544" s="172">
        <f>IF(A17taxstdlife="n/a","n/a",IF(AL$3&gt;(A17taxstdlife+$E544),((Input!$K$119+Input!$K$95)*$K$7)-SUM($K544:AK544),((Input!$K$119+Input!$K$95)*$K$7)/A17taxstdlife))</f>
        <v>0</v>
      </c>
      <c r="AM544" s="172">
        <f>IF(A17taxstdlife="n/a","n/a",IF(AM$3&gt;(A17taxstdlife+$E544),((Input!$K$119+Input!$K$95)*$K$7)-SUM($K544:AL544),((Input!$K$119+Input!$K$95)*$K$7)/A17taxstdlife))</f>
        <v>0</v>
      </c>
      <c r="AN544" s="172">
        <f>IF(A17taxstdlife="n/a","n/a",IF(AN$3&gt;(A17taxstdlife+$E544),((Input!$K$119+Input!$K$95)*$K$7)-SUM($K544:AM544),((Input!$K$119+Input!$K$95)*$K$7)/A17taxstdlife))</f>
        <v>0</v>
      </c>
      <c r="AO544" s="172">
        <f>IF(A17taxstdlife="n/a","n/a",IF(AO$3&gt;(A17taxstdlife+$E544),((Input!$K$119+Input!$K$95)*$K$7)-SUM($K544:AN544),((Input!$K$119+Input!$K$95)*$K$7)/A17taxstdlife))</f>
        <v>0</v>
      </c>
      <c r="AP544" s="172">
        <f>IF(A17taxstdlife="n/a","n/a",IF(AP$3&gt;(A17taxstdlife+$E544),((Input!$K$119+Input!$K$95)*$K$7)-SUM($K544:AO544),((Input!$K$119+Input!$K$95)*$K$7)/A17taxstdlife))</f>
        <v>0</v>
      </c>
      <c r="AQ544" s="172">
        <f>IF(A17taxstdlife="n/a","n/a",IF(AQ$3&gt;(A17taxstdlife+$E544),((Input!$K$119+Input!$K$95)*$K$7)-SUM($K544:AP544),((Input!$K$119+Input!$K$95)*$K$7)/A17taxstdlife))</f>
        <v>0</v>
      </c>
      <c r="AR544" s="172">
        <f>IF(A17taxstdlife="n/a","n/a",IF(AR$3&gt;(A17taxstdlife+$E544),((Input!$K$119+Input!$K$95)*$K$7)-SUM($K544:AQ544),((Input!$K$119+Input!$K$95)*$K$7)/A17taxstdlife))</f>
        <v>0</v>
      </c>
      <c r="AS544" s="172">
        <f>IF(A17taxstdlife="n/a","n/a",IF(AS$3&gt;(A17taxstdlife+$E544),((Input!$K$119+Input!$K$95)*$K$7)-SUM($K544:AR544),((Input!$K$119+Input!$K$95)*$K$7)/A17taxstdlife))</f>
        <v>0</v>
      </c>
      <c r="AT544" s="172">
        <f>IF(A17taxstdlife="n/a","n/a",IF(AT$3&gt;(A17taxstdlife+$E544),((Input!$K$119+Input!$K$95)*$K$7)-SUM($K544:AS544),((Input!$K$119+Input!$K$95)*$K$7)/A17taxstdlife))</f>
        <v>0</v>
      </c>
      <c r="AU544" s="172">
        <f>IF(A17taxstdlife="n/a","n/a",IF(AU$3&gt;(A17taxstdlife+$E544),((Input!$K$119+Input!$K$95)*$K$7)-SUM($K544:AT544),((Input!$K$119+Input!$K$95)*$K$7)/A17taxstdlife))</f>
        <v>0</v>
      </c>
      <c r="AV544" s="172">
        <f>IF(A17taxstdlife="n/a","n/a",IF(AV$3&gt;(A17taxstdlife+$E544),((Input!$K$119+Input!$K$95)*$K$7)-SUM($K544:AU544),((Input!$K$119+Input!$K$95)*$K$7)/A17taxstdlife))</f>
        <v>0</v>
      </c>
      <c r="AW544" s="172">
        <f>IF(A17taxstdlife="n/a","n/a",IF(AW$3&gt;(A17taxstdlife+$E544),((Input!$K$119+Input!$K$95)*$K$7)-SUM($K544:AV544),((Input!$K$119+Input!$K$95)*$K$7)/A17taxstdlife))</f>
        <v>0</v>
      </c>
      <c r="AX544" s="172">
        <f>IF(A17taxstdlife="n/a","n/a",IF(AX$3&gt;(A17taxstdlife+$E544),((Input!$K$119+Input!$K$95)*$K$7)-SUM($K544:AW544),((Input!$K$119+Input!$K$95)*$K$7)/A17taxstdlife))</f>
        <v>0</v>
      </c>
      <c r="AY544" s="172">
        <f>IF(A17taxstdlife="n/a","n/a",IF(AY$3&gt;(A17taxstdlife+$E544),((Input!$K$119+Input!$K$95)*$K$7)-SUM($K544:AX544),((Input!$K$119+Input!$K$95)*$K$7)/A17taxstdlife))</f>
        <v>0</v>
      </c>
      <c r="AZ544" s="172">
        <f>IF(A17taxstdlife="n/a","n/a",IF(AZ$3&gt;(A17taxstdlife+$E544),((Input!$K$119+Input!$K$95)*$K$7)-SUM($K544:AY544),((Input!$K$119+Input!$K$95)*$K$7)/A17taxstdlife))</f>
        <v>0</v>
      </c>
      <c r="BA544" s="172">
        <f>IF(A17taxstdlife="n/a","n/a",IF(BA$3&gt;(A17taxstdlife+$E544),((Input!$K$119+Input!$K$95)*$K$7)-SUM($K544:AZ544),((Input!$K$119+Input!$K$95)*$K$7)/A17taxstdlife))</f>
        <v>0</v>
      </c>
      <c r="BB544" s="172">
        <f>IF(A17taxstdlife="n/a","n/a",IF(BB$3&gt;(A17taxstdlife+$E544),((Input!$K$119+Input!$K$95)*$K$7)-SUM($K544:BA544),((Input!$K$119+Input!$K$95)*$K$7)/A17taxstdlife))</f>
        <v>0</v>
      </c>
      <c r="BC544" s="172">
        <f>IF(A17taxstdlife="n/a","n/a",IF(BC$3&gt;(A17taxstdlife+$E544),((Input!$K$119+Input!$K$95)*$K$7)-SUM($K544:BB544),((Input!$K$119+Input!$K$95)*$K$7)/A17taxstdlife))</f>
        <v>0</v>
      </c>
      <c r="BD544" s="172">
        <f>IF(A17taxstdlife="n/a","n/a",IF(BD$3&gt;(A17taxstdlife+$E544),((Input!$K$119+Input!$K$95)*$K$7)-SUM($K544:BC544),((Input!$K$119+Input!$K$95)*$K$7)/A17taxstdlife))</f>
        <v>0</v>
      </c>
      <c r="BE544" s="172">
        <f>IF(A17taxstdlife="n/a","n/a",IF(BE$3&gt;(A17taxstdlife+$E544),((Input!$K$119+Input!$K$95)*$K$7)-SUM($K544:BD544),((Input!$K$119+Input!$K$95)*$K$7)/A17taxstdlife))</f>
        <v>0</v>
      </c>
      <c r="BF544" s="172">
        <f>IF(A17taxstdlife="n/a","n/a",IF(BF$3&gt;(A17taxstdlife+$E544),((Input!$K$119+Input!$K$95)*$K$7)-SUM($K544:BE544),((Input!$K$119+Input!$K$95)*$K$7)/A17taxstdlife))</f>
        <v>0</v>
      </c>
      <c r="BG544" s="172">
        <f>IF(A17taxstdlife="n/a","n/a",IF(BG$3&gt;(A17taxstdlife+$E544),((Input!$K$119+Input!$K$95)*$K$7)-SUM($K544:BF544),((Input!$K$119+Input!$K$95)*$K$7)/A17taxstdlife))</f>
        <v>0</v>
      </c>
      <c r="BH544" s="172">
        <f>IF(A17taxstdlife="n/a","n/a",IF(BH$3&gt;(A17taxstdlife+$E544),((Input!$K$119+Input!$K$95)*$K$7)-SUM($K544:BG544),((Input!$K$119+Input!$K$95)*$K$7)/A17taxstdlife))</f>
        <v>0</v>
      </c>
      <c r="BI544" s="172">
        <f>IF(A17taxstdlife="n/a","n/a",IF(BI$3&gt;(A17taxstdlife+$E544),((Input!$K$119+Input!$K$95)*$K$7)-SUM($K544:BH544),((Input!$K$119+Input!$K$95)*$K$7)/A17taxstdlife))</f>
        <v>0</v>
      </c>
      <c r="BJ544" s="16"/>
      <c r="BK544" s="16"/>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2" customFormat="1" hidden="1" outlineLevel="2">
      <c r="A545" s="16"/>
      <c r="B545" s="16"/>
      <c r="C545" s="35"/>
      <c r="D545" s="546"/>
      <c r="E545" s="293">
        <v>6</v>
      </c>
      <c r="F545" s="37"/>
      <c r="G545" s="318"/>
      <c r="H545" s="320"/>
      <c r="I545" s="320"/>
      <c r="J545" s="320"/>
      <c r="K545" s="320"/>
      <c r="L545" s="319"/>
      <c r="M545" s="172">
        <f>IF(A17taxstdlife="n/a","n/a",IF(M$3&gt;(A17taxstdlife+$E545),((Input!$K$119+Input!$K$95)*$L$7)-SUM($L545:L545),((Input!$K$119+Input!$K$95)*$L$7)/A17taxstdlife))</f>
        <v>0</v>
      </c>
      <c r="N545" s="172">
        <f>IF(A17taxstdlife="n/a","n/a",IF(N$3&gt;(A17taxstdlife+$E545),((Input!$K$119+Input!$K$95)*$L$7)-SUM($L545:M545),((Input!$K$119+Input!$K$95)*$L$7)/A17taxstdlife))</f>
        <v>0</v>
      </c>
      <c r="O545" s="172">
        <f>IF(A17taxstdlife="n/a","n/a",IF(O$3&gt;(A17taxstdlife+$E545),((Input!$K$119+Input!$K$95)*$L$7)-SUM($L545:N545),((Input!$K$119+Input!$K$95)*$L$7)/A17taxstdlife))</f>
        <v>0</v>
      </c>
      <c r="P545" s="172">
        <f>IF(A17taxstdlife="n/a","n/a",IF(P$3&gt;(A17taxstdlife+$E545),((Input!$K$119+Input!$K$95)*$L$7)-SUM($L545:O545),((Input!$K$119+Input!$K$95)*$L$7)/A17taxstdlife))</f>
        <v>0</v>
      </c>
      <c r="Q545" s="172">
        <f>IF(A17taxstdlife="n/a","n/a",IF(Q$3&gt;(A17taxstdlife+$E545),((Input!$K$119+Input!$K$95)*$L$7)-SUM($L545:P545),((Input!$K$119+Input!$K$95)*$L$7)/A17taxstdlife))</f>
        <v>0</v>
      </c>
      <c r="R545" s="172">
        <f>IF(A17taxstdlife="n/a","n/a",IF(R$3&gt;(A17taxstdlife+$E545),((Input!$K$119+Input!$K$95)*$L$7)-SUM($L545:Q545),((Input!$K$119+Input!$K$95)*$L$7)/A17taxstdlife))</f>
        <v>0</v>
      </c>
      <c r="S545" s="172">
        <f>IF(A17taxstdlife="n/a","n/a",IF(S$3&gt;(A17taxstdlife+$E545),((Input!$K$119+Input!$K$95)*$L$7)-SUM($L545:R545),((Input!$K$119+Input!$K$95)*$L$7)/A17taxstdlife))</f>
        <v>0</v>
      </c>
      <c r="T545" s="172">
        <f>IF(A17taxstdlife="n/a","n/a",IF(T$3&gt;(A17taxstdlife+$E545),((Input!$K$119+Input!$K$95)*$L$7)-SUM($L545:S545),((Input!$K$119+Input!$K$95)*$L$7)/A17taxstdlife))</f>
        <v>0</v>
      </c>
      <c r="U545" s="172">
        <f>IF(A17taxstdlife="n/a","n/a",IF(U$3&gt;(A17taxstdlife+$E545),((Input!$K$119+Input!$K$95)*$L$7)-SUM($L545:T545),((Input!$K$119+Input!$K$95)*$L$7)/A17taxstdlife))</f>
        <v>0</v>
      </c>
      <c r="V545" s="172">
        <f>IF(A17taxstdlife="n/a","n/a",IF(V$3&gt;(A17taxstdlife+$E545),((Input!$K$119+Input!$K$95)*$L$7)-SUM($L545:U545),((Input!$K$119+Input!$K$95)*$L$7)/A17taxstdlife))</f>
        <v>0</v>
      </c>
      <c r="W545" s="172">
        <f>IF(A17taxstdlife="n/a","n/a",IF(W$3&gt;(A17taxstdlife+$E545),((Input!$K$119+Input!$K$95)*$L$7)-SUM($L545:V545),((Input!$K$119+Input!$K$95)*$L$7)/A17taxstdlife))</f>
        <v>0</v>
      </c>
      <c r="X545" s="172">
        <f>IF(A17taxstdlife="n/a","n/a",IF(X$3&gt;(A17taxstdlife+$E545),((Input!$K$119+Input!$K$95)*$L$7)-SUM($L545:W545),((Input!$K$119+Input!$K$95)*$L$7)/A17taxstdlife))</f>
        <v>0</v>
      </c>
      <c r="Y545" s="172">
        <f>IF(A17taxstdlife="n/a","n/a",IF(Y$3&gt;(A17taxstdlife+$E545),((Input!$K$119+Input!$K$95)*$L$7)-SUM($L545:X545),((Input!$K$119+Input!$K$95)*$L$7)/A17taxstdlife))</f>
        <v>0</v>
      </c>
      <c r="Z545" s="172">
        <f>IF(A17taxstdlife="n/a","n/a",IF(Z$3&gt;(A17taxstdlife+$E545),((Input!$K$119+Input!$K$95)*$L$7)-SUM($L545:Y545),((Input!$K$119+Input!$K$95)*$L$7)/A17taxstdlife))</f>
        <v>0</v>
      </c>
      <c r="AA545" s="172">
        <f>IF(A17taxstdlife="n/a","n/a",IF(AA$3&gt;(A17taxstdlife+$E545),((Input!$K$119+Input!$K$95)*$L$7)-SUM($L545:Z545),((Input!$K$119+Input!$K$95)*$L$7)/A17taxstdlife))</f>
        <v>0</v>
      </c>
      <c r="AB545" s="172">
        <f>IF(A17taxstdlife="n/a","n/a",IF(AB$3&gt;(A17taxstdlife+$E545),((Input!$K$119+Input!$K$95)*$L$7)-SUM($L545:AA545),((Input!$K$119+Input!$K$95)*$L$7)/A17taxstdlife))</f>
        <v>0</v>
      </c>
      <c r="AC545" s="172">
        <f>IF(A17taxstdlife="n/a","n/a",IF(AC$3&gt;(A17taxstdlife+$E545),((Input!$K$119+Input!$K$95)*$L$7)-SUM($L545:AB545),((Input!$K$119+Input!$K$95)*$L$7)/A17taxstdlife))</f>
        <v>0</v>
      </c>
      <c r="AD545" s="172">
        <f>IF(A17taxstdlife="n/a","n/a",IF(AD$3&gt;(A17taxstdlife+$E545),((Input!$K$119+Input!$K$95)*$L$7)-SUM($L545:AC545),((Input!$K$119+Input!$K$95)*$L$7)/A17taxstdlife))</f>
        <v>0</v>
      </c>
      <c r="AE545" s="172">
        <f>IF(A17taxstdlife="n/a","n/a",IF(AE$3&gt;(A17taxstdlife+$E545),((Input!$K$119+Input!$K$95)*$L$7)-SUM($L545:AD545),((Input!$K$119+Input!$K$95)*$L$7)/A17taxstdlife))</f>
        <v>0</v>
      </c>
      <c r="AF545" s="172">
        <f>IF(A17taxstdlife="n/a","n/a",IF(AF$3&gt;(A17taxstdlife+$E545),((Input!$K$119+Input!$K$95)*$L$7)-SUM($L545:AE545),((Input!$K$119+Input!$K$95)*$L$7)/A17taxstdlife))</f>
        <v>0</v>
      </c>
      <c r="AG545" s="172">
        <f>IF(A17taxstdlife="n/a","n/a",IF(AG$3&gt;(A17taxstdlife+$E545),((Input!$K$119+Input!$K$95)*$L$7)-SUM($L545:AF545),((Input!$K$119+Input!$K$95)*$L$7)/A17taxstdlife))</f>
        <v>0</v>
      </c>
      <c r="AH545" s="172">
        <f>IF(A17taxstdlife="n/a","n/a",IF(AH$3&gt;(A17taxstdlife+$E545),((Input!$K$119+Input!$K$95)*$L$7)-SUM($L545:AG545),((Input!$K$119+Input!$K$95)*$L$7)/A17taxstdlife))</f>
        <v>0</v>
      </c>
      <c r="AI545" s="172">
        <f>IF(A17taxstdlife="n/a","n/a",IF(AI$3&gt;(A17taxstdlife+$E545),((Input!$K$119+Input!$K$95)*$L$7)-SUM($L545:AH545),((Input!$K$119+Input!$K$95)*$L$7)/A17taxstdlife))</f>
        <v>0</v>
      </c>
      <c r="AJ545" s="172">
        <f>IF(A17taxstdlife="n/a","n/a",IF(AJ$3&gt;(A17taxstdlife+$E545),((Input!$K$119+Input!$K$95)*$L$7)-SUM($L545:AI545),((Input!$K$119+Input!$K$95)*$L$7)/A17taxstdlife))</f>
        <v>0</v>
      </c>
      <c r="AK545" s="172">
        <f>IF(A17taxstdlife="n/a","n/a",IF(AK$3&gt;(A17taxstdlife+$E545),((Input!$K$119+Input!$K$95)*$L$7)-SUM($L545:AJ545),((Input!$K$119+Input!$K$95)*$L$7)/A17taxstdlife))</f>
        <v>0</v>
      </c>
      <c r="AL545" s="172">
        <f>IF(A17taxstdlife="n/a","n/a",IF(AL$3&gt;(A17taxstdlife+$E545),((Input!$K$119+Input!$K$95)*$L$7)-SUM($L545:AK545),((Input!$K$119+Input!$K$95)*$L$7)/A17taxstdlife))</f>
        <v>0</v>
      </c>
      <c r="AM545" s="172">
        <f>IF(A17taxstdlife="n/a","n/a",IF(AM$3&gt;(A17taxstdlife+$E545),((Input!$K$119+Input!$K$95)*$L$7)-SUM($L545:AL545),((Input!$K$119+Input!$K$95)*$L$7)/A17taxstdlife))</f>
        <v>0</v>
      </c>
      <c r="AN545" s="172">
        <f>IF(A17taxstdlife="n/a","n/a",IF(AN$3&gt;(A17taxstdlife+$E545),((Input!$K$119+Input!$K$95)*$L$7)-SUM($L545:AM545),((Input!$K$119+Input!$K$95)*$L$7)/A17taxstdlife))</f>
        <v>0</v>
      </c>
      <c r="AO545" s="172">
        <f>IF(A17taxstdlife="n/a","n/a",IF(AO$3&gt;(A17taxstdlife+$E545),((Input!$K$119+Input!$K$95)*$L$7)-SUM($L545:AN545),((Input!$K$119+Input!$K$95)*$L$7)/A17taxstdlife))</f>
        <v>0</v>
      </c>
      <c r="AP545" s="172">
        <f>IF(A17taxstdlife="n/a","n/a",IF(AP$3&gt;(A17taxstdlife+$E545),((Input!$K$119+Input!$K$95)*$L$7)-SUM($L545:AO545),((Input!$K$119+Input!$K$95)*$L$7)/A17taxstdlife))</f>
        <v>0</v>
      </c>
      <c r="AQ545" s="172">
        <f>IF(A17taxstdlife="n/a","n/a",IF(AQ$3&gt;(A17taxstdlife+$E545),((Input!$K$119+Input!$K$95)*$L$7)-SUM($L545:AP545),((Input!$K$119+Input!$K$95)*$L$7)/A17taxstdlife))</f>
        <v>0</v>
      </c>
      <c r="AR545" s="172">
        <f>IF(A17taxstdlife="n/a","n/a",IF(AR$3&gt;(A17taxstdlife+$E545),((Input!$K$119+Input!$K$95)*$L$7)-SUM($L545:AQ545),((Input!$K$119+Input!$K$95)*$L$7)/A17taxstdlife))</f>
        <v>0</v>
      </c>
      <c r="AS545" s="172">
        <f>IF(A17taxstdlife="n/a","n/a",IF(AS$3&gt;(A17taxstdlife+$E545),((Input!$K$119+Input!$K$95)*$L$7)-SUM($L545:AR545),((Input!$K$119+Input!$K$95)*$L$7)/A17taxstdlife))</f>
        <v>0</v>
      </c>
      <c r="AT545" s="172">
        <f>IF(A17taxstdlife="n/a","n/a",IF(AT$3&gt;(A17taxstdlife+$E545),((Input!$K$119+Input!$K$95)*$L$7)-SUM($L545:AS545),((Input!$K$119+Input!$K$95)*$L$7)/A17taxstdlife))</f>
        <v>0</v>
      </c>
      <c r="AU545" s="172">
        <f>IF(A17taxstdlife="n/a","n/a",IF(AU$3&gt;(A17taxstdlife+$E545),((Input!$K$119+Input!$K$95)*$L$7)-SUM($L545:AT545),((Input!$K$119+Input!$K$95)*$L$7)/A17taxstdlife))</f>
        <v>0</v>
      </c>
      <c r="AV545" s="172">
        <f>IF(A17taxstdlife="n/a","n/a",IF(AV$3&gt;(A17taxstdlife+$E545),((Input!$K$119+Input!$K$95)*$L$7)-SUM($L545:AU545),((Input!$K$119+Input!$K$95)*$L$7)/A17taxstdlife))</f>
        <v>0</v>
      </c>
      <c r="AW545" s="172">
        <f>IF(A17taxstdlife="n/a","n/a",IF(AW$3&gt;(A17taxstdlife+$E545),((Input!$K$119+Input!$K$95)*$L$7)-SUM($L545:AV545),((Input!$K$119+Input!$K$95)*$L$7)/A17taxstdlife))</f>
        <v>0</v>
      </c>
      <c r="AX545" s="172">
        <f>IF(A17taxstdlife="n/a","n/a",IF(AX$3&gt;(A17taxstdlife+$E545),((Input!$K$119+Input!$K$95)*$L$7)-SUM($L545:AW545),((Input!$K$119+Input!$K$95)*$L$7)/A17taxstdlife))</f>
        <v>0</v>
      </c>
      <c r="AY545" s="172">
        <f>IF(A17taxstdlife="n/a","n/a",IF(AY$3&gt;(A17taxstdlife+$E545),((Input!$K$119+Input!$K$95)*$L$7)-SUM($L545:AX545),((Input!$K$119+Input!$K$95)*$L$7)/A17taxstdlife))</f>
        <v>0</v>
      </c>
      <c r="AZ545" s="172">
        <f>IF(A17taxstdlife="n/a","n/a",IF(AZ$3&gt;(A17taxstdlife+$E545),((Input!$K$119+Input!$K$95)*$L$7)-SUM($L545:AY545),((Input!$K$119+Input!$K$95)*$L$7)/A17taxstdlife))</f>
        <v>0</v>
      </c>
      <c r="BA545" s="172">
        <f>IF(A17taxstdlife="n/a","n/a",IF(BA$3&gt;(A17taxstdlife+$E545),((Input!$K$119+Input!$K$95)*$L$7)-SUM($L545:AZ545),((Input!$K$119+Input!$K$95)*$L$7)/A17taxstdlife))</f>
        <v>0</v>
      </c>
      <c r="BB545" s="172">
        <f>IF(A17taxstdlife="n/a","n/a",IF(BB$3&gt;(A17taxstdlife+$E545),((Input!$K$119+Input!$K$95)*$L$7)-SUM($L545:BA545),((Input!$K$119+Input!$K$95)*$L$7)/A17taxstdlife))</f>
        <v>0</v>
      </c>
      <c r="BC545" s="172">
        <f>IF(A17taxstdlife="n/a","n/a",IF(BC$3&gt;(A17taxstdlife+$E545),((Input!$K$119+Input!$K$95)*$L$7)-SUM($L545:BB545),((Input!$K$119+Input!$K$95)*$L$7)/A17taxstdlife))</f>
        <v>0</v>
      </c>
      <c r="BD545" s="172">
        <f>IF(A17taxstdlife="n/a","n/a",IF(BD$3&gt;(A17taxstdlife+$E545),((Input!$K$119+Input!$K$95)*$L$7)-SUM($L545:BC545),((Input!$K$119+Input!$K$95)*$L$7)/A17taxstdlife))</f>
        <v>0</v>
      </c>
      <c r="BE545" s="172">
        <f>IF(A17taxstdlife="n/a","n/a",IF(BE$3&gt;(A17taxstdlife+$E545),((Input!$K$119+Input!$K$95)*$L$7)-SUM($L545:BD545),((Input!$K$119+Input!$K$95)*$L$7)/A17taxstdlife))</f>
        <v>0</v>
      </c>
      <c r="BF545" s="172">
        <f>IF(A17taxstdlife="n/a","n/a",IF(BF$3&gt;(A17taxstdlife+$E545),((Input!$K$119+Input!$K$95)*$L$7)-SUM($L545:BE545),((Input!$K$119+Input!$K$95)*$L$7)/A17taxstdlife))</f>
        <v>0</v>
      </c>
      <c r="BG545" s="172">
        <f>IF(A17taxstdlife="n/a","n/a",IF(BG$3&gt;(A17taxstdlife+$E545),((Input!$K$119+Input!$K$95)*$L$7)-SUM($L545:BF545),((Input!$K$119+Input!$K$95)*$L$7)/A17taxstdlife))</f>
        <v>0</v>
      </c>
      <c r="BH545" s="172">
        <f>IF(A17taxstdlife="n/a","n/a",IF(BH$3&gt;(A17taxstdlife+$E545),((Input!$K$119+Input!$K$95)*$L$7)-SUM($L545:BG545),((Input!$K$119+Input!$K$95)*$L$7)/A17taxstdlife))</f>
        <v>0</v>
      </c>
      <c r="BI545" s="172">
        <f>IF(A17taxstdlife="n/a","n/a",IF(BI$3&gt;(A17taxstdlife+$E545),((Input!$K$119+Input!$K$95)*$L$7)-SUM($L545:BH545),((Input!$K$119+Input!$K$95)*$L$7)/A17taxstdlife))</f>
        <v>0</v>
      </c>
      <c r="BJ545" s="16"/>
      <c r="BK545" s="16"/>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2" customFormat="1" hidden="1" outlineLevel="2">
      <c r="A546" s="16"/>
      <c r="B546" s="16"/>
      <c r="C546" s="35"/>
      <c r="D546" s="546"/>
      <c r="E546" s="293">
        <v>7</v>
      </c>
      <c r="F546" s="37"/>
      <c r="G546" s="318"/>
      <c r="H546" s="320"/>
      <c r="I546" s="320"/>
      <c r="J546" s="320"/>
      <c r="K546" s="320"/>
      <c r="L546" s="320"/>
      <c r="M546" s="319"/>
      <c r="N546" s="172">
        <f>IF(A17taxstdlife="n/a","n/a",IF(N$3&gt;(A17taxstdlife+$E546),((Input!$M$119+Input!$M$95)*$M$7)-SUM($M546:M546),((Input!$M$119+Input!$M$95)*$M$7)/A17taxstdlife))</f>
        <v>0</v>
      </c>
      <c r="O546" s="172">
        <f>IF(A17taxstdlife="n/a","n/a",IF(O$3&gt;(A17taxstdlife+$E546),((Input!$M$119+Input!$M$95)*$M$7)-SUM($M546:N546),((Input!$M$119+Input!$M$95)*$M$7)/A17taxstdlife))</f>
        <v>0</v>
      </c>
      <c r="P546" s="172">
        <f>IF(A17taxstdlife="n/a","n/a",IF(P$3&gt;(A17taxstdlife+$E546),((Input!$M$119+Input!$M$95)*$M$7)-SUM($M546:O546),((Input!$M$119+Input!$M$95)*$M$7)/A17taxstdlife))</f>
        <v>0</v>
      </c>
      <c r="Q546" s="172">
        <f>IF(A17taxstdlife="n/a","n/a",IF(Q$3&gt;(A17taxstdlife+$E546),((Input!$M$119+Input!$M$95)*$M$7)-SUM($M546:P546),((Input!$M$119+Input!$M$95)*$M$7)/A17taxstdlife))</f>
        <v>0</v>
      </c>
      <c r="R546" s="172">
        <f>IF(A17taxstdlife="n/a","n/a",IF(R$3&gt;(A17taxstdlife+$E546),((Input!$M$119+Input!$M$95)*$M$7)-SUM($M546:Q546),((Input!$M$119+Input!$M$95)*$M$7)/A17taxstdlife))</f>
        <v>0</v>
      </c>
      <c r="S546" s="172">
        <f>IF(A17taxstdlife="n/a","n/a",IF(S$3&gt;(A17taxstdlife+$E546),((Input!$M$119+Input!$M$95)*$M$7)-SUM($M546:R546),((Input!$M$119+Input!$M$95)*$M$7)/A17taxstdlife))</f>
        <v>0</v>
      </c>
      <c r="T546" s="172">
        <f>IF(A17taxstdlife="n/a","n/a",IF(T$3&gt;(A17taxstdlife+$E546),((Input!$M$119+Input!$M$95)*$M$7)-SUM($M546:S546),((Input!$M$119+Input!$M$95)*$M$7)/A17taxstdlife))</f>
        <v>0</v>
      </c>
      <c r="U546" s="172">
        <f>IF(A17taxstdlife="n/a","n/a",IF(U$3&gt;(A17taxstdlife+$E546),((Input!$M$119+Input!$M$95)*$M$7)-SUM($M546:T546),((Input!$M$119+Input!$M$95)*$M$7)/A17taxstdlife))</f>
        <v>0</v>
      </c>
      <c r="V546" s="172">
        <f>IF(A17taxstdlife="n/a","n/a",IF(V$3&gt;(A17taxstdlife+$E546),((Input!$M$119+Input!$M$95)*$M$7)-SUM($M546:U546),((Input!$M$119+Input!$M$95)*$M$7)/A17taxstdlife))</f>
        <v>0</v>
      </c>
      <c r="W546" s="172">
        <f>IF(A17taxstdlife="n/a","n/a",IF(W$3&gt;(A17taxstdlife+$E546),((Input!$M$119+Input!$M$95)*$M$7)-SUM($M546:V546),((Input!$M$119+Input!$M$95)*$M$7)/A17taxstdlife))</f>
        <v>0</v>
      </c>
      <c r="X546" s="172">
        <f>IF(A17taxstdlife="n/a","n/a",IF(X$3&gt;(A17taxstdlife+$E546),((Input!$M$119+Input!$M$95)*$M$7)-SUM($M546:W546),((Input!$M$119+Input!$M$95)*$M$7)/A17taxstdlife))</f>
        <v>0</v>
      </c>
      <c r="Y546" s="172">
        <f>IF(A17taxstdlife="n/a","n/a",IF(Y$3&gt;(A17taxstdlife+$E546),((Input!$M$119+Input!$M$95)*$M$7)-SUM($M546:X546),((Input!$M$119+Input!$M$95)*$M$7)/A17taxstdlife))</f>
        <v>0</v>
      </c>
      <c r="Z546" s="172">
        <f>IF(A17taxstdlife="n/a","n/a",IF(Z$3&gt;(A17taxstdlife+$E546),((Input!$M$119+Input!$M$95)*$M$7)-SUM($M546:Y546),((Input!$M$119+Input!$M$95)*$M$7)/A17taxstdlife))</f>
        <v>0</v>
      </c>
      <c r="AA546" s="172">
        <f>IF(A17taxstdlife="n/a","n/a",IF(AA$3&gt;(A17taxstdlife+$E546),((Input!$M$119+Input!$M$95)*$M$7)-SUM($M546:Z546),((Input!$M$119+Input!$M$95)*$M$7)/A17taxstdlife))</f>
        <v>0</v>
      </c>
      <c r="AB546" s="172">
        <f>IF(A17taxstdlife="n/a","n/a",IF(AB$3&gt;(A17taxstdlife+$E546),((Input!$M$119+Input!$M$95)*$M$7)-SUM($M546:AA546),((Input!$M$119+Input!$M$95)*$M$7)/A17taxstdlife))</f>
        <v>0</v>
      </c>
      <c r="AC546" s="172">
        <f>IF(A17taxstdlife="n/a","n/a",IF(AC$3&gt;(A17taxstdlife+$E546),((Input!$M$119+Input!$M$95)*$M$7)-SUM($M546:AB546),((Input!$M$119+Input!$M$95)*$M$7)/A17taxstdlife))</f>
        <v>0</v>
      </c>
      <c r="AD546" s="172">
        <f>IF(A17taxstdlife="n/a","n/a",IF(AD$3&gt;(A17taxstdlife+$E546),((Input!$M$119+Input!$M$95)*$M$7)-SUM($M546:AC546),((Input!$M$119+Input!$M$95)*$M$7)/A17taxstdlife))</f>
        <v>0</v>
      </c>
      <c r="AE546" s="172">
        <f>IF(A17taxstdlife="n/a","n/a",IF(AE$3&gt;(A17taxstdlife+$E546),((Input!$M$119+Input!$M$95)*$M$7)-SUM($M546:AD546),((Input!$M$119+Input!$M$95)*$M$7)/A17taxstdlife))</f>
        <v>0</v>
      </c>
      <c r="AF546" s="172">
        <f>IF(A17taxstdlife="n/a","n/a",IF(AF$3&gt;(A17taxstdlife+$E546),((Input!$M$119+Input!$M$95)*$M$7)-SUM($M546:AE546),((Input!$M$119+Input!$M$95)*$M$7)/A17taxstdlife))</f>
        <v>0</v>
      </c>
      <c r="AG546" s="172">
        <f>IF(A17taxstdlife="n/a","n/a",IF(AG$3&gt;(A17taxstdlife+$E546),((Input!$M$119+Input!$M$95)*$M$7)-SUM($M546:AF546),((Input!$M$119+Input!$M$95)*$M$7)/A17taxstdlife))</f>
        <v>0</v>
      </c>
      <c r="AH546" s="172">
        <f>IF(A17taxstdlife="n/a","n/a",IF(AH$3&gt;(A17taxstdlife+$E546),((Input!$M$119+Input!$M$95)*$M$7)-SUM($M546:AG546),((Input!$M$119+Input!$M$95)*$M$7)/A17taxstdlife))</f>
        <v>0</v>
      </c>
      <c r="AI546" s="172">
        <f>IF(A17taxstdlife="n/a","n/a",IF(AI$3&gt;(A17taxstdlife+$E546),((Input!$M$119+Input!$M$95)*$M$7)-SUM($M546:AH546),((Input!$M$119+Input!$M$95)*$M$7)/A17taxstdlife))</f>
        <v>0</v>
      </c>
      <c r="AJ546" s="172">
        <f>IF(A17taxstdlife="n/a","n/a",IF(AJ$3&gt;(A17taxstdlife+$E546),((Input!$M$119+Input!$M$95)*$M$7)-SUM($M546:AI546),((Input!$M$119+Input!$M$95)*$M$7)/A17taxstdlife))</f>
        <v>0</v>
      </c>
      <c r="AK546" s="172">
        <f>IF(A17taxstdlife="n/a","n/a",IF(AK$3&gt;(A17taxstdlife+$E546),((Input!$M$119+Input!$M$95)*$M$7)-SUM($M546:AJ546),((Input!$M$119+Input!$M$95)*$M$7)/A17taxstdlife))</f>
        <v>0</v>
      </c>
      <c r="AL546" s="172">
        <f>IF(A17taxstdlife="n/a","n/a",IF(AL$3&gt;(A17taxstdlife+$E546),((Input!$M$119+Input!$M$95)*$M$7)-SUM($M546:AK546),((Input!$M$119+Input!$M$95)*$M$7)/A17taxstdlife))</f>
        <v>0</v>
      </c>
      <c r="AM546" s="172">
        <f>IF(A17taxstdlife="n/a","n/a",IF(AM$3&gt;(A17taxstdlife+$E546),((Input!$M$119+Input!$M$95)*$M$7)-SUM($M546:AL546),((Input!$M$119+Input!$M$95)*$M$7)/A17taxstdlife))</f>
        <v>0</v>
      </c>
      <c r="AN546" s="172">
        <f>IF(A17taxstdlife="n/a","n/a",IF(AN$3&gt;(A17taxstdlife+$E546),((Input!$M$119+Input!$M$95)*$M$7)-SUM($M546:AM546),((Input!$M$119+Input!$M$95)*$M$7)/A17taxstdlife))</f>
        <v>0</v>
      </c>
      <c r="AO546" s="172">
        <f>IF(A17taxstdlife="n/a","n/a",IF(AO$3&gt;(A17taxstdlife+$E546),((Input!$M$119+Input!$M$95)*$M$7)-SUM($M546:AN546),((Input!$M$119+Input!$M$95)*$M$7)/A17taxstdlife))</f>
        <v>0</v>
      </c>
      <c r="AP546" s="172">
        <f>IF(A17taxstdlife="n/a","n/a",IF(AP$3&gt;(A17taxstdlife+$E546),((Input!$M$119+Input!$M$95)*$M$7)-SUM($M546:AO546),((Input!$M$119+Input!$M$95)*$M$7)/A17taxstdlife))</f>
        <v>0</v>
      </c>
      <c r="AQ546" s="172">
        <f>IF(A17taxstdlife="n/a","n/a",IF(AQ$3&gt;(A17taxstdlife+$E546),((Input!$M$119+Input!$M$95)*$M$7)-SUM($M546:AP546),((Input!$M$119+Input!$M$95)*$M$7)/A17taxstdlife))</f>
        <v>0</v>
      </c>
      <c r="AR546" s="172">
        <f>IF(A17taxstdlife="n/a","n/a",IF(AR$3&gt;(A17taxstdlife+$E546),((Input!$M$119+Input!$M$95)*$M$7)-SUM($M546:AQ546),((Input!$M$119+Input!$M$95)*$M$7)/A17taxstdlife))</f>
        <v>0</v>
      </c>
      <c r="AS546" s="172">
        <f>IF(A17taxstdlife="n/a","n/a",IF(AS$3&gt;(A17taxstdlife+$E546),((Input!$M$119+Input!$M$95)*$M$7)-SUM($M546:AR546),((Input!$M$119+Input!$M$95)*$M$7)/A17taxstdlife))</f>
        <v>0</v>
      </c>
      <c r="AT546" s="172">
        <f>IF(A17taxstdlife="n/a","n/a",IF(AT$3&gt;(A17taxstdlife+$E546),((Input!$M$119+Input!$M$95)*$M$7)-SUM($M546:AS546),((Input!$M$119+Input!$M$95)*$M$7)/A17taxstdlife))</f>
        <v>0</v>
      </c>
      <c r="AU546" s="172">
        <f>IF(A17taxstdlife="n/a","n/a",IF(AU$3&gt;(A17taxstdlife+$E546),((Input!$M$119+Input!$M$95)*$M$7)-SUM($M546:AT546),((Input!$M$119+Input!$M$95)*$M$7)/A17taxstdlife))</f>
        <v>0</v>
      </c>
      <c r="AV546" s="172">
        <f>IF(A17taxstdlife="n/a","n/a",IF(AV$3&gt;(A17taxstdlife+$E546),((Input!$M$119+Input!$M$95)*$M$7)-SUM($M546:AU546),((Input!$M$119+Input!$M$95)*$M$7)/A17taxstdlife))</f>
        <v>0</v>
      </c>
      <c r="AW546" s="172">
        <f>IF(A17taxstdlife="n/a","n/a",IF(AW$3&gt;(A17taxstdlife+$E546),((Input!$M$119+Input!$M$95)*$M$7)-SUM($M546:AV546),((Input!$M$119+Input!$M$95)*$M$7)/A17taxstdlife))</f>
        <v>0</v>
      </c>
      <c r="AX546" s="172">
        <f>IF(A17taxstdlife="n/a","n/a",IF(AX$3&gt;(A17taxstdlife+$E546),((Input!$M$119+Input!$M$95)*$M$7)-SUM($M546:AW546),((Input!$M$119+Input!$M$95)*$M$7)/A17taxstdlife))</f>
        <v>0</v>
      </c>
      <c r="AY546" s="172">
        <f>IF(A17taxstdlife="n/a","n/a",IF(AY$3&gt;(A17taxstdlife+$E546),((Input!$M$119+Input!$M$95)*$M$7)-SUM($M546:AX546),((Input!$M$119+Input!$M$95)*$M$7)/A17taxstdlife))</f>
        <v>0</v>
      </c>
      <c r="AZ546" s="172">
        <f>IF(A17taxstdlife="n/a","n/a",IF(AZ$3&gt;(A17taxstdlife+$E546),((Input!$M$119+Input!$M$95)*$M$7)-SUM($M546:AY546),((Input!$M$119+Input!$M$95)*$M$7)/A17taxstdlife))</f>
        <v>0</v>
      </c>
      <c r="BA546" s="172">
        <f>IF(A17taxstdlife="n/a","n/a",IF(BA$3&gt;(A17taxstdlife+$E546),((Input!$M$119+Input!$M$95)*$M$7)-SUM($M546:AZ546),((Input!$M$119+Input!$M$95)*$M$7)/A17taxstdlife))</f>
        <v>0</v>
      </c>
      <c r="BB546" s="172">
        <f>IF(A17taxstdlife="n/a","n/a",IF(BB$3&gt;(A17taxstdlife+$E546),((Input!$M$119+Input!$M$95)*$M$7)-SUM($M546:BA546),((Input!$M$119+Input!$M$95)*$M$7)/A17taxstdlife))</f>
        <v>0</v>
      </c>
      <c r="BC546" s="172">
        <f>IF(A17taxstdlife="n/a","n/a",IF(BC$3&gt;(A17taxstdlife+$E546),((Input!$M$119+Input!$M$95)*$M$7)-SUM($M546:BB546),((Input!$M$119+Input!$M$95)*$M$7)/A17taxstdlife))</f>
        <v>0</v>
      </c>
      <c r="BD546" s="172">
        <f>IF(A17taxstdlife="n/a","n/a",IF(BD$3&gt;(A17taxstdlife+$E546),((Input!$M$119+Input!$M$95)*$M$7)-SUM($M546:BC546),((Input!$M$119+Input!$M$95)*$M$7)/A17taxstdlife))</f>
        <v>0</v>
      </c>
      <c r="BE546" s="172">
        <f>IF(A17taxstdlife="n/a","n/a",IF(BE$3&gt;(A17taxstdlife+$E546),((Input!$M$119+Input!$M$95)*$M$7)-SUM($M546:BD546),((Input!$M$119+Input!$M$95)*$M$7)/A17taxstdlife))</f>
        <v>0</v>
      </c>
      <c r="BF546" s="172">
        <f>IF(A17taxstdlife="n/a","n/a",IF(BF$3&gt;(A17taxstdlife+$E546),((Input!$M$119+Input!$M$95)*$M$7)-SUM($M546:BE546),((Input!$M$119+Input!$M$95)*$M$7)/A17taxstdlife))</f>
        <v>0</v>
      </c>
      <c r="BG546" s="172">
        <f>IF(A17taxstdlife="n/a","n/a",IF(BG$3&gt;(A17taxstdlife+$E546),((Input!$M$119+Input!$M$95)*$M$7)-SUM($M546:BF546),((Input!$M$119+Input!$M$95)*$M$7)/A17taxstdlife))</f>
        <v>0</v>
      </c>
      <c r="BH546" s="172">
        <f>IF(A17taxstdlife="n/a","n/a",IF(BH$3&gt;(A17taxstdlife+$E546),((Input!$M$119+Input!$M$95)*$M$7)-SUM($M546:BG546),((Input!$M$119+Input!$M$95)*$M$7)/A17taxstdlife))</f>
        <v>0</v>
      </c>
      <c r="BI546" s="172">
        <f>IF(A17taxstdlife="n/a","n/a",IF(BI$3&gt;(A17taxstdlife+$E546),((Input!$M$119+Input!$M$95)*$M$7)-SUM($M546:BH546),((Input!$M$119+Input!$M$95)*$M$7)/A17taxstdlife))</f>
        <v>0</v>
      </c>
      <c r="BJ546" s="16"/>
      <c r="BK546" s="1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2" customFormat="1" hidden="1" outlineLevel="2">
      <c r="A547" s="16"/>
      <c r="B547" s="16"/>
      <c r="C547" s="35"/>
      <c r="D547" s="546"/>
      <c r="E547" s="293">
        <v>8</v>
      </c>
      <c r="F547" s="37"/>
      <c r="G547" s="318"/>
      <c r="H547" s="320"/>
      <c r="I547" s="320"/>
      <c r="J547" s="320"/>
      <c r="K547" s="320"/>
      <c r="L547" s="320"/>
      <c r="M547" s="320"/>
      <c r="N547" s="319"/>
      <c r="O547" s="172">
        <f>IF(A17taxstdlife="n/a","n/a",IF(O$3&gt;(A17taxstdlife+$E547),((Input!$N$119+Input!$N$95)*$N$7)-SUM($N547:N547),((Input!$N$119+Input!$N$95)*$N$7)/A17taxstdlife))</f>
        <v>0</v>
      </c>
      <c r="P547" s="172">
        <f>IF(A17taxstdlife="n/a","n/a",IF(P$3&gt;(A17taxstdlife+$E547),((Input!$N$119+Input!$N$95)*$N$7)-SUM($N547:O547),((Input!$N$119+Input!$N$95)*$N$7)/A17taxstdlife))</f>
        <v>0</v>
      </c>
      <c r="Q547" s="172">
        <f>IF(A17taxstdlife="n/a","n/a",IF(Q$3&gt;(A17taxstdlife+$E547),((Input!$N$119+Input!$N$95)*$N$7)-SUM($N547:P547),((Input!$N$119+Input!$N$95)*$N$7)/A17taxstdlife))</f>
        <v>0</v>
      </c>
      <c r="R547" s="172">
        <f>IF(A17taxstdlife="n/a","n/a",IF(R$3&gt;(A17taxstdlife+$E547),((Input!$N$119+Input!$N$95)*$N$7)-SUM($N547:Q547),((Input!$N$119+Input!$N$95)*$N$7)/A17taxstdlife))</f>
        <v>0</v>
      </c>
      <c r="S547" s="172">
        <f>IF(A17taxstdlife="n/a","n/a",IF(S$3&gt;(A17taxstdlife+$E547),((Input!$N$119+Input!$N$95)*$N$7)-SUM($N547:R547),((Input!$N$119+Input!$N$95)*$N$7)/A17taxstdlife))</f>
        <v>0</v>
      </c>
      <c r="T547" s="172">
        <f>IF(A17taxstdlife="n/a","n/a",IF(T$3&gt;(A17taxstdlife+$E547),((Input!$N$119+Input!$N$95)*$N$7)-SUM($N547:S547),((Input!$N$119+Input!$N$95)*$N$7)/A17taxstdlife))</f>
        <v>0</v>
      </c>
      <c r="U547" s="172">
        <f>IF(A17taxstdlife="n/a","n/a",IF(U$3&gt;(A17taxstdlife+$E547),((Input!$N$119+Input!$N$95)*$N$7)-SUM($N547:T547),((Input!$N$119+Input!$N$95)*$N$7)/A17taxstdlife))</f>
        <v>0</v>
      </c>
      <c r="V547" s="172">
        <f>IF(A17taxstdlife="n/a","n/a",IF(V$3&gt;(A17taxstdlife+$E547),((Input!$N$119+Input!$N$95)*$N$7)-SUM($N547:U547),((Input!$N$119+Input!$N$95)*$N$7)/A17taxstdlife))</f>
        <v>0</v>
      </c>
      <c r="W547" s="172">
        <f>IF(A17taxstdlife="n/a","n/a",IF(W$3&gt;(A17taxstdlife+$E547),((Input!$N$119+Input!$N$95)*$N$7)-SUM($N547:V547),((Input!$N$119+Input!$N$95)*$N$7)/A17taxstdlife))</f>
        <v>0</v>
      </c>
      <c r="X547" s="172">
        <f>IF(A17taxstdlife="n/a","n/a",IF(X$3&gt;(A17taxstdlife+$E547),((Input!$N$119+Input!$N$95)*$N$7)-SUM($N547:W547),((Input!$N$119+Input!$N$95)*$N$7)/A17taxstdlife))</f>
        <v>0</v>
      </c>
      <c r="Y547" s="172">
        <f>IF(A17taxstdlife="n/a","n/a",IF(Y$3&gt;(A17taxstdlife+$E547),((Input!$N$119+Input!$N$95)*$N$7)-SUM($N547:X547),((Input!$N$119+Input!$N$95)*$N$7)/A17taxstdlife))</f>
        <v>0</v>
      </c>
      <c r="Z547" s="172">
        <f>IF(A17taxstdlife="n/a","n/a",IF(Z$3&gt;(A17taxstdlife+$E547),((Input!$N$119+Input!$N$95)*$N$7)-SUM($N547:Y547),((Input!$N$119+Input!$N$95)*$N$7)/A17taxstdlife))</f>
        <v>0</v>
      </c>
      <c r="AA547" s="172">
        <f>IF(A17taxstdlife="n/a","n/a",IF(AA$3&gt;(A17taxstdlife+$E547),((Input!$N$119+Input!$N$95)*$N$7)-SUM($N547:Z547),((Input!$N$119+Input!$N$95)*$N$7)/A17taxstdlife))</f>
        <v>0</v>
      </c>
      <c r="AB547" s="172">
        <f>IF(A17taxstdlife="n/a","n/a",IF(AB$3&gt;(A17taxstdlife+$E547),((Input!$N$119+Input!$N$95)*$N$7)-SUM($N547:AA547),((Input!$N$119+Input!$N$95)*$N$7)/A17taxstdlife))</f>
        <v>0</v>
      </c>
      <c r="AC547" s="172">
        <f>IF(A17taxstdlife="n/a","n/a",IF(AC$3&gt;(A17taxstdlife+$E547),((Input!$N$119+Input!$N$95)*$N$7)-SUM($N547:AB547),((Input!$N$119+Input!$N$95)*$N$7)/A17taxstdlife))</f>
        <v>0</v>
      </c>
      <c r="AD547" s="172">
        <f>IF(A17taxstdlife="n/a","n/a",IF(AD$3&gt;(A17taxstdlife+$E547),((Input!$N$119+Input!$N$95)*$N$7)-SUM($N547:AC547),((Input!$N$119+Input!$N$95)*$N$7)/A17taxstdlife))</f>
        <v>0</v>
      </c>
      <c r="AE547" s="172">
        <f>IF(A17taxstdlife="n/a","n/a",IF(AE$3&gt;(A17taxstdlife+$E547),((Input!$N$119+Input!$N$95)*$N$7)-SUM($N547:AD547),((Input!$N$119+Input!$N$95)*$N$7)/A17taxstdlife))</f>
        <v>0</v>
      </c>
      <c r="AF547" s="172">
        <f>IF(A17taxstdlife="n/a","n/a",IF(AF$3&gt;(A17taxstdlife+$E547),((Input!$N$119+Input!$N$95)*$N$7)-SUM($N547:AE547),((Input!$N$119+Input!$N$95)*$N$7)/A17taxstdlife))</f>
        <v>0</v>
      </c>
      <c r="AG547" s="172">
        <f>IF(A17taxstdlife="n/a","n/a",IF(AG$3&gt;(A17taxstdlife+$E547),((Input!$N$119+Input!$N$95)*$N$7)-SUM($N547:AF547),((Input!$N$119+Input!$N$95)*$N$7)/A17taxstdlife))</f>
        <v>0</v>
      </c>
      <c r="AH547" s="172">
        <f>IF(A17taxstdlife="n/a","n/a",IF(AH$3&gt;(A17taxstdlife+$E547),((Input!$N$119+Input!$N$95)*$N$7)-SUM($N547:AG547),((Input!$N$119+Input!$N$95)*$N$7)/A17taxstdlife))</f>
        <v>0</v>
      </c>
      <c r="AI547" s="172">
        <f>IF(A17taxstdlife="n/a","n/a",IF(AI$3&gt;(A17taxstdlife+$E547),((Input!$N$119+Input!$N$95)*$N$7)-SUM($N547:AH547),((Input!$N$119+Input!$N$95)*$N$7)/A17taxstdlife))</f>
        <v>0</v>
      </c>
      <c r="AJ547" s="172">
        <f>IF(A17taxstdlife="n/a","n/a",IF(AJ$3&gt;(A17taxstdlife+$E547),((Input!$N$119+Input!$N$95)*$N$7)-SUM($N547:AI547),((Input!$N$119+Input!$N$95)*$N$7)/A17taxstdlife))</f>
        <v>0</v>
      </c>
      <c r="AK547" s="172">
        <f>IF(A17taxstdlife="n/a","n/a",IF(AK$3&gt;(A17taxstdlife+$E547),((Input!$N$119+Input!$N$95)*$N$7)-SUM($N547:AJ547),((Input!$N$119+Input!$N$95)*$N$7)/A17taxstdlife))</f>
        <v>0</v>
      </c>
      <c r="AL547" s="172">
        <f>IF(A17taxstdlife="n/a","n/a",IF(AL$3&gt;(A17taxstdlife+$E547),((Input!$N$119+Input!$N$95)*$N$7)-SUM($N547:AK547),((Input!$N$119+Input!$N$95)*$N$7)/A17taxstdlife))</f>
        <v>0</v>
      </c>
      <c r="AM547" s="172">
        <f>IF(A17taxstdlife="n/a","n/a",IF(AM$3&gt;(A17taxstdlife+$E547),((Input!$N$119+Input!$N$95)*$N$7)-SUM($N547:AL547),((Input!$N$119+Input!$N$95)*$N$7)/A17taxstdlife))</f>
        <v>0</v>
      </c>
      <c r="AN547" s="172">
        <f>IF(A17taxstdlife="n/a","n/a",IF(AN$3&gt;(A17taxstdlife+$E547),((Input!$N$119+Input!$N$95)*$N$7)-SUM($N547:AM547),((Input!$N$119+Input!$N$95)*$N$7)/A17taxstdlife))</f>
        <v>0</v>
      </c>
      <c r="AO547" s="172">
        <f>IF(A17taxstdlife="n/a","n/a",IF(AO$3&gt;(A17taxstdlife+$E547),((Input!$N$119+Input!$N$95)*$N$7)-SUM($N547:AN547),((Input!$N$119+Input!$N$95)*$N$7)/A17taxstdlife))</f>
        <v>0</v>
      </c>
      <c r="AP547" s="172">
        <f>IF(A17taxstdlife="n/a","n/a",IF(AP$3&gt;(A17taxstdlife+$E547),((Input!$N$119+Input!$N$95)*$N$7)-SUM($N547:AO547),((Input!$N$119+Input!$N$95)*$N$7)/A17taxstdlife))</f>
        <v>0</v>
      </c>
      <c r="AQ547" s="172">
        <f>IF(A17taxstdlife="n/a","n/a",IF(AQ$3&gt;(A17taxstdlife+$E547),((Input!$N$119+Input!$N$95)*$N$7)-SUM($N547:AP547),((Input!$N$119+Input!$N$95)*$N$7)/A17taxstdlife))</f>
        <v>0</v>
      </c>
      <c r="AR547" s="172">
        <f>IF(A17taxstdlife="n/a","n/a",IF(AR$3&gt;(A17taxstdlife+$E547),((Input!$N$119+Input!$N$95)*$N$7)-SUM($N547:AQ547),((Input!$N$119+Input!$N$95)*$N$7)/A17taxstdlife))</f>
        <v>0</v>
      </c>
      <c r="AS547" s="172">
        <f>IF(A17taxstdlife="n/a","n/a",IF(AS$3&gt;(A17taxstdlife+$E547),((Input!$N$119+Input!$N$95)*$N$7)-SUM($N547:AR547),((Input!$N$119+Input!$N$95)*$N$7)/A17taxstdlife))</f>
        <v>0</v>
      </c>
      <c r="AT547" s="172">
        <f>IF(A17taxstdlife="n/a","n/a",IF(AT$3&gt;(A17taxstdlife+$E547),((Input!$N$119+Input!$N$95)*$N$7)-SUM($N547:AS547),((Input!$N$119+Input!$N$95)*$N$7)/A17taxstdlife))</f>
        <v>0</v>
      </c>
      <c r="AU547" s="172">
        <f>IF(A17taxstdlife="n/a","n/a",IF(AU$3&gt;(A17taxstdlife+$E547),((Input!$N$119+Input!$N$95)*$N$7)-SUM($N547:AT547),((Input!$N$119+Input!$N$95)*$N$7)/A17taxstdlife))</f>
        <v>0</v>
      </c>
      <c r="AV547" s="172">
        <f>IF(A17taxstdlife="n/a","n/a",IF(AV$3&gt;(A17taxstdlife+$E547),((Input!$N$119+Input!$N$95)*$N$7)-SUM($N547:AU547),((Input!$N$119+Input!$N$95)*$N$7)/A17taxstdlife))</f>
        <v>0</v>
      </c>
      <c r="AW547" s="172">
        <f>IF(A17taxstdlife="n/a","n/a",IF(AW$3&gt;(A17taxstdlife+$E547),((Input!$N$119+Input!$N$95)*$N$7)-SUM($N547:AV547),((Input!$N$119+Input!$N$95)*$N$7)/A17taxstdlife))</f>
        <v>0</v>
      </c>
      <c r="AX547" s="172">
        <f>IF(A17taxstdlife="n/a","n/a",IF(AX$3&gt;(A17taxstdlife+$E547),((Input!$N$119+Input!$N$95)*$N$7)-SUM($N547:AW547),((Input!$N$119+Input!$N$95)*$N$7)/A17taxstdlife))</f>
        <v>0</v>
      </c>
      <c r="AY547" s="172">
        <f>IF(A17taxstdlife="n/a","n/a",IF(AY$3&gt;(A17taxstdlife+$E547),((Input!$N$119+Input!$N$95)*$N$7)-SUM($N547:AX547),((Input!$N$119+Input!$N$95)*$N$7)/A17taxstdlife))</f>
        <v>0</v>
      </c>
      <c r="AZ547" s="172">
        <f>IF(A17taxstdlife="n/a","n/a",IF(AZ$3&gt;(A17taxstdlife+$E547),((Input!$N$119+Input!$N$95)*$N$7)-SUM($N547:AY547),((Input!$N$119+Input!$N$95)*$N$7)/A17taxstdlife))</f>
        <v>0</v>
      </c>
      <c r="BA547" s="172">
        <f>IF(A17taxstdlife="n/a","n/a",IF(BA$3&gt;(A17taxstdlife+$E547),((Input!$N$119+Input!$N$95)*$N$7)-SUM($N547:AZ547),((Input!$N$119+Input!$N$95)*$N$7)/A17taxstdlife))</f>
        <v>0</v>
      </c>
      <c r="BB547" s="172">
        <f>IF(A17taxstdlife="n/a","n/a",IF(BB$3&gt;(A17taxstdlife+$E547),((Input!$N$119+Input!$N$95)*$N$7)-SUM($N547:BA547),((Input!$N$119+Input!$N$95)*$N$7)/A17taxstdlife))</f>
        <v>0</v>
      </c>
      <c r="BC547" s="172">
        <f>IF(A17taxstdlife="n/a","n/a",IF(BC$3&gt;(A17taxstdlife+$E547),((Input!$N$119+Input!$N$95)*$N$7)-SUM($N547:BB547),((Input!$N$119+Input!$N$95)*$N$7)/A17taxstdlife))</f>
        <v>0</v>
      </c>
      <c r="BD547" s="172">
        <f>IF(A17taxstdlife="n/a","n/a",IF(BD$3&gt;(A17taxstdlife+$E547),((Input!$N$119+Input!$N$95)*$N$7)-SUM($N547:BC547),((Input!$N$119+Input!$N$95)*$N$7)/A17taxstdlife))</f>
        <v>0</v>
      </c>
      <c r="BE547" s="172">
        <f>IF(A17taxstdlife="n/a","n/a",IF(BE$3&gt;(A17taxstdlife+$E547),((Input!$N$119+Input!$N$95)*$N$7)-SUM($N547:BD547),((Input!$N$119+Input!$N$95)*$N$7)/A17taxstdlife))</f>
        <v>0</v>
      </c>
      <c r="BF547" s="172">
        <f>IF(A17taxstdlife="n/a","n/a",IF(BF$3&gt;(A17taxstdlife+$E547),((Input!$N$119+Input!$N$95)*$N$7)-SUM($N547:BE547),((Input!$N$119+Input!$N$95)*$N$7)/A17taxstdlife))</f>
        <v>0</v>
      </c>
      <c r="BG547" s="172">
        <f>IF(A17taxstdlife="n/a","n/a",IF(BG$3&gt;(A17taxstdlife+$E547),((Input!$N$119+Input!$N$95)*$N$7)-SUM($N547:BF547),((Input!$N$119+Input!$N$95)*$N$7)/A17taxstdlife))</f>
        <v>0</v>
      </c>
      <c r="BH547" s="172">
        <f>IF(A17taxstdlife="n/a","n/a",IF(BH$3&gt;(A17taxstdlife+$E547),((Input!$N$119+Input!$N$95)*$N$7)-SUM($N547:BG547),((Input!$N$119+Input!$N$95)*$N$7)/A17taxstdlife))</f>
        <v>0</v>
      </c>
      <c r="BI547" s="172">
        <f>IF(A17taxstdlife="n/a","n/a",IF(BI$3&gt;(A17taxstdlife+$E547),((Input!$N$119+Input!$N$95)*$N$7)-SUM($N547:BH547),((Input!$N$119+Input!$N$95)*$N$7)/A17taxstdlife))</f>
        <v>0</v>
      </c>
      <c r="BJ547" s="16"/>
      <c r="BK547" s="16"/>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2" customFormat="1" hidden="1" outlineLevel="2">
      <c r="A548" s="16"/>
      <c r="B548" s="16"/>
      <c r="C548" s="35"/>
      <c r="D548" s="546"/>
      <c r="E548" s="293">
        <v>9</v>
      </c>
      <c r="F548" s="37"/>
      <c r="G548" s="318"/>
      <c r="H548" s="320"/>
      <c r="I548" s="320"/>
      <c r="J548" s="320"/>
      <c r="K548" s="320"/>
      <c r="L548" s="320"/>
      <c r="M548" s="320"/>
      <c r="N548" s="320"/>
      <c r="O548" s="319"/>
      <c r="P548" s="172">
        <f>IF(A17taxstdlife="n/a","n/a",IF(P$3&gt;(A17taxstdlife+$E548),((Input!$O$119+Input!$O$95)*$O$7)-SUM($O548:O548),((Input!$O$119+Input!$O$95)*$O$7)/A17taxstdlife))</f>
        <v>0</v>
      </c>
      <c r="Q548" s="172">
        <f>IF(A17taxstdlife="n/a","n/a",IF(Q$3&gt;(A17taxstdlife+$E548),((Input!$O$119+Input!$O$95)*$O$7)-SUM($O548:P548),((Input!$O$119+Input!$O$95)*$O$7)/A17taxstdlife))</f>
        <v>0</v>
      </c>
      <c r="R548" s="172">
        <f>IF(A17taxstdlife="n/a","n/a",IF(R$3&gt;(A17taxstdlife+$E548),((Input!$O$119+Input!$O$95)*$O$7)-SUM($O548:Q548),((Input!$O$119+Input!$O$95)*$O$7)/A17taxstdlife))</f>
        <v>0</v>
      </c>
      <c r="S548" s="172">
        <f>IF(A17taxstdlife="n/a","n/a",IF(S$3&gt;(A17taxstdlife+$E548),((Input!$O$119+Input!$O$95)*$O$7)-SUM($O548:R548),((Input!$O$119+Input!$O$95)*$O$7)/A17taxstdlife))</f>
        <v>0</v>
      </c>
      <c r="T548" s="172">
        <f>IF(A17taxstdlife="n/a","n/a",IF(T$3&gt;(A17taxstdlife+$E548),((Input!$O$119+Input!$O$95)*$O$7)-SUM($O548:S548),((Input!$O$119+Input!$O$95)*$O$7)/A17taxstdlife))</f>
        <v>0</v>
      </c>
      <c r="U548" s="172">
        <f>IF(A17taxstdlife="n/a","n/a",IF(U$3&gt;(A17taxstdlife+$E548),((Input!$O$119+Input!$O$95)*$O$7)-SUM($O548:T548),((Input!$O$119+Input!$O$95)*$O$7)/A17taxstdlife))</f>
        <v>0</v>
      </c>
      <c r="V548" s="172">
        <f>IF(A17taxstdlife="n/a","n/a",IF(V$3&gt;(A17taxstdlife+$E548),((Input!$O$119+Input!$O$95)*$O$7)-SUM($O548:U548),((Input!$O$119+Input!$O$95)*$O$7)/A17taxstdlife))</f>
        <v>0</v>
      </c>
      <c r="W548" s="172">
        <f>IF(A17taxstdlife="n/a","n/a",IF(W$3&gt;(A17taxstdlife+$E548),((Input!$O$119+Input!$O$95)*$O$7)-SUM($O548:V548),((Input!$O$119+Input!$O$95)*$O$7)/A17taxstdlife))</f>
        <v>0</v>
      </c>
      <c r="X548" s="172">
        <f>IF(A17taxstdlife="n/a","n/a",IF(X$3&gt;(A17taxstdlife+$E548),((Input!$O$119+Input!$O$95)*$O$7)-SUM($O548:W548),((Input!$O$119+Input!$O$95)*$O$7)/A17taxstdlife))</f>
        <v>0</v>
      </c>
      <c r="Y548" s="172">
        <f>IF(A17taxstdlife="n/a","n/a",IF(Y$3&gt;(A17taxstdlife+$E548),((Input!$O$119+Input!$O$95)*$O$7)-SUM($O548:X548),((Input!$O$119+Input!$O$95)*$O$7)/A17taxstdlife))</f>
        <v>0</v>
      </c>
      <c r="Z548" s="172">
        <f>IF(A17taxstdlife="n/a","n/a",IF(Z$3&gt;(A17taxstdlife+$E548),((Input!$O$119+Input!$O$95)*$O$7)-SUM($O548:Y548),((Input!$O$119+Input!$O$95)*$O$7)/A17taxstdlife))</f>
        <v>0</v>
      </c>
      <c r="AA548" s="172">
        <f>IF(A17taxstdlife="n/a","n/a",IF(AA$3&gt;(A17taxstdlife+$E548),((Input!$O$119+Input!$O$95)*$O$7)-SUM($O548:Z548),((Input!$O$119+Input!$O$95)*$O$7)/A17taxstdlife))</f>
        <v>0</v>
      </c>
      <c r="AB548" s="172">
        <f>IF(A17taxstdlife="n/a","n/a",IF(AB$3&gt;(A17taxstdlife+$E548),((Input!$O$119+Input!$O$95)*$O$7)-SUM($O548:AA548),((Input!$O$119+Input!$O$95)*$O$7)/A17taxstdlife))</f>
        <v>0</v>
      </c>
      <c r="AC548" s="172">
        <f>IF(A17taxstdlife="n/a","n/a",IF(AC$3&gt;(A17taxstdlife+$E548),((Input!$O$119+Input!$O$95)*$O$7)-SUM($O548:AB548),((Input!$O$119+Input!$O$95)*$O$7)/A17taxstdlife))</f>
        <v>0</v>
      </c>
      <c r="AD548" s="172">
        <f>IF(A17taxstdlife="n/a","n/a",IF(AD$3&gt;(A17taxstdlife+$E548),((Input!$O$119+Input!$O$95)*$O$7)-SUM($O548:AC548),((Input!$O$119+Input!$O$95)*$O$7)/A17taxstdlife))</f>
        <v>0</v>
      </c>
      <c r="AE548" s="172">
        <f>IF(A17taxstdlife="n/a","n/a",IF(AE$3&gt;(A17taxstdlife+$E548),((Input!$O$119+Input!$O$95)*$O$7)-SUM($O548:AD548),((Input!$O$119+Input!$O$95)*$O$7)/A17taxstdlife))</f>
        <v>0</v>
      </c>
      <c r="AF548" s="172">
        <f>IF(A17taxstdlife="n/a","n/a",IF(AF$3&gt;(A17taxstdlife+$E548),((Input!$O$119+Input!$O$95)*$O$7)-SUM($O548:AE548),((Input!$O$119+Input!$O$95)*$O$7)/A17taxstdlife))</f>
        <v>0</v>
      </c>
      <c r="AG548" s="172">
        <f>IF(A17taxstdlife="n/a","n/a",IF(AG$3&gt;(A17taxstdlife+$E548),((Input!$O$119+Input!$O$95)*$O$7)-SUM($O548:AF548),((Input!$O$119+Input!$O$95)*$O$7)/A17taxstdlife))</f>
        <v>0</v>
      </c>
      <c r="AH548" s="172">
        <f>IF(A17taxstdlife="n/a","n/a",IF(AH$3&gt;(A17taxstdlife+$E548),((Input!$O$119+Input!$O$95)*$O$7)-SUM($O548:AG548),((Input!$O$119+Input!$O$95)*$O$7)/A17taxstdlife))</f>
        <v>0</v>
      </c>
      <c r="AI548" s="172">
        <f>IF(A17taxstdlife="n/a","n/a",IF(AI$3&gt;(A17taxstdlife+$E548),((Input!$O$119+Input!$O$95)*$O$7)-SUM($O548:AH548),((Input!$O$119+Input!$O$95)*$O$7)/A17taxstdlife))</f>
        <v>0</v>
      </c>
      <c r="AJ548" s="172">
        <f>IF(A17taxstdlife="n/a","n/a",IF(AJ$3&gt;(A17taxstdlife+$E548),((Input!$O$119+Input!$O$95)*$O$7)-SUM($O548:AI548),((Input!$O$119+Input!$O$95)*$O$7)/A17taxstdlife))</f>
        <v>0</v>
      </c>
      <c r="AK548" s="172">
        <f>IF(A17taxstdlife="n/a","n/a",IF(AK$3&gt;(A17taxstdlife+$E548),((Input!$O$119+Input!$O$95)*$O$7)-SUM($O548:AJ548),((Input!$O$119+Input!$O$95)*$O$7)/A17taxstdlife))</f>
        <v>0</v>
      </c>
      <c r="AL548" s="172">
        <f>IF(A17taxstdlife="n/a","n/a",IF(AL$3&gt;(A17taxstdlife+$E548),((Input!$O$119+Input!$O$95)*$O$7)-SUM($O548:AK548),((Input!$O$119+Input!$O$95)*$O$7)/A17taxstdlife))</f>
        <v>0</v>
      </c>
      <c r="AM548" s="172">
        <f>IF(A17taxstdlife="n/a","n/a",IF(AM$3&gt;(A17taxstdlife+$E548),((Input!$O$119+Input!$O$95)*$O$7)-SUM($O548:AL548),((Input!$O$119+Input!$O$95)*$O$7)/A17taxstdlife))</f>
        <v>0</v>
      </c>
      <c r="AN548" s="172">
        <f>IF(A17taxstdlife="n/a","n/a",IF(AN$3&gt;(A17taxstdlife+$E548),((Input!$O$119+Input!$O$95)*$O$7)-SUM($O548:AM548),((Input!$O$119+Input!$O$95)*$O$7)/A17taxstdlife))</f>
        <v>0</v>
      </c>
      <c r="AO548" s="172">
        <f>IF(A17taxstdlife="n/a","n/a",IF(AO$3&gt;(A17taxstdlife+$E548),((Input!$O$119+Input!$O$95)*$O$7)-SUM($O548:AN548),((Input!$O$119+Input!$O$95)*$O$7)/A17taxstdlife))</f>
        <v>0</v>
      </c>
      <c r="AP548" s="172">
        <f>IF(A17taxstdlife="n/a","n/a",IF(AP$3&gt;(A17taxstdlife+$E548),((Input!$O$119+Input!$O$95)*$O$7)-SUM($O548:AO548),((Input!$O$119+Input!$O$95)*$O$7)/A17taxstdlife))</f>
        <v>0</v>
      </c>
      <c r="AQ548" s="172">
        <f>IF(A17taxstdlife="n/a","n/a",IF(AQ$3&gt;(A17taxstdlife+$E548),((Input!$O$119+Input!$O$95)*$O$7)-SUM($O548:AP548),((Input!$O$119+Input!$O$95)*$O$7)/A17taxstdlife))</f>
        <v>0</v>
      </c>
      <c r="AR548" s="172">
        <f>IF(A17taxstdlife="n/a","n/a",IF(AR$3&gt;(A17taxstdlife+$E548),((Input!$O$119+Input!$O$95)*$O$7)-SUM($O548:AQ548),((Input!$O$119+Input!$O$95)*$O$7)/A17taxstdlife))</f>
        <v>0</v>
      </c>
      <c r="AS548" s="172">
        <f>IF(A17taxstdlife="n/a","n/a",IF(AS$3&gt;(A17taxstdlife+$E548),((Input!$O$119+Input!$O$95)*$O$7)-SUM($O548:AR548),((Input!$O$119+Input!$O$95)*$O$7)/A17taxstdlife))</f>
        <v>0</v>
      </c>
      <c r="AT548" s="172">
        <f>IF(A17taxstdlife="n/a","n/a",IF(AT$3&gt;(A17taxstdlife+$E548),((Input!$O$119+Input!$O$95)*$O$7)-SUM($O548:AS548),((Input!$O$119+Input!$O$95)*$O$7)/A17taxstdlife))</f>
        <v>0</v>
      </c>
      <c r="AU548" s="172">
        <f>IF(A17taxstdlife="n/a","n/a",IF(AU$3&gt;(A17taxstdlife+$E548),((Input!$O$119+Input!$O$95)*$O$7)-SUM($O548:AT548),((Input!$O$119+Input!$O$95)*$O$7)/A17taxstdlife))</f>
        <v>0</v>
      </c>
      <c r="AV548" s="172">
        <f>IF(A17taxstdlife="n/a","n/a",IF(AV$3&gt;(A17taxstdlife+$E548),((Input!$O$119+Input!$O$95)*$O$7)-SUM($O548:AU548),((Input!$O$119+Input!$O$95)*$O$7)/A17taxstdlife))</f>
        <v>0</v>
      </c>
      <c r="AW548" s="172">
        <f>IF(A17taxstdlife="n/a","n/a",IF(AW$3&gt;(A17taxstdlife+$E548),((Input!$O$119+Input!$O$95)*$O$7)-SUM($O548:AV548),((Input!$O$119+Input!$O$95)*$O$7)/A17taxstdlife))</f>
        <v>0</v>
      </c>
      <c r="AX548" s="172">
        <f>IF(A17taxstdlife="n/a","n/a",IF(AX$3&gt;(A17taxstdlife+$E548),((Input!$O$119+Input!$O$95)*$O$7)-SUM($O548:AW548),((Input!$O$119+Input!$O$95)*$O$7)/A17taxstdlife))</f>
        <v>0</v>
      </c>
      <c r="AY548" s="172">
        <f>IF(A17taxstdlife="n/a","n/a",IF(AY$3&gt;(A17taxstdlife+$E548),((Input!$O$119+Input!$O$95)*$O$7)-SUM($O548:AX548),((Input!$O$119+Input!$O$95)*$O$7)/A17taxstdlife))</f>
        <v>0</v>
      </c>
      <c r="AZ548" s="172">
        <f>IF(A17taxstdlife="n/a","n/a",IF(AZ$3&gt;(A17taxstdlife+$E548),((Input!$O$119+Input!$O$95)*$O$7)-SUM($O548:AY548),((Input!$O$119+Input!$O$95)*$O$7)/A17taxstdlife))</f>
        <v>0</v>
      </c>
      <c r="BA548" s="172">
        <f>IF(A17taxstdlife="n/a","n/a",IF(BA$3&gt;(A17taxstdlife+$E548),((Input!$O$119+Input!$O$95)*$O$7)-SUM($O548:AZ548),((Input!$O$119+Input!$O$95)*$O$7)/A17taxstdlife))</f>
        <v>0</v>
      </c>
      <c r="BB548" s="172">
        <f>IF(A17taxstdlife="n/a","n/a",IF(BB$3&gt;(A17taxstdlife+$E548),((Input!$O$119+Input!$O$95)*$O$7)-SUM($O548:BA548),((Input!$O$119+Input!$O$95)*$O$7)/A17taxstdlife))</f>
        <v>0</v>
      </c>
      <c r="BC548" s="172">
        <f>IF(A17taxstdlife="n/a","n/a",IF(BC$3&gt;(A17taxstdlife+$E548),((Input!$O$119+Input!$O$95)*$O$7)-SUM($O548:BB548),((Input!$O$119+Input!$O$95)*$O$7)/A17taxstdlife))</f>
        <v>0</v>
      </c>
      <c r="BD548" s="172">
        <f>IF(A17taxstdlife="n/a","n/a",IF(BD$3&gt;(A17taxstdlife+$E548),((Input!$O$119+Input!$O$95)*$O$7)-SUM($O548:BC548),((Input!$O$119+Input!$O$95)*$O$7)/A17taxstdlife))</f>
        <v>0</v>
      </c>
      <c r="BE548" s="172">
        <f>IF(A17taxstdlife="n/a","n/a",IF(BE$3&gt;(A17taxstdlife+$E548),((Input!$O$119+Input!$O$95)*$O$7)-SUM($O548:BD548),((Input!$O$119+Input!$O$95)*$O$7)/A17taxstdlife))</f>
        <v>0</v>
      </c>
      <c r="BF548" s="172">
        <f>IF(A17taxstdlife="n/a","n/a",IF(BF$3&gt;(A17taxstdlife+$E548),((Input!$O$119+Input!$O$95)*$O$7)-SUM($O548:BE548),((Input!$O$119+Input!$O$95)*$O$7)/A17taxstdlife))</f>
        <v>0</v>
      </c>
      <c r="BG548" s="172">
        <f>IF(A17taxstdlife="n/a","n/a",IF(BG$3&gt;(A17taxstdlife+$E548),((Input!$O$119+Input!$O$95)*$O$7)-SUM($O548:BF548),((Input!$O$119+Input!$O$95)*$O$7)/A17taxstdlife))</f>
        <v>0</v>
      </c>
      <c r="BH548" s="172">
        <f>IF(A17taxstdlife="n/a","n/a",IF(BH$3&gt;(A17taxstdlife+$E548),((Input!$O$119+Input!$O$95)*$O$7)-SUM($O548:BG548),((Input!$O$119+Input!$O$95)*$O$7)/A17taxstdlife))</f>
        <v>0</v>
      </c>
      <c r="BI548" s="172">
        <f>IF(A17taxstdlife="n/a","n/a",IF(BI$3&gt;(A17taxstdlife+$E548),((Input!$O$119+Input!$O$95)*$O$7)-SUM($O548:BH548),((Input!$O$119+Input!$O$95)*$O$7)/A17taxstdlife))</f>
        <v>0</v>
      </c>
      <c r="BJ548" s="16"/>
      <c r="BK548" s="16"/>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2" customFormat="1" hidden="1" outlineLevel="2">
      <c r="A549" s="16"/>
      <c r="B549" s="16"/>
      <c r="C549" s="35"/>
      <c r="D549" s="546"/>
      <c r="E549" s="294">
        <v>10</v>
      </c>
      <c r="F549" s="37"/>
      <c r="G549" s="318"/>
      <c r="H549" s="320"/>
      <c r="I549" s="320"/>
      <c r="J549" s="320"/>
      <c r="K549" s="320"/>
      <c r="L549" s="320"/>
      <c r="M549" s="320"/>
      <c r="N549" s="320"/>
      <c r="O549" s="320"/>
      <c r="P549" s="319"/>
      <c r="Q549" s="172">
        <f>IF(A17taxstdlife="n/a","n/a",IF(Q$3&gt;(A17taxstdlife+$E549),((Input!$P$119+Input!$P$95)*$P$7)-SUM($P549:P549),((Input!$P$119+Input!$P$95)*$P$7)/A17taxstdlife))</f>
        <v>0</v>
      </c>
      <c r="R549" s="172">
        <f>IF(A17taxstdlife="n/a","n/a",IF(R$3&gt;(A17taxstdlife+$E549),((Input!$P$119+Input!$P$95)*$P$7)-SUM($P549:Q549),((Input!$P$119+Input!$P$95)*$P$7)/A17taxstdlife))</f>
        <v>0</v>
      </c>
      <c r="S549" s="172">
        <f>IF(A17taxstdlife="n/a","n/a",IF(S$3&gt;(A17taxstdlife+$E549),((Input!$P$119+Input!$P$95)*$P$7)-SUM($P549:R549),((Input!$P$119+Input!$P$95)*$P$7)/A17taxstdlife))</f>
        <v>0</v>
      </c>
      <c r="T549" s="172">
        <f>IF(A17taxstdlife="n/a","n/a",IF(T$3&gt;(A17taxstdlife+$E549),((Input!$P$119+Input!$P$95)*$P$7)-SUM($P549:S549),((Input!$P$119+Input!$P$95)*$P$7)/A17taxstdlife))</f>
        <v>0</v>
      </c>
      <c r="U549" s="172">
        <f>IF(A17taxstdlife="n/a","n/a",IF(U$3&gt;(A17taxstdlife+$E549),((Input!$P$119+Input!$P$95)*$P$7)-SUM($P549:T549),((Input!$P$119+Input!$P$95)*$P$7)/A17taxstdlife))</f>
        <v>0</v>
      </c>
      <c r="V549" s="172">
        <f>IF(A17taxstdlife="n/a","n/a",IF(V$3&gt;(A17taxstdlife+$E549),((Input!$P$119+Input!$P$95)*$P$7)-SUM($P549:U549),((Input!$P$119+Input!$P$95)*$P$7)/A17taxstdlife))</f>
        <v>0</v>
      </c>
      <c r="W549" s="172">
        <f>IF(A17taxstdlife="n/a","n/a",IF(W$3&gt;(A17taxstdlife+$E549),((Input!$P$119+Input!$P$95)*$P$7)-SUM($P549:V549),((Input!$P$119+Input!$P$95)*$P$7)/A17taxstdlife))</f>
        <v>0</v>
      </c>
      <c r="X549" s="172">
        <f>IF(A17taxstdlife="n/a","n/a",IF(X$3&gt;(A17taxstdlife+$E549),((Input!$P$119+Input!$P$95)*$P$7)-SUM($P549:W549),((Input!$P$119+Input!$P$95)*$P$7)/A17taxstdlife))</f>
        <v>0</v>
      </c>
      <c r="Y549" s="172">
        <f>IF(A17taxstdlife="n/a","n/a",IF(Y$3&gt;(A17taxstdlife+$E549),((Input!$P$119+Input!$P$95)*$P$7)-SUM($P549:X549),((Input!$P$119+Input!$P$95)*$P$7)/A17taxstdlife))</f>
        <v>0</v>
      </c>
      <c r="Z549" s="172">
        <f>IF(A17taxstdlife="n/a","n/a",IF(Z$3&gt;(A17taxstdlife+$E549),((Input!$P$119+Input!$P$95)*$P$7)-SUM($P549:Y549),((Input!$P$119+Input!$P$95)*$P$7)/A17taxstdlife))</f>
        <v>0</v>
      </c>
      <c r="AA549" s="172">
        <f>IF(A17taxstdlife="n/a","n/a",IF(AA$3&gt;(A17taxstdlife+$E549),((Input!$P$119+Input!$P$95)*$P$7)-SUM($P549:Z549),((Input!$P$119+Input!$P$95)*$P$7)/A17taxstdlife))</f>
        <v>0</v>
      </c>
      <c r="AB549" s="172">
        <f>IF(A17taxstdlife="n/a","n/a",IF(AB$3&gt;(A17taxstdlife+$E549),((Input!$P$119+Input!$P$95)*$P$7)-SUM($P549:AA549),((Input!$P$119+Input!$P$95)*$P$7)/A17taxstdlife))</f>
        <v>0</v>
      </c>
      <c r="AC549" s="172">
        <f>IF(A17taxstdlife="n/a","n/a",IF(AC$3&gt;(A17taxstdlife+$E549),((Input!$P$119+Input!$P$95)*$P$7)-SUM($P549:AB549),((Input!$P$119+Input!$P$95)*$P$7)/A17taxstdlife))</f>
        <v>0</v>
      </c>
      <c r="AD549" s="172">
        <f>IF(A17taxstdlife="n/a","n/a",IF(AD$3&gt;(A17taxstdlife+$E549),((Input!$P$119+Input!$P$95)*$P$7)-SUM($P549:AC549),((Input!$P$119+Input!$P$95)*$P$7)/A17taxstdlife))</f>
        <v>0</v>
      </c>
      <c r="AE549" s="172">
        <f>IF(A17taxstdlife="n/a","n/a",IF(AE$3&gt;(A17taxstdlife+$E549),((Input!$P$119+Input!$P$95)*$P$7)-SUM($P549:AD549),((Input!$P$119+Input!$P$95)*$P$7)/A17taxstdlife))</f>
        <v>0</v>
      </c>
      <c r="AF549" s="172">
        <f>IF(A17taxstdlife="n/a","n/a",IF(AF$3&gt;(A17taxstdlife+$E549),((Input!$P$119+Input!$P$95)*$P$7)-SUM($P549:AE549),((Input!$P$119+Input!$P$95)*$P$7)/A17taxstdlife))</f>
        <v>0</v>
      </c>
      <c r="AG549" s="172">
        <f>IF(A17taxstdlife="n/a","n/a",IF(AG$3&gt;(A17taxstdlife+$E549),((Input!$P$119+Input!$P$95)*$P$7)-SUM($P549:AF549),((Input!$P$119+Input!$P$95)*$P$7)/A17taxstdlife))</f>
        <v>0</v>
      </c>
      <c r="AH549" s="172">
        <f>IF(A17taxstdlife="n/a","n/a",IF(AH$3&gt;(A17taxstdlife+$E549),((Input!$P$119+Input!$P$95)*$P$7)-SUM($P549:AG549),((Input!$P$119+Input!$P$95)*$P$7)/A17taxstdlife))</f>
        <v>0</v>
      </c>
      <c r="AI549" s="172">
        <f>IF(A17taxstdlife="n/a","n/a",IF(AI$3&gt;(A17taxstdlife+$E549),((Input!$P$119+Input!$P$95)*$P$7)-SUM($P549:AH549),((Input!$P$119+Input!$P$95)*$P$7)/A17taxstdlife))</f>
        <v>0</v>
      </c>
      <c r="AJ549" s="172">
        <f>IF(A17taxstdlife="n/a","n/a",IF(AJ$3&gt;(A17taxstdlife+$E549),((Input!$P$119+Input!$P$95)*$P$7)-SUM($P549:AI549),((Input!$P$119+Input!$P$95)*$P$7)/A17taxstdlife))</f>
        <v>0</v>
      </c>
      <c r="AK549" s="172">
        <f>IF(A17taxstdlife="n/a","n/a",IF(AK$3&gt;(A17taxstdlife+$E549),((Input!$P$119+Input!$P$95)*$P$7)-SUM($P549:AJ549),((Input!$P$119+Input!$P$95)*$P$7)/A17taxstdlife))</f>
        <v>0</v>
      </c>
      <c r="AL549" s="172">
        <f>IF(A17taxstdlife="n/a","n/a",IF(AL$3&gt;(A17taxstdlife+$E549),((Input!$P$119+Input!$P$95)*$P$7)-SUM($P549:AK549),((Input!$P$119+Input!$P$95)*$P$7)/A17taxstdlife))</f>
        <v>0</v>
      </c>
      <c r="AM549" s="172">
        <f>IF(A17taxstdlife="n/a","n/a",IF(AM$3&gt;(A17taxstdlife+$E549),((Input!$P$119+Input!$P$95)*$P$7)-SUM($P549:AL549),((Input!$P$119+Input!$P$95)*$P$7)/A17taxstdlife))</f>
        <v>0</v>
      </c>
      <c r="AN549" s="172">
        <f>IF(A17taxstdlife="n/a","n/a",IF(AN$3&gt;(A17taxstdlife+$E549),((Input!$P$119+Input!$P$95)*$P$7)-SUM($P549:AM549),((Input!$P$119+Input!$P$95)*$P$7)/A17taxstdlife))</f>
        <v>0</v>
      </c>
      <c r="AO549" s="172">
        <f>IF(A17taxstdlife="n/a","n/a",IF(AO$3&gt;(A17taxstdlife+$E549),((Input!$P$119+Input!$P$95)*$P$7)-SUM($P549:AN549),((Input!$P$119+Input!$P$95)*$P$7)/A17taxstdlife))</f>
        <v>0</v>
      </c>
      <c r="AP549" s="172">
        <f>IF(A17taxstdlife="n/a","n/a",IF(AP$3&gt;(A17taxstdlife+$E549),((Input!$P$119+Input!$P$95)*$P$7)-SUM($P549:AO549),((Input!$P$119+Input!$P$95)*$P$7)/A17taxstdlife))</f>
        <v>0</v>
      </c>
      <c r="AQ549" s="172">
        <f>IF(A17taxstdlife="n/a","n/a",IF(AQ$3&gt;(A17taxstdlife+$E549),((Input!$P$119+Input!$P$95)*$P$7)-SUM($P549:AP549),((Input!$P$119+Input!$P$95)*$P$7)/A17taxstdlife))</f>
        <v>0</v>
      </c>
      <c r="AR549" s="172">
        <f>IF(A17taxstdlife="n/a","n/a",IF(AR$3&gt;(A17taxstdlife+$E549),((Input!$P$119+Input!$P$95)*$P$7)-SUM($P549:AQ549),((Input!$P$119+Input!$P$95)*$P$7)/A17taxstdlife))</f>
        <v>0</v>
      </c>
      <c r="AS549" s="172">
        <f>IF(A17taxstdlife="n/a","n/a",IF(AS$3&gt;(A17taxstdlife+$E549),((Input!$P$119+Input!$P$95)*$P$7)-SUM($P549:AR549),((Input!$P$119+Input!$P$95)*$P$7)/A17taxstdlife))</f>
        <v>0</v>
      </c>
      <c r="AT549" s="172">
        <f>IF(A17taxstdlife="n/a","n/a",IF(AT$3&gt;(A17taxstdlife+$E549),((Input!$P$119+Input!$P$95)*$P$7)-SUM($P549:AS549),((Input!$P$119+Input!$P$95)*$P$7)/A17taxstdlife))</f>
        <v>0</v>
      </c>
      <c r="AU549" s="172">
        <f>IF(A17taxstdlife="n/a","n/a",IF(AU$3&gt;(A17taxstdlife+$E549),((Input!$P$119+Input!$P$95)*$P$7)-SUM($P549:AT549),((Input!$P$119+Input!$P$95)*$P$7)/A17taxstdlife))</f>
        <v>0</v>
      </c>
      <c r="AV549" s="172">
        <f>IF(A17taxstdlife="n/a","n/a",IF(AV$3&gt;(A17taxstdlife+$E549),((Input!$P$119+Input!$P$95)*$P$7)-SUM($P549:AU549),((Input!$P$119+Input!$P$95)*$P$7)/A17taxstdlife))</f>
        <v>0</v>
      </c>
      <c r="AW549" s="172">
        <f>IF(A17taxstdlife="n/a","n/a",IF(AW$3&gt;(A17taxstdlife+$E549),((Input!$P$119+Input!$P$95)*$P$7)-SUM($P549:AV549),((Input!$P$119+Input!$P$95)*$P$7)/A17taxstdlife))</f>
        <v>0</v>
      </c>
      <c r="AX549" s="172">
        <f>IF(A17taxstdlife="n/a","n/a",IF(AX$3&gt;(A17taxstdlife+$E549),((Input!$P$119+Input!$P$95)*$P$7)-SUM($P549:AW549),((Input!$P$119+Input!$P$95)*$P$7)/A17taxstdlife))</f>
        <v>0</v>
      </c>
      <c r="AY549" s="172">
        <f>IF(A17taxstdlife="n/a","n/a",IF(AY$3&gt;(A17taxstdlife+$E549),((Input!$P$119+Input!$P$95)*$P$7)-SUM($P549:AX549),((Input!$P$119+Input!$P$95)*$P$7)/A17taxstdlife))</f>
        <v>0</v>
      </c>
      <c r="AZ549" s="172">
        <f>IF(A17taxstdlife="n/a","n/a",IF(AZ$3&gt;(A17taxstdlife+$E549),((Input!$P$119+Input!$P$95)*$P$7)-SUM($P549:AY549),((Input!$P$119+Input!$P$95)*$P$7)/A17taxstdlife))</f>
        <v>0</v>
      </c>
      <c r="BA549" s="172">
        <f>IF(A17taxstdlife="n/a","n/a",IF(BA$3&gt;(A17taxstdlife+$E549),((Input!$P$119+Input!$P$95)*$P$7)-SUM($P549:AZ549),((Input!$P$119+Input!$P$95)*$P$7)/A17taxstdlife))</f>
        <v>0</v>
      </c>
      <c r="BB549" s="172">
        <f>IF(A17taxstdlife="n/a","n/a",IF(BB$3&gt;(A17taxstdlife+$E549),((Input!$P$119+Input!$P$95)*$P$7)-SUM($P549:BA549),((Input!$P$119+Input!$P$95)*$P$7)/A17taxstdlife))</f>
        <v>0</v>
      </c>
      <c r="BC549" s="172">
        <f>IF(A17taxstdlife="n/a","n/a",IF(BC$3&gt;(A17taxstdlife+$E549),((Input!$P$119+Input!$P$95)*$P$7)-SUM($P549:BB549),((Input!$P$119+Input!$P$95)*$P$7)/A17taxstdlife))</f>
        <v>0</v>
      </c>
      <c r="BD549" s="172">
        <f>IF(A17taxstdlife="n/a","n/a",IF(BD$3&gt;(A17taxstdlife+$E549),((Input!$P$119+Input!$P$95)*$P$7)-SUM($P549:BC549),((Input!$P$119+Input!$P$95)*$P$7)/A17taxstdlife))</f>
        <v>0</v>
      </c>
      <c r="BE549" s="172">
        <f>IF(A17taxstdlife="n/a","n/a",IF(BE$3&gt;(A17taxstdlife+$E549),((Input!$P$119+Input!$P$95)*$P$7)-SUM($P549:BD549),((Input!$P$119+Input!$P$95)*$P$7)/A17taxstdlife))</f>
        <v>0</v>
      </c>
      <c r="BF549" s="172">
        <f>IF(A17taxstdlife="n/a","n/a",IF(BF$3&gt;(A17taxstdlife+$E549),((Input!$P$119+Input!$P$95)*$P$7)-SUM($P549:BE549),((Input!$P$119+Input!$P$95)*$P$7)/A17taxstdlife))</f>
        <v>0</v>
      </c>
      <c r="BG549" s="172">
        <f>IF(A17taxstdlife="n/a","n/a",IF(BG$3&gt;(A17taxstdlife+$E549),((Input!$P$119+Input!$P$95)*$P$7)-SUM($P549:BF549),((Input!$P$119+Input!$P$95)*$P$7)/A17taxstdlife))</f>
        <v>0</v>
      </c>
      <c r="BH549" s="172">
        <f>IF(A17taxstdlife="n/a","n/a",IF(BH$3&gt;(A17taxstdlife+$E549),((Input!$P$119+Input!$P$95)*$P$7)-SUM($P549:BG549),((Input!$P$119+Input!$P$95)*$P$7)/A17taxstdlife))</f>
        <v>0</v>
      </c>
      <c r="BI549" s="172">
        <f>IF(A17taxstdlife="n/a","n/a",IF(BI$3&gt;(A17taxstdlife+$E549),((Input!$P$119+Input!$P$95)*$P$7)-SUM($P549:BH549),((Input!$P$119+Input!$P$95)*$P$7)/A17taxstdlife))</f>
        <v>0</v>
      </c>
      <c r="BJ549" s="16"/>
      <c r="BK549" s="16"/>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2" customFormat="1" hidden="1" outlineLevel="1">
      <c r="A550" s="16"/>
      <c r="B550" s="16"/>
      <c r="C550" s="35">
        <f>Asset17</f>
        <v>0</v>
      </c>
      <c r="D550" s="16"/>
      <c r="E550" s="16"/>
      <c r="F550" s="32"/>
      <c r="G550" s="167">
        <f t="shared" ref="G550:AL550" si="90">SUM(G538:G549)</f>
        <v>0</v>
      </c>
      <c r="H550" s="167">
        <f t="shared" si="90"/>
        <v>0</v>
      </c>
      <c r="I550" s="167">
        <f t="shared" si="90"/>
        <v>0</v>
      </c>
      <c r="J550" s="167">
        <f t="shared" si="90"/>
        <v>0</v>
      </c>
      <c r="K550" s="167">
        <f t="shared" si="90"/>
        <v>0</v>
      </c>
      <c r="L550" s="167">
        <f t="shared" si="90"/>
        <v>0</v>
      </c>
      <c r="M550" s="167">
        <f t="shared" si="90"/>
        <v>0</v>
      </c>
      <c r="N550" s="167">
        <f t="shared" si="90"/>
        <v>0</v>
      </c>
      <c r="O550" s="167">
        <f t="shared" si="90"/>
        <v>0</v>
      </c>
      <c r="P550" s="167">
        <f t="shared" si="90"/>
        <v>0</v>
      </c>
      <c r="Q550" s="167">
        <f t="shared" si="90"/>
        <v>0</v>
      </c>
      <c r="R550" s="167">
        <f t="shared" si="90"/>
        <v>0</v>
      </c>
      <c r="S550" s="167">
        <f t="shared" si="90"/>
        <v>0</v>
      </c>
      <c r="T550" s="167">
        <f t="shared" si="90"/>
        <v>0</v>
      </c>
      <c r="U550" s="167">
        <f t="shared" si="90"/>
        <v>0</v>
      </c>
      <c r="V550" s="167">
        <f t="shared" si="90"/>
        <v>0</v>
      </c>
      <c r="W550" s="167">
        <f t="shared" si="90"/>
        <v>0</v>
      </c>
      <c r="X550" s="167">
        <f t="shared" si="90"/>
        <v>0</v>
      </c>
      <c r="Y550" s="167">
        <f t="shared" si="90"/>
        <v>0</v>
      </c>
      <c r="Z550" s="167">
        <f t="shared" si="90"/>
        <v>0</v>
      </c>
      <c r="AA550" s="167">
        <f t="shared" si="90"/>
        <v>0</v>
      </c>
      <c r="AB550" s="167">
        <f t="shared" si="90"/>
        <v>0</v>
      </c>
      <c r="AC550" s="167">
        <f t="shared" si="90"/>
        <v>0</v>
      </c>
      <c r="AD550" s="167">
        <f t="shared" si="90"/>
        <v>0</v>
      </c>
      <c r="AE550" s="167">
        <f t="shared" si="90"/>
        <v>0</v>
      </c>
      <c r="AF550" s="167">
        <f t="shared" si="90"/>
        <v>0</v>
      </c>
      <c r="AG550" s="167">
        <f t="shared" si="90"/>
        <v>0</v>
      </c>
      <c r="AH550" s="167">
        <f t="shared" si="90"/>
        <v>0</v>
      </c>
      <c r="AI550" s="167">
        <f t="shared" si="90"/>
        <v>0</v>
      </c>
      <c r="AJ550" s="167">
        <f t="shared" si="90"/>
        <v>0</v>
      </c>
      <c r="AK550" s="167">
        <f t="shared" si="90"/>
        <v>0</v>
      </c>
      <c r="AL550" s="167">
        <f t="shared" si="90"/>
        <v>0</v>
      </c>
      <c r="AM550" s="167">
        <f t="shared" ref="AM550:BI550" si="91">SUM(AM538:AM549)</f>
        <v>0</v>
      </c>
      <c r="AN550" s="167">
        <f t="shared" si="91"/>
        <v>0</v>
      </c>
      <c r="AO550" s="167">
        <f t="shared" si="91"/>
        <v>0</v>
      </c>
      <c r="AP550" s="167">
        <f t="shared" si="91"/>
        <v>0</v>
      </c>
      <c r="AQ550" s="167">
        <f t="shared" si="91"/>
        <v>0</v>
      </c>
      <c r="AR550" s="167">
        <f t="shared" si="91"/>
        <v>0</v>
      </c>
      <c r="AS550" s="167">
        <f t="shared" si="91"/>
        <v>0</v>
      </c>
      <c r="AT550" s="167">
        <f t="shared" si="91"/>
        <v>0</v>
      </c>
      <c r="AU550" s="167">
        <f t="shared" si="91"/>
        <v>0</v>
      </c>
      <c r="AV550" s="167">
        <f t="shared" si="91"/>
        <v>0</v>
      </c>
      <c r="AW550" s="167">
        <f t="shared" si="91"/>
        <v>0</v>
      </c>
      <c r="AX550" s="167">
        <f t="shared" si="91"/>
        <v>0</v>
      </c>
      <c r="AY550" s="167">
        <f t="shared" si="91"/>
        <v>0</v>
      </c>
      <c r="AZ550" s="167">
        <f t="shared" si="91"/>
        <v>0</v>
      </c>
      <c r="BA550" s="167">
        <f t="shared" si="91"/>
        <v>0</v>
      </c>
      <c r="BB550" s="167">
        <f t="shared" si="91"/>
        <v>0</v>
      </c>
      <c r="BC550" s="167">
        <f t="shared" si="91"/>
        <v>0</v>
      </c>
      <c r="BD550" s="167">
        <f t="shared" si="91"/>
        <v>0</v>
      </c>
      <c r="BE550" s="167">
        <f t="shared" si="91"/>
        <v>0</v>
      </c>
      <c r="BF550" s="167">
        <f t="shared" si="91"/>
        <v>0</v>
      </c>
      <c r="BG550" s="167">
        <f t="shared" si="91"/>
        <v>0</v>
      </c>
      <c r="BH550" s="167">
        <f t="shared" si="91"/>
        <v>0</v>
      </c>
      <c r="BI550" s="167">
        <f t="shared" si="91"/>
        <v>0</v>
      </c>
      <c r="BJ550" s="16"/>
      <c r="BK550" s="16"/>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2" customFormat="1" hidden="1" outlineLevel="2">
      <c r="A551" s="16"/>
      <c r="B551" s="129">
        <f>C563</f>
        <v>0</v>
      </c>
      <c r="C551" s="43"/>
      <c r="D551" s="44" t="s">
        <v>72</v>
      </c>
      <c r="E551" s="43"/>
      <c r="F551" s="45"/>
      <c r="G551" s="171">
        <f>IF(G$3&gt;A18taxremlife,A18taxvalue-SUM($F551:F551),IF(A18taxremlife="N/A","n/a",A18taxvalue/A18taxremlife))</f>
        <v>0</v>
      </c>
      <c r="H551" s="171">
        <f>IF(H$3&gt;A18taxremlife,A18taxvalue-SUM($F551:G551),IF(A18taxremlife="N/A","n/a",A18taxvalue/A18taxremlife))</f>
        <v>0</v>
      </c>
      <c r="I551" s="171">
        <f>IF(I$3&gt;A18taxremlife,A18taxvalue-SUM($F551:H551),IF(A18taxremlife="N/A","n/a",A18taxvalue/A18taxremlife))</f>
        <v>0</v>
      </c>
      <c r="J551" s="171">
        <f>IF(J$3&gt;A18taxremlife,A18taxvalue-SUM($F551:I551),IF(A18taxremlife="N/A","n/a",A18taxvalue/A18taxremlife))</f>
        <v>0</v>
      </c>
      <c r="K551" s="171">
        <f>IF(K$3&gt;A18taxremlife,A18taxvalue-SUM($F551:J551),IF(A18taxremlife="N/A","n/a",A18taxvalue/A18taxremlife))</f>
        <v>0</v>
      </c>
      <c r="L551" s="171">
        <f>IF(L$3&gt;A18taxremlife,A18taxvalue-SUM($F551:K551),IF(A18taxremlife="N/A","n/a",A18taxvalue/A18taxremlife))</f>
        <v>0</v>
      </c>
      <c r="M551" s="171">
        <f>IF(M$3&gt;A18taxremlife,A18taxvalue-SUM($F551:L551),IF(A18taxremlife="N/A","n/a",A18taxvalue/A18taxremlife))</f>
        <v>0</v>
      </c>
      <c r="N551" s="171">
        <f>IF(N$3&gt;A18taxremlife,A18taxvalue-SUM($F551:M551),IF(A18taxremlife="N/A","n/a",A18taxvalue/A18taxremlife))</f>
        <v>0</v>
      </c>
      <c r="O551" s="171">
        <f>IF(O$3&gt;A18taxremlife,A18taxvalue-SUM($F551:N551),IF(A18taxremlife="N/A","n/a",A18taxvalue/A18taxremlife))</f>
        <v>0</v>
      </c>
      <c r="P551" s="171">
        <f>IF(P$3&gt;A18taxremlife,A18taxvalue-SUM($F551:O551),IF(A18taxremlife="N/A","n/a",A18taxvalue/A18taxremlife))</f>
        <v>0</v>
      </c>
      <c r="Q551" s="171">
        <f>IF(Q$3&gt;A18taxremlife,A18taxvalue-SUM($F551:P551),IF(A18taxremlife="N/A","n/a",A18taxvalue/A18taxremlife))</f>
        <v>0</v>
      </c>
      <c r="R551" s="171">
        <f>IF(R$3&gt;A18taxremlife,A18taxvalue-SUM($F551:Q551),IF(A18taxremlife="N/A","n/a",A18taxvalue/A18taxremlife))</f>
        <v>0</v>
      </c>
      <c r="S551" s="171">
        <f>IF(S$3&gt;A18taxremlife,A18taxvalue-SUM($F551:R551),IF(A18taxremlife="N/A","n/a",A18taxvalue/A18taxremlife))</f>
        <v>0</v>
      </c>
      <c r="T551" s="171">
        <f>IF(T$3&gt;A18taxremlife,A18taxvalue-SUM($F551:S551),IF(A18taxremlife="N/A","n/a",A18taxvalue/A18taxremlife))</f>
        <v>0</v>
      </c>
      <c r="U551" s="171">
        <f>IF(U$3&gt;A18taxremlife,A18taxvalue-SUM($F551:T551),IF(A18taxremlife="N/A","n/a",A18taxvalue/A18taxremlife))</f>
        <v>0</v>
      </c>
      <c r="V551" s="171">
        <f>IF(V$3&gt;A18taxremlife,A18taxvalue-SUM($F551:U551),IF(A18taxremlife="N/A","n/a",A18taxvalue/A18taxremlife))</f>
        <v>0</v>
      </c>
      <c r="W551" s="171">
        <f>IF(W$3&gt;A18taxremlife,A18taxvalue-SUM($F551:V551),IF(A18taxremlife="N/A","n/a",A18taxvalue/A18taxremlife))</f>
        <v>0</v>
      </c>
      <c r="X551" s="171">
        <f>IF(X$3&gt;A18taxremlife,A18taxvalue-SUM($F551:W551),IF(A18taxremlife="N/A","n/a",A18taxvalue/A18taxremlife))</f>
        <v>0</v>
      </c>
      <c r="Y551" s="171">
        <f>IF(Y$3&gt;A18taxremlife,A18taxvalue-SUM($F551:X551),IF(A18taxremlife="N/A","n/a",A18taxvalue/A18taxremlife))</f>
        <v>0</v>
      </c>
      <c r="Z551" s="171">
        <f>IF(Z$3&gt;A18taxremlife,A18taxvalue-SUM($F551:Y551),IF(A18taxremlife="N/A","n/a",A18taxvalue/A18taxremlife))</f>
        <v>0</v>
      </c>
      <c r="AA551" s="171">
        <f>IF(AA$3&gt;A18taxremlife,A18taxvalue-SUM($F551:Z551),IF(A18taxremlife="N/A","n/a",A18taxvalue/A18taxremlife))</f>
        <v>0</v>
      </c>
      <c r="AB551" s="171">
        <f>IF(AB$3&gt;A18taxremlife,A18taxvalue-SUM($F551:AA551),IF(A18taxremlife="N/A","n/a",A18taxvalue/A18taxremlife))</f>
        <v>0</v>
      </c>
      <c r="AC551" s="171">
        <f>IF(AC$3&gt;A18taxremlife,A18taxvalue-SUM($F551:AB551),IF(A18taxremlife="N/A","n/a",A18taxvalue/A18taxremlife))</f>
        <v>0</v>
      </c>
      <c r="AD551" s="171">
        <f>IF(AD$3&gt;A18taxremlife,A18taxvalue-SUM($F551:AC551),IF(A18taxremlife="N/A","n/a",A18taxvalue/A18taxremlife))</f>
        <v>0</v>
      </c>
      <c r="AE551" s="171">
        <f>IF(AE$3&gt;A18taxremlife,A18taxvalue-SUM($F551:AD551),IF(A18taxremlife="N/A","n/a",A18taxvalue/A18taxremlife))</f>
        <v>0</v>
      </c>
      <c r="AF551" s="171">
        <f>IF(AF$3&gt;A18taxremlife,A18taxvalue-SUM($F551:AE551),IF(A18taxremlife="N/A","n/a",A18taxvalue/A18taxremlife))</f>
        <v>0</v>
      </c>
      <c r="AG551" s="171">
        <f>IF(AG$3&gt;A18taxremlife,A18taxvalue-SUM($F551:AF551),IF(A18taxremlife="N/A","n/a",A18taxvalue/A18taxremlife))</f>
        <v>0</v>
      </c>
      <c r="AH551" s="171">
        <f>IF(AH$3&gt;A18taxremlife,A18taxvalue-SUM($F551:AG551),IF(A18taxremlife="N/A","n/a",A18taxvalue/A18taxremlife))</f>
        <v>0</v>
      </c>
      <c r="AI551" s="171">
        <f>IF(AI$3&gt;A18taxremlife,A18taxvalue-SUM($F551:AH551),IF(A18taxremlife="N/A","n/a",A18taxvalue/A18taxremlife))</f>
        <v>0</v>
      </c>
      <c r="AJ551" s="171">
        <f>IF(AJ$3&gt;A18taxremlife,A18taxvalue-SUM($F551:AI551),IF(A18taxremlife="N/A","n/a",A18taxvalue/A18taxremlife))</f>
        <v>0</v>
      </c>
      <c r="AK551" s="171">
        <f>IF(AK$3&gt;A18taxremlife,A18taxvalue-SUM($F551:AJ551),IF(A18taxremlife="N/A","n/a",A18taxvalue/A18taxremlife))</f>
        <v>0</v>
      </c>
      <c r="AL551" s="171">
        <f>IF(AL$3&gt;A18taxremlife,A18taxvalue-SUM($F551:AK551),IF(A18taxremlife="N/A","n/a",A18taxvalue/A18taxremlife))</f>
        <v>0</v>
      </c>
      <c r="AM551" s="171">
        <f>IF(AM$3&gt;A18taxremlife,A18taxvalue-SUM($F551:AL551),IF(A18taxremlife="N/A","n/a",A18taxvalue/A18taxremlife))</f>
        <v>0</v>
      </c>
      <c r="AN551" s="171">
        <f>IF(AN$3&gt;A18taxremlife,A18taxvalue-SUM($F551:AM551),IF(A18taxremlife="N/A","n/a",A18taxvalue/A18taxremlife))</f>
        <v>0</v>
      </c>
      <c r="AO551" s="171">
        <f>IF(AO$3&gt;A18taxremlife,A18taxvalue-SUM($F551:AN551),IF(A18taxremlife="N/A","n/a",A18taxvalue/A18taxremlife))</f>
        <v>0</v>
      </c>
      <c r="AP551" s="171">
        <f>IF(AP$3&gt;A18taxremlife,A18taxvalue-SUM($F551:AO551),IF(A18taxremlife="N/A","n/a",A18taxvalue/A18taxremlife))</f>
        <v>0</v>
      </c>
      <c r="AQ551" s="171">
        <f>IF(AQ$3&gt;A18taxremlife,A18taxvalue-SUM($F551:AP551),IF(A18taxremlife="N/A","n/a",A18taxvalue/A18taxremlife))</f>
        <v>0</v>
      </c>
      <c r="AR551" s="171">
        <f>IF(AR$3&gt;A18taxremlife,A18taxvalue-SUM($F551:AQ551),IF(A18taxremlife="N/A","n/a",A18taxvalue/A18taxremlife))</f>
        <v>0</v>
      </c>
      <c r="AS551" s="171">
        <f>IF(AS$3&gt;A18taxremlife,A18taxvalue-SUM($F551:AR551),IF(A18taxremlife="N/A","n/a",A18taxvalue/A18taxremlife))</f>
        <v>0</v>
      </c>
      <c r="AT551" s="171">
        <f>IF(AT$3&gt;A18taxremlife,A18taxvalue-SUM($F551:AS551),IF(A18taxremlife="N/A","n/a",A18taxvalue/A18taxremlife))</f>
        <v>0</v>
      </c>
      <c r="AU551" s="171">
        <f>IF(AU$3&gt;A18taxremlife,A18taxvalue-SUM($F551:AT551),IF(A18taxremlife="N/A","n/a",A18taxvalue/A18taxremlife))</f>
        <v>0</v>
      </c>
      <c r="AV551" s="171">
        <f>IF(AV$3&gt;A18taxremlife,A18taxvalue-SUM($F551:AU551),IF(A18taxremlife="N/A","n/a",A18taxvalue/A18taxremlife))</f>
        <v>0</v>
      </c>
      <c r="AW551" s="171">
        <f>IF(AW$3&gt;A18taxremlife,A18taxvalue-SUM($F551:AV551),IF(A18taxremlife="N/A","n/a",A18taxvalue/A18taxremlife))</f>
        <v>0</v>
      </c>
      <c r="AX551" s="171">
        <f>IF(AX$3&gt;A18taxremlife,A18taxvalue-SUM($F551:AW551),IF(A18taxremlife="N/A","n/a",A18taxvalue/A18taxremlife))</f>
        <v>0</v>
      </c>
      <c r="AY551" s="171">
        <f>IF(AY$3&gt;A18taxremlife,A18taxvalue-SUM($F551:AX551),IF(A18taxremlife="N/A","n/a",A18taxvalue/A18taxremlife))</f>
        <v>0</v>
      </c>
      <c r="AZ551" s="171">
        <f>IF(AZ$3&gt;A18taxremlife,A18taxvalue-SUM($F551:AY551),IF(A18taxremlife="N/A","n/a",A18taxvalue/A18taxremlife))</f>
        <v>0</v>
      </c>
      <c r="BA551" s="171">
        <f>IF(BA$3&gt;A18taxremlife,A18taxvalue-SUM($F551:AZ551),IF(A18taxremlife="N/A","n/a",A18taxvalue/A18taxremlife))</f>
        <v>0</v>
      </c>
      <c r="BB551" s="171">
        <f>IF(BB$3&gt;A18taxremlife,A18taxvalue-SUM($F551:BA551),IF(A18taxremlife="N/A","n/a",A18taxvalue/A18taxremlife))</f>
        <v>0</v>
      </c>
      <c r="BC551" s="171">
        <f>IF(BC$3&gt;A18taxremlife,A18taxvalue-SUM($F551:BB551),IF(A18taxremlife="N/A","n/a",A18taxvalue/A18taxremlife))</f>
        <v>0</v>
      </c>
      <c r="BD551" s="171">
        <f>IF(BD$3&gt;A18taxremlife,A18taxvalue-SUM($F551:BC551),IF(A18taxremlife="N/A","n/a",A18taxvalue/A18taxremlife))</f>
        <v>0</v>
      </c>
      <c r="BE551" s="171">
        <f>IF(BE$3&gt;A18taxremlife,A18taxvalue-SUM($F551:BD551),IF(A18taxremlife="N/A","n/a",A18taxvalue/A18taxremlife))</f>
        <v>0</v>
      </c>
      <c r="BF551" s="171">
        <f>IF(BF$3&gt;A18taxremlife,A18taxvalue-SUM($F551:BE551),IF(A18taxremlife="N/A","n/a",A18taxvalue/A18taxremlife))</f>
        <v>0</v>
      </c>
      <c r="BG551" s="171">
        <f>IF(BG$3&gt;A18taxremlife,A18taxvalue-SUM($F551:BF551),IF(A18taxremlife="N/A","n/a",A18taxvalue/A18taxremlife))</f>
        <v>0</v>
      </c>
      <c r="BH551" s="171">
        <f>IF(BH$3&gt;A18taxremlife,A18taxvalue-SUM($F551:BG551),IF(A18taxremlife="N/A","n/a",A18taxvalue/A18taxremlife))</f>
        <v>0</v>
      </c>
      <c r="BI551" s="171">
        <f>IF(BI$3&gt;A18taxremlife,A18taxvalue-SUM($F551:BH551),IF(A18taxremlife="N/A","n/a",A18taxvalue/A18taxremlife))</f>
        <v>0</v>
      </c>
      <c r="BJ551" s="16"/>
      <c r="BK551" s="16"/>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2" customFormat="1" hidden="1" outlineLevel="2">
      <c r="A552" s="16"/>
      <c r="B552" s="16"/>
      <c r="C552" s="35"/>
      <c r="D552" s="546" t="s">
        <v>71</v>
      </c>
      <c r="E552" s="293">
        <v>0</v>
      </c>
      <c r="F552" s="37"/>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c r="AN552" s="172"/>
      <c r="AO552" s="172"/>
      <c r="AP552" s="172"/>
      <c r="AQ552" s="172"/>
      <c r="AR552" s="172"/>
      <c r="AS552" s="172"/>
      <c r="AT552" s="172"/>
      <c r="AU552" s="172"/>
      <c r="AV552" s="172"/>
      <c r="AW552" s="172"/>
      <c r="AX552" s="172"/>
      <c r="AY552" s="172"/>
      <c r="AZ552" s="172"/>
      <c r="BA552" s="172"/>
      <c r="BB552" s="172"/>
      <c r="BC552" s="172"/>
      <c r="BD552" s="172"/>
      <c r="BE552" s="172"/>
      <c r="BF552" s="172"/>
      <c r="BG552" s="172"/>
      <c r="BH552" s="172"/>
      <c r="BI552" s="172"/>
      <c r="BJ552" s="16"/>
      <c r="BK552" s="16"/>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2" customFormat="1" hidden="1" outlineLevel="2">
      <c r="A553" s="16"/>
      <c r="B553" s="16"/>
      <c r="C553" s="35"/>
      <c r="D553" s="546"/>
      <c r="E553" s="293">
        <v>1</v>
      </c>
      <c r="F553" s="37"/>
      <c r="G553" s="317"/>
      <c r="H553" s="172">
        <f>IF(A18taxstdlife="n/a","n/a",IF(H$3&gt;(A18taxstdlife+$E553),((Input!$G$120+Input!$G$96)*$G$7)-SUM($G553:G553),((Input!$G$120+Input!$G$96)*$G$7)/A18taxstdlife))</f>
        <v>0</v>
      </c>
      <c r="I553" s="172">
        <f>IF(A18taxstdlife="n/a","n/a",IF(I$3&gt;(A18taxstdlife+$E553),((Input!$G$120+Input!$G$96)*$G$7)-SUM($G553:H553),((Input!$G$120+Input!$G$96)*$G$7)/A18taxstdlife))</f>
        <v>0</v>
      </c>
      <c r="J553" s="172">
        <f>IF(A18taxstdlife="n/a","n/a",IF(J$3&gt;(A18taxstdlife+$E553),((Input!$G$120+Input!$G$96)*$G$7)-SUM($G553:I553),((Input!$G$120+Input!$G$96)*$G$7)/A18taxstdlife))</f>
        <v>0</v>
      </c>
      <c r="K553" s="172">
        <f>IF(A18taxstdlife="n/a","n/a",IF(K$3&gt;(A18taxstdlife+$E553),((Input!$G$120+Input!$G$96)*$G$7)-SUM($G553:J553),((Input!$G$120+Input!$G$96)*$G$7)/A18taxstdlife))</f>
        <v>0</v>
      </c>
      <c r="L553" s="172">
        <f>IF(A18taxstdlife="n/a","n/a",IF(L$3&gt;(A18taxstdlife+$E553),((Input!$G$120+Input!$G$96)*$G$7)-SUM($G553:K553),((Input!$G$120+Input!$G$96)*$G$7)/A18taxstdlife))</f>
        <v>0</v>
      </c>
      <c r="M553" s="172">
        <f>IF(A18taxstdlife="n/a","n/a",IF(M$3&gt;(A18taxstdlife+$E553),((Input!$G$120+Input!$G$96)*$G$7)-SUM($G553:L553),((Input!$G$120+Input!$G$96)*$G$7)/A18taxstdlife))</f>
        <v>0</v>
      </c>
      <c r="N553" s="172">
        <f>IF(A18taxstdlife="n/a","n/a",IF(N$3&gt;(A18taxstdlife+$E553),((Input!$G$120+Input!$G$96)*$G$7)-SUM($G553:M553),((Input!$G$120+Input!$G$96)*$G$7)/A18taxstdlife))</f>
        <v>0</v>
      </c>
      <c r="O553" s="172">
        <f>IF(A18taxstdlife="n/a","n/a",IF(O$3&gt;(A18taxstdlife+$E553),((Input!$G$120+Input!$G$96)*$G$7)-SUM($G553:N553),((Input!$G$120+Input!$G$96)*$G$7)/A18taxstdlife))</f>
        <v>0</v>
      </c>
      <c r="P553" s="172">
        <f>IF(A18taxstdlife="n/a","n/a",IF(P$3&gt;(A18taxstdlife+$E553),((Input!$G$120+Input!$G$96)*$G$7)-SUM($G553:O553),((Input!$G$120+Input!$G$96)*$G$7)/A18taxstdlife))</f>
        <v>0</v>
      </c>
      <c r="Q553" s="172">
        <f>IF(A18taxstdlife="n/a","n/a",IF(Q$3&gt;(A18taxstdlife+$E553),((Input!$G$120+Input!$G$96)*$G$7)-SUM($G553:P553),((Input!$G$120+Input!$G$96)*$G$7)/A18taxstdlife))</f>
        <v>0</v>
      </c>
      <c r="R553" s="172">
        <f>IF(A18taxstdlife="n/a","n/a",IF(R$3&gt;(A18taxstdlife+$E553),((Input!$G$120+Input!$G$96)*$G$7)-SUM($G553:Q553),((Input!$G$120+Input!$G$96)*$G$7)/A18taxstdlife))</f>
        <v>0</v>
      </c>
      <c r="S553" s="172">
        <f>IF(A18taxstdlife="n/a","n/a",IF(S$3&gt;(A18taxstdlife+$E553),((Input!$G$120+Input!$G$96)*$G$7)-SUM($G553:R553),((Input!$G$120+Input!$G$96)*$G$7)/A18taxstdlife))</f>
        <v>0</v>
      </c>
      <c r="T553" s="172">
        <f>IF(A18taxstdlife="n/a","n/a",IF(T$3&gt;(A18taxstdlife+$E553),((Input!$G$120+Input!$G$96)*$G$7)-SUM($G553:S553),((Input!$G$120+Input!$G$96)*$G$7)/A18taxstdlife))</f>
        <v>0</v>
      </c>
      <c r="U553" s="172">
        <f>IF(A18taxstdlife="n/a","n/a",IF(U$3&gt;(A18taxstdlife+$E553),((Input!$G$120+Input!$G$96)*$G$7)-SUM($G553:T553),((Input!$G$120+Input!$G$96)*$G$7)/A18taxstdlife))</f>
        <v>0</v>
      </c>
      <c r="V553" s="172">
        <f>IF(A18taxstdlife="n/a","n/a",IF(V$3&gt;(A18taxstdlife+$E553),((Input!$G$120+Input!$G$96)*$G$7)-SUM($G553:U553),((Input!$G$120+Input!$G$96)*$G$7)/A18taxstdlife))</f>
        <v>0</v>
      </c>
      <c r="W553" s="172">
        <f>IF(A18taxstdlife="n/a","n/a",IF(W$3&gt;(A18taxstdlife+$E553),((Input!$G$120+Input!$G$96)*$G$7)-SUM($G553:V553),((Input!$G$120+Input!$G$96)*$G$7)/A18taxstdlife))</f>
        <v>0</v>
      </c>
      <c r="X553" s="172">
        <f>IF(A18taxstdlife="n/a","n/a",IF(X$3&gt;(A18taxstdlife+$E553),((Input!$G$120+Input!$G$96)*$G$7)-SUM($G553:W553),((Input!$G$120+Input!$G$96)*$G$7)/A18taxstdlife))</f>
        <v>0</v>
      </c>
      <c r="Y553" s="172">
        <f>IF(A18taxstdlife="n/a","n/a",IF(Y$3&gt;(A18taxstdlife+$E553),((Input!$G$120+Input!$G$96)*$G$7)-SUM($G553:X553),((Input!$G$120+Input!$G$96)*$G$7)/A18taxstdlife))</f>
        <v>0</v>
      </c>
      <c r="Z553" s="172">
        <f>IF(A18taxstdlife="n/a","n/a",IF(Z$3&gt;(A18taxstdlife+$E553),((Input!$G$120+Input!$G$96)*$G$7)-SUM($G553:Y553),((Input!$G$120+Input!$G$96)*$G$7)/A18taxstdlife))</f>
        <v>0</v>
      </c>
      <c r="AA553" s="172">
        <f>IF(A18taxstdlife="n/a","n/a",IF(AA$3&gt;(A18taxstdlife+$E553),((Input!$G$120+Input!$G$96)*$G$7)-SUM($G553:Z553),((Input!$G$120+Input!$G$96)*$G$7)/A18taxstdlife))</f>
        <v>0</v>
      </c>
      <c r="AB553" s="172">
        <f>IF(A18taxstdlife="n/a","n/a",IF(AB$3&gt;(A18taxstdlife+$E553),((Input!$G$120+Input!$G$96)*$G$7)-SUM($G553:AA553),((Input!$G$120+Input!$G$96)*$G$7)/A18taxstdlife))</f>
        <v>0</v>
      </c>
      <c r="AC553" s="172">
        <f>IF(A18taxstdlife="n/a","n/a",IF(AC$3&gt;(A18taxstdlife+$E553),((Input!$G$120+Input!$G$96)*$G$7)-SUM($G553:AB553),((Input!$G$120+Input!$G$96)*$G$7)/A18taxstdlife))</f>
        <v>0</v>
      </c>
      <c r="AD553" s="172">
        <f>IF(A18taxstdlife="n/a","n/a",IF(AD$3&gt;(A18taxstdlife+$E553),((Input!$G$120+Input!$G$96)*$G$7)-SUM($G553:AC553),((Input!$G$120+Input!$G$96)*$G$7)/A18taxstdlife))</f>
        <v>0</v>
      </c>
      <c r="AE553" s="172">
        <f>IF(A18taxstdlife="n/a","n/a",IF(AE$3&gt;(A18taxstdlife+$E553),((Input!$G$120+Input!$G$96)*$G$7)-SUM($G553:AD553),((Input!$G$120+Input!$G$96)*$G$7)/A18taxstdlife))</f>
        <v>0</v>
      </c>
      <c r="AF553" s="172">
        <f>IF(A18taxstdlife="n/a","n/a",IF(AF$3&gt;(A18taxstdlife+$E553),((Input!$G$120+Input!$G$96)*$G$7)-SUM($G553:AE553),((Input!$G$120+Input!$G$96)*$G$7)/A18taxstdlife))</f>
        <v>0</v>
      </c>
      <c r="AG553" s="172">
        <f>IF(A18taxstdlife="n/a","n/a",IF(AG$3&gt;(A18taxstdlife+$E553),((Input!$G$120+Input!$G$96)*$G$7)-SUM($G553:AF553),((Input!$G$120+Input!$G$96)*$G$7)/A18taxstdlife))</f>
        <v>0</v>
      </c>
      <c r="AH553" s="172">
        <f>IF(A18taxstdlife="n/a","n/a",IF(AH$3&gt;(A18taxstdlife+$E553),((Input!$G$120+Input!$G$96)*$G$7)-SUM($G553:AG553),((Input!$G$120+Input!$G$96)*$G$7)/A18taxstdlife))</f>
        <v>0</v>
      </c>
      <c r="AI553" s="172">
        <f>IF(A18taxstdlife="n/a","n/a",IF(AI$3&gt;(A18taxstdlife+$E553),((Input!$G$120+Input!$G$96)*$G$7)-SUM($G553:AH553),((Input!$G$120+Input!$G$96)*$G$7)/A18taxstdlife))</f>
        <v>0</v>
      </c>
      <c r="AJ553" s="172">
        <f>IF(A18taxstdlife="n/a","n/a",IF(AJ$3&gt;(A18taxstdlife+$E553),((Input!$G$120+Input!$G$96)*$G$7)-SUM($G553:AI553),((Input!$G$120+Input!$G$96)*$G$7)/A18taxstdlife))</f>
        <v>0</v>
      </c>
      <c r="AK553" s="172">
        <f>IF(A18taxstdlife="n/a","n/a",IF(AK$3&gt;(A18taxstdlife+$E553),((Input!$G$120+Input!$G$96)*$G$7)-SUM($G553:AJ553),((Input!$G$120+Input!$G$96)*$G$7)/A18taxstdlife))</f>
        <v>0</v>
      </c>
      <c r="AL553" s="172">
        <f>IF(A18taxstdlife="n/a","n/a",IF(AL$3&gt;(A18taxstdlife+$E553),((Input!$G$120+Input!$G$96)*$G$7)-SUM($G553:AK553),((Input!$G$120+Input!$G$96)*$G$7)/A18taxstdlife))</f>
        <v>0</v>
      </c>
      <c r="AM553" s="172">
        <f>IF(A18taxstdlife="n/a","n/a",IF(AM$3&gt;(A18taxstdlife+$E553),((Input!$G$120+Input!$G$96)*$G$7)-SUM($G553:AL553),((Input!$G$120+Input!$G$96)*$G$7)/A18taxstdlife))</f>
        <v>0</v>
      </c>
      <c r="AN553" s="172">
        <f>IF(A18taxstdlife="n/a","n/a",IF(AN$3&gt;(A18taxstdlife+$E553),((Input!$G$120+Input!$G$96)*$G$7)-SUM($G553:AM553),((Input!$G$120+Input!$G$96)*$G$7)/A18taxstdlife))</f>
        <v>0</v>
      </c>
      <c r="AO553" s="172">
        <f>IF(A18taxstdlife="n/a","n/a",IF(AO$3&gt;(A18taxstdlife+$E553),((Input!$G$120+Input!$G$96)*$G$7)-SUM($G553:AN553),((Input!$G$120+Input!$G$96)*$G$7)/A18taxstdlife))</f>
        <v>0</v>
      </c>
      <c r="AP553" s="172">
        <f>IF(A18taxstdlife="n/a","n/a",IF(AP$3&gt;(A18taxstdlife+$E553),((Input!$G$120+Input!$G$96)*$G$7)-SUM($G553:AO553),((Input!$G$120+Input!$G$96)*$G$7)/A18taxstdlife))</f>
        <v>0</v>
      </c>
      <c r="AQ553" s="172">
        <f>IF(A18taxstdlife="n/a","n/a",IF(AQ$3&gt;(A18taxstdlife+$E553),((Input!$G$120+Input!$G$96)*$G$7)-SUM($G553:AP553),((Input!$G$120+Input!$G$96)*$G$7)/A18taxstdlife))</f>
        <v>0</v>
      </c>
      <c r="AR553" s="172">
        <f>IF(A18taxstdlife="n/a","n/a",IF(AR$3&gt;(A18taxstdlife+$E553),((Input!$G$120+Input!$G$96)*$G$7)-SUM($G553:AQ553),((Input!$G$120+Input!$G$96)*$G$7)/A18taxstdlife))</f>
        <v>0</v>
      </c>
      <c r="AS553" s="172">
        <f>IF(A18taxstdlife="n/a","n/a",IF(AS$3&gt;(A18taxstdlife+$E553),((Input!$G$120+Input!$G$96)*$G$7)-SUM($G553:AR553),((Input!$G$120+Input!$G$96)*$G$7)/A18taxstdlife))</f>
        <v>0</v>
      </c>
      <c r="AT553" s="172">
        <f>IF(A18taxstdlife="n/a","n/a",IF(AT$3&gt;(A18taxstdlife+$E553),((Input!$G$120+Input!$G$96)*$G$7)-SUM($G553:AS553),((Input!$G$120+Input!$G$96)*$G$7)/A18taxstdlife))</f>
        <v>0</v>
      </c>
      <c r="AU553" s="172">
        <f>IF(A18taxstdlife="n/a","n/a",IF(AU$3&gt;(A18taxstdlife+$E553),((Input!$G$120+Input!$G$96)*$G$7)-SUM($G553:AT553),((Input!$G$120+Input!$G$96)*$G$7)/A18taxstdlife))</f>
        <v>0</v>
      </c>
      <c r="AV553" s="172">
        <f>IF(A18taxstdlife="n/a","n/a",IF(AV$3&gt;(A18taxstdlife+$E553),((Input!$G$120+Input!$G$96)*$G$7)-SUM($G553:AU553),((Input!$G$120+Input!$G$96)*$G$7)/A18taxstdlife))</f>
        <v>0</v>
      </c>
      <c r="AW553" s="172">
        <f>IF(A18taxstdlife="n/a","n/a",IF(AW$3&gt;(A18taxstdlife+$E553),((Input!$G$120+Input!$G$96)*$G$7)-SUM($G553:AV553),((Input!$G$120+Input!$G$96)*$G$7)/A18taxstdlife))</f>
        <v>0</v>
      </c>
      <c r="AX553" s="172">
        <f>IF(A18taxstdlife="n/a","n/a",IF(AX$3&gt;(A18taxstdlife+$E553),((Input!$G$120+Input!$G$96)*$G$7)-SUM($G553:AW553),((Input!$G$120+Input!$G$96)*$G$7)/A18taxstdlife))</f>
        <v>0</v>
      </c>
      <c r="AY553" s="172">
        <f>IF(A18taxstdlife="n/a","n/a",IF(AY$3&gt;(A18taxstdlife+$E553),((Input!$G$120+Input!$G$96)*$G$7)-SUM($G553:AX553),((Input!$G$120+Input!$G$96)*$G$7)/A18taxstdlife))</f>
        <v>0</v>
      </c>
      <c r="AZ553" s="172">
        <f>IF(A18taxstdlife="n/a","n/a",IF(AZ$3&gt;(A18taxstdlife+$E553),((Input!$G$120+Input!$G$96)*$G$7)-SUM($G553:AY553),((Input!$G$120+Input!$G$96)*$G$7)/A18taxstdlife))</f>
        <v>0</v>
      </c>
      <c r="BA553" s="172">
        <f>IF(A18taxstdlife="n/a","n/a",IF(BA$3&gt;(A18taxstdlife+$E553),((Input!$G$120+Input!$G$96)*$G$7)-SUM($G553:AZ553),((Input!$G$120+Input!$G$96)*$G$7)/A18taxstdlife))</f>
        <v>0</v>
      </c>
      <c r="BB553" s="172">
        <f>IF(A18taxstdlife="n/a","n/a",IF(BB$3&gt;(A18taxstdlife+$E553),((Input!$G$120+Input!$G$96)*$G$7)-SUM($G553:BA553),((Input!$G$120+Input!$G$96)*$G$7)/A18taxstdlife))</f>
        <v>0</v>
      </c>
      <c r="BC553" s="172">
        <f>IF(A18taxstdlife="n/a","n/a",IF(BC$3&gt;(A18taxstdlife+$E553),((Input!$G$120+Input!$G$96)*$G$7)-SUM($G553:BB553),((Input!$G$120+Input!$G$96)*$G$7)/A18taxstdlife))</f>
        <v>0</v>
      </c>
      <c r="BD553" s="172">
        <f>IF(A18taxstdlife="n/a","n/a",IF(BD$3&gt;(A18taxstdlife+$E553),((Input!$G$120+Input!$G$96)*$G$7)-SUM($G553:BC553),((Input!$G$120+Input!$G$96)*$G$7)/A18taxstdlife))</f>
        <v>0</v>
      </c>
      <c r="BE553" s="172">
        <f>IF(A18taxstdlife="n/a","n/a",IF(BE$3&gt;(A18taxstdlife+$E553),((Input!$G$120+Input!$G$96)*$G$7)-SUM($G553:BD553),((Input!$G$120+Input!$G$96)*$G$7)/A18taxstdlife))</f>
        <v>0</v>
      </c>
      <c r="BF553" s="172">
        <f>IF(A18taxstdlife="n/a","n/a",IF(BF$3&gt;(A18taxstdlife+$E553),((Input!$G$120+Input!$G$96)*$G$7)-SUM($G553:BE553),((Input!$G$120+Input!$G$96)*$G$7)/A18taxstdlife))</f>
        <v>0</v>
      </c>
      <c r="BG553" s="172">
        <f>IF(A18taxstdlife="n/a","n/a",IF(BG$3&gt;(A18taxstdlife+$E553),((Input!$G$120+Input!$G$96)*$G$7)-SUM($G553:BF553),((Input!$G$120+Input!$G$96)*$G$7)/A18taxstdlife))</f>
        <v>0</v>
      </c>
      <c r="BH553" s="172">
        <f>IF(A18taxstdlife="n/a","n/a",IF(BH$3&gt;(A18taxstdlife+$E553),((Input!$G$120+Input!$G$96)*$G$7)-SUM($G553:BG553),((Input!$G$120+Input!$G$96)*$G$7)/A18taxstdlife))</f>
        <v>0</v>
      </c>
      <c r="BI553" s="172">
        <f>IF(A18taxstdlife="n/a","n/a",IF(BI$3&gt;(A18taxstdlife+$E553),((Input!$G$120+Input!$G$96)*$G$7)-SUM($G553:BH553),((Input!$G$120+Input!$G$96)*$G$7)/A18taxstdlife))</f>
        <v>0</v>
      </c>
      <c r="BJ553" s="16"/>
      <c r="BK553" s="16"/>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2" customFormat="1" hidden="1" outlineLevel="2">
      <c r="A554" s="16"/>
      <c r="B554" s="16"/>
      <c r="C554" s="35"/>
      <c r="D554" s="546"/>
      <c r="E554" s="293">
        <v>2</v>
      </c>
      <c r="F554" s="37"/>
      <c r="G554" s="318"/>
      <c r="H554" s="319"/>
      <c r="I554" s="172">
        <f>IF(A18taxstdlife="n/a","n/a",IF(I$3&gt;(A18taxstdlife+$E554),((Input!$H$120+Input!$H$96)*$H$7)-SUM($H554:H554),((Input!$H$120+Input!$H$96)*$H$7)/A18taxstdlife))</f>
        <v>0</v>
      </c>
      <c r="J554" s="172">
        <f>IF(A18taxstdlife="n/a","n/a",IF(J$3&gt;(A18taxstdlife+$E554),((Input!$H$120+Input!$H$96)*$H$7)-SUM($H554:I554),((Input!$H$120+Input!$H$96)*$H$7)/A18taxstdlife))</f>
        <v>0</v>
      </c>
      <c r="K554" s="172">
        <f>IF(A18taxstdlife="n/a","n/a",IF(K$3&gt;(A18taxstdlife+$E554),((Input!$H$120+Input!$H$96)*$H$7)-SUM($H554:J554),((Input!$H$120+Input!$H$96)*$H$7)/A18taxstdlife))</f>
        <v>0</v>
      </c>
      <c r="L554" s="172">
        <f>IF(A18taxstdlife="n/a","n/a",IF(L$3&gt;(A18taxstdlife+$E554),((Input!$H$120+Input!$H$96)*$H$7)-SUM($H554:K554),((Input!$H$120+Input!$H$96)*$H$7)/A18taxstdlife))</f>
        <v>0</v>
      </c>
      <c r="M554" s="172">
        <f>IF(A18taxstdlife="n/a","n/a",IF(M$3&gt;(A18taxstdlife+$E554),((Input!$H$120+Input!$H$96)*$H$7)-SUM($H554:L554),((Input!$H$120+Input!$H$96)*$H$7)/A18taxstdlife))</f>
        <v>0</v>
      </c>
      <c r="N554" s="172">
        <f>IF(A18taxstdlife="n/a","n/a",IF(N$3&gt;(A18taxstdlife+$E554),((Input!$H$120+Input!$H$96)*$H$7)-SUM($H554:M554),((Input!$H$120+Input!$H$96)*$H$7)/A18taxstdlife))</f>
        <v>0</v>
      </c>
      <c r="O554" s="172">
        <f>IF(A18taxstdlife="n/a","n/a",IF(O$3&gt;(A18taxstdlife+$E554),((Input!$H$120+Input!$H$96)*$H$7)-SUM($H554:N554),((Input!$H$120+Input!$H$96)*$H$7)/A18taxstdlife))</f>
        <v>0</v>
      </c>
      <c r="P554" s="172">
        <f>IF(A18taxstdlife="n/a","n/a",IF(P$3&gt;(A18taxstdlife+$E554),((Input!$H$120+Input!$H$96)*$H$7)-SUM($H554:O554),((Input!$H$120+Input!$H$96)*$H$7)/A18taxstdlife))</f>
        <v>0</v>
      </c>
      <c r="Q554" s="172">
        <f>IF(A18taxstdlife="n/a","n/a",IF(Q$3&gt;(A18taxstdlife+$E554),((Input!$H$120+Input!$H$96)*$H$7)-SUM($H554:P554),((Input!$H$120+Input!$H$96)*$H$7)/A18taxstdlife))</f>
        <v>0</v>
      </c>
      <c r="R554" s="172">
        <f>IF(A18taxstdlife="n/a","n/a",IF(R$3&gt;(A18taxstdlife+$E554),((Input!$H$120+Input!$H$96)*$H$7)-SUM($H554:Q554),((Input!$H$120+Input!$H$96)*$H$7)/A18taxstdlife))</f>
        <v>0</v>
      </c>
      <c r="S554" s="172">
        <f>IF(A18taxstdlife="n/a","n/a",IF(S$3&gt;(A18taxstdlife+$E554),((Input!$H$120+Input!$H$96)*$H$7)-SUM($H554:R554),((Input!$H$120+Input!$H$96)*$H$7)/A18taxstdlife))</f>
        <v>0</v>
      </c>
      <c r="T554" s="172">
        <f>IF(A18taxstdlife="n/a","n/a",IF(T$3&gt;(A18taxstdlife+$E554),((Input!$H$120+Input!$H$96)*$H$7)-SUM($H554:S554),((Input!$H$120+Input!$H$96)*$H$7)/A18taxstdlife))</f>
        <v>0</v>
      </c>
      <c r="U554" s="172">
        <f>IF(A18taxstdlife="n/a","n/a",IF(U$3&gt;(A18taxstdlife+$E554),((Input!$H$120+Input!$H$96)*$H$7)-SUM($H554:T554),((Input!$H$120+Input!$H$96)*$H$7)/A18taxstdlife))</f>
        <v>0</v>
      </c>
      <c r="V554" s="172">
        <f>IF(A18taxstdlife="n/a","n/a",IF(V$3&gt;(A18taxstdlife+$E554),((Input!$H$120+Input!$H$96)*$H$7)-SUM($H554:U554),((Input!$H$120+Input!$H$96)*$H$7)/A18taxstdlife))</f>
        <v>0</v>
      </c>
      <c r="W554" s="172">
        <f>IF(A18taxstdlife="n/a","n/a",IF(W$3&gt;(A18taxstdlife+$E554),((Input!$H$120+Input!$H$96)*$H$7)-SUM($H554:V554),((Input!$H$120+Input!$H$96)*$H$7)/A18taxstdlife))</f>
        <v>0</v>
      </c>
      <c r="X554" s="172">
        <f>IF(A18taxstdlife="n/a","n/a",IF(X$3&gt;(A18taxstdlife+$E554),((Input!$H$120+Input!$H$96)*$H$7)-SUM($H554:W554),((Input!$H$120+Input!$H$96)*$H$7)/A18taxstdlife))</f>
        <v>0</v>
      </c>
      <c r="Y554" s="172">
        <f>IF(A18taxstdlife="n/a","n/a",IF(Y$3&gt;(A18taxstdlife+$E554),((Input!$H$120+Input!$H$96)*$H$7)-SUM($H554:X554),((Input!$H$120+Input!$H$96)*$H$7)/A18taxstdlife))</f>
        <v>0</v>
      </c>
      <c r="Z554" s="172">
        <f>IF(A18taxstdlife="n/a","n/a",IF(Z$3&gt;(A18taxstdlife+$E554),((Input!$H$120+Input!$H$96)*$H$7)-SUM($H554:Y554),((Input!$H$120+Input!$H$96)*$H$7)/A18taxstdlife))</f>
        <v>0</v>
      </c>
      <c r="AA554" s="172">
        <f>IF(A18taxstdlife="n/a","n/a",IF(AA$3&gt;(A18taxstdlife+$E554),((Input!$H$120+Input!$H$96)*$H$7)-SUM($H554:Z554),((Input!$H$120+Input!$H$96)*$H$7)/A18taxstdlife))</f>
        <v>0</v>
      </c>
      <c r="AB554" s="172">
        <f>IF(A18taxstdlife="n/a","n/a",IF(AB$3&gt;(A18taxstdlife+$E554),((Input!$H$120+Input!$H$96)*$H$7)-SUM($H554:AA554),((Input!$H$120+Input!$H$96)*$H$7)/A18taxstdlife))</f>
        <v>0</v>
      </c>
      <c r="AC554" s="172">
        <f>IF(A18taxstdlife="n/a","n/a",IF(AC$3&gt;(A18taxstdlife+$E554),((Input!$H$120+Input!$H$96)*$H$7)-SUM($H554:AB554),((Input!$H$120+Input!$H$96)*$H$7)/A18taxstdlife))</f>
        <v>0</v>
      </c>
      <c r="AD554" s="172">
        <f>IF(A18taxstdlife="n/a","n/a",IF(AD$3&gt;(A18taxstdlife+$E554),((Input!$H$120+Input!$H$96)*$H$7)-SUM($H554:AC554),((Input!$H$120+Input!$H$96)*$H$7)/A18taxstdlife))</f>
        <v>0</v>
      </c>
      <c r="AE554" s="172">
        <f>IF(A18taxstdlife="n/a","n/a",IF(AE$3&gt;(A18taxstdlife+$E554),((Input!$H$120+Input!$H$96)*$H$7)-SUM($H554:AD554),((Input!$H$120+Input!$H$96)*$H$7)/A18taxstdlife))</f>
        <v>0</v>
      </c>
      <c r="AF554" s="172">
        <f>IF(A18taxstdlife="n/a","n/a",IF(AF$3&gt;(A18taxstdlife+$E554),((Input!$H$120+Input!$H$96)*$H$7)-SUM($H554:AE554),((Input!$H$120+Input!$H$96)*$H$7)/A18taxstdlife))</f>
        <v>0</v>
      </c>
      <c r="AG554" s="172">
        <f>IF(A18taxstdlife="n/a","n/a",IF(AG$3&gt;(A18taxstdlife+$E554),((Input!$H$120+Input!$H$96)*$H$7)-SUM($H554:AF554),((Input!$H$120+Input!$H$96)*$H$7)/A18taxstdlife))</f>
        <v>0</v>
      </c>
      <c r="AH554" s="172">
        <f>IF(A18taxstdlife="n/a","n/a",IF(AH$3&gt;(A18taxstdlife+$E554),((Input!$H$120+Input!$H$96)*$H$7)-SUM($H554:AG554),((Input!$H$120+Input!$H$96)*$H$7)/A18taxstdlife))</f>
        <v>0</v>
      </c>
      <c r="AI554" s="172">
        <f>IF(A18taxstdlife="n/a","n/a",IF(AI$3&gt;(A18taxstdlife+$E554),((Input!$H$120+Input!$H$96)*$H$7)-SUM($H554:AH554),((Input!$H$120+Input!$H$96)*$H$7)/A18taxstdlife))</f>
        <v>0</v>
      </c>
      <c r="AJ554" s="172">
        <f>IF(A18taxstdlife="n/a","n/a",IF(AJ$3&gt;(A18taxstdlife+$E554),((Input!$H$120+Input!$H$96)*$H$7)-SUM($H554:AI554),((Input!$H$120+Input!$H$96)*$H$7)/A18taxstdlife))</f>
        <v>0</v>
      </c>
      <c r="AK554" s="172">
        <f>IF(A18taxstdlife="n/a","n/a",IF(AK$3&gt;(A18taxstdlife+$E554),((Input!$H$120+Input!$H$96)*$H$7)-SUM($H554:AJ554),((Input!$H$120+Input!$H$96)*$H$7)/A18taxstdlife))</f>
        <v>0</v>
      </c>
      <c r="AL554" s="172">
        <f>IF(A18taxstdlife="n/a","n/a",IF(AL$3&gt;(A18taxstdlife+$E554),((Input!$H$120+Input!$H$96)*$H$7)-SUM($H554:AK554),((Input!$H$120+Input!$H$96)*$H$7)/A18taxstdlife))</f>
        <v>0</v>
      </c>
      <c r="AM554" s="172">
        <f>IF(A18taxstdlife="n/a","n/a",IF(AM$3&gt;(A18taxstdlife+$E554),((Input!$H$120+Input!$H$96)*$H$7)-SUM($H554:AL554),((Input!$H$120+Input!$H$96)*$H$7)/A18taxstdlife))</f>
        <v>0</v>
      </c>
      <c r="AN554" s="172">
        <f>IF(A18taxstdlife="n/a","n/a",IF(AN$3&gt;(A18taxstdlife+$E554),((Input!$H$120+Input!$H$96)*$H$7)-SUM($H554:AM554),((Input!$H$120+Input!$H$96)*$H$7)/A18taxstdlife))</f>
        <v>0</v>
      </c>
      <c r="AO554" s="172">
        <f>IF(A18taxstdlife="n/a","n/a",IF(AO$3&gt;(A18taxstdlife+$E554),((Input!$H$120+Input!$H$96)*$H$7)-SUM($H554:AN554),((Input!$H$120+Input!$H$96)*$H$7)/A18taxstdlife))</f>
        <v>0</v>
      </c>
      <c r="AP554" s="172">
        <f>IF(A18taxstdlife="n/a","n/a",IF(AP$3&gt;(A18taxstdlife+$E554),((Input!$H$120+Input!$H$96)*$H$7)-SUM($H554:AO554),((Input!$H$120+Input!$H$96)*$H$7)/A18taxstdlife))</f>
        <v>0</v>
      </c>
      <c r="AQ554" s="172">
        <f>IF(A18taxstdlife="n/a","n/a",IF(AQ$3&gt;(A18taxstdlife+$E554),((Input!$H$120+Input!$H$96)*$H$7)-SUM($H554:AP554),((Input!$H$120+Input!$H$96)*$H$7)/A18taxstdlife))</f>
        <v>0</v>
      </c>
      <c r="AR554" s="172">
        <f>IF(A18taxstdlife="n/a","n/a",IF(AR$3&gt;(A18taxstdlife+$E554),((Input!$H$120+Input!$H$96)*$H$7)-SUM($H554:AQ554),((Input!$H$120+Input!$H$96)*$H$7)/A18taxstdlife))</f>
        <v>0</v>
      </c>
      <c r="AS554" s="172">
        <f>IF(A18taxstdlife="n/a","n/a",IF(AS$3&gt;(A18taxstdlife+$E554),((Input!$H$120+Input!$H$96)*$H$7)-SUM($H554:AR554),((Input!$H$120+Input!$H$96)*$H$7)/A18taxstdlife))</f>
        <v>0</v>
      </c>
      <c r="AT554" s="172">
        <f>IF(A18taxstdlife="n/a","n/a",IF(AT$3&gt;(A18taxstdlife+$E554),((Input!$H$120+Input!$H$96)*$H$7)-SUM($H554:AS554),((Input!$H$120+Input!$H$96)*$H$7)/A18taxstdlife))</f>
        <v>0</v>
      </c>
      <c r="AU554" s="172">
        <f>IF(A18taxstdlife="n/a","n/a",IF(AU$3&gt;(A18taxstdlife+$E554),((Input!$H$120+Input!$H$96)*$H$7)-SUM($H554:AT554),((Input!$H$120+Input!$H$96)*$H$7)/A18taxstdlife))</f>
        <v>0</v>
      </c>
      <c r="AV554" s="172">
        <f>IF(A18taxstdlife="n/a","n/a",IF(AV$3&gt;(A18taxstdlife+$E554),((Input!$H$120+Input!$H$96)*$H$7)-SUM($H554:AU554),((Input!$H$120+Input!$H$96)*$H$7)/A18taxstdlife))</f>
        <v>0</v>
      </c>
      <c r="AW554" s="172">
        <f>IF(A18taxstdlife="n/a","n/a",IF(AW$3&gt;(A18taxstdlife+$E554),((Input!$H$120+Input!$H$96)*$H$7)-SUM($H554:AV554),((Input!$H$120+Input!$H$96)*$H$7)/A18taxstdlife))</f>
        <v>0</v>
      </c>
      <c r="AX554" s="172">
        <f>IF(A18taxstdlife="n/a","n/a",IF(AX$3&gt;(A18taxstdlife+$E554),((Input!$H$120+Input!$H$96)*$H$7)-SUM($H554:AW554),((Input!$H$120+Input!$H$96)*$H$7)/A18taxstdlife))</f>
        <v>0</v>
      </c>
      <c r="AY554" s="172">
        <f>IF(A18taxstdlife="n/a","n/a",IF(AY$3&gt;(A18taxstdlife+$E554),((Input!$H$120+Input!$H$96)*$H$7)-SUM($H554:AX554),((Input!$H$120+Input!$H$96)*$H$7)/A18taxstdlife))</f>
        <v>0</v>
      </c>
      <c r="AZ554" s="172">
        <f>IF(A18taxstdlife="n/a","n/a",IF(AZ$3&gt;(A18taxstdlife+$E554),((Input!$H$120+Input!$H$96)*$H$7)-SUM($H554:AY554),((Input!$H$120+Input!$H$96)*$H$7)/A18taxstdlife))</f>
        <v>0</v>
      </c>
      <c r="BA554" s="172">
        <f>IF(A18taxstdlife="n/a","n/a",IF(BA$3&gt;(A18taxstdlife+$E554),((Input!$H$120+Input!$H$96)*$H$7)-SUM($H554:AZ554),((Input!$H$120+Input!$H$96)*$H$7)/A18taxstdlife))</f>
        <v>0</v>
      </c>
      <c r="BB554" s="172">
        <f>IF(A18taxstdlife="n/a","n/a",IF(BB$3&gt;(A18taxstdlife+$E554),((Input!$H$120+Input!$H$96)*$H$7)-SUM($H554:BA554),((Input!$H$120+Input!$H$96)*$H$7)/A18taxstdlife))</f>
        <v>0</v>
      </c>
      <c r="BC554" s="172">
        <f>IF(A18taxstdlife="n/a","n/a",IF(BC$3&gt;(A18taxstdlife+$E554),((Input!$H$120+Input!$H$96)*$H$7)-SUM($H554:BB554),((Input!$H$120+Input!$H$96)*$H$7)/A18taxstdlife))</f>
        <v>0</v>
      </c>
      <c r="BD554" s="172">
        <f>IF(A18taxstdlife="n/a","n/a",IF(BD$3&gt;(A18taxstdlife+$E554),((Input!$H$120+Input!$H$96)*$H$7)-SUM($H554:BC554),((Input!$H$120+Input!$H$96)*$H$7)/A18taxstdlife))</f>
        <v>0</v>
      </c>
      <c r="BE554" s="172">
        <f>IF(A18taxstdlife="n/a","n/a",IF(BE$3&gt;(A18taxstdlife+$E554),((Input!$H$120+Input!$H$96)*$H$7)-SUM($H554:BD554),((Input!$H$120+Input!$H$96)*$H$7)/A18taxstdlife))</f>
        <v>0</v>
      </c>
      <c r="BF554" s="172">
        <f>IF(A18taxstdlife="n/a","n/a",IF(BF$3&gt;(A18taxstdlife+$E554),((Input!$H$120+Input!$H$96)*$H$7)-SUM($H554:BE554),((Input!$H$120+Input!$H$96)*$H$7)/A18taxstdlife))</f>
        <v>0</v>
      </c>
      <c r="BG554" s="172">
        <f>IF(A18taxstdlife="n/a","n/a",IF(BG$3&gt;(A18taxstdlife+$E554),((Input!$H$120+Input!$H$96)*$H$7)-SUM($H554:BF554),((Input!$H$120+Input!$H$96)*$H$7)/A18taxstdlife))</f>
        <v>0</v>
      </c>
      <c r="BH554" s="172">
        <f>IF(A18taxstdlife="n/a","n/a",IF(BH$3&gt;(A18taxstdlife+$E554),((Input!$H$120+Input!$H$96)*$H$7)-SUM($H554:BG554),((Input!$H$120+Input!$H$96)*$H$7)/A18taxstdlife))</f>
        <v>0</v>
      </c>
      <c r="BI554" s="172">
        <f>IF(A18taxstdlife="n/a","n/a",IF(BI$3&gt;(A18taxstdlife+$E554),((Input!$H$120+Input!$H$96)*$H$7)-SUM($H554:BH554),((Input!$H$120+Input!$H$96)*$H$7)/A18taxstdlife))</f>
        <v>0</v>
      </c>
      <c r="BJ554" s="16"/>
      <c r="BK554" s="16"/>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2" customFormat="1" hidden="1" outlineLevel="2">
      <c r="A555" s="16"/>
      <c r="B555" s="16"/>
      <c r="C555" s="35"/>
      <c r="D555" s="546"/>
      <c r="E555" s="293">
        <v>3</v>
      </c>
      <c r="F555" s="37"/>
      <c r="G555" s="318"/>
      <c r="H555" s="320"/>
      <c r="I555" s="319"/>
      <c r="J555" s="172">
        <f>IF(A18taxstdlife="n/a","n/a",IF(J$3&gt;(A18taxstdlife+$E555),((Input!$I$120+Input!$I$96)*$I$7)-SUM($I555:I555),((Input!$I$120+Input!$I$96)*$I$7)/A18taxstdlife))</f>
        <v>0</v>
      </c>
      <c r="K555" s="172">
        <f>IF(A18taxstdlife="n/a","n/a",IF(K$3&gt;(A18taxstdlife+$E555),((Input!$I$120+Input!$I$96)*$I$7)-SUM($I555:J555),((Input!$I$120+Input!$I$96)*$I$7)/A18taxstdlife))</f>
        <v>0</v>
      </c>
      <c r="L555" s="172">
        <f>IF(A18taxstdlife="n/a","n/a",IF(L$3&gt;(A18taxstdlife+$E555),((Input!$I$120+Input!$I$96)*$I$7)-SUM($I555:K555),((Input!$I$120+Input!$I$96)*$I$7)/A18taxstdlife))</f>
        <v>0</v>
      </c>
      <c r="M555" s="172">
        <f>IF(A18taxstdlife="n/a","n/a",IF(M$3&gt;(A18taxstdlife+$E555),((Input!$I$120+Input!$I$96)*$I$7)-SUM($I555:L555),((Input!$I$120+Input!$I$96)*$I$7)/A18taxstdlife))</f>
        <v>0</v>
      </c>
      <c r="N555" s="172">
        <f>IF(A18taxstdlife="n/a","n/a",IF(N$3&gt;(A18taxstdlife+$E555),((Input!$I$120+Input!$I$96)*$I$7)-SUM($I555:M555),((Input!$I$120+Input!$I$96)*$I$7)/A18taxstdlife))</f>
        <v>0</v>
      </c>
      <c r="O555" s="172">
        <f>IF(A18taxstdlife="n/a","n/a",IF(O$3&gt;(A18taxstdlife+$E555),((Input!$I$120+Input!$I$96)*$I$7)-SUM($I555:N555),((Input!$I$120+Input!$I$96)*$I$7)/A18taxstdlife))</f>
        <v>0</v>
      </c>
      <c r="P555" s="172">
        <f>IF(A18taxstdlife="n/a","n/a",IF(P$3&gt;(A18taxstdlife+$E555),((Input!$I$120+Input!$I$96)*$I$7)-SUM($I555:O555),((Input!$I$120+Input!$I$96)*$I$7)/A18taxstdlife))</f>
        <v>0</v>
      </c>
      <c r="Q555" s="172">
        <f>IF(A18taxstdlife="n/a","n/a",IF(Q$3&gt;(A18taxstdlife+$E555),((Input!$I$120+Input!$I$96)*$I$7)-SUM($I555:P555),((Input!$I$120+Input!$I$96)*$I$7)/A18taxstdlife))</f>
        <v>0</v>
      </c>
      <c r="R555" s="172">
        <f>IF(A18taxstdlife="n/a","n/a",IF(R$3&gt;(A18taxstdlife+$E555),((Input!$I$120+Input!$I$96)*$I$7)-SUM($I555:Q555),((Input!$I$120+Input!$I$96)*$I$7)/A18taxstdlife))</f>
        <v>0</v>
      </c>
      <c r="S555" s="172">
        <f>IF(A18taxstdlife="n/a","n/a",IF(S$3&gt;(A18taxstdlife+$E555),((Input!$I$120+Input!$I$96)*$I$7)-SUM($I555:R555),((Input!$I$120+Input!$I$96)*$I$7)/A18taxstdlife))</f>
        <v>0</v>
      </c>
      <c r="T555" s="172">
        <f>IF(A18taxstdlife="n/a","n/a",IF(T$3&gt;(A18taxstdlife+$E555),((Input!$I$120+Input!$I$96)*$I$7)-SUM($I555:S555),((Input!$I$120+Input!$I$96)*$I$7)/A18taxstdlife))</f>
        <v>0</v>
      </c>
      <c r="U555" s="172">
        <f>IF(A18taxstdlife="n/a","n/a",IF(U$3&gt;(A18taxstdlife+$E555),((Input!$I$120+Input!$I$96)*$I$7)-SUM($I555:T555),((Input!$I$120+Input!$I$96)*$I$7)/A18taxstdlife))</f>
        <v>0</v>
      </c>
      <c r="V555" s="172">
        <f>IF(A18taxstdlife="n/a","n/a",IF(V$3&gt;(A18taxstdlife+$E555),((Input!$I$120+Input!$I$96)*$I$7)-SUM($I555:U555),((Input!$I$120+Input!$I$96)*$I$7)/A18taxstdlife))</f>
        <v>0</v>
      </c>
      <c r="W555" s="172">
        <f>IF(A18taxstdlife="n/a","n/a",IF(W$3&gt;(A18taxstdlife+$E555),((Input!$I$120+Input!$I$96)*$I$7)-SUM($I555:V555),((Input!$I$120+Input!$I$96)*$I$7)/A18taxstdlife))</f>
        <v>0</v>
      </c>
      <c r="X555" s="172">
        <f>IF(A18taxstdlife="n/a","n/a",IF(X$3&gt;(A18taxstdlife+$E555),((Input!$I$120+Input!$I$96)*$I$7)-SUM($I555:W555),((Input!$I$120+Input!$I$96)*$I$7)/A18taxstdlife))</f>
        <v>0</v>
      </c>
      <c r="Y555" s="172">
        <f>IF(A18taxstdlife="n/a","n/a",IF(Y$3&gt;(A18taxstdlife+$E555),((Input!$I$120+Input!$I$96)*$I$7)-SUM($I555:X555),((Input!$I$120+Input!$I$96)*$I$7)/A18taxstdlife))</f>
        <v>0</v>
      </c>
      <c r="Z555" s="172">
        <f>IF(A18taxstdlife="n/a","n/a",IF(Z$3&gt;(A18taxstdlife+$E555),((Input!$I$120+Input!$I$96)*$I$7)-SUM($I555:Y555),((Input!$I$120+Input!$I$96)*$I$7)/A18taxstdlife))</f>
        <v>0</v>
      </c>
      <c r="AA555" s="172">
        <f>IF(A18taxstdlife="n/a","n/a",IF(AA$3&gt;(A18taxstdlife+$E555),((Input!$I$120+Input!$I$96)*$I$7)-SUM($I555:Z555),((Input!$I$120+Input!$I$96)*$I$7)/A18taxstdlife))</f>
        <v>0</v>
      </c>
      <c r="AB555" s="172">
        <f>IF(A18taxstdlife="n/a","n/a",IF(AB$3&gt;(A18taxstdlife+$E555),((Input!$I$120+Input!$I$96)*$I$7)-SUM($I555:AA555),((Input!$I$120+Input!$I$96)*$I$7)/A18taxstdlife))</f>
        <v>0</v>
      </c>
      <c r="AC555" s="172">
        <f>IF(A18taxstdlife="n/a","n/a",IF(AC$3&gt;(A18taxstdlife+$E555),((Input!$I$120+Input!$I$96)*$I$7)-SUM($I555:AB555),((Input!$I$120+Input!$I$96)*$I$7)/A18taxstdlife))</f>
        <v>0</v>
      </c>
      <c r="AD555" s="172">
        <f>IF(A18taxstdlife="n/a","n/a",IF(AD$3&gt;(A18taxstdlife+$E555),((Input!$I$120+Input!$I$96)*$I$7)-SUM($I555:AC555),((Input!$I$120+Input!$I$96)*$I$7)/A18taxstdlife))</f>
        <v>0</v>
      </c>
      <c r="AE555" s="172">
        <f>IF(A18taxstdlife="n/a","n/a",IF(AE$3&gt;(A18taxstdlife+$E555),((Input!$I$120+Input!$I$96)*$I$7)-SUM($I555:AD555),((Input!$I$120+Input!$I$96)*$I$7)/A18taxstdlife))</f>
        <v>0</v>
      </c>
      <c r="AF555" s="172">
        <f>IF(A18taxstdlife="n/a","n/a",IF(AF$3&gt;(A18taxstdlife+$E555),((Input!$I$120+Input!$I$96)*$I$7)-SUM($I555:AE555),((Input!$I$120+Input!$I$96)*$I$7)/A18taxstdlife))</f>
        <v>0</v>
      </c>
      <c r="AG555" s="172">
        <f>IF(A18taxstdlife="n/a","n/a",IF(AG$3&gt;(A18taxstdlife+$E555),((Input!$I$120+Input!$I$96)*$I$7)-SUM($I555:AF555),((Input!$I$120+Input!$I$96)*$I$7)/A18taxstdlife))</f>
        <v>0</v>
      </c>
      <c r="AH555" s="172">
        <f>IF(A18taxstdlife="n/a","n/a",IF(AH$3&gt;(A18taxstdlife+$E555),((Input!$I$120+Input!$I$96)*$I$7)-SUM($I555:AG555),((Input!$I$120+Input!$I$96)*$I$7)/A18taxstdlife))</f>
        <v>0</v>
      </c>
      <c r="AI555" s="172">
        <f>IF(A18taxstdlife="n/a","n/a",IF(AI$3&gt;(A18taxstdlife+$E555),((Input!$I$120+Input!$I$96)*$I$7)-SUM($I555:AH555),((Input!$I$120+Input!$I$96)*$I$7)/A18taxstdlife))</f>
        <v>0</v>
      </c>
      <c r="AJ555" s="172">
        <f>IF(A18taxstdlife="n/a","n/a",IF(AJ$3&gt;(A18taxstdlife+$E555),((Input!$I$120+Input!$I$96)*$I$7)-SUM($I555:AI555),((Input!$I$120+Input!$I$96)*$I$7)/A18taxstdlife))</f>
        <v>0</v>
      </c>
      <c r="AK555" s="172">
        <f>IF(A18taxstdlife="n/a","n/a",IF(AK$3&gt;(A18taxstdlife+$E555),((Input!$I$120+Input!$I$96)*$I$7)-SUM($I555:AJ555),((Input!$I$120+Input!$I$96)*$I$7)/A18taxstdlife))</f>
        <v>0</v>
      </c>
      <c r="AL555" s="172">
        <f>IF(A18taxstdlife="n/a","n/a",IF(AL$3&gt;(A18taxstdlife+$E555),((Input!$I$120+Input!$I$96)*$I$7)-SUM($I555:AK555),((Input!$I$120+Input!$I$96)*$I$7)/A18taxstdlife))</f>
        <v>0</v>
      </c>
      <c r="AM555" s="172">
        <f>IF(A18taxstdlife="n/a","n/a",IF(AM$3&gt;(A18taxstdlife+$E555),((Input!$I$120+Input!$I$96)*$I$7)-SUM($I555:AL555),((Input!$I$120+Input!$I$96)*$I$7)/A18taxstdlife))</f>
        <v>0</v>
      </c>
      <c r="AN555" s="172">
        <f>IF(A18taxstdlife="n/a","n/a",IF(AN$3&gt;(A18taxstdlife+$E555),((Input!$I$120+Input!$I$96)*$I$7)-SUM($I555:AM555),((Input!$I$120+Input!$I$96)*$I$7)/A18taxstdlife))</f>
        <v>0</v>
      </c>
      <c r="AO555" s="172">
        <f>IF(A18taxstdlife="n/a","n/a",IF(AO$3&gt;(A18taxstdlife+$E555),((Input!$I$120+Input!$I$96)*$I$7)-SUM($I555:AN555),((Input!$I$120+Input!$I$96)*$I$7)/A18taxstdlife))</f>
        <v>0</v>
      </c>
      <c r="AP555" s="172">
        <f>IF(A18taxstdlife="n/a","n/a",IF(AP$3&gt;(A18taxstdlife+$E555),((Input!$I$120+Input!$I$96)*$I$7)-SUM($I555:AO555),((Input!$I$120+Input!$I$96)*$I$7)/A18taxstdlife))</f>
        <v>0</v>
      </c>
      <c r="AQ555" s="172">
        <f>IF(A18taxstdlife="n/a","n/a",IF(AQ$3&gt;(A18taxstdlife+$E555),((Input!$I$120+Input!$I$96)*$I$7)-SUM($I555:AP555),((Input!$I$120+Input!$I$96)*$I$7)/A18taxstdlife))</f>
        <v>0</v>
      </c>
      <c r="AR555" s="172">
        <f>IF(A18taxstdlife="n/a","n/a",IF(AR$3&gt;(A18taxstdlife+$E555),((Input!$I$120+Input!$I$96)*$I$7)-SUM($I555:AQ555),((Input!$I$120+Input!$I$96)*$I$7)/A18taxstdlife))</f>
        <v>0</v>
      </c>
      <c r="AS555" s="172">
        <f>IF(A18taxstdlife="n/a","n/a",IF(AS$3&gt;(A18taxstdlife+$E555),((Input!$I$120+Input!$I$96)*$I$7)-SUM($I555:AR555),((Input!$I$120+Input!$I$96)*$I$7)/A18taxstdlife))</f>
        <v>0</v>
      </c>
      <c r="AT555" s="172">
        <f>IF(A18taxstdlife="n/a","n/a",IF(AT$3&gt;(A18taxstdlife+$E555),((Input!$I$120+Input!$I$96)*$I$7)-SUM($I555:AS555),((Input!$I$120+Input!$I$96)*$I$7)/A18taxstdlife))</f>
        <v>0</v>
      </c>
      <c r="AU555" s="172">
        <f>IF(A18taxstdlife="n/a","n/a",IF(AU$3&gt;(A18taxstdlife+$E555),((Input!$I$120+Input!$I$96)*$I$7)-SUM($I555:AT555),((Input!$I$120+Input!$I$96)*$I$7)/A18taxstdlife))</f>
        <v>0</v>
      </c>
      <c r="AV555" s="172">
        <f>IF(A18taxstdlife="n/a","n/a",IF(AV$3&gt;(A18taxstdlife+$E555),((Input!$I$120+Input!$I$96)*$I$7)-SUM($I555:AU555),((Input!$I$120+Input!$I$96)*$I$7)/A18taxstdlife))</f>
        <v>0</v>
      </c>
      <c r="AW555" s="172">
        <f>IF(A18taxstdlife="n/a","n/a",IF(AW$3&gt;(A18taxstdlife+$E555),((Input!$I$120+Input!$I$96)*$I$7)-SUM($I555:AV555),((Input!$I$120+Input!$I$96)*$I$7)/A18taxstdlife))</f>
        <v>0</v>
      </c>
      <c r="AX555" s="172">
        <f>IF(A18taxstdlife="n/a","n/a",IF(AX$3&gt;(A18taxstdlife+$E555),((Input!$I$120+Input!$I$96)*$I$7)-SUM($I555:AW555),((Input!$I$120+Input!$I$96)*$I$7)/A18taxstdlife))</f>
        <v>0</v>
      </c>
      <c r="AY555" s="172">
        <f>IF(A18taxstdlife="n/a","n/a",IF(AY$3&gt;(A18taxstdlife+$E555),((Input!$I$120+Input!$I$96)*$I$7)-SUM($I555:AX555),((Input!$I$120+Input!$I$96)*$I$7)/A18taxstdlife))</f>
        <v>0</v>
      </c>
      <c r="AZ555" s="172">
        <f>IF(A18taxstdlife="n/a","n/a",IF(AZ$3&gt;(A18taxstdlife+$E555),((Input!$I$120+Input!$I$96)*$I$7)-SUM($I555:AY555),((Input!$I$120+Input!$I$96)*$I$7)/A18taxstdlife))</f>
        <v>0</v>
      </c>
      <c r="BA555" s="172">
        <f>IF(A18taxstdlife="n/a","n/a",IF(BA$3&gt;(A18taxstdlife+$E555),((Input!$I$120+Input!$I$96)*$I$7)-SUM($I555:AZ555),((Input!$I$120+Input!$I$96)*$I$7)/A18taxstdlife))</f>
        <v>0</v>
      </c>
      <c r="BB555" s="172">
        <f>IF(A18taxstdlife="n/a","n/a",IF(BB$3&gt;(A18taxstdlife+$E555),((Input!$I$120+Input!$I$96)*$I$7)-SUM($I555:BA555),((Input!$I$120+Input!$I$96)*$I$7)/A18taxstdlife))</f>
        <v>0</v>
      </c>
      <c r="BC555" s="172">
        <f>IF(A18taxstdlife="n/a","n/a",IF(BC$3&gt;(A18taxstdlife+$E555),((Input!$I$120+Input!$I$96)*$I$7)-SUM($I555:BB555),((Input!$I$120+Input!$I$96)*$I$7)/A18taxstdlife))</f>
        <v>0</v>
      </c>
      <c r="BD555" s="172">
        <f>IF(A18taxstdlife="n/a","n/a",IF(BD$3&gt;(A18taxstdlife+$E555),((Input!$I$120+Input!$I$96)*$I$7)-SUM($I555:BC555),((Input!$I$120+Input!$I$96)*$I$7)/A18taxstdlife))</f>
        <v>0</v>
      </c>
      <c r="BE555" s="172">
        <f>IF(A18taxstdlife="n/a","n/a",IF(BE$3&gt;(A18taxstdlife+$E555),((Input!$I$120+Input!$I$96)*$I$7)-SUM($I555:BD555),((Input!$I$120+Input!$I$96)*$I$7)/A18taxstdlife))</f>
        <v>0</v>
      </c>
      <c r="BF555" s="172">
        <f>IF(A18taxstdlife="n/a","n/a",IF(BF$3&gt;(A18taxstdlife+$E555),((Input!$I$120+Input!$I$96)*$I$7)-SUM($I555:BE555),((Input!$I$120+Input!$I$96)*$I$7)/A18taxstdlife))</f>
        <v>0</v>
      </c>
      <c r="BG555" s="172">
        <f>IF(A18taxstdlife="n/a","n/a",IF(BG$3&gt;(A18taxstdlife+$E555),((Input!$I$120+Input!$I$96)*$I$7)-SUM($I555:BF555),((Input!$I$120+Input!$I$96)*$I$7)/A18taxstdlife))</f>
        <v>0</v>
      </c>
      <c r="BH555" s="172">
        <f>IF(A18taxstdlife="n/a","n/a",IF(BH$3&gt;(A18taxstdlife+$E555),((Input!$I$120+Input!$I$96)*$I$7)-SUM($I555:BG555),((Input!$I$120+Input!$I$96)*$I$7)/A18taxstdlife))</f>
        <v>0</v>
      </c>
      <c r="BI555" s="172">
        <f>IF(A18taxstdlife="n/a","n/a",IF(BI$3&gt;(A18taxstdlife+$E555),((Input!$I$120+Input!$I$96)*$I$7)-SUM($I555:BH555),((Input!$I$120+Input!$I$96)*$I$7)/A18taxstdlife))</f>
        <v>0</v>
      </c>
      <c r="BJ555" s="16"/>
      <c r="BK555" s="16"/>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2" customFormat="1" hidden="1" outlineLevel="2">
      <c r="A556" s="16"/>
      <c r="B556" s="16"/>
      <c r="C556" s="35"/>
      <c r="D556" s="546"/>
      <c r="E556" s="293">
        <v>4</v>
      </c>
      <c r="F556" s="37"/>
      <c r="G556" s="318"/>
      <c r="H556" s="320"/>
      <c r="I556" s="320"/>
      <c r="J556" s="319"/>
      <c r="K556" s="172">
        <f>IF(A18taxstdlife="n/a","n/a",IF(K$3&gt;(A18taxstdlife+$E556),((Input!$J$120+Input!$I$96)*$J$7)-SUM($J556:J556),((Input!$J$120+Input!$I$96)*$J$7)/A18taxstdlife))</f>
        <v>0</v>
      </c>
      <c r="L556" s="172">
        <f>IF(A18taxstdlife="n/a","n/a",IF(L$3&gt;(A18taxstdlife+$E556),((Input!$J$120+Input!$I$96)*$J$7)-SUM($J556:K556),((Input!$J$120+Input!$I$96)*$J$7)/A18taxstdlife))</f>
        <v>0</v>
      </c>
      <c r="M556" s="172">
        <f>IF(A18taxstdlife="n/a","n/a",IF(M$3&gt;(A18taxstdlife+$E556),((Input!$J$120+Input!$I$96)*$J$7)-SUM($J556:L556),((Input!$J$120+Input!$I$96)*$J$7)/A18taxstdlife))</f>
        <v>0</v>
      </c>
      <c r="N556" s="172">
        <f>IF(A18taxstdlife="n/a","n/a",IF(N$3&gt;(A18taxstdlife+$E556),((Input!$J$120+Input!$I$96)*$J$7)-SUM($J556:M556),((Input!$J$120+Input!$I$96)*$J$7)/A18taxstdlife))</f>
        <v>0</v>
      </c>
      <c r="O556" s="172">
        <f>IF(A18taxstdlife="n/a","n/a",IF(O$3&gt;(A18taxstdlife+$E556),((Input!$J$120+Input!$I$96)*$J$7)-SUM($J556:N556),((Input!$J$120+Input!$I$96)*$J$7)/A18taxstdlife))</f>
        <v>0</v>
      </c>
      <c r="P556" s="172">
        <f>IF(A18taxstdlife="n/a","n/a",IF(P$3&gt;(A18taxstdlife+$E556),((Input!$J$120+Input!$I$96)*$J$7)-SUM($J556:O556),((Input!$J$120+Input!$I$96)*$J$7)/A18taxstdlife))</f>
        <v>0</v>
      </c>
      <c r="Q556" s="172">
        <f>IF(A18taxstdlife="n/a","n/a",IF(Q$3&gt;(A18taxstdlife+$E556),((Input!$J$120+Input!$I$96)*$J$7)-SUM($J556:P556),((Input!$J$120+Input!$I$96)*$J$7)/A18taxstdlife))</f>
        <v>0</v>
      </c>
      <c r="R556" s="172">
        <f>IF(A18taxstdlife="n/a","n/a",IF(R$3&gt;(A18taxstdlife+$E556),((Input!$J$120+Input!$I$96)*$J$7)-SUM($J556:Q556),((Input!$J$120+Input!$I$96)*$J$7)/A18taxstdlife))</f>
        <v>0</v>
      </c>
      <c r="S556" s="172">
        <f>IF(A18taxstdlife="n/a","n/a",IF(S$3&gt;(A18taxstdlife+$E556),((Input!$J$120+Input!$I$96)*$J$7)-SUM($J556:R556),((Input!$J$120+Input!$I$96)*$J$7)/A18taxstdlife))</f>
        <v>0</v>
      </c>
      <c r="T556" s="172">
        <f>IF(A18taxstdlife="n/a","n/a",IF(T$3&gt;(A18taxstdlife+$E556),((Input!$J$120+Input!$I$96)*$J$7)-SUM($J556:S556),((Input!$J$120+Input!$I$96)*$J$7)/A18taxstdlife))</f>
        <v>0</v>
      </c>
      <c r="U556" s="172">
        <f>IF(A18taxstdlife="n/a","n/a",IF(U$3&gt;(A18taxstdlife+$E556),((Input!$J$120+Input!$I$96)*$J$7)-SUM($J556:T556),((Input!$J$120+Input!$I$96)*$J$7)/A18taxstdlife))</f>
        <v>0</v>
      </c>
      <c r="V556" s="172">
        <f>IF(A18taxstdlife="n/a","n/a",IF(V$3&gt;(A18taxstdlife+$E556),((Input!$J$120+Input!$I$96)*$J$7)-SUM($J556:U556),((Input!$J$120+Input!$I$96)*$J$7)/A18taxstdlife))</f>
        <v>0</v>
      </c>
      <c r="W556" s="172">
        <f>IF(A18taxstdlife="n/a","n/a",IF(W$3&gt;(A18taxstdlife+$E556),((Input!$J$120+Input!$I$96)*$J$7)-SUM($J556:V556),((Input!$J$120+Input!$I$96)*$J$7)/A18taxstdlife))</f>
        <v>0</v>
      </c>
      <c r="X556" s="172">
        <f>IF(A18taxstdlife="n/a","n/a",IF(X$3&gt;(A18taxstdlife+$E556),((Input!$J$120+Input!$I$96)*$J$7)-SUM($J556:W556),((Input!$J$120+Input!$I$96)*$J$7)/A18taxstdlife))</f>
        <v>0</v>
      </c>
      <c r="Y556" s="172">
        <f>IF(A18taxstdlife="n/a","n/a",IF(Y$3&gt;(A18taxstdlife+$E556),((Input!$J$120+Input!$I$96)*$J$7)-SUM($J556:X556),((Input!$J$120+Input!$I$96)*$J$7)/A18taxstdlife))</f>
        <v>0</v>
      </c>
      <c r="Z556" s="172">
        <f>IF(A18taxstdlife="n/a","n/a",IF(Z$3&gt;(A18taxstdlife+$E556),((Input!$J$120+Input!$I$96)*$J$7)-SUM($J556:Y556),((Input!$J$120+Input!$I$96)*$J$7)/A18taxstdlife))</f>
        <v>0</v>
      </c>
      <c r="AA556" s="172">
        <f>IF(A18taxstdlife="n/a","n/a",IF(AA$3&gt;(A18taxstdlife+$E556),((Input!$J$120+Input!$I$96)*$J$7)-SUM($J556:Z556),((Input!$J$120+Input!$I$96)*$J$7)/A18taxstdlife))</f>
        <v>0</v>
      </c>
      <c r="AB556" s="172">
        <f>IF(A18taxstdlife="n/a","n/a",IF(AB$3&gt;(A18taxstdlife+$E556),((Input!$J$120+Input!$I$96)*$J$7)-SUM($J556:AA556),((Input!$J$120+Input!$I$96)*$J$7)/A18taxstdlife))</f>
        <v>0</v>
      </c>
      <c r="AC556" s="172">
        <f>IF(A18taxstdlife="n/a","n/a",IF(AC$3&gt;(A18taxstdlife+$E556),((Input!$J$120+Input!$I$96)*$J$7)-SUM($J556:AB556),((Input!$J$120+Input!$I$96)*$J$7)/A18taxstdlife))</f>
        <v>0</v>
      </c>
      <c r="AD556" s="172">
        <f>IF(A18taxstdlife="n/a","n/a",IF(AD$3&gt;(A18taxstdlife+$E556),((Input!$J$120+Input!$I$96)*$J$7)-SUM($J556:AC556),((Input!$J$120+Input!$I$96)*$J$7)/A18taxstdlife))</f>
        <v>0</v>
      </c>
      <c r="AE556" s="172">
        <f>IF(A18taxstdlife="n/a","n/a",IF(AE$3&gt;(A18taxstdlife+$E556),((Input!$J$120+Input!$I$96)*$J$7)-SUM($J556:AD556),((Input!$J$120+Input!$I$96)*$J$7)/A18taxstdlife))</f>
        <v>0</v>
      </c>
      <c r="AF556" s="172">
        <f>IF(A18taxstdlife="n/a","n/a",IF(AF$3&gt;(A18taxstdlife+$E556),((Input!$J$120+Input!$I$96)*$J$7)-SUM($J556:AE556),((Input!$J$120+Input!$I$96)*$J$7)/A18taxstdlife))</f>
        <v>0</v>
      </c>
      <c r="AG556" s="172">
        <f>IF(A18taxstdlife="n/a","n/a",IF(AG$3&gt;(A18taxstdlife+$E556),((Input!$J$120+Input!$I$96)*$J$7)-SUM($J556:AF556),((Input!$J$120+Input!$I$96)*$J$7)/A18taxstdlife))</f>
        <v>0</v>
      </c>
      <c r="AH556" s="172">
        <f>IF(A18taxstdlife="n/a","n/a",IF(AH$3&gt;(A18taxstdlife+$E556),((Input!$J$120+Input!$I$96)*$J$7)-SUM($J556:AG556),((Input!$J$120+Input!$I$96)*$J$7)/A18taxstdlife))</f>
        <v>0</v>
      </c>
      <c r="AI556" s="172">
        <f>IF(A18taxstdlife="n/a","n/a",IF(AI$3&gt;(A18taxstdlife+$E556),((Input!$J$120+Input!$I$96)*$J$7)-SUM($J556:AH556),((Input!$J$120+Input!$I$96)*$J$7)/A18taxstdlife))</f>
        <v>0</v>
      </c>
      <c r="AJ556" s="172">
        <f>IF(A18taxstdlife="n/a","n/a",IF(AJ$3&gt;(A18taxstdlife+$E556),((Input!$J$120+Input!$I$96)*$J$7)-SUM($J556:AI556),((Input!$J$120+Input!$I$96)*$J$7)/A18taxstdlife))</f>
        <v>0</v>
      </c>
      <c r="AK556" s="172">
        <f>IF(A18taxstdlife="n/a","n/a",IF(AK$3&gt;(A18taxstdlife+$E556),((Input!$J$120+Input!$I$96)*$J$7)-SUM($J556:AJ556),((Input!$J$120+Input!$I$96)*$J$7)/A18taxstdlife))</f>
        <v>0</v>
      </c>
      <c r="AL556" s="172">
        <f>IF(A18taxstdlife="n/a","n/a",IF(AL$3&gt;(A18taxstdlife+$E556),((Input!$J$120+Input!$I$96)*$J$7)-SUM($J556:AK556),((Input!$J$120+Input!$I$96)*$J$7)/A18taxstdlife))</f>
        <v>0</v>
      </c>
      <c r="AM556" s="172">
        <f>IF(A18taxstdlife="n/a","n/a",IF(AM$3&gt;(A18taxstdlife+$E556),((Input!$J$120+Input!$I$96)*$J$7)-SUM($J556:AL556),((Input!$J$120+Input!$I$96)*$J$7)/A18taxstdlife))</f>
        <v>0</v>
      </c>
      <c r="AN556" s="172">
        <f>IF(A18taxstdlife="n/a","n/a",IF(AN$3&gt;(A18taxstdlife+$E556),((Input!$J$120+Input!$I$96)*$J$7)-SUM($J556:AM556),((Input!$J$120+Input!$I$96)*$J$7)/A18taxstdlife))</f>
        <v>0</v>
      </c>
      <c r="AO556" s="172">
        <f>IF(A18taxstdlife="n/a","n/a",IF(AO$3&gt;(A18taxstdlife+$E556),((Input!$J$120+Input!$I$96)*$J$7)-SUM($J556:AN556),((Input!$J$120+Input!$I$96)*$J$7)/A18taxstdlife))</f>
        <v>0</v>
      </c>
      <c r="AP556" s="172">
        <f>IF(A18taxstdlife="n/a","n/a",IF(AP$3&gt;(A18taxstdlife+$E556),((Input!$J$120+Input!$I$96)*$J$7)-SUM($J556:AO556),((Input!$J$120+Input!$I$96)*$J$7)/A18taxstdlife))</f>
        <v>0</v>
      </c>
      <c r="AQ556" s="172">
        <f>IF(A18taxstdlife="n/a","n/a",IF(AQ$3&gt;(A18taxstdlife+$E556),((Input!$J$120+Input!$I$96)*$J$7)-SUM($J556:AP556),((Input!$J$120+Input!$I$96)*$J$7)/A18taxstdlife))</f>
        <v>0</v>
      </c>
      <c r="AR556" s="172">
        <f>IF(A18taxstdlife="n/a","n/a",IF(AR$3&gt;(A18taxstdlife+$E556),((Input!$J$120+Input!$I$96)*$J$7)-SUM($J556:AQ556),((Input!$J$120+Input!$I$96)*$J$7)/A18taxstdlife))</f>
        <v>0</v>
      </c>
      <c r="AS556" s="172">
        <f>IF(A18taxstdlife="n/a","n/a",IF(AS$3&gt;(A18taxstdlife+$E556),((Input!$J$120+Input!$I$96)*$J$7)-SUM($J556:AR556),((Input!$J$120+Input!$I$96)*$J$7)/A18taxstdlife))</f>
        <v>0</v>
      </c>
      <c r="AT556" s="172">
        <f>IF(A18taxstdlife="n/a","n/a",IF(AT$3&gt;(A18taxstdlife+$E556),((Input!$J$120+Input!$I$96)*$J$7)-SUM($J556:AS556),((Input!$J$120+Input!$I$96)*$J$7)/A18taxstdlife))</f>
        <v>0</v>
      </c>
      <c r="AU556" s="172">
        <f>IF(A18taxstdlife="n/a","n/a",IF(AU$3&gt;(A18taxstdlife+$E556),((Input!$J$120+Input!$I$96)*$J$7)-SUM($J556:AT556),((Input!$J$120+Input!$I$96)*$J$7)/A18taxstdlife))</f>
        <v>0</v>
      </c>
      <c r="AV556" s="172">
        <f>IF(A18taxstdlife="n/a","n/a",IF(AV$3&gt;(A18taxstdlife+$E556),((Input!$J$120+Input!$I$96)*$J$7)-SUM($J556:AU556),((Input!$J$120+Input!$I$96)*$J$7)/A18taxstdlife))</f>
        <v>0</v>
      </c>
      <c r="AW556" s="172">
        <f>IF(A18taxstdlife="n/a","n/a",IF(AW$3&gt;(A18taxstdlife+$E556),((Input!$J$120+Input!$I$96)*$J$7)-SUM($J556:AV556),((Input!$J$120+Input!$I$96)*$J$7)/A18taxstdlife))</f>
        <v>0</v>
      </c>
      <c r="AX556" s="172">
        <f>IF(A18taxstdlife="n/a","n/a",IF(AX$3&gt;(A18taxstdlife+$E556),((Input!$J$120+Input!$I$96)*$J$7)-SUM($J556:AW556),((Input!$J$120+Input!$I$96)*$J$7)/A18taxstdlife))</f>
        <v>0</v>
      </c>
      <c r="AY556" s="172">
        <f>IF(A18taxstdlife="n/a","n/a",IF(AY$3&gt;(A18taxstdlife+$E556),((Input!$J$120+Input!$I$96)*$J$7)-SUM($J556:AX556),((Input!$J$120+Input!$I$96)*$J$7)/A18taxstdlife))</f>
        <v>0</v>
      </c>
      <c r="AZ556" s="172">
        <f>IF(A18taxstdlife="n/a","n/a",IF(AZ$3&gt;(A18taxstdlife+$E556),((Input!$J$120+Input!$I$96)*$J$7)-SUM($J556:AY556),((Input!$J$120+Input!$I$96)*$J$7)/A18taxstdlife))</f>
        <v>0</v>
      </c>
      <c r="BA556" s="172">
        <f>IF(A18taxstdlife="n/a","n/a",IF(BA$3&gt;(A18taxstdlife+$E556),((Input!$J$120+Input!$I$96)*$J$7)-SUM($J556:AZ556),((Input!$J$120+Input!$I$96)*$J$7)/A18taxstdlife))</f>
        <v>0</v>
      </c>
      <c r="BB556" s="172">
        <f>IF(A18taxstdlife="n/a","n/a",IF(BB$3&gt;(A18taxstdlife+$E556),((Input!$J$120+Input!$I$96)*$J$7)-SUM($J556:BA556),((Input!$J$120+Input!$I$96)*$J$7)/A18taxstdlife))</f>
        <v>0</v>
      </c>
      <c r="BC556" s="172">
        <f>IF(A18taxstdlife="n/a","n/a",IF(BC$3&gt;(A18taxstdlife+$E556),((Input!$J$120+Input!$I$96)*$J$7)-SUM($J556:BB556),((Input!$J$120+Input!$I$96)*$J$7)/A18taxstdlife))</f>
        <v>0</v>
      </c>
      <c r="BD556" s="172">
        <f>IF(A18taxstdlife="n/a","n/a",IF(BD$3&gt;(A18taxstdlife+$E556),((Input!$J$120+Input!$I$96)*$J$7)-SUM($J556:BC556),((Input!$J$120+Input!$I$96)*$J$7)/A18taxstdlife))</f>
        <v>0</v>
      </c>
      <c r="BE556" s="172">
        <f>IF(A18taxstdlife="n/a","n/a",IF(BE$3&gt;(A18taxstdlife+$E556),((Input!$J$120+Input!$I$96)*$J$7)-SUM($J556:BD556),((Input!$J$120+Input!$I$96)*$J$7)/A18taxstdlife))</f>
        <v>0</v>
      </c>
      <c r="BF556" s="172">
        <f>IF(A18taxstdlife="n/a","n/a",IF(BF$3&gt;(A18taxstdlife+$E556),((Input!$J$120+Input!$I$96)*$J$7)-SUM($J556:BE556),((Input!$J$120+Input!$I$96)*$J$7)/A18taxstdlife))</f>
        <v>0</v>
      </c>
      <c r="BG556" s="172">
        <f>IF(A18taxstdlife="n/a","n/a",IF(BG$3&gt;(A18taxstdlife+$E556),((Input!$J$120+Input!$I$96)*$J$7)-SUM($J556:BF556),((Input!$J$120+Input!$I$96)*$J$7)/A18taxstdlife))</f>
        <v>0</v>
      </c>
      <c r="BH556" s="172">
        <f>IF(A18taxstdlife="n/a","n/a",IF(BH$3&gt;(A18taxstdlife+$E556),((Input!$J$120+Input!$I$96)*$J$7)-SUM($J556:BG556),((Input!$J$120+Input!$I$96)*$J$7)/A18taxstdlife))</f>
        <v>0</v>
      </c>
      <c r="BI556" s="172">
        <f>IF(A18taxstdlife="n/a","n/a",IF(BI$3&gt;(A18taxstdlife+$E556),((Input!$J$120+Input!$I$96)*$J$7)-SUM($J556:BH556),((Input!$J$120+Input!$I$96)*$J$7)/A18taxstdlife))</f>
        <v>0</v>
      </c>
      <c r="BJ556" s="16"/>
      <c r="BK556" s="1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2" customFormat="1" hidden="1" outlineLevel="2">
      <c r="A557" s="16"/>
      <c r="B557" s="16"/>
      <c r="C557" s="35"/>
      <c r="D557" s="546"/>
      <c r="E557" s="293">
        <v>5</v>
      </c>
      <c r="F557" s="37"/>
      <c r="G557" s="318"/>
      <c r="H557" s="320"/>
      <c r="I557" s="320"/>
      <c r="J557" s="320"/>
      <c r="K557" s="319"/>
      <c r="L557" s="172">
        <f>IF(A18taxstdlife="n/a","n/a",IF(L$3&gt;(A18taxstdlife+$E557),((Input!$K$120+Input!$K$96)*$K$7)-SUM($K557:K557),((Input!$K$120+Input!$K$96)*$K$7)/A18taxstdlife))</f>
        <v>0</v>
      </c>
      <c r="M557" s="172">
        <f>IF(A18taxstdlife="n/a","n/a",IF(M$3&gt;(A18taxstdlife+$E557),((Input!$K$120+Input!$K$96)*$K$7)-SUM($K557:L557),((Input!$K$120+Input!$K$96)*$K$7)/A18taxstdlife))</f>
        <v>0</v>
      </c>
      <c r="N557" s="172">
        <f>IF(A18taxstdlife="n/a","n/a",IF(N$3&gt;(A18taxstdlife+$E557),((Input!$K$120+Input!$K$96)*$K$7)-SUM($K557:M557),((Input!$K$120+Input!$K$96)*$K$7)/A18taxstdlife))</f>
        <v>0</v>
      </c>
      <c r="O557" s="172">
        <f>IF(A18taxstdlife="n/a","n/a",IF(O$3&gt;(A18taxstdlife+$E557),((Input!$K$120+Input!$K$96)*$K$7)-SUM($K557:N557),((Input!$K$120+Input!$K$96)*$K$7)/A18taxstdlife))</f>
        <v>0</v>
      </c>
      <c r="P557" s="172">
        <f>IF(A18taxstdlife="n/a","n/a",IF(P$3&gt;(A18taxstdlife+$E557),((Input!$K$120+Input!$K$96)*$K$7)-SUM($K557:O557),((Input!$K$120+Input!$K$96)*$K$7)/A18taxstdlife))</f>
        <v>0</v>
      </c>
      <c r="Q557" s="172">
        <f>IF(A18taxstdlife="n/a","n/a",IF(Q$3&gt;(A18taxstdlife+$E557),((Input!$K$120+Input!$K$96)*$K$7)-SUM($K557:P557),((Input!$K$120+Input!$K$96)*$K$7)/A18taxstdlife))</f>
        <v>0</v>
      </c>
      <c r="R557" s="172">
        <f>IF(A18taxstdlife="n/a","n/a",IF(R$3&gt;(A18taxstdlife+$E557),((Input!$K$120+Input!$K$96)*$K$7)-SUM($K557:Q557),((Input!$K$120+Input!$K$96)*$K$7)/A18taxstdlife))</f>
        <v>0</v>
      </c>
      <c r="S557" s="172">
        <f>IF(A18taxstdlife="n/a","n/a",IF(S$3&gt;(A18taxstdlife+$E557),((Input!$K$120+Input!$K$96)*$K$7)-SUM($K557:R557),((Input!$K$120+Input!$K$96)*$K$7)/A18taxstdlife))</f>
        <v>0</v>
      </c>
      <c r="T557" s="172">
        <f>IF(A18taxstdlife="n/a","n/a",IF(T$3&gt;(A18taxstdlife+$E557),((Input!$K$120+Input!$K$96)*$K$7)-SUM($K557:S557),((Input!$K$120+Input!$K$96)*$K$7)/A18taxstdlife))</f>
        <v>0</v>
      </c>
      <c r="U557" s="172">
        <f>IF(A18taxstdlife="n/a","n/a",IF(U$3&gt;(A18taxstdlife+$E557),((Input!$K$120+Input!$K$96)*$K$7)-SUM($K557:T557),((Input!$K$120+Input!$K$96)*$K$7)/A18taxstdlife))</f>
        <v>0</v>
      </c>
      <c r="V557" s="172">
        <f>IF(A18taxstdlife="n/a","n/a",IF(V$3&gt;(A18taxstdlife+$E557),((Input!$K$120+Input!$K$96)*$K$7)-SUM($K557:U557),((Input!$K$120+Input!$K$96)*$K$7)/A18taxstdlife))</f>
        <v>0</v>
      </c>
      <c r="W557" s="172">
        <f>IF(A18taxstdlife="n/a","n/a",IF(W$3&gt;(A18taxstdlife+$E557),((Input!$K$120+Input!$K$96)*$K$7)-SUM($K557:V557),((Input!$K$120+Input!$K$96)*$K$7)/A18taxstdlife))</f>
        <v>0</v>
      </c>
      <c r="X557" s="172">
        <f>IF(A18taxstdlife="n/a","n/a",IF(X$3&gt;(A18taxstdlife+$E557),((Input!$K$120+Input!$K$96)*$K$7)-SUM($K557:W557),((Input!$K$120+Input!$K$96)*$K$7)/A18taxstdlife))</f>
        <v>0</v>
      </c>
      <c r="Y557" s="172">
        <f>IF(A18taxstdlife="n/a","n/a",IF(Y$3&gt;(A18taxstdlife+$E557),((Input!$K$120+Input!$K$96)*$K$7)-SUM($K557:X557),((Input!$K$120+Input!$K$96)*$K$7)/A18taxstdlife))</f>
        <v>0</v>
      </c>
      <c r="Z557" s="172">
        <f>IF(A18taxstdlife="n/a","n/a",IF(Z$3&gt;(A18taxstdlife+$E557),((Input!$K$120+Input!$K$96)*$K$7)-SUM($K557:Y557),((Input!$K$120+Input!$K$96)*$K$7)/A18taxstdlife))</f>
        <v>0</v>
      </c>
      <c r="AA557" s="172">
        <f>IF(A18taxstdlife="n/a","n/a",IF(AA$3&gt;(A18taxstdlife+$E557),((Input!$K$120+Input!$K$96)*$K$7)-SUM($K557:Z557),((Input!$K$120+Input!$K$96)*$K$7)/A18taxstdlife))</f>
        <v>0</v>
      </c>
      <c r="AB557" s="172">
        <f>IF(A18taxstdlife="n/a","n/a",IF(AB$3&gt;(A18taxstdlife+$E557),((Input!$K$120+Input!$K$96)*$K$7)-SUM($K557:AA557),((Input!$K$120+Input!$K$96)*$K$7)/A18taxstdlife))</f>
        <v>0</v>
      </c>
      <c r="AC557" s="172">
        <f>IF(A18taxstdlife="n/a","n/a",IF(AC$3&gt;(A18taxstdlife+$E557),((Input!$K$120+Input!$K$96)*$K$7)-SUM($K557:AB557),((Input!$K$120+Input!$K$96)*$K$7)/A18taxstdlife))</f>
        <v>0</v>
      </c>
      <c r="AD557" s="172">
        <f>IF(A18taxstdlife="n/a","n/a",IF(AD$3&gt;(A18taxstdlife+$E557),((Input!$K$120+Input!$K$96)*$K$7)-SUM($K557:AC557),((Input!$K$120+Input!$K$96)*$K$7)/A18taxstdlife))</f>
        <v>0</v>
      </c>
      <c r="AE557" s="172">
        <f>IF(A18taxstdlife="n/a","n/a",IF(AE$3&gt;(A18taxstdlife+$E557),((Input!$K$120+Input!$K$96)*$K$7)-SUM($K557:AD557),((Input!$K$120+Input!$K$96)*$K$7)/A18taxstdlife))</f>
        <v>0</v>
      </c>
      <c r="AF557" s="172">
        <f>IF(A18taxstdlife="n/a","n/a",IF(AF$3&gt;(A18taxstdlife+$E557),((Input!$K$120+Input!$K$96)*$K$7)-SUM($K557:AE557),((Input!$K$120+Input!$K$96)*$K$7)/A18taxstdlife))</f>
        <v>0</v>
      </c>
      <c r="AG557" s="172">
        <f>IF(A18taxstdlife="n/a","n/a",IF(AG$3&gt;(A18taxstdlife+$E557),((Input!$K$120+Input!$K$96)*$K$7)-SUM($K557:AF557),((Input!$K$120+Input!$K$96)*$K$7)/A18taxstdlife))</f>
        <v>0</v>
      </c>
      <c r="AH557" s="172">
        <f>IF(A18taxstdlife="n/a","n/a",IF(AH$3&gt;(A18taxstdlife+$E557),((Input!$K$120+Input!$K$96)*$K$7)-SUM($K557:AG557),((Input!$K$120+Input!$K$96)*$K$7)/A18taxstdlife))</f>
        <v>0</v>
      </c>
      <c r="AI557" s="172">
        <f>IF(A18taxstdlife="n/a","n/a",IF(AI$3&gt;(A18taxstdlife+$E557),((Input!$K$120+Input!$K$96)*$K$7)-SUM($K557:AH557),((Input!$K$120+Input!$K$96)*$K$7)/A18taxstdlife))</f>
        <v>0</v>
      </c>
      <c r="AJ557" s="172">
        <f>IF(A18taxstdlife="n/a","n/a",IF(AJ$3&gt;(A18taxstdlife+$E557),((Input!$K$120+Input!$K$96)*$K$7)-SUM($K557:AI557),((Input!$K$120+Input!$K$96)*$K$7)/A18taxstdlife))</f>
        <v>0</v>
      </c>
      <c r="AK557" s="172">
        <f>IF(A18taxstdlife="n/a","n/a",IF(AK$3&gt;(A18taxstdlife+$E557),((Input!$K$120+Input!$K$96)*$K$7)-SUM($K557:AJ557),((Input!$K$120+Input!$K$96)*$K$7)/A18taxstdlife))</f>
        <v>0</v>
      </c>
      <c r="AL557" s="172">
        <f>IF(A18taxstdlife="n/a","n/a",IF(AL$3&gt;(A18taxstdlife+$E557),((Input!$K$120+Input!$K$96)*$K$7)-SUM($K557:AK557),((Input!$K$120+Input!$K$96)*$K$7)/A18taxstdlife))</f>
        <v>0</v>
      </c>
      <c r="AM557" s="172">
        <f>IF(A18taxstdlife="n/a","n/a",IF(AM$3&gt;(A18taxstdlife+$E557),((Input!$K$120+Input!$K$96)*$K$7)-SUM($K557:AL557),((Input!$K$120+Input!$K$96)*$K$7)/A18taxstdlife))</f>
        <v>0</v>
      </c>
      <c r="AN557" s="172">
        <f>IF(A18taxstdlife="n/a","n/a",IF(AN$3&gt;(A18taxstdlife+$E557),((Input!$K$120+Input!$K$96)*$K$7)-SUM($K557:AM557),((Input!$K$120+Input!$K$96)*$K$7)/A18taxstdlife))</f>
        <v>0</v>
      </c>
      <c r="AO557" s="172">
        <f>IF(A18taxstdlife="n/a","n/a",IF(AO$3&gt;(A18taxstdlife+$E557),((Input!$K$120+Input!$K$96)*$K$7)-SUM($K557:AN557),((Input!$K$120+Input!$K$96)*$K$7)/A18taxstdlife))</f>
        <v>0</v>
      </c>
      <c r="AP557" s="172">
        <f>IF(A18taxstdlife="n/a","n/a",IF(AP$3&gt;(A18taxstdlife+$E557),((Input!$K$120+Input!$K$96)*$K$7)-SUM($K557:AO557),((Input!$K$120+Input!$K$96)*$K$7)/A18taxstdlife))</f>
        <v>0</v>
      </c>
      <c r="AQ557" s="172">
        <f>IF(A18taxstdlife="n/a","n/a",IF(AQ$3&gt;(A18taxstdlife+$E557),((Input!$K$120+Input!$K$96)*$K$7)-SUM($K557:AP557),((Input!$K$120+Input!$K$96)*$K$7)/A18taxstdlife))</f>
        <v>0</v>
      </c>
      <c r="AR557" s="172">
        <f>IF(A18taxstdlife="n/a","n/a",IF(AR$3&gt;(A18taxstdlife+$E557),((Input!$K$120+Input!$K$96)*$K$7)-SUM($K557:AQ557),((Input!$K$120+Input!$K$96)*$K$7)/A18taxstdlife))</f>
        <v>0</v>
      </c>
      <c r="AS557" s="172">
        <f>IF(A18taxstdlife="n/a","n/a",IF(AS$3&gt;(A18taxstdlife+$E557),((Input!$K$120+Input!$K$96)*$K$7)-SUM($K557:AR557),((Input!$K$120+Input!$K$96)*$K$7)/A18taxstdlife))</f>
        <v>0</v>
      </c>
      <c r="AT557" s="172">
        <f>IF(A18taxstdlife="n/a","n/a",IF(AT$3&gt;(A18taxstdlife+$E557),((Input!$K$120+Input!$K$96)*$K$7)-SUM($K557:AS557),((Input!$K$120+Input!$K$96)*$K$7)/A18taxstdlife))</f>
        <v>0</v>
      </c>
      <c r="AU557" s="172">
        <f>IF(A18taxstdlife="n/a","n/a",IF(AU$3&gt;(A18taxstdlife+$E557),((Input!$K$120+Input!$K$96)*$K$7)-SUM($K557:AT557),((Input!$K$120+Input!$K$96)*$K$7)/A18taxstdlife))</f>
        <v>0</v>
      </c>
      <c r="AV557" s="172">
        <f>IF(A18taxstdlife="n/a","n/a",IF(AV$3&gt;(A18taxstdlife+$E557),((Input!$K$120+Input!$K$96)*$K$7)-SUM($K557:AU557),((Input!$K$120+Input!$K$96)*$K$7)/A18taxstdlife))</f>
        <v>0</v>
      </c>
      <c r="AW557" s="172">
        <f>IF(A18taxstdlife="n/a","n/a",IF(AW$3&gt;(A18taxstdlife+$E557),((Input!$K$120+Input!$K$96)*$K$7)-SUM($K557:AV557),((Input!$K$120+Input!$K$96)*$K$7)/A18taxstdlife))</f>
        <v>0</v>
      </c>
      <c r="AX557" s="172">
        <f>IF(A18taxstdlife="n/a","n/a",IF(AX$3&gt;(A18taxstdlife+$E557),((Input!$K$120+Input!$K$96)*$K$7)-SUM($K557:AW557),((Input!$K$120+Input!$K$96)*$K$7)/A18taxstdlife))</f>
        <v>0</v>
      </c>
      <c r="AY557" s="172">
        <f>IF(A18taxstdlife="n/a","n/a",IF(AY$3&gt;(A18taxstdlife+$E557),((Input!$K$120+Input!$K$96)*$K$7)-SUM($K557:AX557),((Input!$K$120+Input!$K$96)*$K$7)/A18taxstdlife))</f>
        <v>0</v>
      </c>
      <c r="AZ557" s="172">
        <f>IF(A18taxstdlife="n/a","n/a",IF(AZ$3&gt;(A18taxstdlife+$E557),((Input!$K$120+Input!$K$96)*$K$7)-SUM($K557:AY557),((Input!$K$120+Input!$K$96)*$K$7)/A18taxstdlife))</f>
        <v>0</v>
      </c>
      <c r="BA557" s="172">
        <f>IF(A18taxstdlife="n/a","n/a",IF(BA$3&gt;(A18taxstdlife+$E557),((Input!$K$120+Input!$K$96)*$K$7)-SUM($K557:AZ557),((Input!$K$120+Input!$K$96)*$K$7)/A18taxstdlife))</f>
        <v>0</v>
      </c>
      <c r="BB557" s="172">
        <f>IF(A18taxstdlife="n/a","n/a",IF(BB$3&gt;(A18taxstdlife+$E557),((Input!$K$120+Input!$K$96)*$K$7)-SUM($K557:BA557),((Input!$K$120+Input!$K$96)*$K$7)/A18taxstdlife))</f>
        <v>0</v>
      </c>
      <c r="BC557" s="172">
        <f>IF(A18taxstdlife="n/a","n/a",IF(BC$3&gt;(A18taxstdlife+$E557),((Input!$K$120+Input!$K$96)*$K$7)-SUM($K557:BB557),((Input!$K$120+Input!$K$96)*$K$7)/A18taxstdlife))</f>
        <v>0</v>
      </c>
      <c r="BD557" s="172">
        <f>IF(A18taxstdlife="n/a","n/a",IF(BD$3&gt;(A18taxstdlife+$E557),((Input!$K$120+Input!$K$96)*$K$7)-SUM($K557:BC557),((Input!$K$120+Input!$K$96)*$K$7)/A18taxstdlife))</f>
        <v>0</v>
      </c>
      <c r="BE557" s="172">
        <f>IF(A18taxstdlife="n/a","n/a",IF(BE$3&gt;(A18taxstdlife+$E557),((Input!$K$120+Input!$K$96)*$K$7)-SUM($K557:BD557),((Input!$K$120+Input!$K$96)*$K$7)/A18taxstdlife))</f>
        <v>0</v>
      </c>
      <c r="BF557" s="172">
        <f>IF(A18taxstdlife="n/a","n/a",IF(BF$3&gt;(A18taxstdlife+$E557),((Input!$K$120+Input!$K$96)*$K$7)-SUM($K557:BE557),((Input!$K$120+Input!$K$96)*$K$7)/A18taxstdlife))</f>
        <v>0</v>
      </c>
      <c r="BG557" s="172">
        <f>IF(A18taxstdlife="n/a","n/a",IF(BG$3&gt;(A18taxstdlife+$E557),((Input!$K$120+Input!$K$96)*$K$7)-SUM($K557:BF557),((Input!$K$120+Input!$K$96)*$K$7)/A18taxstdlife))</f>
        <v>0</v>
      </c>
      <c r="BH557" s="172">
        <f>IF(A18taxstdlife="n/a","n/a",IF(BH$3&gt;(A18taxstdlife+$E557),((Input!$K$120+Input!$K$96)*$K$7)-SUM($K557:BG557),((Input!$K$120+Input!$K$96)*$K$7)/A18taxstdlife))</f>
        <v>0</v>
      </c>
      <c r="BI557" s="172">
        <f>IF(A18taxstdlife="n/a","n/a",IF(BI$3&gt;(A18taxstdlife+$E557),((Input!$K$120+Input!$K$96)*$K$7)-SUM($K557:BH557),((Input!$K$120+Input!$K$96)*$K$7)/A18taxstdlife))</f>
        <v>0</v>
      </c>
      <c r="BJ557" s="16"/>
      <c r="BK557" s="16"/>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2" customFormat="1" hidden="1" outlineLevel="2">
      <c r="A558" s="16"/>
      <c r="B558" s="16"/>
      <c r="C558" s="35"/>
      <c r="D558" s="546"/>
      <c r="E558" s="293">
        <v>6</v>
      </c>
      <c r="F558" s="37"/>
      <c r="G558" s="318"/>
      <c r="H558" s="320"/>
      <c r="I558" s="320"/>
      <c r="J558" s="320"/>
      <c r="K558" s="320"/>
      <c r="L558" s="319"/>
      <c r="M558" s="172">
        <f>IF(A18taxstdlife="n/a","n/a",IF(M$3&gt;(A18taxstdlife+$E558),((Input!$K$120+Input!$K$96)*$L$7)-SUM($L558:L558),((Input!$K$120+Input!$K$96)*$L$7)/A18taxstdlife))</f>
        <v>0</v>
      </c>
      <c r="N558" s="172">
        <f>IF(A18taxstdlife="n/a","n/a",IF(N$3&gt;(A18taxstdlife+$E558),((Input!$K$120+Input!$K$96)*$L$7)-SUM($L558:M558),((Input!$K$120+Input!$K$96)*$L$7)/A18taxstdlife))</f>
        <v>0</v>
      </c>
      <c r="O558" s="172">
        <f>IF(A18taxstdlife="n/a","n/a",IF(O$3&gt;(A18taxstdlife+$E558),((Input!$K$120+Input!$K$96)*$L$7)-SUM($L558:N558),((Input!$K$120+Input!$K$96)*$L$7)/A18taxstdlife))</f>
        <v>0</v>
      </c>
      <c r="P558" s="172">
        <f>IF(A18taxstdlife="n/a","n/a",IF(P$3&gt;(A18taxstdlife+$E558),((Input!$K$120+Input!$K$96)*$L$7)-SUM($L558:O558),((Input!$K$120+Input!$K$96)*$L$7)/A18taxstdlife))</f>
        <v>0</v>
      </c>
      <c r="Q558" s="172">
        <f>IF(A18taxstdlife="n/a","n/a",IF(Q$3&gt;(A18taxstdlife+$E558),((Input!$K$120+Input!$K$96)*$L$7)-SUM($L558:P558),((Input!$K$120+Input!$K$96)*$L$7)/A18taxstdlife))</f>
        <v>0</v>
      </c>
      <c r="R558" s="172">
        <f>IF(A18taxstdlife="n/a","n/a",IF(R$3&gt;(A18taxstdlife+$E558),((Input!$K$120+Input!$K$96)*$L$7)-SUM($L558:Q558),((Input!$K$120+Input!$K$96)*$L$7)/A18taxstdlife))</f>
        <v>0</v>
      </c>
      <c r="S558" s="172">
        <f>IF(A18taxstdlife="n/a","n/a",IF(S$3&gt;(A18taxstdlife+$E558),((Input!$K$120+Input!$K$96)*$L$7)-SUM($L558:R558),((Input!$K$120+Input!$K$96)*$L$7)/A18taxstdlife))</f>
        <v>0</v>
      </c>
      <c r="T558" s="172">
        <f>IF(A18taxstdlife="n/a","n/a",IF(T$3&gt;(A18taxstdlife+$E558),((Input!$K$120+Input!$K$96)*$L$7)-SUM($L558:S558),((Input!$K$120+Input!$K$96)*$L$7)/A18taxstdlife))</f>
        <v>0</v>
      </c>
      <c r="U558" s="172">
        <f>IF(A18taxstdlife="n/a","n/a",IF(U$3&gt;(A18taxstdlife+$E558),((Input!$K$120+Input!$K$96)*$L$7)-SUM($L558:T558),((Input!$K$120+Input!$K$96)*$L$7)/A18taxstdlife))</f>
        <v>0</v>
      </c>
      <c r="V558" s="172">
        <f>IF(A18taxstdlife="n/a","n/a",IF(V$3&gt;(A18taxstdlife+$E558),((Input!$K$120+Input!$K$96)*$L$7)-SUM($L558:U558),((Input!$K$120+Input!$K$96)*$L$7)/A18taxstdlife))</f>
        <v>0</v>
      </c>
      <c r="W558" s="172">
        <f>IF(A18taxstdlife="n/a","n/a",IF(W$3&gt;(A18taxstdlife+$E558),((Input!$K$120+Input!$K$96)*$L$7)-SUM($L558:V558),((Input!$K$120+Input!$K$96)*$L$7)/A18taxstdlife))</f>
        <v>0</v>
      </c>
      <c r="X558" s="172">
        <f>IF(A18taxstdlife="n/a","n/a",IF(X$3&gt;(A18taxstdlife+$E558),((Input!$K$120+Input!$K$96)*$L$7)-SUM($L558:W558),((Input!$K$120+Input!$K$96)*$L$7)/A18taxstdlife))</f>
        <v>0</v>
      </c>
      <c r="Y558" s="172">
        <f>IF(A18taxstdlife="n/a","n/a",IF(Y$3&gt;(A18taxstdlife+$E558),((Input!$K$120+Input!$K$96)*$L$7)-SUM($L558:X558),((Input!$K$120+Input!$K$96)*$L$7)/A18taxstdlife))</f>
        <v>0</v>
      </c>
      <c r="Z558" s="172">
        <f>IF(A18taxstdlife="n/a","n/a",IF(Z$3&gt;(A18taxstdlife+$E558),((Input!$K$120+Input!$K$96)*$L$7)-SUM($L558:Y558),((Input!$K$120+Input!$K$96)*$L$7)/A18taxstdlife))</f>
        <v>0</v>
      </c>
      <c r="AA558" s="172">
        <f>IF(A18taxstdlife="n/a","n/a",IF(AA$3&gt;(A18taxstdlife+$E558),((Input!$K$120+Input!$K$96)*$L$7)-SUM($L558:Z558),((Input!$K$120+Input!$K$96)*$L$7)/A18taxstdlife))</f>
        <v>0</v>
      </c>
      <c r="AB558" s="172">
        <f>IF(A18taxstdlife="n/a","n/a",IF(AB$3&gt;(A18taxstdlife+$E558),((Input!$K$120+Input!$K$96)*$L$7)-SUM($L558:AA558),((Input!$K$120+Input!$K$96)*$L$7)/A18taxstdlife))</f>
        <v>0</v>
      </c>
      <c r="AC558" s="172">
        <f>IF(A18taxstdlife="n/a","n/a",IF(AC$3&gt;(A18taxstdlife+$E558),((Input!$K$120+Input!$K$96)*$L$7)-SUM($L558:AB558),((Input!$K$120+Input!$K$96)*$L$7)/A18taxstdlife))</f>
        <v>0</v>
      </c>
      <c r="AD558" s="172">
        <f>IF(A18taxstdlife="n/a","n/a",IF(AD$3&gt;(A18taxstdlife+$E558),((Input!$K$120+Input!$K$96)*$L$7)-SUM($L558:AC558),((Input!$K$120+Input!$K$96)*$L$7)/A18taxstdlife))</f>
        <v>0</v>
      </c>
      <c r="AE558" s="172">
        <f>IF(A18taxstdlife="n/a","n/a",IF(AE$3&gt;(A18taxstdlife+$E558),((Input!$K$120+Input!$K$96)*$L$7)-SUM($L558:AD558),((Input!$K$120+Input!$K$96)*$L$7)/A18taxstdlife))</f>
        <v>0</v>
      </c>
      <c r="AF558" s="172">
        <f>IF(A18taxstdlife="n/a","n/a",IF(AF$3&gt;(A18taxstdlife+$E558),((Input!$K$120+Input!$K$96)*$L$7)-SUM($L558:AE558),((Input!$K$120+Input!$K$96)*$L$7)/A18taxstdlife))</f>
        <v>0</v>
      </c>
      <c r="AG558" s="172">
        <f>IF(A18taxstdlife="n/a","n/a",IF(AG$3&gt;(A18taxstdlife+$E558),((Input!$K$120+Input!$K$96)*$L$7)-SUM($L558:AF558),((Input!$K$120+Input!$K$96)*$L$7)/A18taxstdlife))</f>
        <v>0</v>
      </c>
      <c r="AH558" s="172">
        <f>IF(A18taxstdlife="n/a","n/a",IF(AH$3&gt;(A18taxstdlife+$E558),((Input!$K$120+Input!$K$96)*$L$7)-SUM($L558:AG558),((Input!$K$120+Input!$K$96)*$L$7)/A18taxstdlife))</f>
        <v>0</v>
      </c>
      <c r="AI558" s="172">
        <f>IF(A18taxstdlife="n/a","n/a",IF(AI$3&gt;(A18taxstdlife+$E558),((Input!$K$120+Input!$K$96)*$L$7)-SUM($L558:AH558),((Input!$K$120+Input!$K$96)*$L$7)/A18taxstdlife))</f>
        <v>0</v>
      </c>
      <c r="AJ558" s="172">
        <f>IF(A18taxstdlife="n/a","n/a",IF(AJ$3&gt;(A18taxstdlife+$E558),((Input!$K$120+Input!$K$96)*$L$7)-SUM($L558:AI558),((Input!$K$120+Input!$K$96)*$L$7)/A18taxstdlife))</f>
        <v>0</v>
      </c>
      <c r="AK558" s="172">
        <f>IF(A18taxstdlife="n/a","n/a",IF(AK$3&gt;(A18taxstdlife+$E558),((Input!$K$120+Input!$K$96)*$L$7)-SUM($L558:AJ558),((Input!$K$120+Input!$K$96)*$L$7)/A18taxstdlife))</f>
        <v>0</v>
      </c>
      <c r="AL558" s="172">
        <f>IF(A18taxstdlife="n/a","n/a",IF(AL$3&gt;(A18taxstdlife+$E558),((Input!$K$120+Input!$K$96)*$L$7)-SUM($L558:AK558),((Input!$K$120+Input!$K$96)*$L$7)/A18taxstdlife))</f>
        <v>0</v>
      </c>
      <c r="AM558" s="172">
        <f>IF(A18taxstdlife="n/a","n/a",IF(AM$3&gt;(A18taxstdlife+$E558),((Input!$K$120+Input!$K$96)*$L$7)-SUM($L558:AL558),((Input!$K$120+Input!$K$96)*$L$7)/A18taxstdlife))</f>
        <v>0</v>
      </c>
      <c r="AN558" s="172">
        <f>IF(A18taxstdlife="n/a","n/a",IF(AN$3&gt;(A18taxstdlife+$E558),((Input!$K$120+Input!$K$96)*$L$7)-SUM($L558:AM558),((Input!$K$120+Input!$K$96)*$L$7)/A18taxstdlife))</f>
        <v>0</v>
      </c>
      <c r="AO558" s="172">
        <f>IF(A18taxstdlife="n/a","n/a",IF(AO$3&gt;(A18taxstdlife+$E558),((Input!$K$120+Input!$K$96)*$L$7)-SUM($L558:AN558),((Input!$K$120+Input!$K$96)*$L$7)/A18taxstdlife))</f>
        <v>0</v>
      </c>
      <c r="AP558" s="172">
        <f>IF(A18taxstdlife="n/a","n/a",IF(AP$3&gt;(A18taxstdlife+$E558),((Input!$K$120+Input!$K$96)*$L$7)-SUM($L558:AO558),((Input!$K$120+Input!$K$96)*$L$7)/A18taxstdlife))</f>
        <v>0</v>
      </c>
      <c r="AQ558" s="172">
        <f>IF(A18taxstdlife="n/a","n/a",IF(AQ$3&gt;(A18taxstdlife+$E558),((Input!$K$120+Input!$K$96)*$L$7)-SUM($L558:AP558),((Input!$K$120+Input!$K$96)*$L$7)/A18taxstdlife))</f>
        <v>0</v>
      </c>
      <c r="AR558" s="172">
        <f>IF(A18taxstdlife="n/a","n/a",IF(AR$3&gt;(A18taxstdlife+$E558),((Input!$K$120+Input!$K$96)*$L$7)-SUM($L558:AQ558),((Input!$K$120+Input!$K$96)*$L$7)/A18taxstdlife))</f>
        <v>0</v>
      </c>
      <c r="AS558" s="172">
        <f>IF(A18taxstdlife="n/a","n/a",IF(AS$3&gt;(A18taxstdlife+$E558),((Input!$K$120+Input!$K$96)*$L$7)-SUM($L558:AR558),((Input!$K$120+Input!$K$96)*$L$7)/A18taxstdlife))</f>
        <v>0</v>
      </c>
      <c r="AT558" s="172">
        <f>IF(A18taxstdlife="n/a","n/a",IF(AT$3&gt;(A18taxstdlife+$E558),((Input!$K$120+Input!$K$96)*$L$7)-SUM($L558:AS558),((Input!$K$120+Input!$K$96)*$L$7)/A18taxstdlife))</f>
        <v>0</v>
      </c>
      <c r="AU558" s="172">
        <f>IF(A18taxstdlife="n/a","n/a",IF(AU$3&gt;(A18taxstdlife+$E558),((Input!$K$120+Input!$K$96)*$L$7)-SUM($L558:AT558),((Input!$K$120+Input!$K$96)*$L$7)/A18taxstdlife))</f>
        <v>0</v>
      </c>
      <c r="AV558" s="172">
        <f>IF(A18taxstdlife="n/a","n/a",IF(AV$3&gt;(A18taxstdlife+$E558),((Input!$K$120+Input!$K$96)*$L$7)-SUM($L558:AU558),((Input!$K$120+Input!$K$96)*$L$7)/A18taxstdlife))</f>
        <v>0</v>
      </c>
      <c r="AW558" s="172">
        <f>IF(A18taxstdlife="n/a","n/a",IF(AW$3&gt;(A18taxstdlife+$E558),((Input!$K$120+Input!$K$96)*$L$7)-SUM($L558:AV558),((Input!$K$120+Input!$K$96)*$L$7)/A18taxstdlife))</f>
        <v>0</v>
      </c>
      <c r="AX558" s="172">
        <f>IF(A18taxstdlife="n/a","n/a",IF(AX$3&gt;(A18taxstdlife+$E558),((Input!$K$120+Input!$K$96)*$L$7)-SUM($L558:AW558),((Input!$K$120+Input!$K$96)*$L$7)/A18taxstdlife))</f>
        <v>0</v>
      </c>
      <c r="AY558" s="172">
        <f>IF(A18taxstdlife="n/a","n/a",IF(AY$3&gt;(A18taxstdlife+$E558),((Input!$K$120+Input!$K$96)*$L$7)-SUM($L558:AX558),((Input!$K$120+Input!$K$96)*$L$7)/A18taxstdlife))</f>
        <v>0</v>
      </c>
      <c r="AZ558" s="172">
        <f>IF(A18taxstdlife="n/a","n/a",IF(AZ$3&gt;(A18taxstdlife+$E558),((Input!$K$120+Input!$K$96)*$L$7)-SUM($L558:AY558),((Input!$K$120+Input!$K$96)*$L$7)/A18taxstdlife))</f>
        <v>0</v>
      </c>
      <c r="BA558" s="172">
        <f>IF(A18taxstdlife="n/a","n/a",IF(BA$3&gt;(A18taxstdlife+$E558),((Input!$K$120+Input!$K$96)*$L$7)-SUM($L558:AZ558),((Input!$K$120+Input!$K$96)*$L$7)/A18taxstdlife))</f>
        <v>0</v>
      </c>
      <c r="BB558" s="172">
        <f>IF(A18taxstdlife="n/a","n/a",IF(BB$3&gt;(A18taxstdlife+$E558),((Input!$K$120+Input!$K$96)*$L$7)-SUM($L558:BA558),((Input!$K$120+Input!$K$96)*$L$7)/A18taxstdlife))</f>
        <v>0</v>
      </c>
      <c r="BC558" s="172">
        <f>IF(A18taxstdlife="n/a","n/a",IF(BC$3&gt;(A18taxstdlife+$E558),((Input!$K$120+Input!$K$96)*$L$7)-SUM($L558:BB558),((Input!$K$120+Input!$K$96)*$L$7)/A18taxstdlife))</f>
        <v>0</v>
      </c>
      <c r="BD558" s="172">
        <f>IF(A18taxstdlife="n/a","n/a",IF(BD$3&gt;(A18taxstdlife+$E558),((Input!$K$120+Input!$K$96)*$L$7)-SUM($L558:BC558),((Input!$K$120+Input!$K$96)*$L$7)/A18taxstdlife))</f>
        <v>0</v>
      </c>
      <c r="BE558" s="172">
        <f>IF(A18taxstdlife="n/a","n/a",IF(BE$3&gt;(A18taxstdlife+$E558),((Input!$K$120+Input!$K$96)*$L$7)-SUM($L558:BD558),((Input!$K$120+Input!$K$96)*$L$7)/A18taxstdlife))</f>
        <v>0</v>
      </c>
      <c r="BF558" s="172">
        <f>IF(A18taxstdlife="n/a","n/a",IF(BF$3&gt;(A18taxstdlife+$E558),((Input!$K$120+Input!$K$96)*$L$7)-SUM($L558:BE558),((Input!$K$120+Input!$K$96)*$L$7)/A18taxstdlife))</f>
        <v>0</v>
      </c>
      <c r="BG558" s="172">
        <f>IF(A18taxstdlife="n/a","n/a",IF(BG$3&gt;(A18taxstdlife+$E558),((Input!$K$120+Input!$K$96)*$L$7)-SUM($L558:BF558),((Input!$K$120+Input!$K$96)*$L$7)/A18taxstdlife))</f>
        <v>0</v>
      </c>
      <c r="BH558" s="172">
        <f>IF(A18taxstdlife="n/a","n/a",IF(BH$3&gt;(A18taxstdlife+$E558),((Input!$K$120+Input!$K$96)*$L$7)-SUM($L558:BG558),((Input!$K$120+Input!$K$96)*$L$7)/A18taxstdlife))</f>
        <v>0</v>
      </c>
      <c r="BI558" s="172">
        <f>IF(A18taxstdlife="n/a","n/a",IF(BI$3&gt;(A18taxstdlife+$E558),((Input!$K$120+Input!$K$96)*$L$7)-SUM($L558:BH558),((Input!$K$120+Input!$K$96)*$L$7)/A18taxstdlife))</f>
        <v>0</v>
      </c>
      <c r="BJ558" s="16"/>
      <c r="BK558" s="16"/>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2" customFormat="1" hidden="1" outlineLevel="2">
      <c r="A559" s="16"/>
      <c r="B559" s="16"/>
      <c r="C559" s="35"/>
      <c r="D559" s="546"/>
      <c r="E559" s="293">
        <v>7</v>
      </c>
      <c r="F559" s="37"/>
      <c r="G559" s="318"/>
      <c r="H559" s="320"/>
      <c r="I559" s="320"/>
      <c r="J559" s="320"/>
      <c r="K559" s="320"/>
      <c r="L559" s="320"/>
      <c r="M559" s="319"/>
      <c r="N559" s="172">
        <f>IF(A18taxstdlife="n/a","n/a",IF(N$3&gt;(A18taxstdlife+$E559),((Input!$M$120+Input!$M$96)*$M$7)-SUM($M559:M559),((Input!$M$120+Input!$M$96)*$M$7)/A18taxstdlife))</f>
        <v>0</v>
      </c>
      <c r="O559" s="172">
        <f>IF(A18taxstdlife="n/a","n/a",IF(O$3&gt;(A18taxstdlife+$E559),((Input!$M$120+Input!$M$96)*$M$7)-SUM($M559:N559),((Input!$M$120+Input!$M$96)*$M$7)/A18taxstdlife))</f>
        <v>0</v>
      </c>
      <c r="P559" s="172">
        <f>IF(A18taxstdlife="n/a","n/a",IF(P$3&gt;(A18taxstdlife+$E559),((Input!$M$120+Input!$M$96)*$M$7)-SUM($M559:O559),((Input!$M$120+Input!$M$96)*$M$7)/A18taxstdlife))</f>
        <v>0</v>
      </c>
      <c r="Q559" s="172">
        <f>IF(A18taxstdlife="n/a","n/a",IF(Q$3&gt;(A18taxstdlife+$E559),((Input!$M$120+Input!$M$96)*$M$7)-SUM($M559:P559),((Input!$M$120+Input!$M$96)*$M$7)/A18taxstdlife))</f>
        <v>0</v>
      </c>
      <c r="R559" s="172">
        <f>IF(A18taxstdlife="n/a","n/a",IF(R$3&gt;(A18taxstdlife+$E559),((Input!$M$120+Input!$M$96)*$M$7)-SUM($M559:Q559),((Input!$M$120+Input!$M$96)*$M$7)/A18taxstdlife))</f>
        <v>0</v>
      </c>
      <c r="S559" s="172">
        <f>IF(A18taxstdlife="n/a","n/a",IF(S$3&gt;(A18taxstdlife+$E559),((Input!$M$120+Input!$M$96)*$M$7)-SUM($M559:R559),((Input!$M$120+Input!$M$96)*$M$7)/A18taxstdlife))</f>
        <v>0</v>
      </c>
      <c r="T559" s="172">
        <f>IF(A18taxstdlife="n/a","n/a",IF(T$3&gt;(A18taxstdlife+$E559),((Input!$M$120+Input!$M$96)*$M$7)-SUM($M559:S559),((Input!$M$120+Input!$M$96)*$M$7)/A18taxstdlife))</f>
        <v>0</v>
      </c>
      <c r="U559" s="172">
        <f>IF(A18taxstdlife="n/a","n/a",IF(U$3&gt;(A18taxstdlife+$E559),((Input!$M$120+Input!$M$96)*$M$7)-SUM($M559:T559),((Input!$M$120+Input!$M$96)*$M$7)/A18taxstdlife))</f>
        <v>0</v>
      </c>
      <c r="V559" s="172">
        <f>IF(A18taxstdlife="n/a","n/a",IF(V$3&gt;(A18taxstdlife+$E559),((Input!$M$120+Input!$M$96)*$M$7)-SUM($M559:U559),((Input!$M$120+Input!$M$96)*$M$7)/A18taxstdlife))</f>
        <v>0</v>
      </c>
      <c r="W559" s="172">
        <f>IF(A18taxstdlife="n/a","n/a",IF(W$3&gt;(A18taxstdlife+$E559),((Input!$M$120+Input!$M$96)*$M$7)-SUM($M559:V559),((Input!$M$120+Input!$M$96)*$M$7)/A18taxstdlife))</f>
        <v>0</v>
      </c>
      <c r="X559" s="172">
        <f>IF(A18taxstdlife="n/a","n/a",IF(X$3&gt;(A18taxstdlife+$E559),((Input!$M$120+Input!$M$96)*$M$7)-SUM($M559:W559),((Input!$M$120+Input!$M$96)*$M$7)/A18taxstdlife))</f>
        <v>0</v>
      </c>
      <c r="Y559" s="172">
        <f>IF(A18taxstdlife="n/a","n/a",IF(Y$3&gt;(A18taxstdlife+$E559),((Input!$M$120+Input!$M$96)*$M$7)-SUM($M559:X559),((Input!$M$120+Input!$M$96)*$M$7)/A18taxstdlife))</f>
        <v>0</v>
      </c>
      <c r="Z559" s="172">
        <f>IF(A18taxstdlife="n/a","n/a",IF(Z$3&gt;(A18taxstdlife+$E559),((Input!$M$120+Input!$M$96)*$M$7)-SUM($M559:Y559),((Input!$M$120+Input!$M$96)*$M$7)/A18taxstdlife))</f>
        <v>0</v>
      </c>
      <c r="AA559" s="172">
        <f>IF(A18taxstdlife="n/a","n/a",IF(AA$3&gt;(A18taxstdlife+$E559),((Input!$M$120+Input!$M$96)*$M$7)-SUM($M559:Z559),((Input!$M$120+Input!$M$96)*$M$7)/A18taxstdlife))</f>
        <v>0</v>
      </c>
      <c r="AB559" s="172">
        <f>IF(A18taxstdlife="n/a","n/a",IF(AB$3&gt;(A18taxstdlife+$E559),((Input!$M$120+Input!$M$96)*$M$7)-SUM($M559:AA559),((Input!$M$120+Input!$M$96)*$M$7)/A18taxstdlife))</f>
        <v>0</v>
      </c>
      <c r="AC559" s="172">
        <f>IF(A18taxstdlife="n/a","n/a",IF(AC$3&gt;(A18taxstdlife+$E559),((Input!$M$120+Input!$M$96)*$M$7)-SUM($M559:AB559),((Input!$M$120+Input!$M$96)*$M$7)/A18taxstdlife))</f>
        <v>0</v>
      </c>
      <c r="AD559" s="172">
        <f>IF(A18taxstdlife="n/a","n/a",IF(AD$3&gt;(A18taxstdlife+$E559),((Input!$M$120+Input!$M$96)*$M$7)-SUM($M559:AC559),((Input!$M$120+Input!$M$96)*$M$7)/A18taxstdlife))</f>
        <v>0</v>
      </c>
      <c r="AE559" s="172">
        <f>IF(A18taxstdlife="n/a","n/a",IF(AE$3&gt;(A18taxstdlife+$E559),((Input!$M$120+Input!$M$96)*$M$7)-SUM($M559:AD559),((Input!$M$120+Input!$M$96)*$M$7)/A18taxstdlife))</f>
        <v>0</v>
      </c>
      <c r="AF559" s="172">
        <f>IF(A18taxstdlife="n/a","n/a",IF(AF$3&gt;(A18taxstdlife+$E559),((Input!$M$120+Input!$M$96)*$M$7)-SUM($M559:AE559),((Input!$M$120+Input!$M$96)*$M$7)/A18taxstdlife))</f>
        <v>0</v>
      </c>
      <c r="AG559" s="172">
        <f>IF(A18taxstdlife="n/a","n/a",IF(AG$3&gt;(A18taxstdlife+$E559),((Input!$M$120+Input!$M$96)*$M$7)-SUM($M559:AF559),((Input!$M$120+Input!$M$96)*$M$7)/A18taxstdlife))</f>
        <v>0</v>
      </c>
      <c r="AH559" s="172">
        <f>IF(A18taxstdlife="n/a","n/a",IF(AH$3&gt;(A18taxstdlife+$E559),((Input!$M$120+Input!$M$96)*$M$7)-SUM($M559:AG559),((Input!$M$120+Input!$M$96)*$M$7)/A18taxstdlife))</f>
        <v>0</v>
      </c>
      <c r="AI559" s="172">
        <f>IF(A18taxstdlife="n/a","n/a",IF(AI$3&gt;(A18taxstdlife+$E559),((Input!$M$120+Input!$M$96)*$M$7)-SUM($M559:AH559),((Input!$M$120+Input!$M$96)*$M$7)/A18taxstdlife))</f>
        <v>0</v>
      </c>
      <c r="AJ559" s="172">
        <f>IF(A18taxstdlife="n/a","n/a",IF(AJ$3&gt;(A18taxstdlife+$E559),((Input!$M$120+Input!$M$96)*$M$7)-SUM($M559:AI559),((Input!$M$120+Input!$M$96)*$M$7)/A18taxstdlife))</f>
        <v>0</v>
      </c>
      <c r="AK559" s="172">
        <f>IF(A18taxstdlife="n/a","n/a",IF(AK$3&gt;(A18taxstdlife+$E559),((Input!$M$120+Input!$M$96)*$M$7)-SUM($M559:AJ559),((Input!$M$120+Input!$M$96)*$M$7)/A18taxstdlife))</f>
        <v>0</v>
      </c>
      <c r="AL559" s="172">
        <f>IF(A18taxstdlife="n/a","n/a",IF(AL$3&gt;(A18taxstdlife+$E559),((Input!$M$120+Input!$M$96)*$M$7)-SUM($M559:AK559),((Input!$M$120+Input!$M$96)*$M$7)/A18taxstdlife))</f>
        <v>0</v>
      </c>
      <c r="AM559" s="172">
        <f>IF(A18taxstdlife="n/a","n/a",IF(AM$3&gt;(A18taxstdlife+$E559),((Input!$M$120+Input!$M$96)*$M$7)-SUM($M559:AL559),((Input!$M$120+Input!$M$96)*$M$7)/A18taxstdlife))</f>
        <v>0</v>
      </c>
      <c r="AN559" s="172">
        <f>IF(A18taxstdlife="n/a","n/a",IF(AN$3&gt;(A18taxstdlife+$E559),((Input!$M$120+Input!$M$96)*$M$7)-SUM($M559:AM559),((Input!$M$120+Input!$M$96)*$M$7)/A18taxstdlife))</f>
        <v>0</v>
      </c>
      <c r="AO559" s="172">
        <f>IF(A18taxstdlife="n/a","n/a",IF(AO$3&gt;(A18taxstdlife+$E559),((Input!$M$120+Input!$M$96)*$M$7)-SUM($M559:AN559),((Input!$M$120+Input!$M$96)*$M$7)/A18taxstdlife))</f>
        <v>0</v>
      </c>
      <c r="AP559" s="172">
        <f>IF(A18taxstdlife="n/a","n/a",IF(AP$3&gt;(A18taxstdlife+$E559),((Input!$M$120+Input!$M$96)*$M$7)-SUM($M559:AO559),((Input!$M$120+Input!$M$96)*$M$7)/A18taxstdlife))</f>
        <v>0</v>
      </c>
      <c r="AQ559" s="172">
        <f>IF(A18taxstdlife="n/a","n/a",IF(AQ$3&gt;(A18taxstdlife+$E559),((Input!$M$120+Input!$M$96)*$M$7)-SUM($M559:AP559),((Input!$M$120+Input!$M$96)*$M$7)/A18taxstdlife))</f>
        <v>0</v>
      </c>
      <c r="AR559" s="172">
        <f>IF(A18taxstdlife="n/a","n/a",IF(AR$3&gt;(A18taxstdlife+$E559),((Input!$M$120+Input!$M$96)*$M$7)-SUM($M559:AQ559),((Input!$M$120+Input!$M$96)*$M$7)/A18taxstdlife))</f>
        <v>0</v>
      </c>
      <c r="AS559" s="172">
        <f>IF(A18taxstdlife="n/a","n/a",IF(AS$3&gt;(A18taxstdlife+$E559),((Input!$M$120+Input!$M$96)*$M$7)-SUM($M559:AR559),((Input!$M$120+Input!$M$96)*$M$7)/A18taxstdlife))</f>
        <v>0</v>
      </c>
      <c r="AT559" s="172">
        <f>IF(A18taxstdlife="n/a","n/a",IF(AT$3&gt;(A18taxstdlife+$E559),((Input!$M$120+Input!$M$96)*$M$7)-SUM($M559:AS559),((Input!$M$120+Input!$M$96)*$M$7)/A18taxstdlife))</f>
        <v>0</v>
      </c>
      <c r="AU559" s="172">
        <f>IF(A18taxstdlife="n/a","n/a",IF(AU$3&gt;(A18taxstdlife+$E559),((Input!$M$120+Input!$M$96)*$M$7)-SUM($M559:AT559),((Input!$M$120+Input!$M$96)*$M$7)/A18taxstdlife))</f>
        <v>0</v>
      </c>
      <c r="AV559" s="172">
        <f>IF(A18taxstdlife="n/a","n/a",IF(AV$3&gt;(A18taxstdlife+$E559),((Input!$M$120+Input!$M$96)*$M$7)-SUM($M559:AU559),((Input!$M$120+Input!$M$96)*$M$7)/A18taxstdlife))</f>
        <v>0</v>
      </c>
      <c r="AW559" s="172">
        <f>IF(A18taxstdlife="n/a","n/a",IF(AW$3&gt;(A18taxstdlife+$E559),((Input!$M$120+Input!$M$96)*$M$7)-SUM($M559:AV559),((Input!$M$120+Input!$M$96)*$M$7)/A18taxstdlife))</f>
        <v>0</v>
      </c>
      <c r="AX559" s="172">
        <f>IF(A18taxstdlife="n/a","n/a",IF(AX$3&gt;(A18taxstdlife+$E559),((Input!$M$120+Input!$M$96)*$M$7)-SUM($M559:AW559),((Input!$M$120+Input!$M$96)*$M$7)/A18taxstdlife))</f>
        <v>0</v>
      </c>
      <c r="AY559" s="172">
        <f>IF(A18taxstdlife="n/a","n/a",IF(AY$3&gt;(A18taxstdlife+$E559),((Input!$M$120+Input!$M$96)*$M$7)-SUM($M559:AX559),((Input!$M$120+Input!$M$96)*$M$7)/A18taxstdlife))</f>
        <v>0</v>
      </c>
      <c r="AZ559" s="172">
        <f>IF(A18taxstdlife="n/a","n/a",IF(AZ$3&gt;(A18taxstdlife+$E559),((Input!$M$120+Input!$M$96)*$M$7)-SUM($M559:AY559),((Input!$M$120+Input!$M$96)*$M$7)/A18taxstdlife))</f>
        <v>0</v>
      </c>
      <c r="BA559" s="172">
        <f>IF(A18taxstdlife="n/a","n/a",IF(BA$3&gt;(A18taxstdlife+$E559),((Input!$M$120+Input!$M$96)*$M$7)-SUM($M559:AZ559),((Input!$M$120+Input!$M$96)*$M$7)/A18taxstdlife))</f>
        <v>0</v>
      </c>
      <c r="BB559" s="172">
        <f>IF(A18taxstdlife="n/a","n/a",IF(BB$3&gt;(A18taxstdlife+$E559),((Input!$M$120+Input!$M$96)*$M$7)-SUM($M559:BA559),((Input!$M$120+Input!$M$96)*$M$7)/A18taxstdlife))</f>
        <v>0</v>
      </c>
      <c r="BC559" s="172">
        <f>IF(A18taxstdlife="n/a","n/a",IF(BC$3&gt;(A18taxstdlife+$E559),((Input!$M$120+Input!$M$96)*$M$7)-SUM($M559:BB559),((Input!$M$120+Input!$M$96)*$M$7)/A18taxstdlife))</f>
        <v>0</v>
      </c>
      <c r="BD559" s="172">
        <f>IF(A18taxstdlife="n/a","n/a",IF(BD$3&gt;(A18taxstdlife+$E559),((Input!$M$120+Input!$M$96)*$M$7)-SUM($M559:BC559),((Input!$M$120+Input!$M$96)*$M$7)/A18taxstdlife))</f>
        <v>0</v>
      </c>
      <c r="BE559" s="172">
        <f>IF(A18taxstdlife="n/a","n/a",IF(BE$3&gt;(A18taxstdlife+$E559),((Input!$M$120+Input!$M$96)*$M$7)-SUM($M559:BD559),((Input!$M$120+Input!$M$96)*$M$7)/A18taxstdlife))</f>
        <v>0</v>
      </c>
      <c r="BF559" s="172">
        <f>IF(A18taxstdlife="n/a","n/a",IF(BF$3&gt;(A18taxstdlife+$E559),((Input!$M$120+Input!$M$96)*$M$7)-SUM($M559:BE559),((Input!$M$120+Input!$M$96)*$M$7)/A18taxstdlife))</f>
        <v>0</v>
      </c>
      <c r="BG559" s="172">
        <f>IF(A18taxstdlife="n/a","n/a",IF(BG$3&gt;(A18taxstdlife+$E559),((Input!$M$120+Input!$M$96)*$M$7)-SUM($M559:BF559),((Input!$M$120+Input!$M$96)*$M$7)/A18taxstdlife))</f>
        <v>0</v>
      </c>
      <c r="BH559" s="172">
        <f>IF(A18taxstdlife="n/a","n/a",IF(BH$3&gt;(A18taxstdlife+$E559),((Input!$M$120+Input!$M$96)*$M$7)-SUM($M559:BG559),((Input!$M$120+Input!$M$96)*$M$7)/A18taxstdlife))</f>
        <v>0</v>
      </c>
      <c r="BI559" s="172">
        <f>IF(A18taxstdlife="n/a","n/a",IF(BI$3&gt;(A18taxstdlife+$E559),((Input!$M$120+Input!$M$96)*$M$7)-SUM($M559:BH559),((Input!$M$120+Input!$M$96)*$M$7)/A18taxstdlife))</f>
        <v>0</v>
      </c>
      <c r="BJ559" s="16"/>
      <c r="BK559" s="16"/>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2" customFormat="1" hidden="1" outlineLevel="2">
      <c r="A560" s="16"/>
      <c r="B560" s="16"/>
      <c r="C560" s="35"/>
      <c r="D560" s="546"/>
      <c r="E560" s="293">
        <v>8</v>
      </c>
      <c r="F560" s="37"/>
      <c r="G560" s="318"/>
      <c r="H560" s="320"/>
      <c r="I560" s="320"/>
      <c r="J560" s="320"/>
      <c r="K560" s="320"/>
      <c r="L560" s="320"/>
      <c r="M560" s="320"/>
      <c r="N560" s="319"/>
      <c r="O560" s="172">
        <f>IF(A18taxstdlife="n/a","n/a",IF(O$3&gt;(A18taxstdlife+$E560),((Input!$N$120+Input!$N$96)*$N$7)-SUM($N560:N560),((Input!$N$120+Input!$N$96)*$N$7)/A18taxstdlife))</f>
        <v>0</v>
      </c>
      <c r="P560" s="172">
        <f>IF(A18taxstdlife="n/a","n/a",IF(P$3&gt;(A18taxstdlife+$E560),((Input!$N$120+Input!$N$96)*$N$7)-SUM($N560:O560),((Input!$N$120+Input!$N$96)*$N$7)/A18taxstdlife))</f>
        <v>0</v>
      </c>
      <c r="Q560" s="172">
        <f>IF(A18taxstdlife="n/a","n/a",IF(Q$3&gt;(A18taxstdlife+$E560),((Input!$N$120+Input!$N$96)*$N$7)-SUM($N560:P560),((Input!$N$120+Input!$N$96)*$N$7)/A18taxstdlife))</f>
        <v>0</v>
      </c>
      <c r="R560" s="172">
        <f>IF(A18taxstdlife="n/a","n/a",IF(R$3&gt;(A18taxstdlife+$E560),((Input!$N$120+Input!$N$96)*$N$7)-SUM($N560:Q560),((Input!$N$120+Input!$N$96)*$N$7)/A18taxstdlife))</f>
        <v>0</v>
      </c>
      <c r="S560" s="172">
        <f>IF(A18taxstdlife="n/a","n/a",IF(S$3&gt;(A18taxstdlife+$E560),((Input!$N$120+Input!$N$96)*$N$7)-SUM($N560:R560),((Input!$N$120+Input!$N$96)*$N$7)/A18taxstdlife))</f>
        <v>0</v>
      </c>
      <c r="T560" s="172">
        <f>IF(A18taxstdlife="n/a","n/a",IF(T$3&gt;(A18taxstdlife+$E560),((Input!$N$120+Input!$N$96)*$N$7)-SUM($N560:S560),((Input!$N$120+Input!$N$96)*$N$7)/A18taxstdlife))</f>
        <v>0</v>
      </c>
      <c r="U560" s="172">
        <f>IF(A18taxstdlife="n/a","n/a",IF(U$3&gt;(A18taxstdlife+$E560),((Input!$N$120+Input!$N$96)*$N$7)-SUM($N560:T560),((Input!$N$120+Input!$N$96)*$N$7)/A18taxstdlife))</f>
        <v>0</v>
      </c>
      <c r="V560" s="172">
        <f>IF(A18taxstdlife="n/a","n/a",IF(V$3&gt;(A18taxstdlife+$E560),((Input!$N$120+Input!$N$96)*$N$7)-SUM($N560:U560),((Input!$N$120+Input!$N$96)*$N$7)/A18taxstdlife))</f>
        <v>0</v>
      </c>
      <c r="W560" s="172">
        <f>IF(A18taxstdlife="n/a","n/a",IF(W$3&gt;(A18taxstdlife+$E560),((Input!$N$120+Input!$N$96)*$N$7)-SUM($N560:V560),((Input!$N$120+Input!$N$96)*$N$7)/A18taxstdlife))</f>
        <v>0</v>
      </c>
      <c r="X560" s="172">
        <f>IF(A18taxstdlife="n/a","n/a",IF(X$3&gt;(A18taxstdlife+$E560),((Input!$N$120+Input!$N$96)*$N$7)-SUM($N560:W560),((Input!$N$120+Input!$N$96)*$N$7)/A18taxstdlife))</f>
        <v>0</v>
      </c>
      <c r="Y560" s="172">
        <f>IF(A18taxstdlife="n/a","n/a",IF(Y$3&gt;(A18taxstdlife+$E560),((Input!$N$120+Input!$N$96)*$N$7)-SUM($N560:X560),((Input!$N$120+Input!$N$96)*$N$7)/A18taxstdlife))</f>
        <v>0</v>
      </c>
      <c r="Z560" s="172">
        <f>IF(A18taxstdlife="n/a","n/a",IF(Z$3&gt;(A18taxstdlife+$E560),((Input!$N$120+Input!$N$96)*$N$7)-SUM($N560:Y560),((Input!$N$120+Input!$N$96)*$N$7)/A18taxstdlife))</f>
        <v>0</v>
      </c>
      <c r="AA560" s="172">
        <f>IF(A18taxstdlife="n/a","n/a",IF(AA$3&gt;(A18taxstdlife+$E560),((Input!$N$120+Input!$N$96)*$N$7)-SUM($N560:Z560),((Input!$N$120+Input!$N$96)*$N$7)/A18taxstdlife))</f>
        <v>0</v>
      </c>
      <c r="AB560" s="172">
        <f>IF(A18taxstdlife="n/a","n/a",IF(AB$3&gt;(A18taxstdlife+$E560),((Input!$N$120+Input!$N$96)*$N$7)-SUM($N560:AA560),((Input!$N$120+Input!$N$96)*$N$7)/A18taxstdlife))</f>
        <v>0</v>
      </c>
      <c r="AC560" s="172">
        <f>IF(A18taxstdlife="n/a","n/a",IF(AC$3&gt;(A18taxstdlife+$E560),((Input!$N$120+Input!$N$96)*$N$7)-SUM($N560:AB560),((Input!$N$120+Input!$N$96)*$N$7)/A18taxstdlife))</f>
        <v>0</v>
      </c>
      <c r="AD560" s="172">
        <f>IF(A18taxstdlife="n/a","n/a",IF(AD$3&gt;(A18taxstdlife+$E560),((Input!$N$120+Input!$N$96)*$N$7)-SUM($N560:AC560),((Input!$N$120+Input!$N$96)*$N$7)/A18taxstdlife))</f>
        <v>0</v>
      </c>
      <c r="AE560" s="172">
        <f>IF(A18taxstdlife="n/a","n/a",IF(AE$3&gt;(A18taxstdlife+$E560),((Input!$N$120+Input!$N$96)*$N$7)-SUM($N560:AD560),((Input!$N$120+Input!$N$96)*$N$7)/A18taxstdlife))</f>
        <v>0</v>
      </c>
      <c r="AF560" s="172">
        <f>IF(A18taxstdlife="n/a","n/a",IF(AF$3&gt;(A18taxstdlife+$E560),((Input!$N$120+Input!$N$96)*$N$7)-SUM($N560:AE560),((Input!$N$120+Input!$N$96)*$N$7)/A18taxstdlife))</f>
        <v>0</v>
      </c>
      <c r="AG560" s="172">
        <f>IF(A18taxstdlife="n/a","n/a",IF(AG$3&gt;(A18taxstdlife+$E560),((Input!$N$120+Input!$N$96)*$N$7)-SUM($N560:AF560),((Input!$N$120+Input!$N$96)*$N$7)/A18taxstdlife))</f>
        <v>0</v>
      </c>
      <c r="AH560" s="172">
        <f>IF(A18taxstdlife="n/a","n/a",IF(AH$3&gt;(A18taxstdlife+$E560),((Input!$N$120+Input!$N$96)*$N$7)-SUM($N560:AG560),((Input!$N$120+Input!$N$96)*$N$7)/A18taxstdlife))</f>
        <v>0</v>
      </c>
      <c r="AI560" s="172">
        <f>IF(A18taxstdlife="n/a","n/a",IF(AI$3&gt;(A18taxstdlife+$E560),((Input!$N$120+Input!$N$96)*$N$7)-SUM($N560:AH560),((Input!$N$120+Input!$N$96)*$N$7)/A18taxstdlife))</f>
        <v>0</v>
      </c>
      <c r="AJ560" s="172">
        <f>IF(A18taxstdlife="n/a","n/a",IF(AJ$3&gt;(A18taxstdlife+$E560),((Input!$N$120+Input!$N$96)*$N$7)-SUM($N560:AI560),((Input!$N$120+Input!$N$96)*$N$7)/A18taxstdlife))</f>
        <v>0</v>
      </c>
      <c r="AK560" s="172">
        <f>IF(A18taxstdlife="n/a","n/a",IF(AK$3&gt;(A18taxstdlife+$E560),((Input!$N$120+Input!$N$96)*$N$7)-SUM($N560:AJ560),((Input!$N$120+Input!$N$96)*$N$7)/A18taxstdlife))</f>
        <v>0</v>
      </c>
      <c r="AL560" s="172">
        <f>IF(A18taxstdlife="n/a","n/a",IF(AL$3&gt;(A18taxstdlife+$E560),((Input!$N$120+Input!$N$96)*$N$7)-SUM($N560:AK560),((Input!$N$120+Input!$N$96)*$N$7)/A18taxstdlife))</f>
        <v>0</v>
      </c>
      <c r="AM560" s="172">
        <f>IF(A18taxstdlife="n/a","n/a",IF(AM$3&gt;(A18taxstdlife+$E560),((Input!$N$120+Input!$N$96)*$N$7)-SUM($N560:AL560),((Input!$N$120+Input!$N$96)*$N$7)/A18taxstdlife))</f>
        <v>0</v>
      </c>
      <c r="AN560" s="172">
        <f>IF(A18taxstdlife="n/a","n/a",IF(AN$3&gt;(A18taxstdlife+$E560),((Input!$N$120+Input!$N$96)*$N$7)-SUM($N560:AM560),((Input!$N$120+Input!$N$96)*$N$7)/A18taxstdlife))</f>
        <v>0</v>
      </c>
      <c r="AO560" s="172">
        <f>IF(A18taxstdlife="n/a","n/a",IF(AO$3&gt;(A18taxstdlife+$E560),((Input!$N$120+Input!$N$96)*$N$7)-SUM($N560:AN560),((Input!$N$120+Input!$N$96)*$N$7)/A18taxstdlife))</f>
        <v>0</v>
      </c>
      <c r="AP560" s="172">
        <f>IF(A18taxstdlife="n/a","n/a",IF(AP$3&gt;(A18taxstdlife+$E560),((Input!$N$120+Input!$N$96)*$N$7)-SUM($N560:AO560),((Input!$N$120+Input!$N$96)*$N$7)/A18taxstdlife))</f>
        <v>0</v>
      </c>
      <c r="AQ560" s="172">
        <f>IF(A18taxstdlife="n/a","n/a",IF(AQ$3&gt;(A18taxstdlife+$E560),((Input!$N$120+Input!$N$96)*$N$7)-SUM($N560:AP560),((Input!$N$120+Input!$N$96)*$N$7)/A18taxstdlife))</f>
        <v>0</v>
      </c>
      <c r="AR560" s="172">
        <f>IF(A18taxstdlife="n/a","n/a",IF(AR$3&gt;(A18taxstdlife+$E560),((Input!$N$120+Input!$N$96)*$N$7)-SUM($N560:AQ560),((Input!$N$120+Input!$N$96)*$N$7)/A18taxstdlife))</f>
        <v>0</v>
      </c>
      <c r="AS560" s="172">
        <f>IF(A18taxstdlife="n/a","n/a",IF(AS$3&gt;(A18taxstdlife+$E560),((Input!$N$120+Input!$N$96)*$N$7)-SUM($N560:AR560),((Input!$N$120+Input!$N$96)*$N$7)/A18taxstdlife))</f>
        <v>0</v>
      </c>
      <c r="AT560" s="172">
        <f>IF(A18taxstdlife="n/a","n/a",IF(AT$3&gt;(A18taxstdlife+$E560),((Input!$N$120+Input!$N$96)*$N$7)-SUM($N560:AS560),((Input!$N$120+Input!$N$96)*$N$7)/A18taxstdlife))</f>
        <v>0</v>
      </c>
      <c r="AU560" s="172">
        <f>IF(A18taxstdlife="n/a","n/a",IF(AU$3&gt;(A18taxstdlife+$E560),((Input!$N$120+Input!$N$96)*$N$7)-SUM($N560:AT560),((Input!$N$120+Input!$N$96)*$N$7)/A18taxstdlife))</f>
        <v>0</v>
      </c>
      <c r="AV560" s="172">
        <f>IF(A18taxstdlife="n/a","n/a",IF(AV$3&gt;(A18taxstdlife+$E560),((Input!$N$120+Input!$N$96)*$N$7)-SUM($N560:AU560),((Input!$N$120+Input!$N$96)*$N$7)/A18taxstdlife))</f>
        <v>0</v>
      </c>
      <c r="AW560" s="172">
        <f>IF(A18taxstdlife="n/a","n/a",IF(AW$3&gt;(A18taxstdlife+$E560),((Input!$N$120+Input!$N$96)*$N$7)-SUM($N560:AV560),((Input!$N$120+Input!$N$96)*$N$7)/A18taxstdlife))</f>
        <v>0</v>
      </c>
      <c r="AX560" s="172">
        <f>IF(A18taxstdlife="n/a","n/a",IF(AX$3&gt;(A18taxstdlife+$E560),((Input!$N$120+Input!$N$96)*$N$7)-SUM($N560:AW560),((Input!$N$120+Input!$N$96)*$N$7)/A18taxstdlife))</f>
        <v>0</v>
      </c>
      <c r="AY560" s="172">
        <f>IF(A18taxstdlife="n/a","n/a",IF(AY$3&gt;(A18taxstdlife+$E560),((Input!$N$120+Input!$N$96)*$N$7)-SUM($N560:AX560),((Input!$N$120+Input!$N$96)*$N$7)/A18taxstdlife))</f>
        <v>0</v>
      </c>
      <c r="AZ560" s="172">
        <f>IF(A18taxstdlife="n/a","n/a",IF(AZ$3&gt;(A18taxstdlife+$E560),((Input!$N$120+Input!$N$96)*$N$7)-SUM($N560:AY560),((Input!$N$120+Input!$N$96)*$N$7)/A18taxstdlife))</f>
        <v>0</v>
      </c>
      <c r="BA560" s="172">
        <f>IF(A18taxstdlife="n/a","n/a",IF(BA$3&gt;(A18taxstdlife+$E560),((Input!$N$120+Input!$N$96)*$N$7)-SUM($N560:AZ560),((Input!$N$120+Input!$N$96)*$N$7)/A18taxstdlife))</f>
        <v>0</v>
      </c>
      <c r="BB560" s="172">
        <f>IF(A18taxstdlife="n/a","n/a",IF(BB$3&gt;(A18taxstdlife+$E560),((Input!$N$120+Input!$N$96)*$N$7)-SUM($N560:BA560),((Input!$N$120+Input!$N$96)*$N$7)/A18taxstdlife))</f>
        <v>0</v>
      </c>
      <c r="BC560" s="172">
        <f>IF(A18taxstdlife="n/a","n/a",IF(BC$3&gt;(A18taxstdlife+$E560),((Input!$N$120+Input!$N$96)*$N$7)-SUM($N560:BB560),((Input!$N$120+Input!$N$96)*$N$7)/A18taxstdlife))</f>
        <v>0</v>
      </c>
      <c r="BD560" s="172">
        <f>IF(A18taxstdlife="n/a","n/a",IF(BD$3&gt;(A18taxstdlife+$E560),((Input!$N$120+Input!$N$96)*$N$7)-SUM($N560:BC560),((Input!$N$120+Input!$N$96)*$N$7)/A18taxstdlife))</f>
        <v>0</v>
      </c>
      <c r="BE560" s="172">
        <f>IF(A18taxstdlife="n/a","n/a",IF(BE$3&gt;(A18taxstdlife+$E560),((Input!$N$120+Input!$N$96)*$N$7)-SUM($N560:BD560),((Input!$N$120+Input!$N$96)*$N$7)/A18taxstdlife))</f>
        <v>0</v>
      </c>
      <c r="BF560" s="172">
        <f>IF(A18taxstdlife="n/a","n/a",IF(BF$3&gt;(A18taxstdlife+$E560),((Input!$N$120+Input!$N$96)*$N$7)-SUM($N560:BE560),((Input!$N$120+Input!$N$96)*$N$7)/A18taxstdlife))</f>
        <v>0</v>
      </c>
      <c r="BG560" s="172">
        <f>IF(A18taxstdlife="n/a","n/a",IF(BG$3&gt;(A18taxstdlife+$E560),((Input!$N$120+Input!$N$96)*$N$7)-SUM($N560:BF560),((Input!$N$120+Input!$N$96)*$N$7)/A18taxstdlife))</f>
        <v>0</v>
      </c>
      <c r="BH560" s="172">
        <f>IF(A18taxstdlife="n/a","n/a",IF(BH$3&gt;(A18taxstdlife+$E560),((Input!$N$120+Input!$N$96)*$N$7)-SUM($N560:BG560),((Input!$N$120+Input!$N$96)*$N$7)/A18taxstdlife))</f>
        <v>0</v>
      </c>
      <c r="BI560" s="172">
        <f>IF(A18taxstdlife="n/a","n/a",IF(BI$3&gt;(A18taxstdlife+$E560),((Input!$N$120+Input!$N$96)*$N$7)-SUM($N560:BH560),((Input!$N$120+Input!$N$96)*$N$7)/A18taxstdlife))</f>
        <v>0</v>
      </c>
      <c r="BJ560" s="16"/>
      <c r="BK560" s="16"/>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2" customFormat="1" hidden="1" outlineLevel="2">
      <c r="A561" s="16"/>
      <c r="B561" s="16"/>
      <c r="C561" s="35"/>
      <c r="D561" s="546"/>
      <c r="E561" s="293">
        <v>9</v>
      </c>
      <c r="F561" s="37"/>
      <c r="G561" s="318"/>
      <c r="H561" s="320"/>
      <c r="I561" s="320"/>
      <c r="J561" s="320"/>
      <c r="K561" s="320"/>
      <c r="L561" s="320"/>
      <c r="M561" s="320"/>
      <c r="N561" s="320"/>
      <c r="O561" s="319"/>
      <c r="P561" s="172">
        <f>IF(A18taxstdlife="n/a","n/a",IF(P$3&gt;(A18taxstdlife+$E561),((Input!$O$120+Input!$O$96)*$O$7)-SUM($O561:O561),((Input!$O$120+Input!$O$96)*$O$7)/A18taxstdlife))</f>
        <v>0</v>
      </c>
      <c r="Q561" s="172">
        <f>IF(A18taxstdlife="n/a","n/a",IF(Q$3&gt;(A18taxstdlife+$E561),((Input!$O$120+Input!$O$96)*$O$7)-SUM($O561:P561),((Input!$O$120+Input!$O$96)*$O$7)/A18taxstdlife))</f>
        <v>0</v>
      </c>
      <c r="R561" s="172">
        <f>IF(A18taxstdlife="n/a","n/a",IF(R$3&gt;(A18taxstdlife+$E561),((Input!$O$120+Input!$O$96)*$O$7)-SUM($O561:Q561),((Input!$O$120+Input!$O$96)*$O$7)/A18taxstdlife))</f>
        <v>0</v>
      </c>
      <c r="S561" s="172">
        <f>IF(A18taxstdlife="n/a","n/a",IF(S$3&gt;(A18taxstdlife+$E561),((Input!$O$120+Input!$O$96)*$O$7)-SUM($O561:R561),((Input!$O$120+Input!$O$96)*$O$7)/A18taxstdlife))</f>
        <v>0</v>
      </c>
      <c r="T561" s="172">
        <f>IF(A18taxstdlife="n/a","n/a",IF(T$3&gt;(A18taxstdlife+$E561),((Input!$O$120+Input!$O$96)*$O$7)-SUM($O561:S561),((Input!$O$120+Input!$O$96)*$O$7)/A18taxstdlife))</f>
        <v>0</v>
      </c>
      <c r="U561" s="172">
        <f>IF(A18taxstdlife="n/a","n/a",IF(U$3&gt;(A18taxstdlife+$E561),((Input!$O$120+Input!$O$96)*$O$7)-SUM($O561:T561),((Input!$O$120+Input!$O$96)*$O$7)/A18taxstdlife))</f>
        <v>0</v>
      </c>
      <c r="V561" s="172">
        <f>IF(A18taxstdlife="n/a","n/a",IF(V$3&gt;(A18taxstdlife+$E561),((Input!$O$120+Input!$O$96)*$O$7)-SUM($O561:U561),((Input!$O$120+Input!$O$96)*$O$7)/A18taxstdlife))</f>
        <v>0</v>
      </c>
      <c r="W561" s="172">
        <f>IF(A18taxstdlife="n/a","n/a",IF(W$3&gt;(A18taxstdlife+$E561),((Input!$O$120+Input!$O$96)*$O$7)-SUM($O561:V561),((Input!$O$120+Input!$O$96)*$O$7)/A18taxstdlife))</f>
        <v>0</v>
      </c>
      <c r="X561" s="172">
        <f>IF(A18taxstdlife="n/a","n/a",IF(X$3&gt;(A18taxstdlife+$E561),((Input!$O$120+Input!$O$96)*$O$7)-SUM($O561:W561),((Input!$O$120+Input!$O$96)*$O$7)/A18taxstdlife))</f>
        <v>0</v>
      </c>
      <c r="Y561" s="172">
        <f>IF(A18taxstdlife="n/a","n/a",IF(Y$3&gt;(A18taxstdlife+$E561),((Input!$O$120+Input!$O$96)*$O$7)-SUM($O561:X561),((Input!$O$120+Input!$O$96)*$O$7)/A18taxstdlife))</f>
        <v>0</v>
      </c>
      <c r="Z561" s="172">
        <f>IF(A18taxstdlife="n/a","n/a",IF(Z$3&gt;(A18taxstdlife+$E561),((Input!$O$120+Input!$O$96)*$O$7)-SUM($O561:Y561),((Input!$O$120+Input!$O$96)*$O$7)/A18taxstdlife))</f>
        <v>0</v>
      </c>
      <c r="AA561" s="172">
        <f>IF(A18taxstdlife="n/a","n/a",IF(AA$3&gt;(A18taxstdlife+$E561),((Input!$O$120+Input!$O$96)*$O$7)-SUM($O561:Z561),((Input!$O$120+Input!$O$96)*$O$7)/A18taxstdlife))</f>
        <v>0</v>
      </c>
      <c r="AB561" s="172">
        <f>IF(A18taxstdlife="n/a","n/a",IF(AB$3&gt;(A18taxstdlife+$E561),((Input!$O$120+Input!$O$96)*$O$7)-SUM($O561:AA561),((Input!$O$120+Input!$O$96)*$O$7)/A18taxstdlife))</f>
        <v>0</v>
      </c>
      <c r="AC561" s="172">
        <f>IF(A18taxstdlife="n/a","n/a",IF(AC$3&gt;(A18taxstdlife+$E561),((Input!$O$120+Input!$O$96)*$O$7)-SUM($O561:AB561),((Input!$O$120+Input!$O$96)*$O$7)/A18taxstdlife))</f>
        <v>0</v>
      </c>
      <c r="AD561" s="172">
        <f>IF(A18taxstdlife="n/a","n/a",IF(AD$3&gt;(A18taxstdlife+$E561),((Input!$O$120+Input!$O$96)*$O$7)-SUM($O561:AC561),((Input!$O$120+Input!$O$96)*$O$7)/A18taxstdlife))</f>
        <v>0</v>
      </c>
      <c r="AE561" s="172">
        <f>IF(A18taxstdlife="n/a","n/a",IF(AE$3&gt;(A18taxstdlife+$E561),((Input!$O$120+Input!$O$96)*$O$7)-SUM($O561:AD561),((Input!$O$120+Input!$O$96)*$O$7)/A18taxstdlife))</f>
        <v>0</v>
      </c>
      <c r="AF561" s="172">
        <f>IF(A18taxstdlife="n/a","n/a",IF(AF$3&gt;(A18taxstdlife+$E561),((Input!$O$120+Input!$O$96)*$O$7)-SUM($O561:AE561),((Input!$O$120+Input!$O$96)*$O$7)/A18taxstdlife))</f>
        <v>0</v>
      </c>
      <c r="AG561" s="172">
        <f>IF(A18taxstdlife="n/a","n/a",IF(AG$3&gt;(A18taxstdlife+$E561),((Input!$O$120+Input!$O$96)*$O$7)-SUM($O561:AF561),((Input!$O$120+Input!$O$96)*$O$7)/A18taxstdlife))</f>
        <v>0</v>
      </c>
      <c r="AH561" s="172">
        <f>IF(A18taxstdlife="n/a","n/a",IF(AH$3&gt;(A18taxstdlife+$E561),((Input!$O$120+Input!$O$96)*$O$7)-SUM($O561:AG561),((Input!$O$120+Input!$O$96)*$O$7)/A18taxstdlife))</f>
        <v>0</v>
      </c>
      <c r="AI561" s="172">
        <f>IF(A18taxstdlife="n/a","n/a",IF(AI$3&gt;(A18taxstdlife+$E561),((Input!$O$120+Input!$O$96)*$O$7)-SUM($O561:AH561),((Input!$O$120+Input!$O$96)*$O$7)/A18taxstdlife))</f>
        <v>0</v>
      </c>
      <c r="AJ561" s="172">
        <f>IF(A18taxstdlife="n/a","n/a",IF(AJ$3&gt;(A18taxstdlife+$E561),((Input!$O$120+Input!$O$96)*$O$7)-SUM($O561:AI561),((Input!$O$120+Input!$O$96)*$O$7)/A18taxstdlife))</f>
        <v>0</v>
      </c>
      <c r="AK561" s="172">
        <f>IF(A18taxstdlife="n/a","n/a",IF(AK$3&gt;(A18taxstdlife+$E561),((Input!$O$120+Input!$O$96)*$O$7)-SUM($O561:AJ561),((Input!$O$120+Input!$O$96)*$O$7)/A18taxstdlife))</f>
        <v>0</v>
      </c>
      <c r="AL561" s="172">
        <f>IF(A18taxstdlife="n/a","n/a",IF(AL$3&gt;(A18taxstdlife+$E561),((Input!$O$120+Input!$O$96)*$O$7)-SUM($O561:AK561),((Input!$O$120+Input!$O$96)*$O$7)/A18taxstdlife))</f>
        <v>0</v>
      </c>
      <c r="AM561" s="172">
        <f>IF(A18taxstdlife="n/a","n/a",IF(AM$3&gt;(A18taxstdlife+$E561),((Input!$O$120+Input!$O$96)*$O$7)-SUM($O561:AL561),((Input!$O$120+Input!$O$96)*$O$7)/A18taxstdlife))</f>
        <v>0</v>
      </c>
      <c r="AN561" s="172">
        <f>IF(A18taxstdlife="n/a","n/a",IF(AN$3&gt;(A18taxstdlife+$E561),((Input!$O$120+Input!$O$96)*$O$7)-SUM($O561:AM561),((Input!$O$120+Input!$O$96)*$O$7)/A18taxstdlife))</f>
        <v>0</v>
      </c>
      <c r="AO561" s="172">
        <f>IF(A18taxstdlife="n/a","n/a",IF(AO$3&gt;(A18taxstdlife+$E561),((Input!$O$120+Input!$O$96)*$O$7)-SUM($O561:AN561),((Input!$O$120+Input!$O$96)*$O$7)/A18taxstdlife))</f>
        <v>0</v>
      </c>
      <c r="AP561" s="172">
        <f>IF(A18taxstdlife="n/a","n/a",IF(AP$3&gt;(A18taxstdlife+$E561),((Input!$O$120+Input!$O$96)*$O$7)-SUM($O561:AO561),((Input!$O$120+Input!$O$96)*$O$7)/A18taxstdlife))</f>
        <v>0</v>
      </c>
      <c r="AQ561" s="172">
        <f>IF(A18taxstdlife="n/a","n/a",IF(AQ$3&gt;(A18taxstdlife+$E561),((Input!$O$120+Input!$O$96)*$O$7)-SUM($O561:AP561),((Input!$O$120+Input!$O$96)*$O$7)/A18taxstdlife))</f>
        <v>0</v>
      </c>
      <c r="AR561" s="172">
        <f>IF(A18taxstdlife="n/a","n/a",IF(AR$3&gt;(A18taxstdlife+$E561),((Input!$O$120+Input!$O$96)*$O$7)-SUM($O561:AQ561),((Input!$O$120+Input!$O$96)*$O$7)/A18taxstdlife))</f>
        <v>0</v>
      </c>
      <c r="AS561" s="172">
        <f>IF(A18taxstdlife="n/a","n/a",IF(AS$3&gt;(A18taxstdlife+$E561),((Input!$O$120+Input!$O$96)*$O$7)-SUM($O561:AR561),((Input!$O$120+Input!$O$96)*$O$7)/A18taxstdlife))</f>
        <v>0</v>
      </c>
      <c r="AT561" s="172">
        <f>IF(A18taxstdlife="n/a","n/a",IF(AT$3&gt;(A18taxstdlife+$E561),((Input!$O$120+Input!$O$96)*$O$7)-SUM($O561:AS561),((Input!$O$120+Input!$O$96)*$O$7)/A18taxstdlife))</f>
        <v>0</v>
      </c>
      <c r="AU561" s="172">
        <f>IF(A18taxstdlife="n/a","n/a",IF(AU$3&gt;(A18taxstdlife+$E561),((Input!$O$120+Input!$O$96)*$O$7)-SUM($O561:AT561),((Input!$O$120+Input!$O$96)*$O$7)/A18taxstdlife))</f>
        <v>0</v>
      </c>
      <c r="AV561" s="172">
        <f>IF(A18taxstdlife="n/a","n/a",IF(AV$3&gt;(A18taxstdlife+$E561),((Input!$O$120+Input!$O$96)*$O$7)-SUM($O561:AU561),((Input!$O$120+Input!$O$96)*$O$7)/A18taxstdlife))</f>
        <v>0</v>
      </c>
      <c r="AW561" s="172">
        <f>IF(A18taxstdlife="n/a","n/a",IF(AW$3&gt;(A18taxstdlife+$E561),((Input!$O$120+Input!$O$96)*$O$7)-SUM($O561:AV561),((Input!$O$120+Input!$O$96)*$O$7)/A18taxstdlife))</f>
        <v>0</v>
      </c>
      <c r="AX561" s="172">
        <f>IF(A18taxstdlife="n/a","n/a",IF(AX$3&gt;(A18taxstdlife+$E561),((Input!$O$120+Input!$O$96)*$O$7)-SUM($O561:AW561),((Input!$O$120+Input!$O$96)*$O$7)/A18taxstdlife))</f>
        <v>0</v>
      </c>
      <c r="AY561" s="172">
        <f>IF(A18taxstdlife="n/a","n/a",IF(AY$3&gt;(A18taxstdlife+$E561),((Input!$O$120+Input!$O$96)*$O$7)-SUM($O561:AX561),((Input!$O$120+Input!$O$96)*$O$7)/A18taxstdlife))</f>
        <v>0</v>
      </c>
      <c r="AZ561" s="172">
        <f>IF(A18taxstdlife="n/a","n/a",IF(AZ$3&gt;(A18taxstdlife+$E561),((Input!$O$120+Input!$O$96)*$O$7)-SUM($O561:AY561),((Input!$O$120+Input!$O$96)*$O$7)/A18taxstdlife))</f>
        <v>0</v>
      </c>
      <c r="BA561" s="172">
        <f>IF(A18taxstdlife="n/a","n/a",IF(BA$3&gt;(A18taxstdlife+$E561),((Input!$O$120+Input!$O$96)*$O$7)-SUM($O561:AZ561),((Input!$O$120+Input!$O$96)*$O$7)/A18taxstdlife))</f>
        <v>0</v>
      </c>
      <c r="BB561" s="172">
        <f>IF(A18taxstdlife="n/a","n/a",IF(BB$3&gt;(A18taxstdlife+$E561),((Input!$O$120+Input!$O$96)*$O$7)-SUM($O561:BA561),((Input!$O$120+Input!$O$96)*$O$7)/A18taxstdlife))</f>
        <v>0</v>
      </c>
      <c r="BC561" s="172">
        <f>IF(A18taxstdlife="n/a","n/a",IF(BC$3&gt;(A18taxstdlife+$E561),((Input!$O$120+Input!$O$96)*$O$7)-SUM($O561:BB561),((Input!$O$120+Input!$O$96)*$O$7)/A18taxstdlife))</f>
        <v>0</v>
      </c>
      <c r="BD561" s="172">
        <f>IF(A18taxstdlife="n/a","n/a",IF(BD$3&gt;(A18taxstdlife+$E561),((Input!$O$120+Input!$O$96)*$O$7)-SUM($O561:BC561),((Input!$O$120+Input!$O$96)*$O$7)/A18taxstdlife))</f>
        <v>0</v>
      </c>
      <c r="BE561" s="172">
        <f>IF(A18taxstdlife="n/a","n/a",IF(BE$3&gt;(A18taxstdlife+$E561),((Input!$O$120+Input!$O$96)*$O$7)-SUM($O561:BD561),((Input!$O$120+Input!$O$96)*$O$7)/A18taxstdlife))</f>
        <v>0</v>
      </c>
      <c r="BF561" s="172">
        <f>IF(A18taxstdlife="n/a","n/a",IF(BF$3&gt;(A18taxstdlife+$E561),((Input!$O$120+Input!$O$96)*$O$7)-SUM($O561:BE561),((Input!$O$120+Input!$O$96)*$O$7)/A18taxstdlife))</f>
        <v>0</v>
      </c>
      <c r="BG561" s="172">
        <f>IF(A18taxstdlife="n/a","n/a",IF(BG$3&gt;(A18taxstdlife+$E561),((Input!$O$120+Input!$O$96)*$O$7)-SUM($O561:BF561),((Input!$O$120+Input!$O$96)*$O$7)/A18taxstdlife))</f>
        <v>0</v>
      </c>
      <c r="BH561" s="172">
        <f>IF(A18taxstdlife="n/a","n/a",IF(BH$3&gt;(A18taxstdlife+$E561),((Input!$O$120+Input!$O$96)*$O$7)-SUM($O561:BG561),((Input!$O$120+Input!$O$96)*$O$7)/A18taxstdlife))</f>
        <v>0</v>
      </c>
      <c r="BI561" s="172">
        <f>IF(A18taxstdlife="n/a","n/a",IF(BI$3&gt;(A18taxstdlife+$E561),((Input!$O$120+Input!$O$96)*$O$7)-SUM($O561:BH561),((Input!$O$120+Input!$O$96)*$O$7)/A18taxstdlife))</f>
        <v>0</v>
      </c>
      <c r="BJ561" s="16"/>
      <c r="BK561" s="16"/>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2" customFormat="1" hidden="1" outlineLevel="2">
      <c r="A562" s="16"/>
      <c r="B562" s="16"/>
      <c r="C562" s="35"/>
      <c r="D562" s="546"/>
      <c r="E562" s="294">
        <v>10</v>
      </c>
      <c r="F562" s="37"/>
      <c r="G562" s="318"/>
      <c r="H562" s="320"/>
      <c r="I562" s="320"/>
      <c r="J562" s="320"/>
      <c r="K562" s="320"/>
      <c r="L562" s="320"/>
      <c r="M562" s="320"/>
      <c r="N562" s="320"/>
      <c r="O562" s="320"/>
      <c r="P562" s="319"/>
      <c r="Q562" s="172">
        <f>IF(A18taxstdlife="n/a","n/a",IF(Q$3&gt;(A18taxstdlife+$E562),((Input!$P$120+Input!$P$96)*$P$7)-SUM($P562:P562),((Input!$P$120+Input!$P$96)*$P$7)/A18taxstdlife))</f>
        <v>0</v>
      </c>
      <c r="R562" s="172">
        <f>IF(A18taxstdlife="n/a","n/a",IF(R$3&gt;(A18taxstdlife+$E562),((Input!$P$120+Input!$P$96)*$P$7)-SUM($P562:Q562),((Input!$P$120+Input!$P$96)*$P$7)/A18taxstdlife))</f>
        <v>0</v>
      </c>
      <c r="S562" s="172">
        <f>IF(A18taxstdlife="n/a","n/a",IF(S$3&gt;(A18taxstdlife+$E562),((Input!$P$120+Input!$P$96)*$P$7)-SUM($P562:R562),((Input!$P$120+Input!$P$96)*$P$7)/A18taxstdlife))</f>
        <v>0</v>
      </c>
      <c r="T562" s="172">
        <f>IF(A18taxstdlife="n/a","n/a",IF(T$3&gt;(A18taxstdlife+$E562),((Input!$P$120+Input!$P$96)*$P$7)-SUM($P562:S562),((Input!$P$120+Input!$P$96)*$P$7)/A18taxstdlife))</f>
        <v>0</v>
      </c>
      <c r="U562" s="172">
        <f>IF(A18taxstdlife="n/a","n/a",IF(U$3&gt;(A18taxstdlife+$E562),((Input!$P$120+Input!$P$96)*$P$7)-SUM($P562:T562),((Input!$P$120+Input!$P$96)*$P$7)/A18taxstdlife))</f>
        <v>0</v>
      </c>
      <c r="V562" s="172">
        <f>IF(A18taxstdlife="n/a","n/a",IF(V$3&gt;(A18taxstdlife+$E562),((Input!$P$120+Input!$P$96)*$P$7)-SUM($P562:U562),((Input!$P$120+Input!$P$96)*$P$7)/A18taxstdlife))</f>
        <v>0</v>
      </c>
      <c r="W562" s="172">
        <f>IF(A18taxstdlife="n/a","n/a",IF(W$3&gt;(A18taxstdlife+$E562),((Input!$P$120+Input!$P$96)*$P$7)-SUM($P562:V562),((Input!$P$120+Input!$P$96)*$P$7)/A18taxstdlife))</f>
        <v>0</v>
      </c>
      <c r="X562" s="172">
        <f>IF(A18taxstdlife="n/a","n/a",IF(X$3&gt;(A18taxstdlife+$E562),((Input!$P$120+Input!$P$96)*$P$7)-SUM($P562:W562),((Input!$P$120+Input!$P$96)*$P$7)/A18taxstdlife))</f>
        <v>0</v>
      </c>
      <c r="Y562" s="172">
        <f>IF(A18taxstdlife="n/a","n/a",IF(Y$3&gt;(A18taxstdlife+$E562),((Input!$P$120+Input!$P$96)*$P$7)-SUM($P562:X562),((Input!$P$120+Input!$P$96)*$P$7)/A18taxstdlife))</f>
        <v>0</v>
      </c>
      <c r="Z562" s="172">
        <f>IF(A18taxstdlife="n/a","n/a",IF(Z$3&gt;(A18taxstdlife+$E562),((Input!$P$120+Input!$P$96)*$P$7)-SUM($P562:Y562),((Input!$P$120+Input!$P$96)*$P$7)/A18taxstdlife))</f>
        <v>0</v>
      </c>
      <c r="AA562" s="172">
        <f>IF(A18taxstdlife="n/a","n/a",IF(AA$3&gt;(A18taxstdlife+$E562),((Input!$P$120+Input!$P$96)*$P$7)-SUM($P562:Z562),((Input!$P$120+Input!$P$96)*$P$7)/A18taxstdlife))</f>
        <v>0</v>
      </c>
      <c r="AB562" s="172">
        <f>IF(A18taxstdlife="n/a","n/a",IF(AB$3&gt;(A18taxstdlife+$E562),((Input!$P$120+Input!$P$96)*$P$7)-SUM($P562:AA562),((Input!$P$120+Input!$P$96)*$P$7)/A18taxstdlife))</f>
        <v>0</v>
      </c>
      <c r="AC562" s="172">
        <f>IF(A18taxstdlife="n/a","n/a",IF(AC$3&gt;(A18taxstdlife+$E562),((Input!$P$120+Input!$P$96)*$P$7)-SUM($P562:AB562),((Input!$P$120+Input!$P$96)*$P$7)/A18taxstdlife))</f>
        <v>0</v>
      </c>
      <c r="AD562" s="172">
        <f>IF(A18taxstdlife="n/a","n/a",IF(AD$3&gt;(A18taxstdlife+$E562),((Input!$P$120+Input!$P$96)*$P$7)-SUM($P562:AC562),((Input!$P$120+Input!$P$96)*$P$7)/A18taxstdlife))</f>
        <v>0</v>
      </c>
      <c r="AE562" s="172">
        <f>IF(A18taxstdlife="n/a","n/a",IF(AE$3&gt;(A18taxstdlife+$E562),((Input!$P$120+Input!$P$96)*$P$7)-SUM($P562:AD562),((Input!$P$120+Input!$P$96)*$P$7)/A18taxstdlife))</f>
        <v>0</v>
      </c>
      <c r="AF562" s="172">
        <f>IF(A18taxstdlife="n/a","n/a",IF(AF$3&gt;(A18taxstdlife+$E562),((Input!$P$120+Input!$P$96)*$P$7)-SUM($P562:AE562),((Input!$P$120+Input!$P$96)*$P$7)/A18taxstdlife))</f>
        <v>0</v>
      </c>
      <c r="AG562" s="172">
        <f>IF(A18taxstdlife="n/a","n/a",IF(AG$3&gt;(A18taxstdlife+$E562),((Input!$P$120+Input!$P$96)*$P$7)-SUM($P562:AF562),((Input!$P$120+Input!$P$96)*$P$7)/A18taxstdlife))</f>
        <v>0</v>
      </c>
      <c r="AH562" s="172">
        <f>IF(A18taxstdlife="n/a","n/a",IF(AH$3&gt;(A18taxstdlife+$E562),((Input!$P$120+Input!$P$96)*$P$7)-SUM($P562:AG562),((Input!$P$120+Input!$P$96)*$P$7)/A18taxstdlife))</f>
        <v>0</v>
      </c>
      <c r="AI562" s="172">
        <f>IF(A18taxstdlife="n/a","n/a",IF(AI$3&gt;(A18taxstdlife+$E562),((Input!$P$120+Input!$P$96)*$P$7)-SUM($P562:AH562),((Input!$P$120+Input!$P$96)*$P$7)/A18taxstdlife))</f>
        <v>0</v>
      </c>
      <c r="AJ562" s="172">
        <f>IF(A18taxstdlife="n/a","n/a",IF(AJ$3&gt;(A18taxstdlife+$E562),((Input!$P$120+Input!$P$96)*$P$7)-SUM($P562:AI562),((Input!$P$120+Input!$P$96)*$P$7)/A18taxstdlife))</f>
        <v>0</v>
      </c>
      <c r="AK562" s="172">
        <f>IF(A18taxstdlife="n/a","n/a",IF(AK$3&gt;(A18taxstdlife+$E562),((Input!$P$120+Input!$P$96)*$P$7)-SUM($P562:AJ562),((Input!$P$120+Input!$P$96)*$P$7)/A18taxstdlife))</f>
        <v>0</v>
      </c>
      <c r="AL562" s="172">
        <f>IF(A18taxstdlife="n/a","n/a",IF(AL$3&gt;(A18taxstdlife+$E562),((Input!$P$120+Input!$P$96)*$P$7)-SUM($P562:AK562),((Input!$P$120+Input!$P$96)*$P$7)/A18taxstdlife))</f>
        <v>0</v>
      </c>
      <c r="AM562" s="172">
        <f>IF(A18taxstdlife="n/a","n/a",IF(AM$3&gt;(A18taxstdlife+$E562),((Input!$P$120+Input!$P$96)*$P$7)-SUM($P562:AL562),((Input!$P$120+Input!$P$96)*$P$7)/A18taxstdlife))</f>
        <v>0</v>
      </c>
      <c r="AN562" s="172">
        <f>IF(A18taxstdlife="n/a","n/a",IF(AN$3&gt;(A18taxstdlife+$E562),((Input!$P$120+Input!$P$96)*$P$7)-SUM($P562:AM562),((Input!$P$120+Input!$P$96)*$P$7)/A18taxstdlife))</f>
        <v>0</v>
      </c>
      <c r="AO562" s="172">
        <f>IF(A18taxstdlife="n/a","n/a",IF(AO$3&gt;(A18taxstdlife+$E562),((Input!$P$120+Input!$P$96)*$P$7)-SUM($P562:AN562),((Input!$P$120+Input!$P$96)*$P$7)/A18taxstdlife))</f>
        <v>0</v>
      </c>
      <c r="AP562" s="172">
        <f>IF(A18taxstdlife="n/a","n/a",IF(AP$3&gt;(A18taxstdlife+$E562),((Input!$P$120+Input!$P$96)*$P$7)-SUM($P562:AO562),((Input!$P$120+Input!$P$96)*$P$7)/A18taxstdlife))</f>
        <v>0</v>
      </c>
      <c r="AQ562" s="172">
        <f>IF(A18taxstdlife="n/a","n/a",IF(AQ$3&gt;(A18taxstdlife+$E562),((Input!$P$120+Input!$P$96)*$P$7)-SUM($P562:AP562),((Input!$P$120+Input!$P$96)*$P$7)/A18taxstdlife))</f>
        <v>0</v>
      </c>
      <c r="AR562" s="172">
        <f>IF(A18taxstdlife="n/a","n/a",IF(AR$3&gt;(A18taxstdlife+$E562),((Input!$P$120+Input!$P$96)*$P$7)-SUM($P562:AQ562),((Input!$P$120+Input!$P$96)*$P$7)/A18taxstdlife))</f>
        <v>0</v>
      </c>
      <c r="AS562" s="172">
        <f>IF(A18taxstdlife="n/a","n/a",IF(AS$3&gt;(A18taxstdlife+$E562),((Input!$P$120+Input!$P$96)*$P$7)-SUM($P562:AR562),((Input!$P$120+Input!$P$96)*$P$7)/A18taxstdlife))</f>
        <v>0</v>
      </c>
      <c r="AT562" s="172">
        <f>IF(A18taxstdlife="n/a","n/a",IF(AT$3&gt;(A18taxstdlife+$E562),((Input!$P$120+Input!$P$96)*$P$7)-SUM($P562:AS562),((Input!$P$120+Input!$P$96)*$P$7)/A18taxstdlife))</f>
        <v>0</v>
      </c>
      <c r="AU562" s="172">
        <f>IF(A18taxstdlife="n/a","n/a",IF(AU$3&gt;(A18taxstdlife+$E562),((Input!$P$120+Input!$P$96)*$P$7)-SUM($P562:AT562),((Input!$P$120+Input!$P$96)*$P$7)/A18taxstdlife))</f>
        <v>0</v>
      </c>
      <c r="AV562" s="172">
        <f>IF(A18taxstdlife="n/a","n/a",IF(AV$3&gt;(A18taxstdlife+$E562),((Input!$P$120+Input!$P$96)*$P$7)-SUM($P562:AU562),((Input!$P$120+Input!$P$96)*$P$7)/A18taxstdlife))</f>
        <v>0</v>
      </c>
      <c r="AW562" s="172">
        <f>IF(A18taxstdlife="n/a","n/a",IF(AW$3&gt;(A18taxstdlife+$E562),((Input!$P$120+Input!$P$96)*$P$7)-SUM($P562:AV562),((Input!$P$120+Input!$P$96)*$P$7)/A18taxstdlife))</f>
        <v>0</v>
      </c>
      <c r="AX562" s="172">
        <f>IF(A18taxstdlife="n/a","n/a",IF(AX$3&gt;(A18taxstdlife+$E562),((Input!$P$120+Input!$P$96)*$P$7)-SUM($P562:AW562),((Input!$P$120+Input!$P$96)*$P$7)/A18taxstdlife))</f>
        <v>0</v>
      </c>
      <c r="AY562" s="172">
        <f>IF(A18taxstdlife="n/a","n/a",IF(AY$3&gt;(A18taxstdlife+$E562),((Input!$P$120+Input!$P$96)*$P$7)-SUM($P562:AX562),((Input!$P$120+Input!$P$96)*$P$7)/A18taxstdlife))</f>
        <v>0</v>
      </c>
      <c r="AZ562" s="172">
        <f>IF(A18taxstdlife="n/a","n/a",IF(AZ$3&gt;(A18taxstdlife+$E562),((Input!$P$120+Input!$P$96)*$P$7)-SUM($P562:AY562),((Input!$P$120+Input!$P$96)*$P$7)/A18taxstdlife))</f>
        <v>0</v>
      </c>
      <c r="BA562" s="172">
        <f>IF(A18taxstdlife="n/a","n/a",IF(BA$3&gt;(A18taxstdlife+$E562),((Input!$P$120+Input!$P$96)*$P$7)-SUM($P562:AZ562),((Input!$P$120+Input!$P$96)*$P$7)/A18taxstdlife))</f>
        <v>0</v>
      </c>
      <c r="BB562" s="172">
        <f>IF(A18taxstdlife="n/a","n/a",IF(BB$3&gt;(A18taxstdlife+$E562),((Input!$P$120+Input!$P$96)*$P$7)-SUM($P562:BA562),((Input!$P$120+Input!$P$96)*$P$7)/A18taxstdlife))</f>
        <v>0</v>
      </c>
      <c r="BC562" s="172">
        <f>IF(A18taxstdlife="n/a","n/a",IF(BC$3&gt;(A18taxstdlife+$E562),((Input!$P$120+Input!$P$96)*$P$7)-SUM($P562:BB562),((Input!$P$120+Input!$P$96)*$P$7)/A18taxstdlife))</f>
        <v>0</v>
      </c>
      <c r="BD562" s="172">
        <f>IF(A18taxstdlife="n/a","n/a",IF(BD$3&gt;(A18taxstdlife+$E562),((Input!$P$120+Input!$P$96)*$P$7)-SUM($P562:BC562),((Input!$P$120+Input!$P$96)*$P$7)/A18taxstdlife))</f>
        <v>0</v>
      </c>
      <c r="BE562" s="172">
        <f>IF(A18taxstdlife="n/a","n/a",IF(BE$3&gt;(A18taxstdlife+$E562),((Input!$P$120+Input!$P$96)*$P$7)-SUM($P562:BD562),((Input!$P$120+Input!$P$96)*$P$7)/A18taxstdlife))</f>
        <v>0</v>
      </c>
      <c r="BF562" s="172">
        <f>IF(A18taxstdlife="n/a","n/a",IF(BF$3&gt;(A18taxstdlife+$E562),((Input!$P$120+Input!$P$96)*$P$7)-SUM($P562:BE562),((Input!$P$120+Input!$P$96)*$P$7)/A18taxstdlife))</f>
        <v>0</v>
      </c>
      <c r="BG562" s="172">
        <f>IF(A18taxstdlife="n/a","n/a",IF(BG$3&gt;(A18taxstdlife+$E562),((Input!$P$120+Input!$P$96)*$P$7)-SUM($P562:BF562),((Input!$P$120+Input!$P$96)*$P$7)/A18taxstdlife))</f>
        <v>0</v>
      </c>
      <c r="BH562" s="172">
        <f>IF(A18taxstdlife="n/a","n/a",IF(BH$3&gt;(A18taxstdlife+$E562),((Input!$P$120+Input!$P$96)*$P$7)-SUM($P562:BG562),((Input!$P$120+Input!$P$96)*$P$7)/A18taxstdlife))</f>
        <v>0</v>
      </c>
      <c r="BI562" s="172">
        <f>IF(A18taxstdlife="n/a","n/a",IF(BI$3&gt;(A18taxstdlife+$E562),((Input!$P$120+Input!$P$96)*$P$7)-SUM($P562:BH562),((Input!$P$120+Input!$P$96)*$P$7)/A18taxstdlife))</f>
        <v>0</v>
      </c>
      <c r="BJ562" s="16"/>
      <c r="BK562" s="16"/>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2" customFormat="1" hidden="1" outlineLevel="1">
      <c r="A563" s="16"/>
      <c r="B563" s="16"/>
      <c r="C563" s="35">
        <f>Asset18</f>
        <v>0</v>
      </c>
      <c r="D563" s="16"/>
      <c r="E563" s="16"/>
      <c r="F563" s="32"/>
      <c r="G563" s="167">
        <f t="shared" ref="G563:AL563" si="92">SUM(G551:G562)</f>
        <v>0</v>
      </c>
      <c r="H563" s="167">
        <f t="shared" si="92"/>
        <v>0</v>
      </c>
      <c r="I563" s="167">
        <f t="shared" si="92"/>
        <v>0</v>
      </c>
      <c r="J563" s="167">
        <f t="shared" si="92"/>
        <v>0</v>
      </c>
      <c r="K563" s="167">
        <f t="shared" si="92"/>
        <v>0</v>
      </c>
      <c r="L563" s="167">
        <f t="shared" si="92"/>
        <v>0</v>
      </c>
      <c r="M563" s="167">
        <f t="shared" si="92"/>
        <v>0</v>
      </c>
      <c r="N563" s="167">
        <f t="shared" si="92"/>
        <v>0</v>
      </c>
      <c r="O563" s="167">
        <f t="shared" si="92"/>
        <v>0</v>
      </c>
      <c r="P563" s="167">
        <f t="shared" si="92"/>
        <v>0</v>
      </c>
      <c r="Q563" s="167">
        <f t="shared" si="92"/>
        <v>0</v>
      </c>
      <c r="R563" s="167">
        <f t="shared" si="92"/>
        <v>0</v>
      </c>
      <c r="S563" s="167">
        <f t="shared" si="92"/>
        <v>0</v>
      </c>
      <c r="T563" s="167">
        <f t="shared" si="92"/>
        <v>0</v>
      </c>
      <c r="U563" s="167">
        <f t="shared" si="92"/>
        <v>0</v>
      </c>
      <c r="V563" s="167">
        <f t="shared" si="92"/>
        <v>0</v>
      </c>
      <c r="W563" s="167">
        <f t="shared" si="92"/>
        <v>0</v>
      </c>
      <c r="X563" s="167">
        <f t="shared" si="92"/>
        <v>0</v>
      </c>
      <c r="Y563" s="167">
        <f t="shared" si="92"/>
        <v>0</v>
      </c>
      <c r="Z563" s="167">
        <f t="shared" si="92"/>
        <v>0</v>
      </c>
      <c r="AA563" s="167">
        <f t="shared" si="92"/>
        <v>0</v>
      </c>
      <c r="AB563" s="167">
        <f t="shared" si="92"/>
        <v>0</v>
      </c>
      <c r="AC563" s="167">
        <f t="shared" si="92"/>
        <v>0</v>
      </c>
      <c r="AD563" s="167">
        <f t="shared" si="92"/>
        <v>0</v>
      </c>
      <c r="AE563" s="167">
        <f t="shared" si="92"/>
        <v>0</v>
      </c>
      <c r="AF563" s="167">
        <f t="shared" si="92"/>
        <v>0</v>
      </c>
      <c r="AG563" s="167">
        <f t="shared" si="92"/>
        <v>0</v>
      </c>
      <c r="AH563" s="167">
        <f t="shared" si="92"/>
        <v>0</v>
      </c>
      <c r="AI563" s="167">
        <f t="shared" si="92"/>
        <v>0</v>
      </c>
      <c r="AJ563" s="167">
        <f t="shared" si="92"/>
        <v>0</v>
      </c>
      <c r="AK563" s="167">
        <f t="shared" si="92"/>
        <v>0</v>
      </c>
      <c r="AL563" s="167">
        <f t="shared" si="92"/>
        <v>0</v>
      </c>
      <c r="AM563" s="167">
        <f t="shared" ref="AM563:BI563" si="93">SUM(AM551:AM562)</f>
        <v>0</v>
      </c>
      <c r="AN563" s="167">
        <f t="shared" si="93"/>
        <v>0</v>
      </c>
      <c r="AO563" s="167">
        <f t="shared" si="93"/>
        <v>0</v>
      </c>
      <c r="AP563" s="167">
        <f t="shared" si="93"/>
        <v>0</v>
      </c>
      <c r="AQ563" s="167">
        <f t="shared" si="93"/>
        <v>0</v>
      </c>
      <c r="AR563" s="167">
        <f t="shared" si="93"/>
        <v>0</v>
      </c>
      <c r="AS563" s="167">
        <f t="shared" si="93"/>
        <v>0</v>
      </c>
      <c r="AT563" s="167">
        <f t="shared" si="93"/>
        <v>0</v>
      </c>
      <c r="AU563" s="167">
        <f t="shared" si="93"/>
        <v>0</v>
      </c>
      <c r="AV563" s="167">
        <f t="shared" si="93"/>
        <v>0</v>
      </c>
      <c r="AW563" s="167">
        <f t="shared" si="93"/>
        <v>0</v>
      </c>
      <c r="AX563" s="167">
        <f t="shared" si="93"/>
        <v>0</v>
      </c>
      <c r="AY563" s="167">
        <f t="shared" si="93"/>
        <v>0</v>
      </c>
      <c r="AZ563" s="167">
        <f t="shared" si="93"/>
        <v>0</v>
      </c>
      <c r="BA563" s="167">
        <f t="shared" si="93"/>
        <v>0</v>
      </c>
      <c r="BB563" s="167">
        <f t="shared" si="93"/>
        <v>0</v>
      </c>
      <c r="BC563" s="167">
        <f t="shared" si="93"/>
        <v>0</v>
      </c>
      <c r="BD563" s="167">
        <f t="shared" si="93"/>
        <v>0</v>
      </c>
      <c r="BE563" s="167">
        <f t="shared" si="93"/>
        <v>0</v>
      </c>
      <c r="BF563" s="167">
        <f t="shared" si="93"/>
        <v>0</v>
      </c>
      <c r="BG563" s="167">
        <f t="shared" si="93"/>
        <v>0</v>
      </c>
      <c r="BH563" s="167">
        <f t="shared" si="93"/>
        <v>0</v>
      </c>
      <c r="BI563" s="167">
        <f t="shared" si="93"/>
        <v>0</v>
      </c>
      <c r="BJ563" s="16"/>
      <c r="BK563" s="16"/>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2" customFormat="1" hidden="1" outlineLevel="2">
      <c r="A564" s="16"/>
      <c r="B564" s="129">
        <f>C576</f>
        <v>0</v>
      </c>
      <c r="C564" s="43"/>
      <c r="D564" s="44" t="s">
        <v>72</v>
      </c>
      <c r="E564" s="43"/>
      <c r="F564" s="45"/>
      <c r="G564" s="171">
        <f>IF(G$3&gt;A19taxremlife,A19taxvalue-SUM($F564:F564),IF(A19taxremlife="N/A","n/a",A19taxvalue/A19taxremlife))</f>
        <v>0</v>
      </c>
      <c r="H564" s="171">
        <f>IF(H$3&gt;A19taxremlife,A19taxvalue-SUM($F564:G564),IF(A19taxremlife="N/A","n/a",A19taxvalue/A19taxremlife))</f>
        <v>0</v>
      </c>
      <c r="I564" s="171">
        <f>IF(I$3&gt;A19taxremlife,A19taxvalue-SUM($F564:H564),IF(A19taxremlife="N/A","n/a",A19taxvalue/A19taxremlife))</f>
        <v>0</v>
      </c>
      <c r="J564" s="171">
        <f>IF(J$3&gt;A19taxremlife,A19taxvalue-SUM($F564:I564),IF(A19taxremlife="N/A","n/a",A19taxvalue/A19taxremlife))</f>
        <v>0</v>
      </c>
      <c r="K564" s="171">
        <f>IF(K$3&gt;A19taxremlife,A19taxvalue-SUM($F564:J564),IF(A19taxremlife="N/A","n/a",A19taxvalue/A19taxremlife))</f>
        <v>0</v>
      </c>
      <c r="L564" s="171">
        <f>IF(L$3&gt;A19taxremlife,A19taxvalue-SUM($F564:K564),IF(A19taxremlife="N/A","n/a",A19taxvalue/A19taxremlife))</f>
        <v>0</v>
      </c>
      <c r="M564" s="171">
        <f>IF(M$3&gt;A19taxremlife,A19taxvalue-SUM($F564:L564),IF(A19taxremlife="N/A","n/a",A19taxvalue/A19taxremlife))</f>
        <v>0</v>
      </c>
      <c r="N564" s="171">
        <f>IF(N$3&gt;A19taxremlife,A19taxvalue-SUM($F564:M564),IF(A19taxremlife="N/A","n/a",A19taxvalue/A19taxremlife))</f>
        <v>0</v>
      </c>
      <c r="O564" s="171">
        <f>IF(O$3&gt;A19taxremlife,A19taxvalue-SUM($F564:N564),IF(A19taxremlife="N/A","n/a",A19taxvalue/A19taxremlife))</f>
        <v>0</v>
      </c>
      <c r="P564" s="171">
        <f>IF(P$3&gt;A19taxremlife,A19taxvalue-SUM($F564:O564),IF(A19taxremlife="N/A","n/a",A19taxvalue/A19taxremlife))</f>
        <v>0</v>
      </c>
      <c r="Q564" s="171">
        <f>IF(Q$3&gt;A19taxremlife,A19taxvalue-SUM($F564:P564),IF(A19taxremlife="N/A","n/a",A19taxvalue/A19taxremlife))</f>
        <v>0</v>
      </c>
      <c r="R564" s="171">
        <f>IF(R$3&gt;A19taxremlife,A19taxvalue-SUM($F564:Q564),IF(A19taxremlife="N/A","n/a",A19taxvalue/A19taxremlife))</f>
        <v>0</v>
      </c>
      <c r="S564" s="171">
        <f>IF(S$3&gt;A19taxremlife,A19taxvalue-SUM($F564:R564),IF(A19taxremlife="N/A","n/a",A19taxvalue/A19taxremlife))</f>
        <v>0</v>
      </c>
      <c r="T564" s="171">
        <f>IF(T$3&gt;A19taxremlife,A19taxvalue-SUM($F564:S564),IF(A19taxremlife="N/A","n/a",A19taxvalue/A19taxremlife))</f>
        <v>0</v>
      </c>
      <c r="U564" s="171">
        <f>IF(U$3&gt;A19taxremlife,A19taxvalue-SUM($F564:T564),IF(A19taxremlife="N/A","n/a",A19taxvalue/A19taxremlife))</f>
        <v>0</v>
      </c>
      <c r="V564" s="171">
        <f>IF(V$3&gt;A19taxremlife,A19taxvalue-SUM($F564:U564),IF(A19taxremlife="N/A","n/a",A19taxvalue/A19taxremlife))</f>
        <v>0</v>
      </c>
      <c r="W564" s="171">
        <f>IF(W$3&gt;A19taxremlife,A19taxvalue-SUM($F564:V564),IF(A19taxremlife="N/A","n/a",A19taxvalue/A19taxremlife))</f>
        <v>0</v>
      </c>
      <c r="X564" s="171">
        <f>IF(X$3&gt;A19taxremlife,A19taxvalue-SUM($F564:W564),IF(A19taxremlife="N/A","n/a",A19taxvalue/A19taxremlife))</f>
        <v>0</v>
      </c>
      <c r="Y564" s="171">
        <f>IF(Y$3&gt;A19taxremlife,A19taxvalue-SUM($F564:X564),IF(A19taxremlife="N/A","n/a",A19taxvalue/A19taxremlife))</f>
        <v>0</v>
      </c>
      <c r="Z564" s="171">
        <f>IF(Z$3&gt;A19taxremlife,A19taxvalue-SUM($F564:Y564),IF(A19taxremlife="N/A","n/a",A19taxvalue/A19taxremlife))</f>
        <v>0</v>
      </c>
      <c r="AA564" s="171">
        <f>IF(AA$3&gt;A19taxremlife,A19taxvalue-SUM($F564:Z564),IF(A19taxremlife="N/A","n/a",A19taxvalue/A19taxremlife))</f>
        <v>0</v>
      </c>
      <c r="AB564" s="171">
        <f>IF(AB$3&gt;A19taxremlife,A19taxvalue-SUM($F564:AA564),IF(A19taxremlife="N/A","n/a",A19taxvalue/A19taxremlife))</f>
        <v>0</v>
      </c>
      <c r="AC564" s="171">
        <f>IF(AC$3&gt;A19taxremlife,A19taxvalue-SUM($F564:AB564),IF(A19taxremlife="N/A","n/a",A19taxvalue/A19taxremlife))</f>
        <v>0</v>
      </c>
      <c r="AD564" s="171">
        <f>IF(AD$3&gt;A19taxremlife,A19taxvalue-SUM($F564:AC564),IF(A19taxremlife="N/A","n/a",A19taxvalue/A19taxremlife))</f>
        <v>0</v>
      </c>
      <c r="AE564" s="171">
        <f>IF(AE$3&gt;A19taxremlife,A19taxvalue-SUM($F564:AD564),IF(A19taxremlife="N/A","n/a",A19taxvalue/A19taxremlife))</f>
        <v>0</v>
      </c>
      <c r="AF564" s="171">
        <f>IF(AF$3&gt;A19taxremlife,A19taxvalue-SUM($F564:AE564),IF(A19taxremlife="N/A","n/a",A19taxvalue/A19taxremlife))</f>
        <v>0</v>
      </c>
      <c r="AG564" s="171">
        <f>IF(AG$3&gt;A19taxremlife,A19taxvalue-SUM($F564:AF564),IF(A19taxremlife="N/A","n/a",A19taxvalue/A19taxremlife))</f>
        <v>0</v>
      </c>
      <c r="AH564" s="171">
        <f>IF(AH$3&gt;A19taxremlife,A19taxvalue-SUM($F564:AG564),IF(A19taxremlife="N/A","n/a",A19taxvalue/A19taxremlife))</f>
        <v>0</v>
      </c>
      <c r="AI564" s="171">
        <f>IF(AI$3&gt;A19taxremlife,A19taxvalue-SUM($F564:AH564),IF(A19taxremlife="N/A","n/a",A19taxvalue/A19taxremlife))</f>
        <v>0</v>
      </c>
      <c r="AJ564" s="171">
        <f>IF(AJ$3&gt;A19taxremlife,A19taxvalue-SUM($F564:AI564),IF(A19taxremlife="N/A","n/a",A19taxvalue/A19taxremlife))</f>
        <v>0</v>
      </c>
      <c r="AK564" s="171">
        <f>IF(AK$3&gt;A19taxremlife,A19taxvalue-SUM($F564:AJ564),IF(A19taxremlife="N/A","n/a",A19taxvalue/A19taxremlife))</f>
        <v>0</v>
      </c>
      <c r="AL564" s="171">
        <f>IF(AL$3&gt;A19taxremlife,A19taxvalue-SUM($F564:AK564),IF(A19taxremlife="N/A","n/a",A19taxvalue/A19taxremlife))</f>
        <v>0</v>
      </c>
      <c r="AM564" s="171">
        <f>IF(AM$3&gt;A19taxremlife,A19taxvalue-SUM($F564:AL564),IF(A19taxremlife="N/A","n/a",A19taxvalue/A19taxremlife))</f>
        <v>0</v>
      </c>
      <c r="AN564" s="171">
        <f>IF(AN$3&gt;A19taxremlife,A19taxvalue-SUM($F564:AM564),IF(A19taxremlife="N/A","n/a",A19taxvalue/A19taxremlife))</f>
        <v>0</v>
      </c>
      <c r="AO564" s="171">
        <f>IF(AO$3&gt;A19taxremlife,A19taxvalue-SUM($F564:AN564),IF(A19taxremlife="N/A","n/a",A19taxvalue/A19taxremlife))</f>
        <v>0</v>
      </c>
      <c r="AP564" s="171">
        <f>IF(AP$3&gt;A19taxremlife,A19taxvalue-SUM($F564:AO564),IF(A19taxremlife="N/A","n/a",A19taxvalue/A19taxremlife))</f>
        <v>0</v>
      </c>
      <c r="AQ564" s="171">
        <f>IF(AQ$3&gt;A19taxremlife,A19taxvalue-SUM($F564:AP564),IF(A19taxremlife="N/A","n/a",A19taxvalue/A19taxremlife))</f>
        <v>0</v>
      </c>
      <c r="AR564" s="171">
        <f>IF(AR$3&gt;A19taxremlife,A19taxvalue-SUM($F564:AQ564),IF(A19taxremlife="N/A","n/a",A19taxvalue/A19taxremlife))</f>
        <v>0</v>
      </c>
      <c r="AS564" s="171">
        <f>IF(AS$3&gt;A19taxremlife,A19taxvalue-SUM($F564:AR564),IF(A19taxremlife="N/A","n/a",A19taxvalue/A19taxremlife))</f>
        <v>0</v>
      </c>
      <c r="AT564" s="171">
        <f>IF(AT$3&gt;A19taxremlife,A19taxvalue-SUM($F564:AS564),IF(A19taxremlife="N/A","n/a",A19taxvalue/A19taxremlife))</f>
        <v>0</v>
      </c>
      <c r="AU564" s="171">
        <f>IF(AU$3&gt;A19taxremlife,A19taxvalue-SUM($F564:AT564),IF(A19taxremlife="N/A","n/a",A19taxvalue/A19taxremlife))</f>
        <v>0</v>
      </c>
      <c r="AV564" s="171">
        <f>IF(AV$3&gt;A19taxremlife,A19taxvalue-SUM($F564:AU564),IF(A19taxremlife="N/A","n/a",A19taxvalue/A19taxremlife))</f>
        <v>0</v>
      </c>
      <c r="AW564" s="171">
        <f>IF(AW$3&gt;A19taxremlife,A19taxvalue-SUM($F564:AV564),IF(A19taxremlife="N/A","n/a",A19taxvalue/A19taxremlife))</f>
        <v>0</v>
      </c>
      <c r="AX564" s="171">
        <f>IF(AX$3&gt;A19taxremlife,A19taxvalue-SUM($F564:AW564),IF(A19taxremlife="N/A","n/a",A19taxvalue/A19taxremlife))</f>
        <v>0</v>
      </c>
      <c r="AY564" s="171">
        <f>IF(AY$3&gt;A19taxremlife,A19taxvalue-SUM($F564:AX564),IF(A19taxremlife="N/A","n/a",A19taxvalue/A19taxremlife))</f>
        <v>0</v>
      </c>
      <c r="AZ564" s="171">
        <f>IF(AZ$3&gt;A19taxremlife,A19taxvalue-SUM($F564:AY564),IF(A19taxremlife="N/A","n/a",A19taxvalue/A19taxremlife))</f>
        <v>0</v>
      </c>
      <c r="BA564" s="171">
        <f>IF(BA$3&gt;A19taxremlife,A19taxvalue-SUM($F564:AZ564),IF(A19taxremlife="N/A","n/a",A19taxvalue/A19taxremlife))</f>
        <v>0</v>
      </c>
      <c r="BB564" s="171">
        <f>IF(BB$3&gt;A19taxremlife,A19taxvalue-SUM($F564:BA564),IF(A19taxremlife="N/A","n/a",A19taxvalue/A19taxremlife))</f>
        <v>0</v>
      </c>
      <c r="BC564" s="171">
        <f>IF(BC$3&gt;A19taxremlife,A19taxvalue-SUM($F564:BB564),IF(A19taxremlife="N/A","n/a",A19taxvalue/A19taxremlife))</f>
        <v>0</v>
      </c>
      <c r="BD564" s="171">
        <f>IF(BD$3&gt;A19taxremlife,A19taxvalue-SUM($F564:BC564),IF(A19taxremlife="N/A","n/a",A19taxvalue/A19taxremlife))</f>
        <v>0</v>
      </c>
      <c r="BE564" s="171">
        <f>IF(BE$3&gt;A19taxremlife,A19taxvalue-SUM($F564:BD564),IF(A19taxremlife="N/A","n/a",A19taxvalue/A19taxremlife))</f>
        <v>0</v>
      </c>
      <c r="BF564" s="171">
        <f>IF(BF$3&gt;A19taxremlife,A19taxvalue-SUM($F564:BE564),IF(A19taxremlife="N/A","n/a",A19taxvalue/A19taxremlife))</f>
        <v>0</v>
      </c>
      <c r="BG564" s="171">
        <f>IF(BG$3&gt;A19taxremlife,A19taxvalue-SUM($F564:BF564),IF(A19taxremlife="N/A","n/a",A19taxvalue/A19taxremlife))</f>
        <v>0</v>
      </c>
      <c r="BH564" s="171">
        <f>IF(BH$3&gt;A19taxremlife,A19taxvalue-SUM($F564:BG564),IF(A19taxremlife="N/A","n/a",A19taxvalue/A19taxremlife))</f>
        <v>0</v>
      </c>
      <c r="BI564" s="171">
        <f>IF(BI$3&gt;A19taxremlife,A19taxvalue-SUM($F564:BH564),IF(A19taxremlife="N/A","n/a",A19taxvalue/A19taxremlife))</f>
        <v>0</v>
      </c>
      <c r="BJ564" s="16"/>
      <c r="BK564" s="16"/>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2" customFormat="1" hidden="1" outlineLevel="2">
      <c r="A565" s="16"/>
      <c r="B565" s="16"/>
      <c r="C565" s="35"/>
      <c r="D565" s="546" t="s">
        <v>71</v>
      </c>
      <c r="E565" s="293">
        <v>0</v>
      </c>
      <c r="F565" s="37"/>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6"/>
      <c r="BK565" s="16"/>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2" customFormat="1" hidden="1" outlineLevel="2">
      <c r="A566" s="16"/>
      <c r="B566" s="16"/>
      <c r="C566" s="35"/>
      <c r="D566" s="546"/>
      <c r="E566" s="293">
        <v>1</v>
      </c>
      <c r="F566" s="37"/>
      <c r="G566" s="317"/>
      <c r="H566" s="172">
        <f>IF(A19taxstdlife="n/a","n/a",IF(H$3&gt;(A19taxstdlife+$E566),((Input!$G$121+Input!$G$97)*$G$7)-SUM($G566:G566),((Input!$G$121+Input!$G$97)*$G$7)/A19taxstdlife))</f>
        <v>0</v>
      </c>
      <c r="I566" s="172">
        <f>IF(A19taxstdlife="n/a","n/a",IF(I$3&gt;(A19taxstdlife+$E566),((Input!$G$121+Input!$G$97)*$G$7)-SUM($G566:H566),((Input!$G$121+Input!$G$97)*$G$7)/A19taxstdlife))</f>
        <v>0</v>
      </c>
      <c r="J566" s="172">
        <f>IF(A19taxstdlife="n/a","n/a",IF(J$3&gt;(A19taxstdlife+$E566),((Input!$G$121+Input!$G$97)*$G$7)-SUM($G566:I566),((Input!$G$121+Input!$G$97)*$G$7)/A19taxstdlife))</f>
        <v>0</v>
      </c>
      <c r="K566" s="172">
        <f>IF(A19taxstdlife="n/a","n/a",IF(K$3&gt;(A19taxstdlife+$E566),((Input!$G$121+Input!$G$97)*$G$7)-SUM($G566:J566),((Input!$G$121+Input!$G$97)*$G$7)/A19taxstdlife))</f>
        <v>0</v>
      </c>
      <c r="L566" s="172">
        <f>IF(A19taxstdlife="n/a","n/a",IF(L$3&gt;(A19taxstdlife+$E566),((Input!$G$121+Input!$G$97)*$G$7)-SUM($G566:K566),((Input!$G$121+Input!$G$97)*$G$7)/A19taxstdlife))</f>
        <v>0</v>
      </c>
      <c r="M566" s="172">
        <f>IF(A19taxstdlife="n/a","n/a",IF(M$3&gt;(A19taxstdlife+$E566),((Input!$G$121+Input!$G$97)*$G$7)-SUM($G566:L566),((Input!$G$121+Input!$G$97)*$G$7)/A19taxstdlife))</f>
        <v>0</v>
      </c>
      <c r="N566" s="172">
        <f>IF(A19taxstdlife="n/a","n/a",IF(N$3&gt;(A19taxstdlife+$E566),((Input!$G$121+Input!$G$97)*$G$7)-SUM($G566:M566),((Input!$G$121+Input!$G$97)*$G$7)/A19taxstdlife))</f>
        <v>0</v>
      </c>
      <c r="O566" s="172">
        <f>IF(A19taxstdlife="n/a","n/a",IF(O$3&gt;(A19taxstdlife+$E566),((Input!$G$121+Input!$G$97)*$G$7)-SUM($G566:N566),((Input!$G$121+Input!$G$97)*$G$7)/A19taxstdlife))</f>
        <v>0</v>
      </c>
      <c r="P566" s="172">
        <f>IF(A19taxstdlife="n/a","n/a",IF(P$3&gt;(A19taxstdlife+$E566),((Input!$G$121+Input!$G$97)*$G$7)-SUM($G566:O566),((Input!$G$121+Input!$G$97)*$G$7)/A19taxstdlife))</f>
        <v>0</v>
      </c>
      <c r="Q566" s="172">
        <f>IF(A19taxstdlife="n/a","n/a",IF(Q$3&gt;(A19taxstdlife+$E566),((Input!$G$121+Input!$G$97)*$G$7)-SUM($G566:P566),((Input!$G$121+Input!$G$97)*$G$7)/A19taxstdlife))</f>
        <v>0</v>
      </c>
      <c r="R566" s="172">
        <f>IF(A19taxstdlife="n/a","n/a",IF(R$3&gt;(A19taxstdlife+$E566),((Input!$G$121+Input!$G$97)*$G$7)-SUM($G566:Q566),((Input!$G$121+Input!$G$97)*$G$7)/A19taxstdlife))</f>
        <v>0</v>
      </c>
      <c r="S566" s="172">
        <f>IF(A19taxstdlife="n/a","n/a",IF(S$3&gt;(A19taxstdlife+$E566),((Input!$G$121+Input!$G$97)*$G$7)-SUM($G566:R566),((Input!$G$121+Input!$G$97)*$G$7)/A19taxstdlife))</f>
        <v>0</v>
      </c>
      <c r="T566" s="172">
        <f>IF(A19taxstdlife="n/a","n/a",IF(T$3&gt;(A19taxstdlife+$E566),((Input!$G$121+Input!$G$97)*$G$7)-SUM($G566:S566),((Input!$G$121+Input!$G$97)*$G$7)/A19taxstdlife))</f>
        <v>0</v>
      </c>
      <c r="U566" s="172">
        <f>IF(A19taxstdlife="n/a","n/a",IF(U$3&gt;(A19taxstdlife+$E566),((Input!$G$121+Input!$G$97)*$G$7)-SUM($G566:T566),((Input!$G$121+Input!$G$97)*$G$7)/A19taxstdlife))</f>
        <v>0</v>
      </c>
      <c r="V566" s="172">
        <f>IF(A19taxstdlife="n/a","n/a",IF(V$3&gt;(A19taxstdlife+$E566),((Input!$G$121+Input!$G$97)*$G$7)-SUM($G566:U566),((Input!$G$121+Input!$G$97)*$G$7)/A19taxstdlife))</f>
        <v>0</v>
      </c>
      <c r="W566" s="172">
        <f>IF(A19taxstdlife="n/a","n/a",IF(W$3&gt;(A19taxstdlife+$E566),((Input!$G$121+Input!$G$97)*$G$7)-SUM($G566:V566),((Input!$G$121+Input!$G$97)*$G$7)/A19taxstdlife))</f>
        <v>0</v>
      </c>
      <c r="X566" s="172">
        <f>IF(A19taxstdlife="n/a","n/a",IF(X$3&gt;(A19taxstdlife+$E566),((Input!$G$121+Input!$G$97)*$G$7)-SUM($G566:W566),((Input!$G$121+Input!$G$97)*$G$7)/A19taxstdlife))</f>
        <v>0</v>
      </c>
      <c r="Y566" s="172">
        <f>IF(A19taxstdlife="n/a","n/a",IF(Y$3&gt;(A19taxstdlife+$E566),((Input!$G$121+Input!$G$97)*$G$7)-SUM($G566:X566),((Input!$G$121+Input!$G$97)*$G$7)/A19taxstdlife))</f>
        <v>0</v>
      </c>
      <c r="Z566" s="172">
        <f>IF(A19taxstdlife="n/a","n/a",IF(Z$3&gt;(A19taxstdlife+$E566),((Input!$G$121+Input!$G$97)*$G$7)-SUM($G566:Y566),((Input!$G$121+Input!$G$97)*$G$7)/A19taxstdlife))</f>
        <v>0</v>
      </c>
      <c r="AA566" s="172">
        <f>IF(A19taxstdlife="n/a","n/a",IF(AA$3&gt;(A19taxstdlife+$E566),((Input!$G$121+Input!$G$97)*$G$7)-SUM($G566:Z566),((Input!$G$121+Input!$G$97)*$G$7)/A19taxstdlife))</f>
        <v>0</v>
      </c>
      <c r="AB566" s="172">
        <f>IF(A19taxstdlife="n/a","n/a",IF(AB$3&gt;(A19taxstdlife+$E566),((Input!$G$121+Input!$G$97)*$G$7)-SUM($G566:AA566),((Input!$G$121+Input!$G$97)*$G$7)/A19taxstdlife))</f>
        <v>0</v>
      </c>
      <c r="AC566" s="172">
        <f>IF(A19taxstdlife="n/a","n/a",IF(AC$3&gt;(A19taxstdlife+$E566),((Input!$G$121+Input!$G$97)*$G$7)-SUM($G566:AB566),((Input!$G$121+Input!$G$97)*$G$7)/A19taxstdlife))</f>
        <v>0</v>
      </c>
      <c r="AD566" s="172">
        <f>IF(A19taxstdlife="n/a","n/a",IF(AD$3&gt;(A19taxstdlife+$E566),((Input!$G$121+Input!$G$97)*$G$7)-SUM($G566:AC566),((Input!$G$121+Input!$G$97)*$G$7)/A19taxstdlife))</f>
        <v>0</v>
      </c>
      <c r="AE566" s="172">
        <f>IF(A19taxstdlife="n/a","n/a",IF(AE$3&gt;(A19taxstdlife+$E566),((Input!$G$121+Input!$G$97)*$G$7)-SUM($G566:AD566),((Input!$G$121+Input!$G$97)*$G$7)/A19taxstdlife))</f>
        <v>0</v>
      </c>
      <c r="AF566" s="172">
        <f>IF(A19taxstdlife="n/a","n/a",IF(AF$3&gt;(A19taxstdlife+$E566),((Input!$G$121+Input!$G$97)*$G$7)-SUM($G566:AE566),((Input!$G$121+Input!$G$97)*$G$7)/A19taxstdlife))</f>
        <v>0</v>
      </c>
      <c r="AG566" s="172">
        <f>IF(A19taxstdlife="n/a","n/a",IF(AG$3&gt;(A19taxstdlife+$E566),((Input!$G$121+Input!$G$97)*$G$7)-SUM($G566:AF566),((Input!$G$121+Input!$G$97)*$G$7)/A19taxstdlife))</f>
        <v>0</v>
      </c>
      <c r="AH566" s="172">
        <f>IF(A19taxstdlife="n/a","n/a",IF(AH$3&gt;(A19taxstdlife+$E566),((Input!$G$121+Input!$G$97)*$G$7)-SUM($G566:AG566),((Input!$G$121+Input!$G$97)*$G$7)/A19taxstdlife))</f>
        <v>0</v>
      </c>
      <c r="AI566" s="172">
        <f>IF(A19taxstdlife="n/a","n/a",IF(AI$3&gt;(A19taxstdlife+$E566),((Input!$G$121+Input!$G$97)*$G$7)-SUM($G566:AH566),((Input!$G$121+Input!$G$97)*$G$7)/A19taxstdlife))</f>
        <v>0</v>
      </c>
      <c r="AJ566" s="172">
        <f>IF(A19taxstdlife="n/a","n/a",IF(AJ$3&gt;(A19taxstdlife+$E566),((Input!$G$121+Input!$G$97)*$G$7)-SUM($G566:AI566),((Input!$G$121+Input!$G$97)*$G$7)/A19taxstdlife))</f>
        <v>0</v>
      </c>
      <c r="AK566" s="172">
        <f>IF(A19taxstdlife="n/a","n/a",IF(AK$3&gt;(A19taxstdlife+$E566),((Input!$G$121+Input!$G$97)*$G$7)-SUM($G566:AJ566),((Input!$G$121+Input!$G$97)*$G$7)/A19taxstdlife))</f>
        <v>0</v>
      </c>
      <c r="AL566" s="172">
        <f>IF(A19taxstdlife="n/a","n/a",IF(AL$3&gt;(A19taxstdlife+$E566),((Input!$G$121+Input!$G$97)*$G$7)-SUM($G566:AK566),((Input!$G$121+Input!$G$97)*$G$7)/A19taxstdlife))</f>
        <v>0</v>
      </c>
      <c r="AM566" s="172">
        <f>IF(A19taxstdlife="n/a","n/a",IF(AM$3&gt;(A19taxstdlife+$E566),((Input!$G$121+Input!$G$97)*$G$7)-SUM($G566:AL566),((Input!$G$121+Input!$G$97)*$G$7)/A19taxstdlife))</f>
        <v>0</v>
      </c>
      <c r="AN566" s="172">
        <f>IF(A19taxstdlife="n/a","n/a",IF(AN$3&gt;(A19taxstdlife+$E566),((Input!$G$121+Input!$G$97)*$G$7)-SUM($G566:AM566),((Input!$G$121+Input!$G$97)*$G$7)/A19taxstdlife))</f>
        <v>0</v>
      </c>
      <c r="AO566" s="172">
        <f>IF(A19taxstdlife="n/a","n/a",IF(AO$3&gt;(A19taxstdlife+$E566),((Input!$G$121+Input!$G$97)*$G$7)-SUM($G566:AN566),((Input!$G$121+Input!$G$97)*$G$7)/A19taxstdlife))</f>
        <v>0</v>
      </c>
      <c r="AP566" s="172">
        <f>IF(A19taxstdlife="n/a","n/a",IF(AP$3&gt;(A19taxstdlife+$E566),((Input!$G$121+Input!$G$97)*$G$7)-SUM($G566:AO566),((Input!$G$121+Input!$G$97)*$G$7)/A19taxstdlife))</f>
        <v>0</v>
      </c>
      <c r="AQ566" s="172">
        <f>IF(A19taxstdlife="n/a","n/a",IF(AQ$3&gt;(A19taxstdlife+$E566),((Input!$G$121+Input!$G$97)*$G$7)-SUM($G566:AP566),((Input!$G$121+Input!$G$97)*$G$7)/A19taxstdlife))</f>
        <v>0</v>
      </c>
      <c r="AR566" s="172">
        <f>IF(A19taxstdlife="n/a","n/a",IF(AR$3&gt;(A19taxstdlife+$E566),((Input!$G$121+Input!$G$97)*$G$7)-SUM($G566:AQ566),((Input!$G$121+Input!$G$97)*$G$7)/A19taxstdlife))</f>
        <v>0</v>
      </c>
      <c r="AS566" s="172">
        <f>IF(A19taxstdlife="n/a","n/a",IF(AS$3&gt;(A19taxstdlife+$E566),((Input!$G$121+Input!$G$97)*$G$7)-SUM($G566:AR566),((Input!$G$121+Input!$G$97)*$G$7)/A19taxstdlife))</f>
        <v>0</v>
      </c>
      <c r="AT566" s="172">
        <f>IF(A19taxstdlife="n/a","n/a",IF(AT$3&gt;(A19taxstdlife+$E566),((Input!$G$121+Input!$G$97)*$G$7)-SUM($G566:AS566),((Input!$G$121+Input!$G$97)*$G$7)/A19taxstdlife))</f>
        <v>0</v>
      </c>
      <c r="AU566" s="172">
        <f>IF(A19taxstdlife="n/a","n/a",IF(AU$3&gt;(A19taxstdlife+$E566),((Input!$G$121+Input!$G$97)*$G$7)-SUM($G566:AT566),((Input!$G$121+Input!$G$97)*$G$7)/A19taxstdlife))</f>
        <v>0</v>
      </c>
      <c r="AV566" s="172">
        <f>IF(A19taxstdlife="n/a","n/a",IF(AV$3&gt;(A19taxstdlife+$E566),((Input!$G$121+Input!$G$97)*$G$7)-SUM($G566:AU566),((Input!$G$121+Input!$G$97)*$G$7)/A19taxstdlife))</f>
        <v>0</v>
      </c>
      <c r="AW566" s="172">
        <f>IF(A19taxstdlife="n/a","n/a",IF(AW$3&gt;(A19taxstdlife+$E566),((Input!$G$121+Input!$G$97)*$G$7)-SUM($G566:AV566),((Input!$G$121+Input!$G$97)*$G$7)/A19taxstdlife))</f>
        <v>0</v>
      </c>
      <c r="AX566" s="172">
        <f>IF(A19taxstdlife="n/a","n/a",IF(AX$3&gt;(A19taxstdlife+$E566),((Input!$G$121+Input!$G$97)*$G$7)-SUM($G566:AW566),((Input!$G$121+Input!$G$97)*$G$7)/A19taxstdlife))</f>
        <v>0</v>
      </c>
      <c r="AY566" s="172">
        <f>IF(A19taxstdlife="n/a","n/a",IF(AY$3&gt;(A19taxstdlife+$E566),((Input!$G$121+Input!$G$97)*$G$7)-SUM($G566:AX566),((Input!$G$121+Input!$G$97)*$G$7)/A19taxstdlife))</f>
        <v>0</v>
      </c>
      <c r="AZ566" s="172">
        <f>IF(A19taxstdlife="n/a","n/a",IF(AZ$3&gt;(A19taxstdlife+$E566),((Input!$G$121+Input!$G$97)*$G$7)-SUM($G566:AY566),((Input!$G$121+Input!$G$97)*$G$7)/A19taxstdlife))</f>
        <v>0</v>
      </c>
      <c r="BA566" s="172">
        <f>IF(A19taxstdlife="n/a","n/a",IF(BA$3&gt;(A19taxstdlife+$E566),((Input!$G$121+Input!$G$97)*$G$7)-SUM($G566:AZ566),((Input!$G$121+Input!$G$97)*$G$7)/A19taxstdlife))</f>
        <v>0</v>
      </c>
      <c r="BB566" s="172">
        <f>IF(A19taxstdlife="n/a","n/a",IF(BB$3&gt;(A19taxstdlife+$E566),((Input!$G$121+Input!$G$97)*$G$7)-SUM($G566:BA566),((Input!$G$121+Input!$G$97)*$G$7)/A19taxstdlife))</f>
        <v>0</v>
      </c>
      <c r="BC566" s="172">
        <f>IF(A19taxstdlife="n/a","n/a",IF(BC$3&gt;(A19taxstdlife+$E566),((Input!$G$121+Input!$G$97)*$G$7)-SUM($G566:BB566),((Input!$G$121+Input!$G$97)*$G$7)/A19taxstdlife))</f>
        <v>0</v>
      </c>
      <c r="BD566" s="172">
        <f>IF(A19taxstdlife="n/a","n/a",IF(BD$3&gt;(A19taxstdlife+$E566),((Input!$G$121+Input!$G$97)*$G$7)-SUM($G566:BC566),((Input!$G$121+Input!$G$97)*$G$7)/A19taxstdlife))</f>
        <v>0</v>
      </c>
      <c r="BE566" s="172">
        <f>IF(A19taxstdlife="n/a","n/a",IF(BE$3&gt;(A19taxstdlife+$E566),((Input!$G$121+Input!$G$97)*$G$7)-SUM($G566:BD566),((Input!$G$121+Input!$G$97)*$G$7)/A19taxstdlife))</f>
        <v>0</v>
      </c>
      <c r="BF566" s="172">
        <f>IF(A19taxstdlife="n/a","n/a",IF(BF$3&gt;(A19taxstdlife+$E566),((Input!$G$121+Input!$G$97)*$G$7)-SUM($G566:BE566),((Input!$G$121+Input!$G$97)*$G$7)/A19taxstdlife))</f>
        <v>0</v>
      </c>
      <c r="BG566" s="172">
        <f>IF(A19taxstdlife="n/a","n/a",IF(BG$3&gt;(A19taxstdlife+$E566),((Input!$G$121+Input!$G$97)*$G$7)-SUM($G566:BF566),((Input!$G$121+Input!$G$97)*$G$7)/A19taxstdlife))</f>
        <v>0</v>
      </c>
      <c r="BH566" s="172">
        <f>IF(A19taxstdlife="n/a","n/a",IF(BH$3&gt;(A19taxstdlife+$E566),((Input!$G$121+Input!$G$97)*$G$7)-SUM($G566:BG566),((Input!$G$121+Input!$G$97)*$G$7)/A19taxstdlife))</f>
        <v>0</v>
      </c>
      <c r="BI566" s="172">
        <f>IF(A19taxstdlife="n/a","n/a",IF(BI$3&gt;(A19taxstdlife+$E566),((Input!$G$121+Input!$G$97)*$G$7)-SUM($G566:BH566),((Input!$G$121+Input!$G$97)*$G$7)/A19taxstdlife))</f>
        <v>0</v>
      </c>
      <c r="BJ566" s="16"/>
      <c r="BK566" s="1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2" customFormat="1" hidden="1" outlineLevel="2">
      <c r="A567" s="16"/>
      <c r="B567" s="16"/>
      <c r="C567" s="35"/>
      <c r="D567" s="546"/>
      <c r="E567" s="293">
        <v>2</v>
      </c>
      <c r="F567" s="37"/>
      <c r="G567" s="318"/>
      <c r="H567" s="319"/>
      <c r="I567" s="172">
        <f>IF(A19taxstdlife="n/a","n/a",IF(I$3&gt;(A19taxstdlife+$E567),((Input!$H$121+Input!$H$97)*$H$7)-SUM($H567:H567),((Input!$H$121+Input!$H$97)*$H$7)/A19taxstdlife))</f>
        <v>0</v>
      </c>
      <c r="J567" s="172">
        <f>IF(A19taxstdlife="n/a","n/a",IF(J$3&gt;(A19taxstdlife+$E567),((Input!$H$121+Input!$H$97)*$H$7)-SUM($H567:I567),((Input!$H$121+Input!$H$97)*$H$7)/A19taxstdlife))</f>
        <v>0</v>
      </c>
      <c r="K567" s="172">
        <f>IF(A19taxstdlife="n/a","n/a",IF(K$3&gt;(A19taxstdlife+$E567),((Input!$H$121+Input!$H$97)*$H$7)-SUM($H567:J567),((Input!$H$121+Input!$H$97)*$H$7)/A19taxstdlife))</f>
        <v>0</v>
      </c>
      <c r="L567" s="172">
        <f>IF(A19taxstdlife="n/a","n/a",IF(L$3&gt;(A19taxstdlife+$E567),((Input!$H$121+Input!$H$97)*$H$7)-SUM($H567:K567),((Input!$H$121+Input!$H$97)*$H$7)/A19taxstdlife))</f>
        <v>0</v>
      </c>
      <c r="M567" s="172">
        <f>IF(A19taxstdlife="n/a","n/a",IF(M$3&gt;(A19taxstdlife+$E567),((Input!$H$121+Input!$H$97)*$H$7)-SUM($H567:L567),((Input!$H$121+Input!$H$97)*$H$7)/A19taxstdlife))</f>
        <v>0</v>
      </c>
      <c r="N567" s="172">
        <f>IF(A19taxstdlife="n/a","n/a",IF(N$3&gt;(A19taxstdlife+$E567),((Input!$H$121+Input!$H$97)*$H$7)-SUM($H567:M567),((Input!$H$121+Input!$H$97)*$H$7)/A19taxstdlife))</f>
        <v>0</v>
      </c>
      <c r="O567" s="172">
        <f>IF(A19taxstdlife="n/a","n/a",IF(O$3&gt;(A19taxstdlife+$E567),((Input!$H$121+Input!$H$97)*$H$7)-SUM($H567:N567),((Input!$H$121+Input!$H$97)*$H$7)/A19taxstdlife))</f>
        <v>0</v>
      </c>
      <c r="P567" s="172">
        <f>IF(A19taxstdlife="n/a","n/a",IF(P$3&gt;(A19taxstdlife+$E567),((Input!$H$121+Input!$H$97)*$H$7)-SUM($H567:O567),((Input!$H$121+Input!$H$97)*$H$7)/A19taxstdlife))</f>
        <v>0</v>
      </c>
      <c r="Q567" s="172">
        <f>IF(A19taxstdlife="n/a","n/a",IF(Q$3&gt;(A19taxstdlife+$E567),((Input!$H$121+Input!$H$97)*$H$7)-SUM($H567:P567),((Input!$H$121+Input!$H$97)*$H$7)/A19taxstdlife))</f>
        <v>0</v>
      </c>
      <c r="R567" s="172">
        <f>IF(A19taxstdlife="n/a","n/a",IF(R$3&gt;(A19taxstdlife+$E567),((Input!$H$121+Input!$H$97)*$H$7)-SUM($H567:Q567),((Input!$H$121+Input!$H$97)*$H$7)/A19taxstdlife))</f>
        <v>0</v>
      </c>
      <c r="S567" s="172">
        <f>IF(A19taxstdlife="n/a","n/a",IF(S$3&gt;(A19taxstdlife+$E567),((Input!$H$121+Input!$H$97)*$H$7)-SUM($H567:R567),((Input!$H$121+Input!$H$97)*$H$7)/A19taxstdlife))</f>
        <v>0</v>
      </c>
      <c r="T567" s="172">
        <f>IF(A19taxstdlife="n/a","n/a",IF(T$3&gt;(A19taxstdlife+$E567),((Input!$H$121+Input!$H$97)*$H$7)-SUM($H567:S567),((Input!$H$121+Input!$H$97)*$H$7)/A19taxstdlife))</f>
        <v>0</v>
      </c>
      <c r="U567" s="172">
        <f>IF(A19taxstdlife="n/a","n/a",IF(U$3&gt;(A19taxstdlife+$E567),((Input!$H$121+Input!$H$97)*$H$7)-SUM($H567:T567),((Input!$H$121+Input!$H$97)*$H$7)/A19taxstdlife))</f>
        <v>0</v>
      </c>
      <c r="V567" s="172">
        <f>IF(A19taxstdlife="n/a","n/a",IF(V$3&gt;(A19taxstdlife+$E567),((Input!$H$121+Input!$H$97)*$H$7)-SUM($H567:U567),((Input!$H$121+Input!$H$97)*$H$7)/A19taxstdlife))</f>
        <v>0</v>
      </c>
      <c r="W567" s="172">
        <f>IF(A19taxstdlife="n/a","n/a",IF(W$3&gt;(A19taxstdlife+$E567),((Input!$H$121+Input!$H$97)*$H$7)-SUM($H567:V567),((Input!$H$121+Input!$H$97)*$H$7)/A19taxstdlife))</f>
        <v>0</v>
      </c>
      <c r="X567" s="172">
        <f>IF(A19taxstdlife="n/a","n/a",IF(X$3&gt;(A19taxstdlife+$E567),((Input!$H$121+Input!$H$97)*$H$7)-SUM($H567:W567),((Input!$H$121+Input!$H$97)*$H$7)/A19taxstdlife))</f>
        <v>0</v>
      </c>
      <c r="Y567" s="172">
        <f>IF(A19taxstdlife="n/a","n/a",IF(Y$3&gt;(A19taxstdlife+$E567),((Input!$H$121+Input!$H$97)*$H$7)-SUM($H567:X567),((Input!$H$121+Input!$H$97)*$H$7)/A19taxstdlife))</f>
        <v>0</v>
      </c>
      <c r="Z567" s="172">
        <f>IF(A19taxstdlife="n/a","n/a",IF(Z$3&gt;(A19taxstdlife+$E567),((Input!$H$121+Input!$H$97)*$H$7)-SUM($H567:Y567),((Input!$H$121+Input!$H$97)*$H$7)/A19taxstdlife))</f>
        <v>0</v>
      </c>
      <c r="AA567" s="172">
        <f>IF(A19taxstdlife="n/a","n/a",IF(AA$3&gt;(A19taxstdlife+$E567),((Input!$H$121+Input!$H$97)*$H$7)-SUM($H567:Z567),((Input!$H$121+Input!$H$97)*$H$7)/A19taxstdlife))</f>
        <v>0</v>
      </c>
      <c r="AB567" s="172">
        <f>IF(A19taxstdlife="n/a","n/a",IF(AB$3&gt;(A19taxstdlife+$E567),((Input!$H$121+Input!$H$97)*$H$7)-SUM($H567:AA567),((Input!$H$121+Input!$H$97)*$H$7)/A19taxstdlife))</f>
        <v>0</v>
      </c>
      <c r="AC567" s="172">
        <f>IF(A19taxstdlife="n/a","n/a",IF(AC$3&gt;(A19taxstdlife+$E567),((Input!$H$121+Input!$H$97)*$H$7)-SUM($H567:AB567),((Input!$H$121+Input!$H$97)*$H$7)/A19taxstdlife))</f>
        <v>0</v>
      </c>
      <c r="AD567" s="172">
        <f>IF(A19taxstdlife="n/a","n/a",IF(AD$3&gt;(A19taxstdlife+$E567),((Input!$H$121+Input!$H$97)*$H$7)-SUM($H567:AC567),((Input!$H$121+Input!$H$97)*$H$7)/A19taxstdlife))</f>
        <v>0</v>
      </c>
      <c r="AE567" s="172">
        <f>IF(A19taxstdlife="n/a","n/a",IF(AE$3&gt;(A19taxstdlife+$E567),((Input!$H$121+Input!$H$97)*$H$7)-SUM($H567:AD567),((Input!$H$121+Input!$H$97)*$H$7)/A19taxstdlife))</f>
        <v>0</v>
      </c>
      <c r="AF567" s="172">
        <f>IF(A19taxstdlife="n/a","n/a",IF(AF$3&gt;(A19taxstdlife+$E567),((Input!$H$121+Input!$H$97)*$H$7)-SUM($H567:AE567),((Input!$H$121+Input!$H$97)*$H$7)/A19taxstdlife))</f>
        <v>0</v>
      </c>
      <c r="AG567" s="172">
        <f>IF(A19taxstdlife="n/a","n/a",IF(AG$3&gt;(A19taxstdlife+$E567),((Input!$H$121+Input!$H$97)*$H$7)-SUM($H567:AF567),((Input!$H$121+Input!$H$97)*$H$7)/A19taxstdlife))</f>
        <v>0</v>
      </c>
      <c r="AH567" s="172">
        <f>IF(A19taxstdlife="n/a","n/a",IF(AH$3&gt;(A19taxstdlife+$E567),((Input!$H$121+Input!$H$97)*$H$7)-SUM($H567:AG567),((Input!$H$121+Input!$H$97)*$H$7)/A19taxstdlife))</f>
        <v>0</v>
      </c>
      <c r="AI567" s="172">
        <f>IF(A19taxstdlife="n/a","n/a",IF(AI$3&gt;(A19taxstdlife+$E567),((Input!$H$121+Input!$H$97)*$H$7)-SUM($H567:AH567),((Input!$H$121+Input!$H$97)*$H$7)/A19taxstdlife))</f>
        <v>0</v>
      </c>
      <c r="AJ567" s="172">
        <f>IF(A19taxstdlife="n/a","n/a",IF(AJ$3&gt;(A19taxstdlife+$E567),((Input!$H$121+Input!$H$97)*$H$7)-SUM($H567:AI567),((Input!$H$121+Input!$H$97)*$H$7)/A19taxstdlife))</f>
        <v>0</v>
      </c>
      <c r="AK567" s="172">
        <f>IF(A19taxstdlife="n/a","n/a",IF(AK$3&gt;(A19taxstdlife+$E567),((Input!$H$121+Input!$H$97)*$H$7)-SUM($H567:AJ567),((Input!$H$121+Input!$H$97)*$H$7)/A19taxstdlife))</f>
        <v>0</v>
      </c>
      <c r="AL567" s="172">
        <f>IF(A19taxstdlife="n/a","n/a",IF(AL$3&gt;(A19taxstdlife+$E567),((Input!$H$121+Input!$H$97)*$H$7)-SUM($H567:AK567),((Input!$H$121+Input!$H$97)*$H$7)/A19taxstdlife))</f>
        <v>0</v>
      </c>
      <c r="AM567" s="172">
        <f>IF(A19taxstdlife="n/a","n/a",IF(AM$3&gt;(A19taxstdlife+$E567),((Input!$H$121+Input!$H$97)*$H$7)-SUM($H567:AL567),((Input!$H$121+Input!$H$97)*$H$7)/A19taxstdlife))</f>
        <v>0</v>
      </c>
      <c r="AN567" s="172">
        <f>IF(A19taxstdlife="n/a","n/a",IF(AN$3&gt;(A19taxstdlife+$E567),((Input!$H$121+Input!$H$97)*$H$7)-SUM($H567:AM567),((Input!$H$121+Input!$H$97)*$H$7)/A19taxstdlife))</f>
        <v>0</v>
      </c>
      <c r="AO567" s="172">
        <f>IF(A19taxstdlife="n/a","n/a",IF(AO$3&gt;(A19taxstdlife+$E567),((Input!$H$121+Input!$H$97)*$H$7)-SUM($H567:AN567),((Input!$H$121+Input!$H$97)*$H$7)/A19taxstdlife))</f>
        <v>0</v>
      </c>
      <c r="AP567" s="172">
        <f>IF(A19taxstdlife="n/a","n/a",IF(AP$3&gt;(A19taxstdlife+$E567),((Input!$H$121+Input!$H$97)*$H$7)-SUM($H567:AO567),((Input!$H$121+Input!$H$97)*$H$7)/A19taxstdlife))</f>
        <v>0</v>
      </c>
      <c r="AQ567" s="172">
        <f>IF(A19taxstdlife="n/a","n/a",IF(AQ$3&gt;(A19taxstdlife+$E567),((Input!$H$121+Input!$H$97)*$H$7)-SUM($H567:AP567),((Input!$H$121+Input!$H$97)*$H$7)/A19taxstdlife))</f>
        <v>0</v>
      </c>
      <c r="AR567" s="172">
        <f>IF(A19taxstdlife="n/a","n/a",IF(AR$3&gt;(A19taxstdlife+$E567),((Input!$H$121+Input!$H$97)*$H$7)-SUM($H567:AQ567),((Input!$H$121+Input!$H$97)*$H$7)/A19taxstdlife))</f>
        <v>0</v>
      </c>
      <c r="AS567" s="172">
        <f>IF(A19taxstdlife="n/a","n/a",IF(AS$3&gt;(A19taxstdlife+$E567),((Input!$H$121+Input!$H$97)*$H$7)-SUM($H567:AR567),((Input!$H$121+Input!$H$97)*$H$7)/A19taxstdlife))</f>
        <v>0</v>
      </c>
      <c r="AT567" s="172">
        <f>IF(A19taxstdlife="n/a","n/a",IF(AT$3&gt;(A19taxstdlife+$E567),((Input!$H$121+Input!$H$97)*$H$7)-SUM($H567:AS567),((Input!$H$121+Input!$H$97)*$H$7)/A19taxstdlife))</f>
        <v>0</v>
      </c>
      <c r="AU567" s="172">
        <f>IF(A19taxstdlife="n/a","n/a",IF(AU$3&gt;(A19taxstdlife+$E567),((Input!$H$121+Input!$H$97)*$H$7)-SUM($H567:AT567),((Input!$H$121+Input!$H$97)*$H$7)/A19taxstdlife))</f>
        <v>0</v>
      </c>
      <c r="AV567" s="172">
        <f>IF(A19taxstdlife="n/a","n/a",IF(AV$3&gt;(A19taxstdlife+$E567),((Input!$H$121+Input!$H$97)*$H$7)-SUM($H567:AU567),((Input!$H$121+Input!$H$97)*$H$7)/A19taxstdlife))</f>
        <v>0</v>
      </c>
      <c r="AW567" s="172">
        <f>IF(A19taxstdlife="n/a","n/a",IF(AW$3&gt;(A19taxstdlife+$E567),((Input!$H$121+Input!$H$97)*$H$7)-SUM($H567:AV567),((Input!$H$121+Input!$H$97)*$H$7)/A19taxstdlife))</f>
        <v>0</v>
      </c>
      <c r="AX567" s="172">
        <f>IF(A19taxstdlife="n/a","n/a",IF(AX$3&gt;(A19taxstdlife+$E567),((Input!$H$121+Input!$H$97)*$H$7)-SUM($H567:AW567),((Input!$H$121+Input!$H$97)*$H$7)/A19taxstdlife))</f>
        <v>0</v>
      </c>
      <c r="AY567" s="172">
        <f>IF(A19taxstdlife="n/a","n/a",IF(AY$3&gt;(A19taxstdlife+$E567),((Input!$H$121+Input!$H$97)*$H$7)-SUM($H567:AX567),((Input!$H$121+Input!$H$97)*$H$7)/A19taxstdlife))</f>
        <v>0</v>
      </c>
      <c r="AZ567" s="172">
        <f>IF(A19taxstdlife="n/a","n/a",IF(AZ$3&gt;(A19taxstdlife+$E567),((Input!$H$121+Input!$H$97)*$H$7)-SUM($H567:AY567),((Input!$H$121+Input!$H$97)*$H$7)/A19taxstdlife))</f>
        <v>0</v>
      </c>
      <c r="BA567" s="172">
        <f>IF(A19taxstdlife="n/a","n/a",IF(BA$3&gt;(A19taxstdlife+$E567),((Input!$H$121+Input!$H$97)*$H$7)-SUM($H567:AZ567),((Input!$H$121+Input!$H$97)*$H$7)/A19taxstdlife))</f>
        <v>0</v>
      </c>
      <c r="BB567" s="172">
        <f>IF(A19taxstdlife="n/a","n/a",IF(BB$3&gt;(A19taxstdlife+$E567),((Input!$H$121+Input!$H$97)*$H$7)-SUM($H567:BA567),((Input!$H$121+Input!$H$97)*$H$7)/A19taxstdlife))</f>
        <v>0</v>
      </c>
      <c r="BC567" s="172">
        <f>IF(A19taxstdlife="n/a","n/a",IF(BC$3&gt;(A19taxstdlife+$E567),((Input!$H$121+Input!$H$97)*$H$7)-SUM($H567:BB567),((Input!$H$121+Input!$H$97)*$H$7)/A19taxstdlife))</f>
        <v>0</v>
      </c>
      <c r="BD567" s="172">
        <f>IF(A19taxstdlife="n/a","n/a",IF(BD$3&gt;(A19taxstdlife+$E567),((Input!$H$121+Input!$H$97)*$H$7)-SUM($H567:BC567),((Input!$H$121+Input!$H$97)*$H$7)/A19taxstdlife))</f>
        <v>0</v>
      </c>
      <c r="BE567" s="172">
        <f>IF(A19taxstdlife="n/a","n/a",IF(BE$3&gt;(A19taxstdlife+$E567),((Input!$H$121+Input!$H$97)*$H$7)-SUM($H567:BD567),((Input!$H$121+Input!$H$97)*$H$7)/A19taxstdlife))</f>
        <v>0</v>
      </c>
      <c r="BF567" s="172">
        <f>IF(A19taxstdlife="n/a","n/a",IF(BF$3&gt;(A19taxstdlife+$E567),((Input!$H$121+Input!$H$97)*$H$7)-SUM($H567:BE567),((Input!$H$121+Input!$H$97)*$H$7)/A19taxstdlife))</f>
        <v>0</v>
      </c>
      <c r="BG567" s="172">
        <f>IF(A19taxstdlife="n/a","n/a",IF(BG$3&gt;(A19taxstdlife+$E567),((Input!$H$121+Input!$H$97)*$H$7)-SUM($H567:BF567),((Input!$H$121+Input!$H$97)*$H$7)/A19taxstdlife))</f>
        <v>0</v>
      </c>
      <c r="BH567" s="172">
        <f>IF(A19taxstdlife="n/a","n/a",IF(BH$3&gt;(A19taxstdlife+$E567),((Input!$H$121+Input!$H$97)*$H$7)-SUM($H567:BG567),((Input!$H$121+Input!$H$97)*$H$7)/A19taxstdlife))</f>
        <v>0</v>
      </c>
      <c r="BI567" s="172">
        <f>IF(A19taxstdlife="n/a","n/a",IF(BI$3&gt;(A19taxstdlife+$E567),((Input!$H$121+Input!$H$97)*$H$7)-SUM($H567:BH567),((Input!$H$121+Input!$H$97)*$H$7)/A19taxstdlife))</f>
        <v>0</v>
      </c>
      <c r="BJ567" s="16"/>
      <c r="BK567" s="16"/>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2" customFormat="1" hidden="1" outlineLevel="2">
      <c r="A568" s="16"/>
      <c r="B568" s="16"/>
      <c r="C568" s="35"/>
      <c r="D568" s="546"/>
      <c r="E568" s="293">
        <v>3</v>
      </c>
      <c r="F568" s="37"/>
      <c r="G568" s="318"/>
      <c r="H568" s="320"/>
      <c r="I568" s="319"/>
      <c r="J568" s="172">
        <f>IF(A19taxstdlife="n/a","n/a",IF(J$3&gt;(A19taxstdlife+$E568),((Input!$I$121+Input!$I$97)*$I$7)-SUM($I568:I568),((Input!$I$121+Input!$I$97)*$I$7)/A19taxstdlife))</f>
        <v>0</v>
      </c>
      <c r="K568" s="172">
        <f>IF(A19taxstdlife="n/a","n/a",IF(K$3&gt;(A19taxstdlife+$E568),((Input!$I$121+Input!$I$97)*$I$7)-SUM($I568:J568),((Input!$I$121+Input!$I$97)*$I$7)/A19taxstdlife))</f>
        <v>0</v>
      </c>
      <c r="L568" s="172">
        <f>IF(A19taxstdlife="n/a","n/a",IF(L$3&gt;(A19taxstdlife+$E568),((Input!$I$121+Input!$I$97)*$I$7)-SUM($I568:K568),((Input!$I$121+Input!$I$97)*$I$7)/A19taxstdlife))</f>
        <v>0</v>
      </c>
      <c r="M568" s="172">
        <f>IF(A19taxstdlife="n/a","n/a",IF(M$3&gt;(A19taxstdlife+$E568),((Input!$I$121+Input!$I$97)*$I$7)-SUM($I568:L568),((Input!$I$121+Input!$I$97)*$I$7)/A19taxstdlife))</f>
        <v>0</v>
      </c>
      <c r="N568" s="172">
        <f>IF(A19taxstdlife="n/a","n/a",IF(N$3&gt;(A19taxstdlife+$E568),((Input!$I$121+Input!$I$97)*$I$7)-SUM($I568:M568),((Input!$I$121+Input!$I$97)*$I$7)/A19taxstdlife))</f>
        <v>0</v>
      </c>
      <c r="O568" s="172">
        <f>IF(A19taxstdlife="n/a","n/a",IF(O$3&gt;(A19taxstdlife+$E568),((Input!$I$121+Input!$I$97)*$I$7)-SUM($I568:N568),((Input!$I$121+Input!$I$97)*$I$7)/A19taxstdlife))</f>
        <v>0</v>
      </c>
      <c r="P568" s="172">
        <f>IF(A19taxstdlife="n/a","n/a",IF(P$3&gt;(A19taxstdlife+$E568),((Input!$I$121+Input!$I$97)*$I$7)-SUM($I568:O568),((Input!$I$121+Input!$I$97)*$I$7)/A19taxstdlife))</f>
        <v>0</v>
      </c>
      <c r="Q568" s="172">
        <f>IF(A19taxstdlife="n/a","n/a",IF(Q$3&gt;(A19taxstdlife+$E568),((Input!$I$121+Input!$I$97)*$I$7)-SUM($I568:P568),((Input!$I$121+Input!$I$97)*$I$7)/A19taxstdlife))</f>
        <v>0</v>
      </c>
      <c r="R568" s="172">
        <f>IF(A19taxstdlife="n/a","n/a",IF(R$3&gt;(A19taxstdlife+$E568),((Input!$I$121+Input!$I$97)*$I$7)-SUM($I568:Q568),((Input!$I$121+Input!$I$97)*$I$7)/A19taxstdlife))</f>
        <v>0</v>
      </c>
      <c r="S568" s="172">
        <f>IF(A19taxstdlife="n/a","n/a",IF(S$3&gt;(A19taxstdlife+$E568),((Input!$I$121+Input!$I$97)*$I$7)-SUM($I568:R568),((Input!$I$121+Input!$I$97)*$I$7)/A19taxstdlife))</f>
        <v>0</v>
      </c>
      <c r="T568" s="172">
        <f>IF(A19taxstdlife="n/a","n/a",IF(T$3&gt;(A19taxstdlife+$E568),((Input!$I$121+Input!$I$97)*$I$7)-SUM($I568:S568),((Input!$I$121+Input!$I$97)*$I$7)/A19taxstdlife))</f>
        <v>0</v>
      </c>
      <c r="U568" s="172">
        <f>IF(A19taxstdlife="n/a","n/a",IF(U$3&gt;(A19taxstdlife+$E568),((Input!$I$121+Input!$I$97)*$I$7)-SUM($I568:T568),((Input!$I$121+Input!$I$97)*$I$7)/A19taxstdlife))</f>
        <v>0</v>
      </c>
      <c r="V568" s="172">
        <f>IF(A19taxstdlife="n/a","n/a",IF(V$3&gt;(A19taxstdlife+$E568),((Input!$I$121+Input!$I$97)*$I$7)-SUM($I568:U568),((Input!$I$121+Input!$I$97)*$I$7)/A19taxstdlife))</f>
        <v>0</v>
      </c>
      <c r="W568" s="172">
        <f>IF(A19taxstdlife="n/a","n/a",IF(W$3&gt;(A19taxstdlife+$E568),((Input!$I$121+Input!$I$97)*$I$7)-SUM($I568:V568),((Input!$I$121+Input!$I$97)*$I$7)/A19taxstdlife))</f>
        <v>0</v>
      </c>
      <c r="X568" s="172">
        <f>IF(A19taxstdlife="n/a","n/a",IF(X$3&gt;(A19taxstdlife+$E568),((Input!$I$121+Input!$I$97)*$I$7)-SUM($I568:W568),((Input!$I$121+Input!$I$97)*$I$7)/A19taxstdlife))</f>
        <v>0</v>
      </c>
      <c r="Y568" s="172">
        <f>IF(A19taxstdlife="n/a","n/a",IF(Y$3&gt;(A19taxstdlife+$E568),((Input!$I$121+Input!$I$97)*$I$7)-SUM($I568:X568),((Input!$I$121+Input!$I$97)*$I$7)/A19taxstdlife))</f>
        <v>0</v>
      </c>
      <c r="Z568" s="172">
        <f>IF(A19taxstdlife="n/a","n/a",IF(Z$3&gt;(A19taxstdlife+$E568),((Input!$I$121+Input!$I$97)*$I$7)-SUM($I568:Y568),((Input!$I$121+Input!$I$97)*$I$7)/A19taxstdlife))</f>
        <v>0</v>
      </c>
      <c r="AA568" s="172">
        <f>IF(A19taxstdlife="n/a","n/a",IF(AA$3&gt;(A19taxstdlife+$E568),((Input!$I$121+Input!$I$97)*$I$7)-SUM($I568:Z568),((Input!$I$121+Input!$I$97)*$I$7)/A19taxstdlife))</f>
        <v>0</v>
      </c>
      <c r="AB568" s="172">
        <f>IF(A19taxstdlife="n/a","n/a",IF(AB$3&gt;(A19taxstdlife+$E568),((Input!$I$121+Input!$I$97)*$I$7)-SUM($I568:AA568),((Input!$I$121+Input!$I$97)*$I$7)/A19taxstdlife))</f>
        <v>0</v>
      </c>
      <c r="AC568" s="172">
        <f>IF(A19taxstdlife="n/a","n/a",IF(AC$3&gt;(A19taxstdlife+$E568),((Input!$I$121+Input!$I$97)*$I$7)-SUM($I568:AB568),((Input!$I$121+Input!$I$97)*$I$7)/A19taxstdlife))</f>
        <v>0</v>
      </c>
      <c r="AD568" s="172">
        <f>IF(A19taxstdlife="n/a","n/a",IF(AD$3&gt;(A19taxstdlife+$E568),((Input!$I$121+Input!$I$97)*$I$7)-SUM($I568:AC568),((Input!$I$121+Input!$I$97)*$I$7)/A19taxstdlife))</f>
        <v>0</v>
      </c>
      <c r="AE568" s="172">
        <f>IF(A19taxstdlife="n/a","n/a",IF(AE$3&gt;(A19taxstdlife+$E568),((Input!$I$121+Input!$I$97)*$I$7)-SUM($I568:AD568),((Input!$I$121+Input!$I$97)*$I$7)/A19taxstdlife))</f>
        <v>0</v>
      </c>
      <c r="AF568" s="172">
        <f>IF(A19taxstdlife="n/a","n/a",IF(AF$3&gt;(A19taxstdlife+$E568),((Input!$I$121+Input!$I$97)*$I$7)-SUM($I568:AE568),((Input!$I$121+Input!$I$97)*$I$7)/A19taxstdlife))</f>
        <v>0</v>
      </c>
      <c r="AG568" s="172">
        <f>IF(A19taxstdlife="n/a","n/a",IF(AG$3&gt;(A19taxstdlife+$E568),((Input!$I$121+Input!$I$97)*$I$7)-SUM($I568:AF568),((Input!$I$121+Input!$I$97)*$I$7)/A19taxstdlife))</f>
        <v>0</v>
      </c>
      <c r="AH568" s="172">
        <f>IF(A19taxstdlife="n/a","n/a",IF(AH$3&gt;(A19taxstdlife+$E568),((Input!$I$121+Input!$I$97)*$I$7)-SUM($I568:AG568),((Input!$I$121+Input!$I$97)*$I$7)/A19taxstdlife))</f>
        <v>0</v>
      </c>
      <c r="AI568" s="172">
        <f>IF(A19taxstdlife="n/a","n/a",IF(AI$3&gt;(A19taxstdlife+$E568),((Input!$I$121+Input!$I$97)*$I$7)-SUM($I568:AH568),((Input!$I$121+Input!$I$97)*$I$7)/A19taxstdlife))</f>
        <v>0</v>
      </c>
      <c r="AJ568" s="172">
        <f>IF(A19taxstdlife="n/a","n/a",IF(AJ$3&gt;(A19taxstdlife+$E568),((Input!$I$121+Input!$I$97)*$I$7)-SUM($I568:AI568),((Input!$I$121+Input!$I$97)*$I$7)/A19taxstdlife))</f>
        <v>0</v>
      </c>
      <c r="AK568" s="172">
        <f>IF(A19taxstdlife="n/a","n/a",IF(AK$3&gt;(A19taxstdlife+$E568),((Input!$I$121+Input!$I$97)*$I$7)-SUM($I568:AJ568),((Input!$I$121+Input!$I$97)*$I$7)/A19taxstdlife))</f>
        <v>0</v>
      </c>
      <c r="AL568" s="172">
        <f>IF(A19taxstdlife="n/a","n/a",IF(AL$3&gt;(A19taxstdlife+$E568),((Input!$I$121+Input!$I$97)*$I$7)-SUM($I568:AK568),((Input!$I$121+Input!$I$97)*$I$7)/A19taxstdlife))</f>
        <v>0</v>
      </c>
      <c r="AM568" s="172">
        <f>IF(A19taxstdlife="n/a","n/a",IF(AM$3&gt;(A19taxstdlife+$E568),((Input!$I$121+Input!$I$97)*$I$7)-SUM($I568:AL568),((Input!$I$121+Input!$I$97)*$I$7)/A19taxstdlife))</f>
        <v>0</v>
      </c>
      <c r="AN568" s="172">
        <f>IF(A19taxstdlife="n/a","n/a",IF(AN$3&gt;(A19taxstdlife+$E568),((Input!$I$121+Input!$I$97)*$I$7)-SUM($I568:AM568),((Input!$I$121+Input!$I$97)*$I$7)/A19taxstdlife))</f>
        <v>0</v>
      </c>
      <c r="AO568" s="172">
        <f>IF(A19taxstdlife="n/a","n/a",IF(AO$3&gt;(A19taxstdlife+$E568),((Input!$I$121+Input!$I$97)*$I$7)-SUM($I568:AN568),((Input!$I$121+Input!$I$97)*$I$7)/A19taxstdlife))</f>
        <v>0</v>
      </c>
      <c r="AP568" s="172">
        <f>IF(A19taxstdlife="n/a","n/a",IF(AP$3&gt;(A19taxstdlife+$E568),((Input!$I$121+Input!$I$97)*$I$7)-SUM($I568:AO568),((Input!$I$121+Input!$I$97)*$I$7)/A19taxstdlife))</f>
        <v>0</v>
      </c>
      <c r="AQ568" s="172">
        <f>IF(A19taxstdlife="n/a","n/a",IF(AQ$3&gt;(A19taxstdlife+$E568),((Input!$I$121+Input!$I$97)*$I$7)-SUM($I568:AP568),((Input!$I$121+Input!$I$97)*$I$7)/A19taxstdlife))</f>
        <v>0</v>
      </c>
      <c r="AR568" s="172">
        <f>IF(A19taxstdlife="n/a","n/a",IF(AR$3&gt;(A19taxstdlife+$E568),((Input!$I$121+Input!$I$97)*$I$7)-SUM($I568:AQ568),((Input!$I$121+Input!$I$97)*$I$7)/A19taxstdlife))</f>
        <v>0</v>
      </c>
      <c r="AS568" s="172">
        <f>IF(A19taxstdlife="n/a","n/a",IF(AS$3&gt;(A19taxstdlife+$E568),((Input!$I$121+Input!$I$97)*$I$7)-SUM($I568:AR568),((Input!$I$121+Input!$I$97)*$I$7)/A19taxstdlife))</f>
        <v>0</v>
      </c>
      <c r="AT568" s="172">
        <f>IF(A19taxstdlife="n/a","n/a",IF(AT$3&gt;(A19taxstdlife+$E568),((Input!$I$121+Input!$I$97)*$I$7)-SUM($I568:AS568),((Input!$I$121+Input!$I$97)*$I$7)/A19taxstdlife))</f>
        <v>0</v>
      </c>
      <c r="AU568" s="172">
        <f>IF(A19taxstdlife="n/a","n/a",IF(AU$3&gt;(A19taxstdlife+$E568),((Input!$I$121+Input!$I$97)*$I$7)-SUM($I568:AT568),((Input!$I$121+Input!$I$97)*$I$7)/A19taxstdlife))</f>
        <v>0</v>
      </c>
      <c r="AV568" s="172">
        <f>IF(A19taxstdlife="n/a","n/a",IF(AV$3&gt;(A19taxstdlife+$E568),((Input!$I$121+Input!$I$97)*$I$7)-SUM($I568:AU568),((Input!$I$121+Input!$I$97)*$I$7)/A19taxstdlife))</f>
        <v>0</v>
      </c>
      <c r="AW568" s="172">
        <f>IF(A19taxstdlife="n/a","n/a",IF(AW$3&gt;(A19taxstdlife+$E568),((Input!$I$121+Input!$I$97)*$I$7)-SUM($I568:AV568),((Input!$I$121+Input!$I$97)*$I$7)/A19taxstdlife))</f>
        <v>0</v>
      </c>
      <c r="AX568" s="172">
        <f>IF(A19taxstdlife="n/a","n/a",IF(AX$3&gt;(A19taxstdlife+$E568),((Input!$I$121+Input!$I$97)*$I$7)-SUM($I568:AW568),((Input!$I$121+Input!$I$97)*$I$7)/A19taxstdlife))</f>
        <v>0</v>
      </c>
      <c r="AY568" s="172">
        <f>IF(A19taxstdlife="n/a","n/a",IF(AY$3&gt;(A19taxstdlife+$E568),((Input!$I$121+Input!$I$97)*$I$7)-SUM($I568:AX568),((Input!$I$121+Input!$I$97)*$I$7)/A19taxstdlife))</f>
        <v>0</v>
      </c>
      <c r="AZ568" s="172">
        <f>IF(A19taxstdlife="n/a","n/a",IF(AZ$3&gt;(A19taxstdlife+$E568),((Input!$I$121+Input!$I$97)*$I$7)-SUM($I568:AY568),((Input!$I$121+Input!$I$97)*$I$7)/A19taxstdlife))</f>
        <v>0</v>
      </c>
      <c r="BA568" s="172">
        <f>IF(A19taxstdlife="n/a","n/a",IF(BA$3&gt;(A19taxstdlife+$E568),((Input!$I$121+Input!$I$97)*$I$7)-SUM($I568:AZ568),((Input!$I$121+Input!$I$97)*$I$7)/A19taxstdlife))</f>
        <v>0</v>
      </c>
      <c r="BB568" s="172">
        <f>IF(A19taxstdlife="n/a","n/a",IF(BB$3&gt;(A19taxstdlife+$E568),((Input!$I$121+Input!$I$97)*$I$7)-SUM($I568:BA568),((Input!$I$121+Input!$I$97)*$I$7)/A19taxstdlife))</f>
        <v>0</v>
      </c>
      <c r="BC568" s="172">
        <f>IF(A19taxstdlife="n/a","n/a",IF(BC$3&gt;(A19taxstdlife+$E568),((Input!$I$121+Input!$I$97)*$I$7)-SUM($I568:BB568),((Input!$I$121+Input!$I$97)*$I$7)/A19taxstdlife))</f>
        <v>0</v>
      </c>
      <c r="BD568" s="172">
        <f>IF(A19taxstdlife="n/a","n/a",IF(BD$3&gt;(A19taxstdlife+$E568),((Input!$I$121+Input!$I$97)*$I$7)-SUM($I568:BC568),((Input!$I$121+Input!$I$97)*$I$7)/A19taxstdlife))</f>
        <v>0</v>
      </c>
      <c r="BE568" s="172">
        <f>IF(A19taxstdlife="n/a","n/a",IF(BE$3&gt;(A19taxstdlife+$E568),((Input!$I$121+Input!$I$97)*$I$7)-SUM($I568:BD568),((Input!$I$121+Input!$I$97)*$I$7)/A19taxstdlife))</f>
        <v>0</v>
      </c>
      <c r="BF568" s="172">
        <f>IF(A19taxstdlife="n/a","n/a",IF(BF$3&gt;(A19taxstdlife+$E568),((Input!$I$121+Input!$I$97)*$I$7)-SUM($I568:BE568),((Input!$I$121+Input!$I$97)*$I$7)/A19taxstdlife))</f>
        <v>0</v>
      </c>
      <c r="BG568" s="172">
        <f>IF(A19taxstdlife="n/a","n/a",IF(BG$3&gt;(A19taxstdlife+$E568),((Input!$I$121+Input!$I$97)*$I$7)-SUM($I568:BF568),((Input!$I$121+Input!$I$97)*$I$7)/A19taxstdlife))</f>
        <v>0</v>
      </c>
      <c r="BH568" s="172">
        <f>IF(A19taxstdlife="n/a","n/a",IF(BH$3&gt;(A19taxstdlife+$E568),((Input!$I$121+Input!$I$97)*$I$7)-SUM($I568:BG568),((Input!$I$121+Input!$I$97)*$I$7)/A19taxstdlife))</f>
        <v>0</v>
      </c>
      <c r="BI568" s="172">
        <f>IF(A19taxstdlife="n/a","n/a",IF(BI$3&gt;(A19taxstdlife+$E568),((Input!$I$121+Input!$I$97)*$I$7)-SUM($I568:BH568),((Input!$I$121+Input!$I$97)*$I$7)/A19taxstdlife))</f>
        <v>0</v>
      </c>
      <c r="BJ568" s="16"/>
      <c r="BK568" s="16"/>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2" customFormat="1" hidden="1" outlineLevel="2">
      <c r="A569" s="16"/>
      <c r="B569" s="16"/>
      <c r="C569" s="35"/>
      <c r="D569" s="546"/>
      <c r="E569" s="293">
        <v>4</v>
      </c>
      <c r="F569" s="37"/>
      <c r="G569" s="318"/>
      <c r="H569" s="320"/>
      <c r="I569" s="320"/>
      <c r="J569" s="319"/>
      <c r="K569" s="172">
        <f>IF(A19taxstdlife="n/a","n/a",IF(K$3&gt;(A19taxstdlife+$E569),((Input!$J$121+Input!$I$97)*$J$7)-SUM($J569:J569),((Input!$J$121+Input!$I$97)*$J$7)/A19taxstdlife))</f>
        <v>0</v>
      </c>
      <c r="L569" s="172">
        <f>IF(A19taxstdlife="n/a","n/a",IF(L$3&gt;(A19taxstdlife+$E569),((Input!$J$121+Input!$I$97)*$J$7)-SUM($J569:K569),((Input!$J$121+Input!$I$97)*$J$7)/A19taxstdlife))</f>
        <v>0</v>
      </c>
      <c r="M569" s="172">
        <f>IF(A19taxstdlife="n/a","n/a",IF(M$3&gt;(A19taxstdlife+$E569),((Input!$J$121+Input!$I$97)*$J$7)-SUM($J569:L569),((Input!$J$121+Input!$I$97)*$J$7)/A19taxstdlife))</f>
        <v>0</v>
      </c>
      <c r="N569" s="172">
        <f>IF(A19taxstdlife="n/a","n/a",IF(N$3&gt;(A19taxstdlife+$E569),((Input!$J$121+Input!$I$97)*$J$7)-SUM($J569:M569),((Input!$J$121+Input!$I$97)*$J$7)/A19taxstdlife))</f>
        <v>0</v>
      </c>
      <c r="O569" s="172">
        <f>IF(A19taxstdlife="n/a","n/a",IF(O$3&gt;(A19taxstdlife+$E569),((Input!$J$121+Input!$I$97)*$J$7)-SUM($J569:N569),((Input!$J$121+Input!$I$97)*$J$7)/A19taxstdlife))</f>
        <v>0</v>
      </c>
      <c r="P569" s="172">
        <f>IF(A19taxstdlife="n/a","n/a",IF(P$3&gt;(A19taxstdlife+$E569),((Input!$J$121+Input!$I$97)*$J$7)-SUM($J569:O569),((Input!$J$121+Input!$I$97)*$J$7)/A19taxstdlife))</f>
        <v>0</v>
      </c>
      <c r="Q569" s="172">
        <f>IF(A19taxstdlife="n/a","n/a",IF(Q$3&gt;(A19taxstdlife+$E569),((Input!$J$121+Input!$I$97)*$J$7)-SUM($J569:P569),((Input!$J$121+Input!$I$97)*$J$7)/A19taxstdlife))</f>
        <v>0</v>
      </c>
      <c r="R569" s="172">
        <f>IF(A19taxstdlife="n/a","n/a",IF(R$3&gt;(A19taxstdlife+$E569),((Input!$J$121+Input!$I$97)*$J$7)-SUM($J569:Q569),((Input!$J$121+Input!$I$97)*$J$7)/A19taxstdlife))</f>
        <v>0</v>
      </c>
      <c r="S569" s="172">
        <f>IF(A19taxstdlife="n/a","n/a",IF(S$3&gt;(A19taxstdlife+$E569),((Input!$J$121+Input!$I$97)*$J$7)-SUM($J569:R569),((Input!$J$121+Input!$I$97)*$J$7)/A19taxstdlife))</f>
        <v>0</v>
      </c>
      <c r="T569" s="172">
        <f>IF(A19taxstdlife="n/a","n/a",IF(T$3&gt;(A19taxstdlife+$E569),((Input!$J$121+Input!$I$97)*$J$7)-SUM($J569:S569),((Input!$J$121+Input!$I$97)*$J$7)/A19taxstdlife))</f>
        <v>0</v>
      </c>
      <c r="U569" s="172">
        <f>IF(A19taxstdlife="n/a","n/a",IF(U$3&gt;(A19taxstdlife+$E569),((Input!$J$121+Input!$I$97)*$J$7)-SUM($J569:T569),((Input!$J$121+Input!$I$97)*$J$7)/A19taxstdlife))</f>
        <v>0</v>
      </c>
      <c r="V569" s="172">
        <f>IF(A19taxstdlife="n/a","n/a",IF(V$3&gt;(A19taxstdlife+$E569),((Input!$J$121+Input!$I$97)*$J$7)-SUM($J569:U569),((Input!$J$121+Input!$I$97)*$J$7)/A19taxstdlife))</f>
        <v>0</v>
      </c>
      <c r="W569" s="172">
        <f>IF(A19taxstdlife="n/a","n/a",IF(W$3&gt;(A19taxstdlife+$E569),((Input!$J$121+Input!$I$97)*$J$7)-SUM($J569:V569),((Input!$J$121+Input!$I$97)*$J$7)/A19taxstdlife))</f>
        <v>0</v>
      </c>
      <c r="X569" s="172">
        <f>IF(A19taxstdlife="n/a","n/a",IF(X$3&gt;(A19taxstdlife+$E569),((Input!$J$121+Input!$I$97)*$J$7)-SUM($J569:W569),((Input!$J$121+Input!$I$97)*$J$7)/A19taxstdlife))</f>
        <v>0</v>
      </c>
      <c r="Y569" s="172">
        <f>IF(A19taxstdlife="n/a","n/a",IF(Y$3&gt;(A19taxstdlife+$E569),((Input!$J$121+Input!$I$97)*$J$7)-SUM($J569:X569),((Input!$J$121+Input!$I$97)*$J$7)/A19taxstdlife))</f>
        <v>0</v>
      </c>
      <c r="Z569" s="172">
        <f>IF(A19taxstdlife="n/a","n/a",IF(Z$3&gt;(A19taxstdlife+$E569),((Input!$J$121+Input!$I$97)*$J$7)-SUM($J569:Y569),((Input!$J$121+Input!$I$97)*$J$7)/A19taxstdlife))</f>
        <v>0</v>
      </c>
      <c r="AA569" s="172">
        <f>IF(A19taxstdlife="n/a","n/a",IF(AA$3&gt;(A19taxstdlife+$E569),((Input!$J$121+Input!$I$97)*$J$7)-SUM($J569:Z569),((Input!$J$121+Input!$I$97)*$J$7)/A19taxstdlife))</f>
        <v>0</v>
      </c>
      <c r="AB569" s="172">
        <f>IF(A19taxstdlife="n/a","n/a",IF(AB$3&gt;(A19taxstdlife+$E569),((Input!$J$121+Input!$I$97)*$J$7)-SUM($J569:AA569),((Input!$J$121+Input!$I$97)*$J$7)/A19taxstdlife))</f>
        <v>0</v>
      </c>
      <c r="AC569" s="172">
        <f>IF(A19taxstdlife="n/a","n/a",IF(AC$3&gt;(A19taxstdlife+$E569),((Input!$J$121+Input!$I$97)*$J$7)-SUM($J569:AB569),((Input!$J$121+Input!$I$97)*$J$7)/A19taxstdlife))</f>
        <v>0</v>
      </c>
      <c r="AD569" s="172">
        <f>IF(A19taxstdlife="n/a","n/a",IF(AD$3&gt;(A19taxstdlife+$E569),((Input!$J$121+Input!$I$97)*$J$7)-SUM($J569:AC569),((Input!$J$121+Input!$I$97)*$J$7)/A19taxstdlife))</f>
        <v>0</v>
      </c>
      <c r="AE569" s="172">
        <f>IF(A19taxstdlife="n/a","n/a",IF(AE$3&gt;(A19taxstdlife+$E569),((Input!$J$121+Input!$I$97)*$J$7)-SUM($J569:AD569),((Input!$J$121+Input!$I$97)*$J$7)/A19taxstdlife))</f>
        <v>0</v>
      </c>
      <c r="AF569" s="172">
        <f>IF(A19taxstdlife="n/a","n/a",IF(AF$3&gt;(A19taxstdlife+$E569),((Input!$J$121+Input!$I$97)*$J$7)-SUM($J569:AE569),((Input!$J$121+Input!$I$97)*$J$7)/A19taxstdlife))</f>
        <v>0</v>
      </c>
      <c r="AG569" s="172">
        <f>IF(A19taxstdlife="n/a","n/a",IF(AG$3&gt;(A19taxstdlife+$E569),((Input!$J$121+Input!$I$97)*$J$7)-SUM($J569:AF569),((Input!$J$121+Input!$I$97)*$J$7)/A19taxstdlife))</f>
        <v>0</v>
      </c>
      <c r="AH569" s="172">
        <f>IF(A19taxstdlife="n/a","n/a",IF(AH$3&gt;(A19taxstdlife+$E569),((Input!$J$121+Input!$I$97)*$J$7)-SUM($J569:AG569),((Input!$J$121+Input!$I$97)*$J$7)/A19taxstdlife))</f>
        <v>0</v>
      </c>
      <c r="AI569" s="172">
        <f>IF(A19taxstdlife="n/a","n/a",IF(AI$3&gt;(A19taxstdlife+$E569),((Input!$J$121+Input!$I$97)*$J$7)-SUM($J569:AH569),((Input!$J$121+Input!$I$97)*$J$7)/A19taxstdlife))</f>
        <v>0</v>
      </c>
      <c r="AJ569" s="172">
        <f>IF(A19taxstdlife="n/a","n/a",IF(AJ$3&gt;(A19taxstdlife+$E569),((Input!$J$121+Input!$I$97)*$J$7)-SUM($J569:AI569),((Input!$J$121+Input!$I$97)*$J$7)/A19taxstdlife))</f>
        <v>0</v>
      </c>
      <c r="AK569" s="172">
        <f>IF(A19taxstdlife="n/a","n/a",IF(AK$3&gt;(A19taxstdlife+$E569),((Input!$J$121+Input!$I$97)*$J$7)-SUM($J569:AJ569),((Input!$J$121+Input!$I$97)*$J$7)/A19taxstdlife))</f>
        <v>0</v>
      </c>
      <c r="AL569" s="172">
        <f>IF(A19taxstdlife="n/a","n/a",IF(AL$3&gt;(A19taxstdlife+$E569),((Input!$J$121+Input!$I$97)*$J$7)-SUM($J569:AK569),((Input!$J$121+Input!$I$97)*$J$7)/A19taxstdlife))</f>
        <v>0</v>
      </c>
      <c r="AM569" s="172">
        <f>IF(A19taxstdlife="n/a","n/a",IF(AM$3&gt;(A19taxstdlife+$E569),((Input!$J$121+Input!$I$97)*$J$7)-SUM($J569:AL569),((Input!$J$121+Input!$I$97)*$J$7)/A19taxstdlife))</f>
        <v>0</v>
      </c>
      <c r="AN569" s="172">
        <f>IF(A19taxstdlife="n/a","n/a",IF(AN$3&gt;(A19taxstdlife+$E569),((Input!$J$121+Input!$I$97)*$J$7)-SUM($J569:AM569),((Input!$J$121+Input!$I$97)*$J$7)/A19taxstdlife))</f>
        <v>0</v>
      </c>
      <c r="AO569" s="172">
        <f>IF(A19taxstdlife="n/a","n/a",IF(AO$3&gt;(A19taxstdlife+$E569),((Input!$J$121+Input!$I$97)*$J$7)-SUM($J569:AN569),((Input!$J$121+Input!$I$97)*$J$7)/A19taxstdlife))</f>
        <v>0</v>
      </c>
      <c r="AP569" s="172">
        <f>IF(A19taxstdlife="n/a","n/a",IF(AP$3&gt;(A19taxstdlife+$E569),((Input!$J$121+Input!$I$97)*$J$7)-SUM($J569:AO569),((Input!$J$121+Input!$I$97)*$J$7)/A19taxstdlife))</f>
        <v>0</v>
      </c>
      <c r="AQ569" s="172">
        <f>IF(A19taxstdlife="n/a","n/a",IF(AQ$3&gt;(A19taxstdlife+$E569),((Input!$J$121+Input!$I$97)*$J$7)-SUM($J569:AP569),((Input!$J$121+Input!$I$97)*$J$7)/A19taxstdlife))</f>
        <v>0</v>
      </c>
      <c r="AR569" s="172">
        <f>IF(A19taxstdlife="n/a","n/a",IF(AR$3&gt;(A19taxstdlife+$E569),((Input!$J$121+Input!$I$97)*$J$7)-SUM($J569:AQ569),((Input!$J$121+Input!$I$97)*$J$7)/A19taxstdlife))</f>
        <v>0</v>
      </c>
      <c r="AS569" s="172">
        <f>IF(A19taxstdlife="n/a","n/a",IF(AS$3&gt;(A19taxstdlife+$E569),((Input!$J$121+Input!$I$97)*$J$7)-SUM($J569:AR569),((Input!$J$121+Input!$I$97)*$J$7)/A19taxstdlife))</f>
        <v>0</v>
      </c>
      <c r="AT569" s="172">
        <f>IF(A19taxstdlife="n/a","n/a",IF(AT$3&gt;(A19taxstdlife+$E569),((Input!$J$121+Input!$I$97)*$J$7)-SUM($J569:AS569),((Input!$J$121+Input!$I$97)*$J$7)/A19taxstdlife))</f>
        <v>0</v>
      </c>
      <c r="AU569" s="172">
        <f>IF(A19taxstdlife="n/a","n/a",IF(AU$3&gt;(A19taxstdlife+$E569),((Input!$J$121+Input!$I$97)*$J$7)-SUM($J569:AT569),((Input!$J$121+Input!$I$97)*$J$7)/A19taxstdlife))</f>
        <v>0</v>
      </c>
      <c r="AV569" s="172">
        <f>IF(A19taxstdlife="n/a","n/a",IF(AV$3&gt;(A19taxstdlife+$E569),((Input!$J$121+Input!$I$97)*$J$7)-SUM($J569:AU569),((Input!$J$121+Input!$I$97)*$J$7)/A19taxstdlife))</f>
        <v>0</v>
      </c>
      <c r="AW569" s="172">
        <f>IF(A19taxstdlife="n/a","n/a",IF(AW$3&gt;(A19taxstdlife+$E569),((Input!$J$121+Input!$I$97)*$J$7)-SUM($J569:AV569),((Input!$J$121+Input!$I$97)*$J$7)/A19taxstdlife))</f>
        <v>0</v>
      </c>
      <c r="AX569" s="172">
        <f>IF(A19taxstdlife="n/a","n/a",IF(AX$3&gt;(A19taxstdlife+$E569),((Input!$J$121+Input!$I$97)*$J$7)-SUM($J569:AW569),((Input!$J$121+Input!$I$97)*$J$7)/A19taxstdlife))</f>
        <v>0</v>
      </c>
      <c r="AY569" s="172">
        <f>IF(A19taxstdlife="n/a","n/a",IF(AY$3&gt;(A19taxstdlife+$E569),((Input!$J$121+Input!$I$97)*$J$7)-SUM($J569:AX569),((Input!$J$121+Input!$I$97)*$J$7)/A19taxstdlife))</f>
        <v>0</v>
      </c>
      <c r="AZ569" s="172">
        <f>IF(A19taxstdlife="n/a","n/a",IF(AZ$3&gt;(A19taxstdlife+$E569),((Input!$J$121+Input!$I$97)*$J$7)-SUM($J569:AY569),((Input!$J$121+Input!$I$97)*$J$7)/A19taxstdlife))</f>
        <v>0</v>
      </c>
      <c r="BA569" s="172">
        <f>IF(A19taxstdlife="n/a","n/a",IF(BA$3&gt;(A19taxstdlife+$E569),((Input!$J$121+Input!$I$97)*$J$7)-SUM($J569:AZ569),((Input!$J$121+Input!$I$97)*$J$7)/A19taxstdlife))</f>
        <v>0</v>
      </c>
      <c r="BB569" s="172">
        <f>IF(A19taxstdlife="n/a","n/a",IF(BB$3&gt;(A19taxstdlife+$E569),((Input!$J$121+Input!$I$97)*$J$7)-SUM($J569:BA569),((Input!$J$121+Input!$I$97)*$J$7)/A19taxstdlife))</f>
        <v>0</v>
      </c>
      <c r="BC569" s="172">
        <f>IF(A19taxstdlife="n/a","n/a",IF(BC$3&gt;(A19taxstdlife+$E569),((Input!$J$121+Input!$I$97)*$J$7)-SUM($J569:BB569),((Input!$J$121+Input!$I$97)*$J$7)/A19taxstdlife))</f>
        <v>0</v>
      </c>
      <c r="BD569" s="172">
        <f>IF(A19taxstdlife="n/a","n/a",IF(BD$3&gt;(A19taxstdlife+$E569),((Input!$J$121+Input!$I$97)*$J$7)-SUM($J569:BC569),((Input!$J$121+Input!$I$97)*$J$7)/A19taxstdlife))</f>
        <v>0</v>
      </c>
      <c r="BE569" s="172">
        <f>IF(A19taxstdlife="n/a","n/a",IF(BE$3&gt;(A19taxstdlife+$E569),((Input!$J$121+Input!$I$97)*$J$7)-SUM($J569:BD569),((Input!$J$121+Input!$I$97)*$J$7)/A19taxstdlife))</f>
        <v>0</v>
      </c>
      <c r="BF569" s="172">
        <f>IF(A19taxstdlife="n/a","n/a",IF(BF$3&gt;(A19taxstdlife+$E569),((Input!$J$121+Input!$I$97)*$J$7)-SUM($J569:BE569),((Input!$J$121+Input!$I$97)*$J$7)/A19taxstdlife))</f>
        <v>0</v>
      </c>
      <c r="BG569" s="172">
        <f>IF(A19taxstdlife="n/a","n/a",IF(BG$3&gt;(A19taxstdlife+$E569),((Input!$J$121+Input!$I$97)*$J$7)-SUM($J569:BF569),((Input!$J$121+Input!$I$97)*$J$7)/A19taxstdlife))</f>
        <v>0</v>
      </c>
      <c r="BH569" s="172">
        <f>IF(A19taxstdlife="n/a","n/a",IF(BH$3&gt;(A19taxstdlife+$E569),((Input!$J$121+Input!$I$97)*$J$7)-SUM($J569:BG569),((Input!$J$121+Input!$I$97)*$J$7)/A19taxstdlife))</f>
        <v>0</v>
      </c>
      <c r="BI569" s="172">
        <f>IF(A19taxstdlife="n/a","n/a",IF(BI$3&gt;(A19taxstdlife+$E569),((Input!$J$121+Input!$I$97)*$J$7)-SUM($J569:BH569),((Input!$J$121+Input!$I$97)*$J$7)/A19taxstdlife))</f>
        <v>0</v>
      </c>
      <c r="BJ569" s="16"/>
      <c r="BK569" s="16"/>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2" customFormat="1" hidden="1" outlineLevel="2">
      <c r="A570" s="16"/>
      <c r="B570" s="16"/>
      <c r="C570" s="35"/>
      <c r="D570" s="546"/>
      <c r="E570" s="293">
        <v>5</v>
      </c>
      <c r="F570" s="37"/>
      <c r="G570" s="318"/>
      <c r="H570" s="320"/>
      <c r="I570" s="320"/>
      <c r="J570" s="320"/>
      <c r="K570" s="319"/>
      <c r="L570" s="172">
        <f>IF(A19taxstdlife="n/a","n/a",IF(L$3&gt;(A19taxstdlife+$E570),((Input!$K$121+Input!$K$97)*$K$7)-SUM($K570:K570),((Input!$K$121+Input!$K$97)*$K$7)/A19taxstdlife))</f>
        <v>0</v>
      </c>
      <c r="M570" s="172">
        <f>IF(A19taxstdlife="n/a","n/a",IF(M$3&gt;(A19taxstdlife+$E570),((Input!$K$121+Input!$K$97)*$K$7)-SUM($K570:L570),((Input!$K$121+Input!$K$97)*$K$7)/A19taxstdlife))</f>
        <v>0</v>
      </c>
      <c r="N570" s="172">
        <f>IF(A19taxstdlife="n/a","n/a",IF(N$3&gt;(A19taxstdlife+$E570),((Input!$K$121+Input!$K$97)*$K$7)-SUM($K570:M570),((Input!$K$121+Input!$K$97)*$K$7)/A19taxstdlife))</f>
        <v>0</v>
      </c>
      <c r="O570" s="172">
        <f>IF(A19taxstdlife="n/a","n/a",IF(O$3&gt;(A19taxstdlife+$E570),((Input!$K$121+Input!$K$97)*$K$7)-SUM($K570:N570),((Input!$K$121+Input!$K$97)*$K$7)/A19taxstdlife))</f>
        <v>0</v>
      </c>
      <c r="P570" s="172">
        <f>IF(A19taxstdlife="n/a","n/a",IF(P$3&gt;(A19taxstdlife+$E570),((Input!$K$121+Input!$K$97)*$K$7)-SUM($K570:O570),((Input!$K$121+Input!$K$97)*$K$7)/A19taxstdlife))</f>
        <v>0</v>
      </c>
      <c r="Q570" s="172">
        <f>IF(A19taxstdlife="n/a","n/a",IF(Q$3&gt;(A19taxstdlife+$E570),((Input!$K$121+Input!$K$97)*$K$7)-SUM($K570:P570),((Input!$K$121+Input!$K$97)*$K$7)/A19taxstdlife))</f>
        <v>0</v>
      </c>
      <c r="R570" s="172">
        <f>IF(A19taxstdlife="n/a","n/a",IF(R$3&gt;(A19taxstdlife+$E570),((Input!$K$121+Input!$K$97)*$K$7)-SUM($K570:Q570),((Input!$K$121+Input!$K$97)*$K$7)/A19taxstdlife))</f>
        <v>0</v>
      </c>
      <c r="S570" s="172">
        <f>IF(A19taxstdlife="n/a","n/a",IF(S$3&gt;(A19taxstdlife+$E570),((Input!$K$121+Input!$K$97)*$K$7)-SUM($K570:R570),((Input!$K$121+Input!$K$97)*$K$7)/A19taxstdlife))</f>
        <v>0</v>
      </c>
      <c r="T570" s="172">
        <f>IF(A19taxstdlife="n/a","n/a",IF(T$3&gt;(A19taxstdlife+$E570),((Input!$K$121+Input!$K$97)*$K$7)-SUM($K570:S570),((Input!$K$121+Input!$K$97)*$K$7)/A19taxstdlife))</f>
        <v>0</v>
      </c>
      <c r="U570" s="172">
        <f>IF(A19taxstdlife="n/a","n/a",IF(U$3&gt;(A19taxstdlife+$E570),((Input!$K$121+Input!$K$97)*$K$7)-SUM($K570:T570),((Input!$K$121+Input!$K$97)*$K$7)/A19taxstdlife))</f>
        <v>0</v>
      </c>
      <c r="V570" s="172">
        <f>IF(A19taxstdlife="n/a","n/a",IF(V$3&gt;(A19taxstdlife+$E570),((Input!$K$121+Input!$K$97)*$K$7)-SUM($K570:U570),((Input!$K$121+Input!$K$97)*$K$7)/A19taxstdlife))</f>
        <v>0</v>
      </c>
      <c r="W570" s="172">
        <f>IF(A19taxstdlife="n/a","n/a",IF(W$3&gt;(A19taxstdlife+$E570),((Input!$K$121+Input!$K$97)*$K$7)-SUM($K570:V570),((Input!$K$121+Input!$K$97)*$K$7)/A19taxstdlife))</f>
        <v>0</v>
      </c>
      <c r="X570" s="172">
        <f>IF(A19taxstdlife="n/a","n/a",IF(X$3&gt;(A19taxstdlife+$E570),((Input!$K$121+Input!$K$97)*$K$7)-SUM($K570:W570),((Input!$K$121+Input!$K$97)*$K$7)/A19taxstdlife))</f>
        <v>0</v>
      </c>
      <c r="Y570" s="172">
        <f>IF(A19taxstdlife="n/a","n/a",IF(Y$3&gt;(A19taxstdlife+$E570),((Input!$K$121+Input!$K$97)*$K$7)-SUM($K570:X570),((Input!$K$121+Input!$K$97)*$K$7)/A19taxstdlife))</f>
        <v>0</v>
      </c>
      <c r="Z570" s="172">
        <f>IF(A19taxstdlife="n/a","n/a",IF(Z$3&gt;(A19taxstdlife+$E570),((Input!$K$121+Input!$K$97)*$K$7)-SUM($K570:Y570),((Input!$K$121+Input!$K$97)*$K$7)/A19taxstdlife))</f>
        <v>0</v>
      </c>
      <c r="AA570" s="172">
        <f>IF(A19taxstdlife="n/a","n/a",IF(AA$3&gt;(A19taxstdlife+$E570),((Input!$K$121+Input!$K$97)*$K$7)-SUM($K570:Z570),((Input!$K$121+Input!$K$97)*$K$7)/A19taxstdlife))</f>
        <v>0</v>
      </c>
      <c r="AB570" s="172">
        <f>IF(A19taxstdlife="n/a","n/a",IF(AB$3&gt;(A19taxstdlife+$E570),((Input!$K$121+Input!$K$97)*$K$7)-SUM($K570:AA570),((Input!$K$121+Input!$K$97)*$K$7)/A19taxstdlife))</f>
        <v>0</v>
      </c>
      <c r="AC570" s="172">
        <f>IF(A19taxstdlife="n/a","n/a",IF(AC$3&gt;(A19taxstdlife+$E570),((Input!$K$121+Input!$K$97)*$K$7)-SUM($K570:AB570),((Input!$K$121+Input!$K$97)*$K$7)/A19taxstdlife))</f>
        <v>0</v>
      </c>
      <c r="AD570" s="172">
        <f>IF(A19taxstdlife="n/a","n/a",IF(AD$3&gt;(A19taxstdlife+$E570),((Input!$K$121+Input!$K$97)*$K$7)-SUM($K570:AC570),((Input!$K$121+Input!$K$97)*$K$7)/A19taxstdlife))</f>
        <v>0</v>
      </c>
      <c r="AE570" s="172">
        <f>IF(A19taxstdlife="n/a","n/a",IF(AE$3&gt;(A19taxstdlife+$E570),((Input!$K$121+Input!$K$97)*$K$7)-SUM($K570:AD570),((Input!$K$121+Input!$K$97)*$K$7)/A19taxstdlife))</f>
        <v>0</v>
      </c>
      <c r="AF570" s="172">
        <f>IF(A19taxstdlife="n/a","n/a",IF(AF$3&gt;(A19taxstdlife+$E570),((Input!$K$121+Input!$K$97)*$K$7)-SUM($K570:AE570),((Input!$K$121+Input!$K$97)*$K$7)/A19taxstdlife))</f>
        <v>0</v>
      </c>
      <c r="AG570" s="172">
        <f>IF(A19taxstdlife="n/a","n/a",IF(AG$3&gt;(A19taxstdlife+$E570),((Input!$K$121+Input!$K$97)*$K$7)-SUM($K570:AF570),((Input!$K$121+Input!$K$97)*$K$7)/A19taxstdlife))</f>
        <v>0</v>
      </c>
      <c r="AH570" s="172">
        <f>IF(A19taxstdlife="n/a","n/a",IF(AH$3&gt;(A19taxstdlife+$E570),((Input!$K$121+Input!$K$97)*$K$7)-SUM($K570:AG570),((Input!$K$121+Input!$K$97)*$K$7)/A19taxstdlife))</f>
        <v>0</v>
      </c>
      <c r="AI570" s="172">
        <f>IF(A19taxstdlife="n/a","n/a",IF(AI$3&gt;(A19taxstdlife+$E570),((Input!$K$121+Input!$K$97)*$K$7)-SUM($K570:AH570),((Input!$K$121+Input!$K$97)*$K$7)/A19taxstdlife))</f>
        <v>0</v>
      </c>
      <c r="AJ570" s="172">
        <f>IF(A19taxstdlife="n/a","n/a",IF(AJ$3&gt;(A19taxstdlife+$E570),((Input!$K$121+Input!$K$97)*$K$7)-SUM($K570:AI570),((Input!$K$121+Input!$K$97)*$K$7)/A19taxstdlife))</f>
        <v>0</v>
      </c>
      <c r="AK570" s="172">
        <f>IF(A19taxstdlife="n/a","n/a",IF(AK$3&gt;(A19taxstdlife+$E570),((Input!$K$121+Input!$K$97)*$K$7)-SUM($K570:AJ570),((Input!$K$121+Input!$K$97)*$K$7)/A19taxstdlife))</f>
        <v>0</v>
      </c>
      <c r="AL570" s="172">
        <f>IF(A19taxstdlife="n/a","n/a",IF(AL$3&gt;(A19taxstdlife+$E570),((Input!$K$121+Input!$K$97)*$K$7)-SUM($K570:AK570),((Input!$K$121+Input!$K$97)*$K$7)/A19taxstdlife))</f>
        <v>0</v>
      </c>
      <c r="AM570" s="172">
        <f>IF(A19taxstdlife="n/a","n/a",IF(AM$3&gt;(A19taxstdlife+$E570),((Input!$K$121+Input!$K$97)*$K$7)-SUM($K570:AL570),((Input!$K$121+Input!$K$97)*$K$7)/A19taxstdlife))</f>
        <v>0</v>
      </c>
      <c r="AN570" s="172">
        <f>IF(A19taxstdlife="n/a","n/a",IF(AN$3&gt;(A19taxstdlife+$E570),((Input!$K$121+Input!$K$97)*$K$7)-SUM($K570:AM570),((Input!$K$121+Input!$K$97)*$K$7)/A19taxstdlife))</f>
        <v>0</v>
      </c>
      <c r="AO570" s="172">
        <f>IF(A19taxstdlife="n/a","n/a",IF(AO$3&gt;(A19taxstdlife+$E570),((Input!$K$121+Input!$K$97)*$K$7)-SUM($K570:AN570),((Input!$K$121+Input!$K$97)*$K$7)/A19taxstdlife))</f>
        <v>0</v>
      </c>
      <c r="AP570" s="172">
        <f>IF(A19taxstdlife="n/a","n/a",IF(AP$3&gt;(A19taxstdlife+$E570),((Input!$K$121+Input!$K$97)*$K$7)-SUM($K570:AO570),((Input!$K$121+Input!$K$97)*$K$7)/A19taxstdlife))</f>
        <v>0</v>
      </c>
      <c r="AQ570" s="172">
        <f>IF(A19taxstdlife="n/a","n/a",IF(AQ$3&gt;(A19taxstdlife+$E570),((Input!$K$121+Input!$K$97)*$K$7)-SUM($K570:AP570),((Input!$K$121+Input!$K$97)*$K$7)/A19taxstdlife))</f>
        <v>0</v>
      </c>
      <c r="AR570" s="172">
        <f>IF(A19taxstdlife="n/a","n/a",IF(AR$3&gt;(A19taxstdlife+$E570),((Input!$K$121+Input!$K$97)*$K$7)-SUM($K570:AQ570),((Input!$K$121+Input!$K$97)*$K$7)/A19taxstdlife))</f>
        <v>0</v>
      </c>
      <c r="AS570" s="172">
        <f>IF(A19taxstdlife="n/a","n/a",IF(AS$3&gt;(A19taxstdlife+$E570),((Input!$K$121+Input!$K$97)*$K$7)-SUM($K570:AR570),((Input!$K$121+Input!$K$97)*$K$7)/A19taxstdlife))</f>
        <v>0</v>
      </c>
      <c r="AT570" s="172">
        <f>IF(A19taxstdlife="n/a","n/a",IF(AT$3&gt;(A19taxstdlife+$E570),((Input!$K$121+Input!$K$97)*$K$7)-SUM($K570:AS570),((Input!$K$121+Input!$K$97)*$K$7)/A19taxstdlife))</f>
        <v>0</v>
      </c>
      <c r="AU570" s="172">
        <f>IF(A19taxstdlife="n/a","n/a",IF(AU$3&gt;(A19taxstdlife+$E570),((Input!$K$121+Input!$K$97)*$K$7)-SUM($K570:AT570),((Input!$K$121+Input!$K$97)*$K$7)/A19taxstdlife))</f>
        <v>0</v>
      </c>
      <c r="AV570" s="172">
        <f>IF(A19taxstdlife="n/a","n/a",IF(AV$3&gt;(A19taxstdlife+$E570),((Input!$K$121+Input!$K$97)*$K$7)-SUM($K570:AU570),((Input!$K$121+Input!$K$97)*$K$7)/A19taxstdlife))</f>
        <v>0</v>
      </c>
      <c r="AW570" s="172">
        <f>IF(A19taxstdlife="n/a","n/a",IF(AW$3&gt;(A19taxstdlife+$E570),((Input!$K$121+Input!$K$97)*$K$7)-SUM($K570:AV570),((Input!$K$121+Input!$K$97)*$K$7)/A19taxstdlife))</f>
        <v>0</v>
      </c>
      <c r="AX570" s="172">
        <f>IF(A19taxstdlife="n/a","n/a",IF(AX$3&gt;(A19taxstdlife+$E570),((Input!$K$121+Input!$K$97)*$K$7)-SUM($K570:AW570),((Input!$K$121+Input!$K$97)*$K$7)/A19taxstdlife))</f>
        <v>0</v>
      </c>
      <c r="AY570" s="172">
        <f>IF(A19taxstdlife="n/a","n/a",IF(AY$3&gt;(A19taxstdlife+$E570),((Input!$K$121+Input!$K$97)*$K$7)-SUM($K570:AX570),((Input!$K$121+Input!$K$97)*$K$7)/A19taxstdlife))</f>
        <v>0</v>
      </c>
      <c r="AZ570" s="172">
        <f>IF(A19taxstdlife="n/a","n/a",IF(AZ$3&gt;(A19taxstdlife+$E570),((Input!$K$121+Input!$K$97)*$K$7)-SUM($K570:AY570),((Input!$K$121+Input!$K$97)*$K$7)/A19taxstdlife))</f>
        <v>0</v>
      </c>
      <c r="BA570" s="172">
        <f>IF(A19taxstdlife="n/a","n/a",IF(BA$3&gt;(A19taxstdlife+$E570),((Input!$K$121+Input!$K$97)*$K$7)-SUM($K570:AZ570),((Input!$K$121+Input!$K$97)*$K$7)/A19taxstdlife))</f>
        <v>0</v>
      </c>
      <c r="BB570" s="172">
        <f>IF(A19taxstdlife="n/a","n/a",IF(BB$3&gt;(A19taxstdlife+$E570),((Input!$K$121+Input!$K$97)*$K$7)-SUM($K570:BA570),((Input!$K$121+Input!$K$97)*$K$7)/A19taxstdlife))</f>
        <v>0</v>
      </c>
      <c r="BC570" s="172">
        <f>IF(A19taxstdlife="n/a","n/a",IF(BC$3&gt;(A19taxstdlife+$E570),((Input!$K$121+Input!$K$97)*$K$7)-SUM($K570:BB570),((Input!$K$121+Input!$K$97)*$K$7)/A19taxstdlife))</f>
        <v>0</v>
      </c>
      <c r="BD570" s="172">
        <f>IF(A19taxstdlife="n/a","n/a",IF(BD$3&gt;(A19taxstdlife+$E570),((Input!$K$121+Input!$K$97)*$K$7)-SUM($K570:BC570),((Input!$K$121+Input!$K$97)*$K$7)/A19taxstdlife))</f>
        <v>0</v>
      </c>
      <c r="BE570" s="172">
        <f>IF(A19taxstdlife="n/a","n/a",IF(BE$3&gt;(A19taxstdlife+$E570),((Input!$K$121+Input!$K$97)*$K$7)-SUM($K570:BD570),((Input!$K$121+Input!$K$97)*$K$7)/A19taxstdlife))</f>
        <v>0</v>
      </c>
      <c r="BF570" s="172">
        <f>IF(A19taxstdlife="n/a","n/a",IF(BF$3&gt;(A19taxstdlife+$E570),((Input!$K$121+Input!$K$97)*$K$7)-SUM($K570:BE570),((Input!$K$121+Input!$K$97)*$K$7)/A19taxstdlife))</f>
        <v>0</v>
      </c>
      <c r="BG570" s="172">
        <f>IF(A19taxstdlife="n/a","n/a",IF(BG$3&gt;(A19taxstdlife+$E570),((Input!$K$121+Input!$K$97)*$K$7)-SUM($K570:BF570),((Input!$K$121+Input!$K$97)*$K$7)/A19taxstdlife))</f>
        <v>0</v>
      </c>
      <c r="BH570" s="172">
        <f>IF(A19taxstdlife="n/a","n/a",IF(BH$3&gt;(A19taxstdlife+$E570),((Input!$K$121+Input!$K$97)*$K$7)-SUM($K570:BG570),((Input!$K$121+Input!$K$97)*$K$7)/A19taxstdlife))</f>
        <v>0</v>
      </c>
      <c r="BI570" s="172">
        <f>IF(A19taxstdlife="n/a","n/a",IF(BI$3&gt;(A19taxstdlife+$E570),((Input!$K$121+Input!$K$97)*$K$7)-SUM($K570:BH570),((Input!$K$121+Input!$K$97)*$K$7)/A19taxstdlife))</f>
        <v>0</v>
      </c>
      <c r="BJ570" s="16"/>
      <c r="BK570" s="16"/>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2" customFormat="1" hidden="1" outlineLevel="2">
      <c r="A571" s="16"/>
      <c r="B571" s="16"/>
      <c r="C571" s="35"/>
      <c r="D571" s="546"/>
      <c r="E571" s="293">
        <v>6</v>
      </c>
      <c r="F571" s="37"/>
      <c r="G571" s="318"/>
      <c r="H571" s="320"/>
      <c r="I571" s="320"/>
      <c r="J571" s="320"/>
      <c r="K571" s="320"/>
      <c r="L571" s="319"/>
      <c r="M571" s="172">
        <f>IF(A19taxstdlife="n/a","n/a",IF(M$3&gt;(A19taxstdlife+$E571),((Input!$K$121+Input!$K$97)*$L$7)-SUM($L571:L571),((Input!$K$121+Input!$K$97)*$L$7)/A19taxstdlife))</f>
        <v>0</v>
      </c>
      <c r="N571" s="172">
        <f>IF(A19taxstdlife="n/a","n/a",IF(N$3&gt;(A19taxstdlife+$E571),((Input!$K$121+Input!$K$97)*$L$7)-SUM($L571:M571),((Input!$K$121+Input!$K$97)*$L$7)/A19taxstdlife))</f>
        <v>0</v>
      </c>
      <c r="O571" s="172">
        <f>IF(A19taxstdlife="n/a","n/a",IF(O$3&gt;(A19taxstdlife+$E571),((Input!$K$121+Input!$K$97)*$L$7)-SUM($L571:N571),((Input!$K$121+Input!$K$97)*$L$7)/A19taxstdlife))</f>
        <v>0</v>
      </c>
      <c r="P571" s="172">
        <f>IF(A19taxstdlife="n/a","n/a",IF(P$3&gt;(A19taxstdlife+$E571),((Input!$K$121+Input!$K$97)*$L$7)-SUM($L571:O571),((Input!$K$121+Input!$K$97)*$L$7)/A19taxstdlife))</f>
        <v>0</v>
      </c>
      <c r="Q571" s="172">
        <f>IF(A19taxstdlife="n/a","n/a",IF(Q$3&gt;(A19taxstdlife+$E571),((Input!$K$121+Input!$K$97)*$L$7)-SUM($L571:P571),((Input!$K$121+Input!$K$97)*$L$7)/A19taxstdlife))</f>
        <v>0</v>
      </c>
      <c r="R571" s="172">
        <f>IF(A19taxstdlife="n/a","n/a",IF(R$3&gt;(A19taxstdlife+$E571),((Input!$K$121+Input!$K$97)*$L$7)-SUM($L571:Q571),((Input!$K$121+Input!$K$97)*$L$7)/A19taxstdlife))</f>
        <v>0</v>
      </c>
      <c r="S571" s="172">
        <f>IF(A19taxstdlife="n/a","n/a",IF(S$3&gt;(A19taxstdlife+$E571),((Input!$K$121+Input!$K$97)*$L$7)-SUM($L571:R571),((Input!$K$121+Input!$K$97)*$L$7)/A19taxstdlife))</f>
        <v>0</v>
      </c>
      <c r="T571" s="172">
        <f>IF(A19taxstdlife="n/a","n/a",IF(T$3&gt;(A19taxstdlife+$E571),((Input!$K$121+Input!$K$97)*$L$7)-SUM($L571:S571),((Input!$K$121+Input!$K$97)*$L$7)/A19taxstdlife))</f>
        <v>0</v>
      </c>
      <c r="U571" s="172">
        <f>IF(A19taxstdlife="n/a","n/a",IF(U$3&gt;(A19taxstdlife+$E571),((Input!$K$121+Input!$K$97)*$L$7)-SUM($L571:T571),((Input!$K$121+Input!$K$97)*$L$7)/A19taxstdlife))</f>
        <v>0</v>
      </c>
      <c r="V571" s="172">
        <f>IF(A19taxstdlife="n/a","n/a",IF(V$3&gt;(A19taxstdlife+$E571),((Input!$K$121+Input!$K$97)*$L$7)-SUM($L571:U571),((Input!$K$121+Input!$K$97)*$L$7)/A19taxstdlife))</f>
        <v>0</v>
      </c>
      <c r="W571" s="172">
        <f>IF(A19taxstdlife="n/a","n/a",IF(W$3&gt;(A19taxstdlife+$E571),((Input!$K$121+Input!$K$97)*$L$7)-SUM($L571:V571),((Input!$K$121+Input!$K$97)*$L$7)/A19taxstdlife))</f>
        <v>0</v>
      </c>
      <c r="X571" s="172">
        <f>IF(A19taxstdlife="n/a","n/a",IF(X$3&gt;(A19taxstdlife+$E571),((Input!$K$121+Input!$K$97)*$L$7)-SUM($L571:W571),((Input!$K$121+Input!$K$97)*$L$7)/A19taxstdlife))</f>
        <v>0</v>
      </c>
      <c r="Y571" s="172">
        <f>IF(A19taxstdlife="n/a","n/a",IF(Y$3&gt;(A19taxstdlife+$E571),((Input!$K$121+Input!$K$97)*$L$7)-SUM($L571:X571),((Input!$K$121+Input!$K$97)*$L$7)/A19taxstdlife))</f>
        <v>0</v>
      </c>
      <c r="Z571" s="172">
        <f>IF(A19taxstdlife="n/a","n/a",IF(Z$3&gt;(A19taxstdlife+$E571),((Input!$K$121+Input!$K$97)*$L$7)-SUM($L571:Y571),((Input!$K$121+Input!$K$97)*$L$7)/A19taxstdlife))</f>
        <v>0</v>
      </c>
      <c r="AA571" s="172">
        <f>IF(A19taxstdlife="n/a","n/a",IF(AA$3&gt;(A19taxstdlife+$E571),((Input!$K$121+Input!$K$97)*$L$7)-SUM($L571:Z571),((Input!$K$121+Input!$K$97)*$L$7)/A19taxstdlife))</f>
        <v>0</v>
      </c>
      <c r="AB571" s="172">
        <f>IF(A19taxstdlife="n/a","n/a",IF(AB$3&gt;(A19taxstdlife+$E571),((Input!$K$121+Input!$K$97)*$L$7)-SUM($L571:AA571),((Input!$K$121+Input!$K$97)*$L$7)/A19taxstdlife))</f>
        <v>0</v>
      </c>
      <c r="AC571" s="172">
        <f>IF(A19taxstdlife="n/a","n/a",IF(AC$3&gt;(A19taxstdlife+$E571),((Input!$K$121+Input!$K$97)*$L$7)-SUM($L571:AB571),((Input!$K$121+Input!$K$97)*$L$7)/A19taxstdlife))</f>
        <v>0</v>
      </c>
      <c r="AD571" s="172">
        <f>IF(A19taxstdlife="n/a","n/a",IF(AD$3&gt;(A19taxstdlife+$E571),((Input!$K$121+Input!$K$97)*$L$7)-SUM($L571:AC571),((Input!$K$121+Input!$K$97)*$L$7)/A19taxstdlife))</f>
        <v>0</v>
      </c>
      <c r="AE571" s="172">
        <f>IF(A19taxstdlife="n/a","n/a",IF(AE$3&gt;(A19taxstdlife+$E571),((Input!$K$121+Input!$K$97)*$L$7)-SUM($L571:AD571),((Input!$K$121+Input!$K$97)*$L$7)/A19taxstdlife))</f>
        <v>0</v>
      </c>
      <c r="AF571" s="172">
        <f>IF(A19taxstdlife="n/a","n/a",IF(AF$3&gt;(A19taxstdlife+$E571),((Input!$K$121+Input!$K$97)*$L$7)-SUM($L571:AE571),((Input!$K$121+Input!$K$97)*$L$7)/A19taxstdlife))</f>
        <v>0</v>
      </c>
      <c r="AG571" s="172">
        <f>IF(A19taxstdlife="n/a","n/a",IF(AG$3&gt;(A19taxstdlife+$E571),((Input!$K$121+Input!$K$97)*$L$7)-SUM($L571:AF571),((Input!$K$121+Input!$K$97)*$L$7)/A19taxstdlife))</f>
        <v>0</v>
      </c>
      <c r="AH571" s="172">
        <f>IF(A19taxstdlife="n/a","n/a",IF(AH$3&gt;(A19taxstdlife+$E571),((Input!$K$121+Input!$K$97)*$L$7)-SUM($L571:AG571),((Input!$K$121+Input!$K$97)*$L$7)/A19taxstdlife))</f>
        <v>0</v>
      </c>
      <c r="AI571" s="172">
        <f>IF(A19taxstdlife="n/a","n/a",IF(AI$3&gt;(A19taxstdlife+$E571),((Input!$K$121+Input!$K$97)*$L$7)-SUM($L571:AH571),((Input!$K$121+Input!$K$97)*$L$7)/A19taxstdlife))</f>
        <v>0</v>
      </c>
      <c r="AJ571" s="172">
        <f>IF(A19taxstdlife="n/a","n/a",IF(AJ$3&gt;(A19taxstdlife+$E571),((Input!$K$121+Input!$K$97)*$L$7)-SUM($L571:AI571),((Input!$K$121+Input!$K$97)*$L$7)/A19taxstdlife))</f>
        <v>0</v>
      </c>
      <c r="AK571" s="172">
        <f>IF(A19taxstdlife="n/a","n/a",IF(AK$3&gt;(A19taxstdlife+$E571),((Input!$K$121+Input!$K$97)*$L$7)-SUM($L571:AJ571),((Input!$K$121+Input!$K$97)*$L$7)/A19taxstdlife))</f>
        <v>0</v>
      </c>
      <c r="AL571" s="172">
        <f>IF(A19taxstdlife="n/a","n/a",IF(AL$3&gt;(A19taxstdlife+$E571),((Input!$K$121+Input!$K$97)*$L$7)-SUM($L571:AK571),((Input!$K$121+Input!$K$97)*$L$7)/A19taxstdlife))</f>
        <v>0</v>
      </c>
      <c r="AM571" s="172">
        <f>IF(A19taxstdlife="n/a","n/a",IF(AM$3&gt;(A19taxstdlife+$E571),((Input!$K$121+Input!$K$97)*$L$7)-SUM($L571:AL571),((Input!$K$121+Input!$K$97)*$L$7)/A19taxstdlife))</f>
        <v>0</v>
      </c>
      <c r="AN571" s="172">
        <f>IF(A19taxstdlife="n/a","n/a",IF(AN$3&gt;(A19taxstdlife+$E571),((Input!$K$121+Input!$K$97)*$L$7)-SUM($L571:AM571),((Input!$K$121+Input!$K$97)*$L$7)/A19taxstdlife))</f>
        <v>0</v>
      </c>
      <c r="AO571" s="172">
        <f>IF(A19taxstdlife="n/a","n/a",IF(AO$3&gt;(A19taxstdlife+$E571),((Input!$K$121+Input!$K$97)*$L$7)-SUM($L571:AN571),((Input!$K$121+Input!$K$97)*$L$7)/A19taxstdlife))</f>
        <v>0</v>
      </c>
      <c r="AP571" s="172">
        <f>IF(A19taxstdlife="n/a","n/a",IF(AP$3&gt;(A19taxstdlife+$E571),((Input!$K$121+Input!$K$97)*$L$7)-SUM($L571:AO571),((Input!$K$121+Input!$K$97)*$L$7)/A19taxstdlife))</f>
        <v>0</v>
      </c>
      <c r="AQ571" s="172">
        <f>IF(A19taxstdlife="n/a","n/a",IF(AQ$3&gt;(A19taxstdlife+$E571),((Input!$K$121+Input!$K$97)*$L$7)-SUM($L571:AP571),((Input!$K$121+Input!$K$97)*$L$7)/A19taxstdlife))</f>
        <v>0</v>
      </c>
      <c r="AR571" s="172">
        <f>IF(A19taxstdlife="n/a","n/a",IF(AR$3&gt;(A19taxstdlife+$E571),((Input!$K$121+Input!$K$97)*$L$7)-SUM($L571:AQ571),((Input!$K$121+Input!$K$97)*$L$7)/A19taxstdlife))</f>
        <v>0</v>
      </c>
      <c r="AS571" s="172">
        <f>IF(A19taxstdlife="n/a","n/a",IF(AS$3&gt;(A19taxstdlife+$E571),((Input!$K$121+Input!$K$97)*$L$7)-SUM($L571:AR571),((Input!$K$121+Input!$K$97)*$L$7)/A19taxstdlife))</f>
        <v>0</v>
      </c>
      <c r="AT571" s="172">
        <f>IF(A19taxstdlife="n/a","n/a",IF(AT$3&gt;(A19taxstdlife+$E571),((Input!$K$121+Input!$K$97)*$L$7)-SUM($L571:AS571),((Input!$K$121+Input!$K$97)*$L$7)/A19taxstdlife))</f>
        <v>0</v>
      </c>
      <c r="AU571" s="172">
        <f>IF(A19taxstdlife="n/a","n/a",IF(AU$3&gt;(A19taxstdlife+$E571),((Input!$K$121+Input!$K$97)*$L$7)-SUM($L571:AT571),((Input!$K$121+Input!$K$97)*$L$7)/A19taxstdlife))</f>
        <v>0</v>
      </c>
      <c r="AV571" s="172">
        <f>IF(A19taxstdlife="n/a","n/a",IF(AV$3&gt;(A19taxstdlife+$E571),((Input!$K$121+Input!$K$97)*$L$7)-SUM($L571:AU571),((Input!$K$121+Input!$K$97)*$L$7)/A19taxstdlife))</f>
        <v>0</v>
      </c>
      <c r="AW571" s="172">
        <f>IF(A19taxstdlife="n/a","n/a",IF(AW$3&gt;(A19taxstdlife+$E571),((Input!$K$121+Input!$K$97)*$L$7)-SUM($L571:AV571),((Input!$K$121+Input!$K$97)*$L$7)/A19taxstdlife))</f>
        <v>0</v>
      </c>
      <c r="AX571" s="172">
        <f>IF(A19taxstdlife="n/a","n/a",IF(AX$3&gt;(A19taxstdlife+$E571),((Input!$K$121+Input!$K$97)*$L$7)-SUM($L571:AW571),((Input!$K$121+Input!$K$97)*$L$7)/A19taxstdlife))</f>
        <v>0</v>
      </c>
      <c r="AY571" s="172">
        <f>IF(A19taxstdlife="n/a","n/a",IF(AY$3&gt;(A19taxstdlife+$E571),((Input!$K$121+Input!$K$97)*$L$7)-SUM($L571:AX571),((Input!$K$121+Input!$K$97)*$L$7)/A19taxstdlife))</f>
        <v>0</v>
      </c>
      <c r="AZ571" s="172">
        <f>IF(A19taxstdlife="n/a","n/a",IF(AZ$3&gt;(A19taxstdlife+$E571),((Input!$K$121+Input!$K$97)*$L$7)-SUM($L571:AY571),((Input!$K$121+Input!$K$97)*$L$7)/A19taxstdlife))</f>
        <v>0</v>
      </c>
      <c r="BA571" s="172">
        <f>IF(A19taxstdlife="n/a","n/a",IF(BA$3&gt;(A19taxstdlife+$E571),((Input!$K$121+Input!$K$97)*$L$7)-SUM($L571:AZ571),((Input!$K$121+Input!$K$97)*$L$7)/A19taxstdlife))</f>
        <v>0</v>
      </c>
      <c r="BB571" s="172">
        <f>IF(A19taxstdlife="n/a","n/a",IF(BB$3&gt;(A19taxstdlife+$E571),((Input!$K$121+Input!$K$97)*$L$7)-SUM($L571:BA571),((Input!$K$121+Input!$K$97)*$L$7)/A19taxstdlife))</f>
        <v>0</v>
      </c>
      <c r="BC571" s="172">
        <f>IF(A19taxstdlife="n/a","n/a",IF(BC$3&gt;(A19taxstdlife+$E571),((Input!$K$121+Input!$K$97)*$L$7)-SUM($L571:BB571),((Input!$K$121+Input!$K$97)*$L$7)/A19taxstdlife))</f>
        <v>0</v>
      </c>
      <c r="BD571" s="172">
        <f>IF(A19taxstdlife="n/a","n/a",IF(BD$3&gt;(A19taxstdlife+$E571),((Input!$K$121+Input!$K$97)*$L$7)-SUM($L571:BC571),((Input!$K$121+Input!$K$97)*$L$7)/A19taxstdlife))</f>
        <v>0</v>
      </c>
      <c r="BE571" s="172">
        <f>IF(A19taxstdlife="n/a","n/a",IF(BE$3&gt;(A19taxstdlife+$E571),((Input!$K$121+Input!$K$97)*$L$7)-SUM($L571:BD571),((Input!$K$121+Input!$K$97)*$L$7)/A19taxstdlife))</f>
        <v>0</v>
      </c>
      <c r="BF571" s="172">
        <f>IF(A19taxstdlife="n/a","n/a",IF(BF$3&gt;(A19taxstdlife+$E571),((Input!$K$121+Input!$K$97)*$L$7)-SUM($L571:BE571),((Input!$K$121+Input!$K$97)*$L$7)/A19taxstdlife))</f>
        <v>0</v>
      </c>
      <c r="BG571" s="172">
        <f>IF(A19taxstdlife="n/a","n/a",IF(BG$3&gt;(A19taxstdlife+$E571),((Input!$K$121+Input!$K$97)*$L$7)-SUM($L571:BF571),((Input!$K$121+Input!$K$97)*$L$7)/A19taxstdlife))</f>
        <v>0</v>
      </c>
      <c r="BH571" s="172">
        <f>IF(A19taxstdlife="n/a","n/a",IF(BH$3&gt;(A19taxstdlife+$E571),((Input!$K$121+Input!$K$97)*$L$7)-SUM($L571:BG571),((Input!$K$121+Input!$K$97)*$L$7)/A19taxstdlife))</f>
        <v>0</v>
      </c>
      <c r="BI571" s="172">
        <f>IF(A19taxstdlife="n/a","n/a",IF(BI$3&gt;(A19taxstdlife+$E571),((Input!$K$121+Input!$K$97)*$L$7)-SUM($L571:BH571),((Input!$K$121+Input!$K$97)*$L$7)/A19taxstdlife))</f>
        <v>0</v>
      </c>
      <c r="BJ571" s="16"/>
      <c r="BK571" s="16"/>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2" customFormat="1" hidden="1" outlineLevel="2">
      <c r="A572" s="16"/>
      <c r="B572" s="16"/>
      <c r="C572" s="35"/>
      <c r="D572" s="546"/>
      <c r="E572" s="293">
        <v>7</v>
      </c>
      <c r="F572" s="37"/>
      <c r="G572" s="318"/>
      <c r="H572" s="320"/>
      <c r="I572" s="320"/>
      <c r="J572" s="320"/>
      <c r="K572" s="320"/>
      <c r="L572" s="320"/>
      <c r="M572" s="319"/>
      <c r="N572" s="172">
        <f>IF(A19taxstdlife="n/a","n/a",IF(N$3&gt;(A19taxstdlife+$E572),((Input!$M$121+Input!$M$97)*$M$7)-SUM($M572:M572),((Input!$M$121+Input!$M$97)*$M$7)/A19taxstdlife))</f>
        <v>0</v>
      </c>
      <c r="O572" s="172">
        <f>IF(A19taxstdlife="n/a","n/a",IF(O$3&gt;(A19taxstdlife+$E572),((Input!$M$121+Input!$M$97)*$M$7)-SUM($M572:N572),((Input!$M$121+Input!$M$97)*$M$7)/A19taxstdlife))</f>
        <v>0</v>
      </c>
      <c r="P572" s="172">
        <f>IF(A19taxstdlife="n/a","n/a",IF(P$3&gt;(A19taxstdlife+$E572),((Input!$M$121+Input!$M$97)*$M$7)-SUM($M572:O572),((Input!$M$121+Input!$M$97)*$M$7)/A19taxstdlife))</f>
        <v>0</v>
      </c>
      <c r="Q572" s="172">
        <f>IF(A19taxstdlife="n/a","n/a",IF(Q$3&gt;(A19taxstdlife+$E572),((Input!$M$121+Input!$M$97)*$M$7)-SUM($M572:P572),((Input!$M$121+Input!$M$97)*$M$7)/A19taxstdlife))</f>
        <v>0</v>
      </c>
      <c r="R572" s="172">
        <f>IF(A19taxstdlife="n/a","n/a",IF(R$3&gt;(A19taxstdlife+$E572),((Input!$M$121+Input!$M$97)*$M$7)-SUM($M572:Q572),((Input!$M$121+Input!$M$97)*$M$7)/A19taxstdlife))</f>
        <v>0</v>
      </c>
      <c r="S572" s="172">
        <f>IF(A19taxstdlife="n/a","n/a",IF(S$3&gt;(A19taxstdlife+$E572),((Input!$M$121+Input!$M$97)*$M$7)-SUM($M572:R572),((Input!$M$121+Input!$M$97)*$M$7)/A19taxstdlife))</f>
        <v>0</v>
      </c>
      <c r="T572" s="172">
        <f>IF(A19taxstdlife="n/a","n/a",IF(T$3&gt;(A19taxstdlife+$E572),((Input!$M$121+Input!$M$97)*$M$7)-SUM($M572:S572),((Input!$M$121+Input!$M$97)*$M$7)/A19taxstdlife))</f>
        <v>0</v>
      </c>
      <c r="U572" s="172">
        <f>IF(A19taxstdlife="n/a","n/a",IF(U$3&gt;(A19taxstdlife+$E572),((Input!$M$121+Input!$M$97)*$M$7)-SUM($M572:T572),((Input!$M$121+Input!$M$97)*$M$7)/A19taxstdlife))</f>
        <v>0</v>
      </c>
      <c r="V572" s="172">
        <f>IF(A19taxstdlife="n/a","n/a",IF(V$3&gt;(A19taxstdlife+$E572),((Input!$M$121+Input!$M$97)*$M$7)-SUM($M572:U572),((Input!$M$121+Input!$M$97)*$M$7)/A19taxstdlife))</f>
        <v>0</v>
      </c>
      <c r="W572" s="172">
        <f>IF(A19taxstdlife="n/a","n/a",IF(W$3&gt;(A19taxstdlife+$E572),((Input!$M$121+Input!$M$97)*$M$7)-SUM($M572:V572),((Input!$M$121+Input!$M$97)*$M$7)/A19taxstdlife))</f>
        <v>0</v>
      </c>
      <c r="X572" s="172">
        <f>IF(A19taxstdlife="n/a","n/a",IF(X$3&gt;(A19taxstdlife+$E572),((Input!$M$121+Input!$M$97)*$M$7)-SUM($M572:W572),((Input!$M$121+Input!$M$97)*$M$7)/A19taxstdlife))</f>
        <v>0</v>
      </c>
      <c r="Y572" s="172">
        <f>IF(A19taxstdlife="n/a","n/a",IF(Y$3&gt;(A19taxstdlife+$E572),((Input!$M$121+Input!$M$97)*$M$7)-SUM($M572:X572),((Input!$M$121+Input!$M$97)*$M$7)/A19taxstdlife))</f>
        <v>0</v>
      </c>
      <c r="Z572" s="172">
        <f>IF(A19taxstdlife="n/a","n/a",IF(Z$3&gt;(A19taxstdlife+$E572),((Input!$M$121+Input!$M$97)*$M$7)-SUM($M572:Y572),((Input!$M$121+Input!$M$97)*$M$7)/A19taxstdlife))</f>
        <v>0</v>
      </c>
      <c r="AA572" s="172">
        <f>IF(A19taxstdlife="n/a","n/a",IF(AA$3&gt;(A19taxstdlife+$E572),((Input!$M$121+Input!$M$97)*$M$7)-SUM($M572:Z572),((Input!$M$121+Input!$M$97)*$M$7)/A19taxstdlife))</f>
        <v>0</v>
      </c>
      <c r="AB572" s="172">
        <f>IF(A19taxstdlife="n/a","n/a",IF(AB$3&gt;(A19taxstdlife+$E572),((Input!$M$121+Input!$M$97)*$M$7)-SUM($M572:AA572),((Input!$M$121+Input!$M$97)*$M$7)/A19taxstdlife))</f>
        <v>0</v>
      </c>
      <c r="AC572" s="172">
        <f>IF(A19taxstdlife="n/a","n/a",IF(AC$3&gt;(A19taxstdlife+$E572),((Input!$M$121+Input!$M$97)*$M$7)-SUM($M572:AB572),((Input!$M$121+Input!$M$97)*$M$7)/A19taxstdlife))</f>
        <v>0</v>
      </c>
      <c r="AD572" s="172">
        <f>IF(A19taxstdlife="n/a","n/a",IF(AD$3&gt;(A19taxstdlife+$E572),((Input!$M$121+Input!$M$97)*$M$7)-SUM($M572:AC572),((Input!$M$121+Input!$M$97)*$M$7)/A19taxstdlife))</f>
        <v>0</v>
      </c>
      <c r="AE572" s="172">
        <f>IF(A19taxstdlife="n/a","n/a",IF(AE$3&gt;(A19taxstdlife+$E572),((Input!$M$121+Input!$M$97)*$M$7)-SUM($M572:AD572),((Input!$M$121+Input!$M$97)*$M$7)/A19taxstdlife))</f>
        <v>0</v>
      </c>
      <c r="AF572" s="172">
        <f>IF(A19taxstdlife="n/a","n/a",IF(AF$3&gt;(A19taxstdlife+$E572),((Input!$M$121+Input!$M$97)*$M$7)-SUM($M572:AE572),((Input!$M$121+Input!$M$97)*$M$7)/A19taxstdlife))</f>
        <v>0</v>
      </c>
      <c r="AG572" s="172">
        <f>IF(A19taxstdlife="n/a","n/a",IF(AG$3&gt;(A19taxstdlife+$E572),((Input!$M$121+Input!$M$97)*$M$7)-SUM($M572:AF572),((Input!$M$121+Input!$M$97)*$M$7)/A19taxstdlife))</f>
        <v>0</v>
      </c>
      <c r="AH572" s="172">
        <f>IF(A19taxstdlife="n/a","n/a",IF(AH$3&gt;(A19taxstdlife+$E572),((Input!$M$121+Input!$M$97)*$M$7)-SUM($M572:AG572),((Input!$M$121+Input!$M$97)*$M$7)/A19taxstdlife))</f>
        <v>0</v>
      </c>
      <c r="AI572" s="172">
        <f>IF(A19taxstdlife="n/a","n/a",IF(AI$3&gt;(A19taxstdlife+$E572),((Input!$M$121+Input!$M$97)*$M$7)-SUM($M572:AH572),((Input!$M$121+Input!$M$97)*$M$7)/A19taxstdlife))</f>
        <v>0</v>
      </c>
      <c r="AJ572" s="172">
        <f>IF(A19taxstdlife="n/a","n/a",IF(AJ$3&gt;(A19taxstdlife+$E572),((Input!$M$121+Input!$M$97)*$M$7)-SUM($M572:AI572),((Input!$M$121+Input!$M$97)*$M$7)/A19taxstdlife))</f>
        <v>0</v>
      </c>
      <c r="AK572" s="172">
        <f>IF(A19taxstdlife="n/a","n/a",IF(AK$3&gt;(A19taxstdlife+$E572),((Input!$M$121+Input!$M$97)*$M$7)-SUM($M572:AJ572),((Input!$M$121+Input!$M$97)*$M$7)/A19taxstdlife))</f>
        <v>0</v>
      </c>
      <c r="AL572" s="172">
        <f>IF(A19taxstdlife="n/a","n/a",IF(AL$3&gt;(A19taxstdlife+$E572),((Input!$M$121+Input!$M$97)*$M$7)-SUM($M572:AK572),((Input!$M$121+Input!$M$97)*$M$7)/A19taxstdlife))</f>
        <v>0</v>
      </c>
      <c r="AM572" s="172">
        <f>IF(A19taxstdlife="n/a","n/a",IF(AM$3&gt;(A19taxstdlife+$E572),((Input!$M$121+Input!$M$97)*$M$7)-SUM($M572:AL572),((Input!$M$121+Input!$M$97)*$M$7)/A19taxstdlife))</f>
        <v>0</v>
      </c>
      <c r="AN572" s="172">
        <f>IF(A19taxstdlife="n/a","n/a",IF(AN$3&gt;(A19taxstdlife+$E572),((Input!$M$121+Input!$M$97)*$M$7)-SUM($M572:AM572),((Input!$M$121+Input!$M$97)*$M$7)/A19taxstdlife))</f>
        <v>0</v>
      </c>
      <c r="AO572" s="172">
        <f>IF(A19taxstdlife="n/a","n/a",IF(AO$3&gt;(A19taxstdlife+$E572),((Input!$M$121+Input!$M$97)*$M$7)-SUM($M572:AN572),((Input!$M$121+Input!$M$97)*$M$7)/A19taxstdlife))</f>
        <v>0</v>
      </c>
      <c r="AP572" s="172">
        <f>IF(A19taxstdlife="n/a","n/a",IF(AP$3&gt;(A19taxstdlife+$E572),((Input!$M$121+Input!$M$97)*$M$7)-SUM($M572:AO572),((Input!$M$121+Input!$M$97)*$M$7)/A19taxstdlife))</f>
        <v>0</v>
      </c>
      <c r="AQ572" s="172">
        <f>IF(A19taxstdlife="n/a","n/a",IF(AQ$3&gt;(A19taxstdlife+$E572),((Input!$M$121+Input!$M$97)*$M$7)-SUM($M572:AP572),((Input!$M$121+Input!$M$97)*$M$7)/A19taxstdlife))</f>
        <v>0</v>
      </c>
      <c r="AR572" s="172">
        <f>IF(A19taxstdlife="n/a","n/a",IF(AR$3&gt;(A19taxstdlife+$E572),((Input!$M$121+Input!$M$97)*$M$7)-SUM($M572:AQ572),((Input!$M$121+Input!$M$97)*$M$7)/A19taxstdlife))</f>
        <v>0</v>
      </c>
      <c r="AS572" s="172">
        <f>IF(A19taxstdlife="n/a","n/a",IF(AS$3&gt;(A19taxstdlife+$E572),((Input!$M$121+Input!$M$97)*$M$7)-SUM($M572:AR572),((Input!$M$121+Input!$M$97)*$M$7)/A19taxstdlife))</f>
        <v>0</v>
      </c>
      <c r="AT572" s="172">
        <f>IF(A19taxstdlife="n/a","n/a",IF(AT$3&gt;(A19taxstdlife+$E572),((Input!$M$121+Input!$M$97)*$M$7)-SUM($M572:AS572),((Input!$M$121+Input!$M$97)*$M$7)/A19taxstdlife))</f>
        <v>0</v>
      </c>
      <c r="AU572" s="172">
        <f>IF(A19taxstdlife="n/a","n/a",IF(AU$3&gt;(A19taxstdlife+$E572),((Input!$M$121+Input!$M$97)*$M$7)-SUM($M572:AT572),((Input!$M$121+Input!$M$97)*$M$7)/A19taxstdlife))</f>
        <v>0</v>
      </c>
      <c r="AV572" s="172">
        <f>IF(A19taxstdlife="n/a","n/a",IF(AV$3&gt;(A19taxstdlife+$E572),((Input!$M$121+Input!$M$97)*$M$7)-SUM($M572:AU572),((Input!$M$121+Input!$M$97)*$M$7)/A19taxstdlife))</f>
        <v>0</v>
      </c>
      <c r="AW572" s="172">
        <f>IF(A19taxstdlife="n/a","n/a",IF(AW$3&gt;(A19taxstdlife+$E572),((Input!$M$121+Input!$M$97)*$M$7)-SUM($M572:AV572),((Input!$M$121+Input!$M$97)*$M$7)/A19taxstdlife))</f>
        <v>0</v>
      </c>
      <c r="AX572" s="172">
        <f>IF(A19taxstdlife="n/a","n/a",IF(AX$3&gt;(A19taxstdlife+$E572),((Input!$M$121+Input!$M$97)*$M$7)-SUM($M572:AW572),((Input!$M$121+Input!$M$97)*$M$7)/A19taxstdlife))</f>
        <v>0</v>
      </c>
      <c r="AY572" s="172">
        <f>IF(A19taxstdlife="n/a","n/a",IF(AY$3&gt;(A19taxstdlife+$E572),((Input!$M$121+Input!$M$97)*$M$7)-SUM($M572:AX572),((Input!$M$121+Input!$M$97)*$M$7)/A19taxstdlife))</f>
        <v>0</v>
      </c>
      <c r="AZ572" s="172">
        <f>IF(A19taxstdlife="n/a","n/a",IF(AZ$3&gt;(A19taxstdlife+$E572),((Input!$M$121+Input!$M$97)*$M$7)-SUM($M572:AY572),((Input!$M$121+Input!$M$97)*$M$7)/A19taxstdlife))</f>
        <v>0</v>
      </c>
      <c r="BA572" s="172">
        <f>IF(A19taxstdlife="n/a","n/a",IF(BA$3&gt;(A19taxstdlife+$E572),((Input!$M$121+Input!$M$97)*$M$7)-SUM($M572:AZ572),((Input!$M$121+Input!$M$97)*$M$7)/A19taxstdlife))</f>
        <v>0</v>
      </c>
      <c r="BB572" s="172">
        <f>IF(A19taxstdlife="n/a","n/a",IF(BB$3&gt;(A19taxstdlife+$E572),((Input!$M$121+Input!$M$97)*$M$7)-SUM($M572:BA572),((Input!$M$121+Input!$M$97)*$M$7)/A19taxstdlife))</f>
        <v>0</v>
      </c>
      <c r="BC572" s="172">
        <f>IF(A19taxstdlife="n/a","n/a",IF(BC$3&gt;(A19taxstdlife+$E572),((Input!$M$121+Input!$M$97)*$M$7)-SUM($M572:BB572),((Input!$M$121+Input!$M$97)*$M$7)/A19taxstdlife))</f>
        <v>0</v>
      </c>
      <c r="BD572" s="172">
        <f>IF(A19taxstdlife="n/a","n/a",IF(BD$3&gt;(A19taxstdlife+$E572),((Input!$M$121+Input!$M$97)*$M$7)-SUM($M572:BC572),((Input!$M$121+Input!$M$97)*$M$7)/A19taxstdlife))</f>
        <v>0</v>
      </c>
      <c r="BE572" s="172">
        <f>IF(A19taxstdlife="n/a","n/a",IF(BE$3&gt;(A19taxstdlife+$E572),((Input!$M$121+Input!$M$97)*$M$7)-SUM($M572:BD572),((Input!$M$121+Input!$M$97)*$M$7)/A19taxstdlife))</f>
        <v>0</v>
      </c>
      <c r="BF572" s="172">
        <f>IF(A19taxstdlife="n/a","n/a",IF(BF$3&gt;(A19taxstdlife+$E572),((Input!$M$121+Input!$M$97)*$M$7)-SUM($M572:BE572),((Input!$M$121+Input!$M$97)*$M$7)/A19taxstdlife))</f>
        <v>0</v>
      </c>
      <c r="BG572" s="172">
        <f>IF(A19taxstdlife="n/a","n/a",IF(BG$3&gt;(A19taxstdlife+$E572),((Input!$M$121+Input!$M$97)*$M$7)-SUM($M572:BF572),((Input!$M$121+Input!$M$97)*$M$7)/A19taxstdlife))</f>
        <v>0</v>
      </c>
      <c r="BH572" s="172">
        <f>IF(A19taxstdlife="n/a","n/a",IF(BH$3&gt;(A19taxstdlife+$E572),((Input!$M$121+Input!$M$97)*$M$7)-SUM($M572:BG572),((Input!$M$121+Input!$M$97)*$M$7)/A19taxstdlife))</f>
        <v>0</v>
      </c>
      <c r="BI572" s="172">
        <f>IF(A19taxstdlife="n/a","n/a",IF(BI$3&gt;(A19taxstdlife+$E572),((Input!$M$121+Input!$M$97)*$M$7)-SUM($M572:BH572),((Input!$M$121+Input!$M$97)*$M$7)/A19taxstdlife))</f>
        <v>0</v>
      </c>
      <c r="BJ572" s="16"/>
      <c r="BK572" s="16"/>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2" customFormat="1" hidden="1" outlineLevel="2">
      <c r="A573" s="16"/>
      <c r="B573" s="16"/>
      <c r="C573" s="35"/>
      <c r="D573" s="546"/>
      <c r="E573" s="293">
        <v>8</v>
      </c>
      <c r="F573" s="37"/>
      <c r="G573" s="318"/>
      <c r="H573" s="320"/>
      <c r="I573" s="320"/>
      <c r="J573" s="320"/>
      <c r="K573" s="320"/>
      <c r="L573" s="320"/>
      <c r="M573" s="320"/>
      <c r="N573" s="319"/>
      <c r="O573" s="172">
        <f>IF(A19taxstdlife="n/a","n/a",IF(O$3&gt;(A19taxstdlife+$E573),((Input!$N$121+Input!$N$97)*$N$7)-SUM($N573:N573),((Input!$N$121+Input!$N$97)*$N$7)/A19taxstdlife))</f>
        <v>0</v>
      </c>
      <c r="P573" s="172">
        <f>IF(A19taxstdlife="n/a","n/a",IF(P$3&gt;(A19taxstdlife+$E573),((Input!$N$121+Input!$N$97)*$N$7)-SUM($N573:O573),((Input!$N$121+Input!$N$97)*$N$7)/A19taxstdlife))</f>
        <v>0</v>
      </c>
      <c r="Q573" s="172">
        <f>IF(A19taxstdlife="n/a","n/a",IF(Q$3&gt;(A19taxstdlife+$E573),((Input!$N$121+Input!$N$97)*$N$7)-SUM($N573:P573),((Input!$N$121+Input!$N$97)*$N$7)/A19taxstdlife))</f>
        <v>0</v>
      </c>
      <c r="R573" s="172">
        <f>IF(A19taxstdlife="n/a","n/a",IF(R$3&gt;(A19taxstdlife+$E573),((Input!$N$121+Input!$N$97)*$N$7)-SUM($N573:Q573),((Input!$N$121+Input!$N$97)*$N$7)/A19taxstdlife))</f>
        <v>0</v>
      </c>
      <c r="S573" s="172">
        <f>IF(A19taxstdlife="n/a","n/a",IF(S$3&gt;(A19taxstdlife+$E573),((Input!$N$121+Input!$N$97)*$N$7)-SUM($N573:R573),((Input!$N$121+Input!$N$97)*$N$7)/A19taxstdlife))</f>
        <v>0</v>
      </c>
      <c r="T573" s="172">
        <f>IF(A19taxstdlife="n/a","n/a",IF(T$3&gt;(A19taxstdlife+$E573),((Input!$N$121+Input!$N$97)*$N$7)-SUM($N573:S573),((Input!$N$121+Input!$N$97)*$N$7)/A19taxstdlife))</f>
        <v>0</v>
      </c>
      <c r="U573" s="172">
        <f>IF(A19taxstdlife="n/a","n/a",IF(U$3&gt;(A19taxstdlife+$E573),((Input!$N$121+Input!$N$97)*$N$7)-SUM($N573:T573),((Input!$N$121+Input!$N$97)*$N$7)/A19taxstdlife))</f>
        <v>0</v>
      </c>
      <c r="V573" s="172">
        <f>IF(A19taxstdlife="n/a","n/a",IF(V$3&gt;(A19taxstdlife+$E573),((Input!$N$121+Input!$N$97)*$N$7)-SUM($N573:U573),((Input!$N$121+Input!$N$97)*$N$7)/A19taxstdlife))</f>
        <v>0</v>
      </c>
      <c r="W573" s="172">
        <f>IF(A19taxstdlife="n/a","n/a",IF(W$3&gt;(A19taxstdlife+$E573),((Input!$N$121+Input!$N$97)*$N$7)-SUM($N573:V573),((Input!$N$121+Input!$N$97)*$N$7)/A19taxstdlife))</f>
        <v>0</v>
      </c>
      <c r="X573" s="172">
        <f>IF(A19taxstdlife="n/a","n/a",IF(X$3&gt;(A19taxstdlife+$E573),((Input!$N$121+Input!$N$97)*$N$7)-SUM($N573:W573),((Input!$N$121+Input!$N$97)*$N$7)/A19taxstdlife))</f>
        <v>0</v>
      </c>
      <c r="Y573" s="172">
        <f>IF(A19taxstdlife="n/a","n/a",IF(Y$3&gt;(A19taxstdlife+$E573),((Input!$N$121+Input!$N$97)*$N$7)-SUM($N573:X573),((Input!$N$121+Input!$N$97)*$N$7)/A19taxstdlife))</f>
        <v>0</v>
      </c>
      <c r="Z573" s="172">
        <f>IF(A19taxstdlife="n/a","n/a",IF(Z$3&gt;(A19taxstdlife+$E573),((Input!$N$121+Input!$N$97)*$N$7)-SUM($N573:Y573),((Input!$N$121+Input!$N$97)*$N$7)/A19taxstdlife))</f>
        <v>0</v>
      </c>
      <c r="AA573" s="172">
        <f>IF(A19taxstdlife="n/a","n/a",IF(AA$3&gt;(A19taxstdlife+$E573),((Input!$N$121+Input!$N$97)*$N$7)-SUM($N573:Z573),((Input!$N$121+Input!$N$97)*$N$7)/A19taxstdlife))</f>
        <v>0</v>
      </c>
      <c r="AB573" s="172">
        <f>IF(A19taxstdlife="n/a","n/a",IF(AB$3&gt;(A19taxstdlife+$E573),((Input!$N$121+Input!$N$97)*$N$7)-SUM($N573:AA573),((Input!$N$121+Input!$N$97)*$N$7)/A19taxstdlife))</f>
        <v>0</v>
      </c>
      <c r="AC573" s="172">
        <f>IF(A19taxstdlife="n/a","n/a",IF(AC$3&gt;(A19taxstdlife+$E573),((Input!$N$121+Input!$N$97)*$N$7)-SUM($N573:AB573),((Input!$N$121+Input!$N$97)*$N$7)/A19taxstdlife))</f>
        <v>0</v>
      </c>
      <c r="AD573" s="172">
        <f>IF(A19taxstdlife="n/a","n/a",IF(AD$3&gt;(A19taxstdlife+$E573),((Input!$N$121+Input!$N$97)*$N$7)-SUM($N573:AC573),((Input!$N$121+Input!$N$97)*$N$7)/A19taxstdlife))</f>
        <v>0</v>
      </c>
      <c r="AE573" s="172">
        <f>IF(A19taxstdlife="n/a","n/a",IF(AE$3&gt;(A19taxstdlife+$E573),((Input!$N$121+Input!$N$97)*$N$7)-SUM($N573:AD573),((Input!$N$121+Input!$N$97)*$N$7)/A19taxstdlife))</f>
        <v>0</v>
      </c>
      <c r="AF573" s="172">
        <f>IF(A19taxstdlife="n/a","n/a",IF(AF$3&gt;(A19taxstdlife+$E573),((Input!$N$121+Input!$N$97)*$N$7)-SUM($N573:AE573),((Input!$N$121+Input!$N$97)*$N$7)/A19taxstdlife))</f>
        <v>0</v>
      </c>
      <c r="AG573" s="172">
        <f>IF(A19taxstdlife="n/a","n/a",IF(AG$3&gt;(A19taxstdlife+$E573),((Input!$N$121+Input!$N$97)*$N$7)-SUM($N573:AF573),((Input!$N$121+Input!$N$97)*$N$7)/A19taxstdlife))</f>
        <v>0</v>
      </c>
      <c r="AH573" s="172">
        <f>IF(A19taxstdlife="n/a","n/a",IF(AH$3&gt;(A19taxstdlife+$E573),((Input!$N$121+Input!$N$97)*$N$7)-SUM($N573:AG573),((Input!$N$121+Input!$N$97)*$N$7)/A19taxstdlife))</f>
        <v>0</v>
      </c>
      <c r="AI573" s="172">
        <f>IF(A19taxstdlife="n/a","n/a",IF(AI$3&gt;(A19taxstdlife+$E573),((Input!$N$121+Input!$N$97)*$N$7)-SUM($N573:AH573),((Input!$N$121+Input!$N$97)*$N$7)/A19taxstdlife))</f>
        <v>0</v>
      </c>
      <c r="AJ573" s="172">
        <f>IF(A19taxstdlife="n/a","n/a",IF(AJ$3&gt;(A19taxstdlife+$E573),((Input!$N$121+Input!$N$97)*$N$7)-SUM($N573:AI573),((Input!$N$121+Input!$N$97)*$N$7)/A19taxstdlife))</f>
        <v>0</v>
      </c>
      <c r="AK573" s="172">
        <f>IF(A19taxstdlife="n/a","n/a",IF(AK$3&gt;(A19taxstdlife+$E573),((Input!$N$121+Input!$N$97)*$N$7)-SUM($N573:AJ573),((Input!$N$121+Input!$N$97)*$N$7)/A19taxstdlife))</f>
        <v>0</v>
      </c>
      <c r="AL573" s="172">
        <f>IF(A19taxstdlife="n/a","n/a",IF(AL$3&gt;(A19taxstdlife+$E573),((Input!$N$121+Input!$N$97)*$N$7)-SUM($N573:AK573),((Input!$N$121+Input!$N$97)*$N$7)/A19taxstdlife))</f>
        <v>0</v>
      </c>
      <c r="AM573" s="172">
        <f>IF(A19taxstdlife="n/a","n/a",IF(AM$3&gt;(A19taxstdlife+$E573),((Input!$N$121+Input!$N$97)*$N$7)-SUM($N573:AL573),((Input!$N$121+Input!$N$97)*$N$7)/A19taxstdlife))</f>
        <v>0</v>
      </c>
      <c r="AN573" s="172">
        <f>IF(A19taxstdlife="n/a","n/a",IF(AN$3&gt;(A19taxstdlife+$E573),((Input!$N$121+Input!$N$97)*$N$7)-SUM($N573:AM573),((Input!$N$121+Input!$N$97)*$N$7)/A19taxstdlife))</f>
        <v>0</v>
      </c>
      <c r="AO573" s="172">
        <f>IF(A19taxstdlife="n/a","n/a",IF(AO$3&gt;(A19taxstdlife+$E573),((Input!$N$121+Input!$N$97)*$N$7)-SUM($N573:AN573),((Input!$N$121+Input!$N$97)*$N$7)/A19taxstdlife))</f>
        <v>0</v>
      </c>
      <c r="AP573" s="172">
        <f>IF(A19taxstdlife="n/a","n/a",IF(AP$3&gt;(A19taxstdlife+$E573),((Input!$N$121+Input!$N$97)*$N$7)-SUM($N573:AO573),((Input!$N$121+Input!$N$97)*$N$7)/A19taxstdlife))</f>
        <v>0</v>
      </c>
      <c r="AQ573" s="172">
        <f>IF(A19taxstdlife="n/a","n/a",IF(AQ$3&gt;(A19taxstdlife+$E573),((Input!$N$121+Input!$N$97)*$N$7)-SUM($N573:AP573),((Input!$N$121+Input!$N$97)*$N$7)/A19taxstdlife))</f>
        <v>0</v>
      </c>
      <c r="AR573" s="172">
        <f>IF(A19taxstdlife="n/a","n/a",IF(AR$3&gt;(A19taxstdlife+$E573),((Input!$N$121+Input!$N$97)*$N$7)-SUM($N573:AQ573),((Input!$N$121+Input!$N$97)*$N$7)/A19taxstdlife))</f>
        <v>0</v>
      </c>
      <c r="AS573" s="172">
        <f>IF(A19taxstdlife="n/a","n/a",IF(AS$3&gt;(A19taxstdlife+$E573),((Input!$N$121+Input!$N$97)*$N$7)-SUM($N573:AR573),((Input!$N$121+Input!$N$97)*$N$7)/A19taxstdlife))</f>
        <v>0</v>
      </c>
      <c r="AT573" s="172">
        <f>IF(A19taxstdlife="n/a","n/a",IF(AT$3&gt;(A19taxstdlife+$E573),((Input!$N$121+Input!$N$97)*$N$7)-SUM($N573:AS573),((Input!$N$121+Input!$N$97)*$N$7)/A19taxstdlife))</f>
        <v>0</v>
      </c>
      <c r="AU573" s="172">
        <f>IF(A19taxstdlife="n/a","n/a",IF(AU$3&gt;(A19taxstdlife+$E573),((Input!$N$121+Input!$N$97)*$N$7)-SUM($N573:AT573),((Input!$N$121+Input!$N$97)*$N$7)/A19taxstdlife))</f>
        <v>0</v>
      </c>
      <c r="AV573" s="172">
        <f>IF(A19taxstdlife="n/a","n/a",IF(AV$3&gt;(A19taxstdlife+$E573),((Input!$N$121+Input!$N$97)*$N$7)-SUM($N573:AU573),((Input!$N$121+Input!$N$97)*$N$7)/A19taxstdlife))</f>
        <v>0</v>
      </c>
      <c r="AW573" s="172">
        <f>IF(A19taxstdlife="n/a","n/a",IF(AW$3&gt;(A19taxstdlife+$E573),((Input!$N$121+Input!$N$97)*$N$7)-SUM($N573:AV573),((Input!$N$121+Input!$N$97)*$N$7)/A19taxstdlife))</f>
        <v>0</v>
      </c>
      <c r="AX573" s="172">
        <f>IF(A19taxstdlife="n/a","n/a",IF(AX$3&gt;(A19taxstdlife+$E573),((Input!$N$121+Input!$N$97)*$N$7)-SUM($N573:AW573),((Input!$N$121+Input!$N$97)*$N$7)/A19taxstdlife))</f>
        <v>0</v>
      </c>
      <c r="AY573" s="172">
        <f>IF(A19taxstdlife="n/a","n/a",IF(AY$3&gt;(A19taxstdlife+$E573),((Input!$N$121+Input!$N$97)*$N$7)-SUM($N573:AX573),((Input!$N$121+Input!$N$97)*$N$7)/A19taxstdlife))</f>
        <v>0</v>
      </c>
      <c r="AZ573" s="172">
        <f>IF(A19taxstdlife="n/a","n/a",IF(AZ$3&gt;(A19taxstdlife+$E573),((Input!$N$121+Input!$N$97)*$N$7)-SUM($N573:AY573),((Input!$N$121+Input!$N$97)*$N$7)/A19taxstdlife))</f>
        <v>0</v>
      </c>
      <c r="BA573" s="172">
        <f>IF(A19taxstdlife="n/a","n/a",IF(BA$3&gt;(A19taxstdlife+$E573),((Input!$N$121+Input!$N$97)*$N$7)-SUM($N573:AZ573),((Input!$N$121+Input!$N$97)*$N$7)/A19taxstdlife))</f>
        <v>0</v>
      </c>
      <c r="BB573" s="172">
        <f>IF(A19taxstdlife="n/a","n/a",IF(BB$3&gt;(A19taxstdlife+$E573),((Input!$N$121+Input!$N$97)*$N$7)-SUM($N573:BA573),((Input!$N$121+Input!$N$97)*$N$7)/A19taxstdlife))</f>
        <v>0</v>
      </c>
      <c r="BC573" s="172">
        <f>IF(A19taxstdlife="n/a","n/a",IF(BC$3&gt;(A19taxstdlife+$E573),((Input!$N$121+Input!$N$97)*$N$7)-SUM($N573:BB573),((Input!$N$121+Input!$N$97)*$N$7)/A19taxstdlife))</f>
        <v>0</v>
      </c>
      <c r="BD573" s="172">
        <f>IF(A19taxstdlife="n/a","n/a",IF(BD$3&gt;(A19taxstdlife+$E573),((Input!$N$121+Input!$N$97)*$N$7)-SUM($N573:BC573),((Input!$N$121+Input!$N$97)*$N$7)/A19taxstdlife))</f>
        <v>0</v>
      </c>
      <c r="BE573" s="172">
        <f>IF(A19taxstdlife="n/a","n/a",IF(BE$3&gt;(A19taxstdlife+$E573),((Input!$N$121+Input!$N$97)*$N$7)-SUM($N573:BD573),((Input!$N$121+Input!$N$97)*$N$7)/A19taxstdlife))</f>
        <v>0</v>
      </c>
      <c r="BF573" s="172">
        <f>IF(A19taxstdlife="n/a","n/a",IF(BF$3&gt;(A19taxstdlife+$E573),((Input!$N$121+Input!$N$97)*$N$7)-SUM($N573:BE573),((Input!$N$121+Input!$N$97)*$N$7)/A19taxstdlife))</f>
        <v>0</v>
      </c>
      <c r="BG573" s="172">
        <f>IF(A19taxstdlife="n/a","n/a",IF(BG$3&gt;(A19taxstdlife+$E573),((Input!$N$121+Input!$N$97)*$N$7)-SUM($N573:BF573),((Input!$N$121+Input!$N$97)*$N$7)/A19taxstdlife))</f>
        <v>0</v>
      </c>
      <c r="BH573" s="172">
        <f>IF(A19taxstdlife="n/a","n/a",IF(BH$3&gt;(A19taxstdlife+$E573),((Input!$N$121+Input!$N$97)*$N$7)-SUM($N573:BG573),((Input!$N$121+Input!$N$97)*$N$7)/A19taxstdlife))</f>
        <v>0</v>
      </c>
      <c r="BI573" s="172">
        <f>IF(A19taxstdlife="n/a","n/a",IF(BI$3&gt;(A19taxstdlife+$E573),((Input!$N$121+Input!$N$97)*$N$7)-SUM($N573:BH573),((Input!$N$121+Input!$N$97)*$N$7)/A19taxstdlife))</f>
        <v>0</v>
      </c>
      <c r="BJ573" s="16"/>
      <c r="BK573" s="16"/>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2" customFormat="1" hidden="1" outlineLevel="2">
      <c r="A574" s="16"/>
      <c r="B574" s="16"/>
      <c r="C574" s="35"/>
      <c r="D574" s="546"/>
      <c r="E574" s="293">
        <v>9</v>
      </c>
      <c r="F574" s="37"/>
      <c r="G574" s="318"/>
      <c r="H574" s="320"/>
      <c r="I574" s="320"/>
      <c r="J574" s="320"/>
      <c r="K574" s="320"/>
      <c r="L574" s="320"/>
      <c r="M574" s="320"/>
      <c r="N574" s="320"/>
      <c r="O574" s="319"/>
      <c r="P574" s="172">
        <f>IF(A19taxstdlife="n/a","n/a",IF(P$3&gt;(A19taxstdlife+$E574),((Input!$O$121+Input!$O$97)*$O$7)-SUM($O574:O574),((Input!$O$121+Input!$O$97)*$O$7)/A19taxstdlife))</f>
        <v>0</v>
      </c>
      <c r="Q574" s="172">
        <f>IF(A19taxstdlife="n/a","n/a",IF(Q$3&gt;(A19taxstdlife+$E574),((Input!$O$121+Input!$O$97)*$O$7)-SUM($O574:P574),((Input!$O$121+Input!$O$97)*$O$7)/A19taxstdlife))</f>
        <v>0</v>
      </c>
      <c r="R574" s="172">
        <f>IF(A19taxstdlife="n/a","n/a",IF(R$3&gt;(A19taxstdlife+$E574),((Input!$O$121+Input!$O$97)*$O$7)-SUM($O574:Q574),((Input!$O$121+Input!$O$97)*$O$7)/A19taxstdlife))</f>
        <v>0</v>
      </c>
      <c r="S574" s="172">
        <f>IF(A19taxstdlife="n/a","n/a",IF(S$3&gt;(A19taxstdlife+$E574),((Input!$O$121+Input!$O$97)*$O$7)-SUM($O574:R574),((Input!$O$121+Input!$O$97)*$O$7)/A19taxstdlife))</f>
        <v>0</v>
      </c>
      <c r="T574" s="172">
        <f>IF(A19taxstdlife="n/a","n/a",IF(T$3&gt;(A19taxstdlife+$E574),((Input!$O$121+Input!$O$97)*$O$7)-SUM($O574:S574),((Input!$O$121+Input!$O$97)*$O$7)/A19taxstdlife))</f>
        <v>0</v>
      </c>
      <c r="U574" s="172">
        <f>IF(A19taxstdlife="n/a","n/a",IF(U$3&gt;(A19taxstdlife+$E574),((Input!$O$121+Input!$O$97)*$O$7)-SUM($O574:T574),((Input!$O$121+Input!$O$97)*$O$7)/A19taxstdlife))</f>
        <v>0</v>
      </c>
      <c r="V574" s="172">
        <f>IF(A19taxstdlife="n/a","n/a",IF(V$3&gt;(A19taxstdlife+$E574),((Input!$O$121+Input!$O$97)*$O$7)-SUM($O574:U574),((Input!$O$121+Input!$O$97)*$O$7)/A19taxstdlife))</f>
        <v>0</v>
      </c>
      <c r="W574" s="172">
        <f>IF(A19taxstdlife="n/a","n/a",IF(W$3&gt;(A19taxstdlife+$E574),((Input!$O$121+Input!$O$97)*$O$7)-SUM($O574:V574),((Input!$O$121+Input!$O$97)*$O$7)/A19taxstdlife))</f>
        <v>0</v>
      </c>
      <c r="X574" s="172">
        <f>IF(A19taxstdlife="n/a","n/a",IF(X$3&gt;(A19taxstdlife+$E574),((Input!$O$121+Input!$O$97)*$O$7)-SUM($O574:W574),((Input!$O$121+Input!$O$97)*$O$7)/A19taxstdlife))</f>
        <v>0</v>
      </c>
      <c r="Y574" s="172">
        <f>IF(A19taxstdlife="n/a","n/a",IF(Y$3&gt;(A19taxstdlife+$E574),((Input!$O$121+Input!$O$97)*$O$7)-SUM($O574:X574),((Input!$O$121+Input!$O$97)*$O$7)/A19taxstdlife))</f>
        <v>0</v>
      </c>
      <c r="Z574" s="172">
        <f>IF(A19taxstdlife="n/a","n/a",IF(Z$3&gt;(A19taxstdlife+$E574),((Input!$O$121+Input!$O$97)*$O$7)-SUM($O574:Y574),((Input!$O$121+Input!$O$97)*$O$7)/A19taxstdlife))</f>
        <v>0</v>
      </c>
      <c r="AA574" s="172">
        <f>IF(A19taxstdlife="n/a","n/a",IF(AA$3&gt;(A19taxstdlife+$E574),((Input!$O$121+Input!$O$97)*$O$7)-SUM($O574:Z574),((Input!$O$121+Input!$O$97)*$O$7)/A19taxstdlife))</f>
        <v>0</v>
      </c>
      <c r="AB574" s="172">
        <f>IF(A19taxstdlife="n/a","n/a",IF(AB$3&gt;(A19taxstdlife+$E574),((Input!$O$121+Input!$O$97)*$O$7)-SUM($O574:AA574),((Input!$O$121+Input!$O$97)*$O$7)/A19taxstdlife))</f>
        <v>0</v>
      </c>
      <c r="AC574" s="172">
        <f>IF(A19taxstdlife="n/a","n/a",IF(AC$3&gt;(A19taxstdlife+$E574),((Input!$O$121+Input!$O$97)*$O$7)-SUM($O574:AB574),((Input!$O$121+Input!$O$97)*$O$7)/A19taxstdlife))</f>
        <v>0</v>
      </c>
      <c r="AD574" s="172">
        <f>IF(A19taxstdlife="n/a","n/a",IF(AD$3&gt;(A19taxstdlife+$E574),((Input!$O$121+Input!$O$97)*$O$7)-SUM($O574:AC574),((Input!$O$121+Input!$O$97)*$O$7)/A19taxstdlife))</f>
        <v>0</v>
      </c>
      <c r="AE574" s="172">
        <f>IF(A19taxstdlife="n/a","n/a",IF(AE$3&gt;(A19taxstdlife+$E574),((Input!$O$121+Input!$O$97)*$O$7)-SUM($O574:AD574),((Input!$O$121+Input!$O$97)*$O$7)/A19taxstdlife))</f>
        <v>0</v>
      </c>
      <c r="AF574" s="172">
        <f>IF(A19taxstdlife="n/a","n/a",IF(AF$3&gt;(A19taxstdlife+$E574),((Input!$O$121+Input!$O$97)*$O$7)-SUM($O574:AE574),((Input!$O$121+Input!$O$97)*$O$7)/A19taxstdlife))</f>
        <v>0</v>
      </c>
      <c r="AG574" s="172">
        <f>IF(A19taxstdlife="n/a","n/a",IF(AG$3&gt;(A19taxstdlife+$E574),((Input!$O$121+Input!$O$97)*$O$7)-SUM($O574:AF574),((Input!$O$121+Input!$O$97)*$O$7)/A19taxstdlife))</f>
        <v>0</v>
      </c>
      <c r="AH574" s="172">
        <f>IF(A19taxstdlife="n/a","n/a",IF(AH$3&gt;(A19taxstdlife+$E574),((Input!$O$121+Input!$O$97)*$O$7)-SUM($O574:AG574),((Input!$O$121+Input!$O$97)*$O$7)/A19taxstdlife))</f>
        <v>0</v>
      </c>
      <c r="AI574" s="172">
        <f>IF(A19taxstdlife="n/a","n/a",IF(AI$3&gt;(A19taxstdlife+$E574),((Input!$O$121+Input!$O$97)*$O$7)-SUM($O574:AH574),((Input!$O$121+Input!$O$97)*$O$7)/A19taxstdlife))</f>
        <v>0</v>
      </c>
      <c r="AJ574" s="172">
        <f>IF(A19taxstdlife="n/a","n/a",IF(AJ$3&gt;(A19taxstdlife+$E574),((Input!$O$121+Input!$O$97)*$O$7)-SUM($O574:AI574),((Input!$O$121+Input!$O$97)*$O$7)/A19taxstdlife))</f>
        <v>0</v>
      </c>
      <c r="AK574" s="172">
        <f>IF(A19taxstdlife="n/a","n/a",IF(AK$3&gt;(A19taxstdlife+$E574),((Input!$O$121+Input!$O$97)*$O$7)-SUM($O574:AJ574),((Input!$O$121+Input!$O$97)*$O$7)/A19taxstdlife))</f>
        <v>0</v>
      </c>
      <c r="AL574" s="172">
        <f>IF(A19taxstdlife="n/a","n/a",IF(AL$3&gt;(A19taxstdlife+$E574),((Input!$O$121+Input!$O$97)*$O$7)-SUM($O574:AK574),((Input!$O$121+Input!$O$97)*$O$7)/A19taxstdlife))</f>
        <v>0</v>
      </c>
      <c r="AM574" s="172">
        <f>IF(A19taxstdlife="n/a","n/a",IF(AM$3&gt;(A19taxstdlife+$E574),((Input!$O$121+Input!$O$97)*$O$7)-SUM($O574:AL574),((Input!$O$121+Input!$O$97)*$O$7)/A19taxstdlife))</f>
        <v>0</v>
      </c>
      <c r="AN574" s="172">
        <f>IF(A19taxstdlife="n/a","n/a",IF(AN$3&gt;(A19taxstdlife+$E574),((Input!$O$121+Input!$O$97)*$O$7)-SUM($O574:AM574),((Input!$O$121+Input!$O$97)*$O$7)/A19taxstdlife))</f>
        <v>0</v>
      </c>
      <c r="AO574" s="172">
        <f>IF(A19taxstdlife="n/a","n/a",IF(AO$3&gt;(A19taxstdlife+$E574),((Input!$O$121+Input!$O$97)*$O$7)-SUM($O574:AN574),((Input!$O$121+Input!$O$97)*$O$7)/A19taxstdlife))</f>
        <v>0</v>
      </c>
      <c r="AP574" s="172">
        <f>IF(A19taxstdlife="n/a","n/a",IF(AP$3&gt;(A19taxstdlife+$E574),((Input!$O$121+Input!$O$97)*$O$7)-SUM($O574:AO574),((Input!$O$121+Input!$O$97)*$O$7)/A19taxstdlife))</f>
        <v>0</v>
      </c>
      <c r="AQ574" s="172">
        <f>IF(A19taxstdlife="n/a","n/a",IF(AQ$3&gt;(A19taxstdlife+$E574),((Input!$O$121+Input!$O$97)*$O$7)-SUM($O574:AP574),((Input!$O$121+Input!$O$97)*$O$7)/A19taxstdlife))</f>
        <v>0</v>
      </c>
      <c r="AR574" s="172">
        <f>IF(A19taxstdlife="n/a","n/a",IF(AR$3&gt;(A19taxstdlife+$E574),((Input!$O$121+Input!$O$97)*$O$7)-SUM($O574:AQ574),((Input!$O$121+Input!$O$97)*$O$7)/A19taxstdlife))</f>
        <v>0</v>
      </c>
      <c r="AS574" s="172">
        <f>IF(A19taxstdlife="n/a","n/a",IF(AS$3&gt;(A19taxstdlife+$E574),((Input!$O$121+Input!$O$97)*$O$7)-SUM($O574:AR574),((Input!$O$121+Input!$O$97)*$O$7)/A19taxstdlife))</f>
        <v>0</v>
      </c>
      <c r="AT574" s="172">
        <f>IF(A19taxstdlife="n/a","n/a",IF(AT$3&gt;(A19taxstdlife+$E574),((Input!$O$121+Input!$O$97)*$O$7)-SUM($O574:AS574),((Input!$O$121+Input!$O$97)*$O$7)/A19taxstdlife))</f>
        <v>0</v>
      </c>
      <c r="AU574" s="172">
        <f>IF(A19taxstdlife="n/a","n/a",IF(AU$3&gt;(A19taxstdlife+$E574),((Input!$O$121+Input!$O$97)*$O$7)-SUM($O574:AT574),((Input!$O$121+Input!$O$97)*$O$7)/A19taxstdlife))</f>
        <v>0</v>
      </c>
      <c r="AV574" s="172">
        <f>IF(A19taxstdlife="n/a","n/a",IF(AV$3&gt;(A19taxstdlife+$E574),((Input!$O$121+Input!$O$97)*$O$7)-SUM($O574:AU574),((Input!$O$121+Input!$O$97)*$O$7)/A19taxstdlife))</f>
        <v>0</v>
      </c>
      <c r="AW574" s="172">
        <f>IF(A19taxstdlife="n/a","n/a",IF(AW$3&gt;(A19taxstdlife+$E574),((Input!$O$121+Input!$O$97)*$O$7)-SUM($O574:AV574),((Input!$O$121+Input!$O$97)*$O$7)/A19taxstdlife))</f>
        <v>0</v>
      </c>
      <c r="AX574" s="172">
        <f>IF(A19taxstdlife="n/a","n/a",IF(AX$3&gt;(A19taxstdlife+$E574),((Input!$O$121+Input!$O$97)*$O$7)-SUM($O574:AW574),((Input!$O$121+Input!$O$97)*$O$7)/A19taxstdlife))</f>
        <v>0</v>
      </c>
      <c r="AY574" s="172">
        <f>IF(A19taxstdlife="n/a","n/a",IF(AY$3&gt;(A19taxstdlife+$E574),((Input!$O$121+Input!$O$97)*$O$7)-SUM($O574:AX574),((Input!$O$121+Input!$O$97)*$O$7)/A19taxstdlife))</f>
        <v>0</v>
      </c>
      <c r="AZ574" s="172">
        <f>IF(A19taxstdlife="n/a","n/a",IF(AZ$3&gt;(A19taxstdlife+$E574),((Input!$O$121+Input!$O$97)*$O$7)-SUM($O574:AY574),((Input!$O$121+Input!$O$97)*$O$7)/A19taxstdlife))</f>
        <v>0</v>
      </c>
      <c r="BA574" s="172">
        <f>IF(A19taxstdlife="n/a","n/a",IF(BA$3&gt;(A19taxstdlife+$E574),((Input!$O$121+Input!$O$97)*$O$7)-SUM($O574:AZ574),((Input!$O$121+Input!$O$97)*$O$7)/A19taxstdlife))</f>
        <v>0</v>
      </c>
      <c r="BB574" s="172">
        <f>IF(A19taxstdlife="n/a","n/a",IF(BB$3&gt;(A19taxstdlife+$E574),((Input!$O$121+Input!$O$97)*$O$7)-SUM($O574:BA574),((Input!$O$121+Input!$O$97)*$O$7)/A19taxstdlife))</f>
        <v>0</v>
      </c>
      <c r="BC574" s="172">
        <f>IF(A19taxstdlife="n/a","n/a",IF(BC$3&gt;(A19taxstdlife+$E574),((Input!$O$121+Input!$O$97)*$O$7)-SUM($O574:BB574),((Input!$O$121+Input!$O$97)*$O$7)/A19taxstdlife))</f>
        <v>0</v>
      </c>
      <c r="BD574" s="172">
        <f>IF(A19taxstdlife="n/a","n/a",IF(BD$3&gt;(A19taxstdlife+$E574),((Input!$O$121+Input!$O$97)*$O$7)-SUM($O574:BC574),((Input!$O$121+Input!$O$97)*$O$7)/A19taxstdlife))</f>
        <v>0</v>
      </c>
      <c r="BE574" s="172">
        <f>IF(A19taxstdlife="n/a","n/a",IF(BE$3&gt;(A19taxstdlife+$E574),((Input!$O$121+Input!$O$97)*$O$7)-SUM($O574:BD574),((Input!$O$121+Input!$O$97)*$O$7)/A19taxstdlife))</f>
        <v>0</v>
      </c>
      <c r="BF574" s="172">
        <f>IF(A19taxstdlife="n/a","n/a",IF(BF$3&gt;(A19taxstdlife+$E574),((Input!$O$121+Input!$O$97)*$O$7)-SUM($O574:BE574),((Input!$O$121+Input!$O$97)*$O$7)/A19taxstdlife))</f>
        <v>0</v>
      </c>
      <c r="BG574" s="172">
        <f>IF(A19taxstdlife="n/a","n/a",IF(BG$3&gt;(A19taxstdlife+$E574),((Input!$O$121+Input!$O$97)*$O$7)-SUM($O574:BF574),((Input!$O$121+Input!$O$97)*$O$7)/A19taxstdlife))</f>
        <v>0</v>
      </c>
      <c r="BH574" s="172">
        <f>IF(A19taxstdlife="n/a","n/a",IF(BH$3&gt;(A19taxstdlife+$E574),((Input!$O$121+Input!$O$97)*$O$7)-SUM($O574:BG574),((Input!$O$121+Input!$O$97)*$O$7)/A19taxstdlife))</f>
        <v>0</v>
      </c>
      <c r="BI574" s="172">
        <f>IF(A19taxstdlife="n/a","n/a",IF(BI$3&gt;(A19taxstdlife+$E574),((Input!$O$121+Input!$O$97)*$O$7)-SUM($O574:BH574),((Input!$O$121+Input!$O$97)*$O$7)/A19taxstdlife))</f>
        <v>0</v>
      </c>
      <c r="BJ574" s="16"/>
      <c r="BK574" s="16"/>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2" customFormat="1" hidden="1" outlineLevel="2">
      <c r="A575" s="16"/>
      <c r="B575" s="16"/>
      <c r="C575" s="35"/>
      <c r="D575" s="546"/>
      <c r="E575" s="294">
        <v>10</v>
      </c>
      <c r="F575" s="37"/>
      <c r="G575" s="318"/>
      <c r="H575" s="320"/>
      <c r="I575" s="320"/>
      <c r="J575" s="320"/>
      <c r="K575" s="320"/>
      <c r="L575" s="320"/>
      <c r="M575" s="320"/>
      <c r="N575" s="320"/>
      <c r="O575" s="320"/>
      <c r="P575" s="319"/>
      <c r="Q575" s="172">
        <f>IF(A19taxstdlife="n/a","n/a",IF(Q$3&gt;(A19taxstdlife+$E575),((Input!$P$121+Input!$P$97)*$P$7)-SUM($P575:P575),((Input!$P$121+Input!$P$97)*$P$7)/A19taxstdlife))</f>
        <v>0</v>
      </c>
      <c r="R575" s="172">
        <f>IF(A19taxstdlife="n/a","n/a",IF(R$3&gt;(A19taxstdlife+$E575),((Input!$P$121+Input!$P$97)*$P$7)-SUM($P575:Q575),((Input!$P$121+Input!$P$97)*$P$7)/A19taxstdlife))</f>
        <v>0</v>
      </c>
      <c r="S575" s="172">
        <f>IF(A19taxstdlife="n/a","n/a",IF(S$3&gt;(A19taxstdlife+$E575),((Input!$P$121+Input!$P$97)*$P$7)-SUM($P575:R575),((Input!$P$121+Input!$P$97)*$P$7)/A19taxstdlife))</f>
        <v>0</v>
      </c>
      <c r="T575" s="172">
        <f>IF(A19taxstdlife="n/a","n/a",IF(T$3&gt;(A19taxstdlife+$E575),((Input!$P$121+Input!$P$97)*$P$7)-SUM($P575:S575),((Input!$P$121+Input!$P$97)*$P$7)/A19taxstdlife))</f>
        <v>0</v>
      </c>
      <c r="U575" s="172">
        <f>IF(A19taxstdlife="n/a","n/a",IF(U$3&gt;(A19taxstdlife+$E575),((Input!$P$121+Input!$P$97)*$P$7)-SUM($P575:T575),((Input!$P$121+Input!$P$97)*$P$7)/A19taxstdlife))</f>
        <v>0</v>
      </c>
      <c r="V575" s="172">
        <f>IF(A19taxstdlife="n/a","n/a",IF(V$3&gt;(A19taxstdlife+$E575),((Input!$P$121+Input!$P$97)*$P$7)-SUM($P575:U575),((Input!$P$121+Input!$P$97)*$P$7)/A19taxstdlife))</f>
        <v>0</v>
      </c>
      <c r="W575" s="172">
        <f>IF(A19taxstdlife="n/a","n/a",IF(W$3&gt;(A19taxstdlife+$E575),((Input!$P$121+Input!$P$97)*$P$7)-SUM($P575:V575),((Input!$P$121+Input!$P$97)*$P$7)/A19taxstdlife))</f>
        <v>0</v>
      </c>
      <c r="X575" s="172">
        <f>IF(A19taxstdlife="n/a","n/a",IF(X$3&gt;(A19taxstdlife+$E575),((Input!$P$121+Input!$P$97)*$P$7)-SUM($P575:W575),((Input!$P$121+Input!$P$97)*$P$7)/A19taxstdlife))</f>
        <v>0</v>
      </c>
      <c r="Y575" s="172">
        <f>IF(A19taxstdlife="n/a","n/a",IF(Y$3&gt;(A19taxstdlife+$E575),((Input!$P$121+Input!$P$97)*$P$7)-SUM($P575:X575),((Input!$P$121+Input!$P$97)*$P$7)/A19taxstdlife))</f>
        <v>0</v>
      </c>
      <c r="Z575" s="172">
        <f>IF(A19taxstdlife="n/a","n/a",IF(Z$3&gt;(A19taxstdlife+$E575),((Input!$P$121+Input!$P$97)*$P$7)-SUM($P575:Y575),((Input!$P$121+Input!$P$97)*$P$7)/A19taxstdlife))</f>
        <v>0</v>
      </c>
      <c r="AA575" s="172">
        <f>IF(A19taxstdlife="n/a","n/a",IF(AA$3&gt;(A19taxstdlife+$E575),((Input!$P$121+Input!$P$97)*$P$7)-SUM($P575:Z575),((Input!$P$121+Input!$P$97)*$P$7)/A19taxstdlife))</f>
        <v>0</v>
      </c>
      <c r="AB575" s="172">
        <f>IF(A19taxstdlife="n/a","n/a",IF(AB$3&gt;(A19taxstdlife+$E575),((Input!$P$121+Input!$P$97)*$P$7)-SUM($P575:AA575),((Input!$P$121+Input!$P$97)*$P$7)/A19taxstdlife))</f>
        <v>0</v>
      </c>
      <c r="AC575" s="172">
        <f>IF(A19taxstdlife="n/a","n/a",IF(AC$3&gt;(A19taxstdlife+$E575),((Input!$P$121+Input!$P$97)*$P$7)-SUM($P575:AB575),((Input!$P$121+Input!$P$97)*$P$7)/A19taxstdlife))</f>
        <v>0</v>
      </c>
      <c r="AD575" s="172">
        <f>IF(A19taxstdlife="n/a","n/a",IF(AD$3&gt;(A19taxstdlife+$E575),((Input!$P$121+Input!$P$97)*$P$7)-SUM($P575:AC575),((Input!$P$121+Input!$P$97)*$P$7)/A19taxstdlife))</f>
        <v>0</v>
      </c>
      <c r="AE575" s="172">
        <f>IF(A19taxstdlife="n/a","n/a",IF(AE$3&gt;(A19taxstdlife+$E575),((Input!$P$121+Input!$P$97)*$P$7)-SUM($P575:AD575),((Input!$P$121+Input!$P$97)*$P$7)/A19taxstdlife))</f>
        <v>0</v>
      </c>
      <c r="AF575" s="172">
        <f>IF(A19taxstdlife="n/a","n/a",IF(AF$3&gt;(A19taxstdlife+$E575),((Input!$P$121+Input!$P$97)*$P$7)-SUM($P575:AE575),((Input!$P$121+Input!$P$97)*$P$7)/A19taxstdlife))</f>
        <v>0</v>
      </c>
      <c r="AG575" s="172">
        <f>IF(A19taxstdlife="n/a","n/a",IF(AG$3&gt;(A19taxstdlife+$E575),((Input!$P$121+Input!$P$97)*$P$7)-SUM($P575:AF575),((Input!$P$121+Input!$P$97)*$P$7)/A19taxstdlife))</f>
        <v>0</v>
      </c>
      <c r="AH575" s="172">
        <f>IF(A19taxstdlife="n/a","n/a",IF(AH$3&gt;(A19taxstdlife+$E575),((Input!$P$121+Input!$P$97)*$P$7)-SUM($P575:AG575),((Input!$P$121+Input!$P$97)*$P$7)/A19taxstdlife))</f>
        <v>0</v>
      </c>
      <c r="AI575" s="172">
        <f>IF(A19taxstdlife="n/a","n/a",IF(AI$3&gt;(A19taxstdlife+$E575),((Input!$P$121+Input!$P$97)*$P$7)-SUM($P575:AH575),((Input!$P$121+Input!$P$97)*$P$7)/A19taxstdlife))</f>
        <v>0</v>
      </c>
      <c r="AJ575" s="172">
        <f>IF(A19taxstdlife="n/a","n/a",IF(AJ$3&gt;(A19taxstdlife+$E575),((Input!$P$121+Input!$P$97)*$P$7)-SUM($P575:AI575),((Input!$P$121+Input!$P$97)*$P$7)/A19taxstdlife))</f>
        <v>0</v>
      </c>
      <c r="AK575" s="172">
        <f>IF(A19taxstdlife="n/a","n/a",IF(AK$3&gt;(A19taxstdlife+$E575),((Input!$P$121+Input!$P$97)*$P$7)-SUM($P575:AJ575),((Input!$P$121+Input!$P$97)*$P$7)/A19taxstdlife))</f>
        <v>0</v>
      </c>
      <c r="AL575" s="172">
        <f>IF(A19taxstdlife="n/a","n/a",IF(AL$3&gt;(A19taxstdlife+$E575),((Input!$P$121+Input!$P$97)*$P$7)-SUM($P575:AK575),((Input!$P$121+Input!$P$97)*$P$7)/A19taxstdlife))</f>
        <v>0</v>
      </c>
      <c r="AM575" s="172">
        <f>IF(A19taxstdlife="n/a","n/a",IF(AM$3&gt;(A19taxstdlife+$E575),((Input!$P$121+Input!$P$97)*$P$7)-SUM($P575:AL575),((Input!$P$121+Input!$P$97)*$P$7)/A19taxstdlife))</f>
        <v>0</v>
      </c>
      <c r="AN575" s="172">
        <f>IF(A19taxstdlife="n/a","n/a",IF(AN$3&gt;(A19taxstdlife+$E575),((Input!$P$121+Input!$P$97)*$P$7)-SUM($P575:AM575),((Input!$P$121+Input!$P$97)*$P$7)/A19taxstdlife))</f>
        <v>0</v>
      </c>
      <c r="AO575" s="172">
        <f>IF(A19taxstdlife="n/a","n/a",IF(AO$3&gt;(A19taxstdlife+$E575),((Input!$P$121+Input!$P$97)*$P$7)-SUM($P575:AN575),((Input!$P$121+Input!$P$97)*$P$7)/A19taxstdlife))</f>
        <v>0</v>
      </c>
      <c r="AP575" s="172">
        <f>IF(A19taxstdlife="n/a","n/a",IF(AP$3&gt;(A19taxstdlife+$E575),((Input!$P$121+Input!$P$97)*$P$7)-SUM($P575:AO575),((Input!$P$121+Input!$P$97)*$P$7)/A19taxstdlife))</f>
        <v>0</v>
      </c>
      <c r="AQ575" s="172">
        <f>IF(A19taxstdlife="n/a","n/a",IF(AQ$3&gt;(A19taxstdlife+$E575),((Input!$P$121+Input!$P$97)*$P$7)-SUM($P575:AP575),((Input!$P$121+Input!$P$97)*$P$7)/A19taxstdlife))</f>
        <v>0</v>
      </c>
      <c r="AR575" s="172">
        <f>IF(A19taxstdlife="n/a","n/a",IF(AR$3&gt;(A19taxstdlife+$E575),((Input!$P$121+Input!$P$97)*$P$7)-SUM($P575:AQ575),((Input!$P$121+Input!$P$97)*$P$7)/A19taxstdlife))</f>
        <v>0</v>
      </c>
      <c r="AS575" s="172">
        <f>IF(A19taxstdlife="n/a","n/a",IF(AS$3&gt;(A19taxstdlife+$E575),((Input!$P$121+Input!$P$97)*$P$7)-SUM($P575:AR575),((Input!$P$121+Input!$P$97)*$P$7)/A19taxstdlife))</f>
        <v>0</v>
      </c>
      <c r="AT575" s="172">
        <f>IF(A19taxstdlife="n/a","n/a",IF(AT$3&gt;(A19taxstdlife+$E575),((Input!$P$121+Input!$P$97)*$P$7)-SUM($P575:AS575),((Input!$P$121+Input!$P$97)*$P$7)/A19taxstdlife))</f>
        <v>0</v>
      </c>
      <c r="AU575" s="172">
        <f>IF(A19taxstdlife="n/a","n/a",IF(AU$3&gt;(A19taxstdlife+$E575),((Input!$P$121+Input!$P$97)*$P$7)-SUM($P575:AT575),((Input!$P$121+Input!$P$97)*$P$7)/A19taxstdlife))</f>
        <v>0</v>
      </c>
      <c r="AV575" s="172">
        <f>IF(A19taxstdlife="n/a","n/a",IF(AV$3&gt;(A19taxstdlife+$E575),((Input!$P$121+Input!$P$97)*$P$7)-SUM($P575:AU575),((Input!$P$121+Input!$P$97)*$P$7)/A19taxstdlife))</f>
        <v>0</v>
      </c>
      <c r="AW575" s="172">
        <f>IF(A19taxstdlife="n/a","n/a",IF(AW$3&gt;(A19taxstdlife+$E575),((Input!$P$121+Input!$P$97)*$P$7)-SUM($P575:AV575),((Input!$P$121+Input!$P$97)*$P$7)/A19taxstdlife))</f>
        <v>0</v>
      </c>
      <c r="AX575" s="172">
        <f>IF(A19taxstdlife="n/a","n/a",IF(AX$3&gt;(A19taxstdlife+$E575),((Input!$P$121+Input!$P$97)*$P$7)-SUM($P575:AW575),((Input!$P$121+Input!$P$97)*$P$7)/A19taxstdlife))</f>
        <v>0</v>
      </c>
      <c r="AY575" s="172">
        <f>IF(A19taxstdlife="n/a","n/a",IF(AY$3&gt;(A19taxstdlife+$E575),((Input!$P$121+Input!$P$97)*$P$7)-SUM($P575:AX575),((Input!$P$121+Input!$P$97)*$P$7)/A19taxstdlife))</f>
        <v>0</v>
      </c>
      <c r="AZ575" s="172">
        <f>IF(A19taxstdlife="n/a","n/a",IF(AZ$3&gt;(A19taxstdlife+$E575),((Input!$P$121+Input!$P$97)*$P$7)-SUM($P575:AY575),((Input!$P$121+Input!$P$97)*$P$7)/A19taxstdlife))</f>
        <v>0</v>
      </c>
      <c r="BA575" s="172">
        <f>IF(A19taxstdlife="n/a","n/a",IF(BA$3&gt;(A19taxstdlife+$E575),((Input!$P$121+Input!$P$97)*$P$7)-SUM($P575:AZ575),((Input!$P$121+Input!$P$97)*$P$7)/A19taxstdlife))</f>
        <v>0</v>
      </c>
      <c r="BB575" s="172">
        <f>IF(A19taxstdlife="n/a","n/a",IF(BB$3&gt;(A19taxstdlife+$E575),((Input!$P$121+Input!$P$97)*$P$7)-SUM($P575:BA575),((Input!$P$121+Input!$P$97)*$P$7)/A19taxstdlife))</f>
        <v>0</v>
      </c>
      <c r="BC575" s="172">
        <f>IF(A19taxstdlife="n/a","n/a",IF(BC$3&gt;(A19taxstdlife+$E575),((Input!$P$121+Input!$P$97)*$P$7)-SUM($P575:BB575),((Input!$P$121+Input!$P$97)*$P$7)/A19taxstdlife))</f>
        <v>0</v>
      </c>
      <c r="BD575" s="172">
        <f>IF(A19taxstdlife="n/a","n/a",IF(BD$3&gt;(A19taxstdlife+$E575),((Input!$P$121+Input!$P$97)*$P$7)-SUM($P575:BC575),((Input!$P$121+Input!$P$97)*$P$7)/A19taxstdlife))</f>
        <v>0</v>
      </c>
      <c r="BE575" s="172">
        <f>IF(A19taxstdlife="n/a","n/a",IF(BE$3&gt;(A19taxstdlife+$E575),((Input!$P$121+Input!$P$97)*$P$7)-SUM($P575:BD575),((Input!$P$121+Input!$P$97)*$P$7)/A19taxstdlife))</f>
        <v>0</v>
      </c>
      <c r="BF575" s="172">
        <f>IF(A19taxstdlife="n/a","n/a",IF(BF$3&gt;(A19taxstdlife+$E575),((Input!$P$121+Input!$P$97)*$P$7)-SUM($P575:BE575),((Input!$P$121+Input!$P$97)*$P$7)/A19taxstdlife))</f>
        <v>0</v>
      </c>
      <c r="BG575" s="172">
        <f>IF(A19taxstdlife="n/a","n/a",IF(BG$3&gt;(A19taxstdlife+$E575),((Input!$P$121+Input!$P$97)*$P$7)-SUM($P575:BF575),((Input!$P$121+Input!$P$97)*$P$7)/A19taxstdlife))</f>
        <v>0</v>
      </c>
      <c r="BH575" s="172">
        <f>IF(A19taxstdlife="n/a","n/a",IF(BH$3&gt;(A19taxstdlife+$E575),((Input!$P$121+Input!$P$97)*$P$7)-SUM($P575:BG575),((Input!$P$121+Input!$P$97)*$P$7)/A19taxstdlife))</f>
        <v>0</v>
      </c>
      <c r="BI575" s="172">
        <f>IF(A19taxstdlife="n/a","n/a",IF(BI$3&gt;(A19taxstdlife+$E575),((Input!$P$121+Input!$P$97)*$P$7)-SUM($P575:BH575),((Input!$P$121+Input!$P$97)*$P$7)/A19taxstdlife))</f>
        <v>0</v>
      </c>
      <c r="BJ575" s="16"/>
      <c r="BK575" s="16"/>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2" customFormat="1" hidden="1" outlineLevel="1">
      <c r="A576" s="16"/>
      <c r="B576" s="16"/>
      <c r="C576" s="35">
        <f>Asset19</f>
        <v>0</v>
      </c>
      <c r="D576" s="16"/>
      <c r="E576" s="16"/>
      <c r="F576" s="32"/>
      <c r="G576" s="167">
        <f t="shared" ref="G576:AL576" si="94">SUM(G564:G575)</f>
        <v>0</v>
      </c>
      <c r="H576" s="167">
        <f t="shared" si="94"/>
        <v>0</v>
      </c>
      <c r="I576" s="167">
        <f t="shared" si="94"/>
        <v>0</v>
      </c>
      <c r="J576" s="167">
        <f t="shared" si="94"/>
        <v>0</v>
      </c>
      <c r="K576" s="167">
        <f t="shared" si="94"/>
        <v>0</v>
      </c>
      <c r="L576" s="167">
        <f t="shared" si="94"/>
        <v>0</v>
      </c>
      <c r="M576" s="167">
        <f t="shared" si="94"/>
        <v>0</v>
      </c>
      <c r="N576" s="167">
        <f t="shared" si="94"/>
        <v>0</v>
      </c>
      <c r="O576" s="167">
        <f t="shared" si="94"/>
        <v>0</v>
      </c>
      <c r="P576" s="167">
        <f t="shared" si="94"/>
        <v>0</v>
      </c>
      <c r="Q576" s="167">
        <f t="shared" si="94"/>
        <v>0</v>
      </c>
      <c r="R576" s="167">
        <f t="shared" si="94"/>
        <v>0</v>
      </c>
      <c r="S576" s="167">
        <f t="shared" si="94"/>
        <v>0</v>
      </c>
      <c r="T576" s="167">
        <f t="shared" si="94"/>
        <v>0</v>
      </c>
      <c r="U576" s="167">
        <f t="shared" si="94"/>
        <v>0</v>
      </c>
      <c r="V576" s="167">
        <f t="shared" si="94"/>
        <v>0</v>
      </c>
      <c r="W576" s="167">
        <f t="shared" si="94"/>
        <v>0</v>
      </c>
      <c r="X576" s="167">
        <f t="shared" si="94"/>
        <v>0</v>
      </c>
      <c r="Y576" s="167">
        <f t="shared" si="94"/>
        <v>0</v>
      </c>
      <c r="Z576" s="167">
        <f t="shared" si="94"/>
        <v>0</v>
      </c>
      <c r="AA576" s="167">
        <f t="shared" si="94"/>
        <v>0</v>
      </c>
      <c r="AB576" s="167">
        <f t="shared" si="94"/>
        <v>0</v>
      </c>
      <c r="AC576" s="167">
        <f t="shared" si="94"/>
        <v>0</v>
      </c>
      <c r="AD576" s="167">
        <f t="shared" si="94"/>
        <v>0</v>
      </c>
      <c r="AE576" s="167">
        <f t="shared" si="94"/>
        <v>0</v>
      </c>
      <c r="AF576" s="167">
        <f t="shared" si="94"/>
        <v>0</v>
      </c>
      <c r="AG576" s="167">
        <f t="shared" si="94"/>
        <v>0</v>
      </c>
      <c r="AH576" s="167">
        <f t="shared" si="94"/>
        <v>0</v>
      </c>
      <c r="AI576" s="167">
        <f t="shared" si="94"/>
        <v>0</v>
      </c>
      <c r="AJ576" s="167">
        <f t="shared" si="94"/>
        <v>0</v>
      </c>
      <c r="AK576" s="167">
        <f t="shared" si="94"/>
        <v>0</v>
      </c>
      <c r="AL576" s="167">
        <f t="shared" si="94"/>
        <v>0</v>
      </c>
      <c r="AM576" s="167">
        <f t="shared" ref="AM576:BI576" si="95">SUM(AM564:AM575)</f>
        <v>0</v>
      </c>
      <c r="AN576" s="167">
        <f t="shared" si="95"/>
        <v>0</v>
      </c>
      <c r="AO576" s="167">
        <f t="shared" si="95"/>
        <v>0</v>
      </c>
      <c r="AP576" s="167">
        <f t="shared" si="95"/>
        <v>0</v>
      </c>
      <c r="AQ576" s="167">
        <f t="shared" si="95"/>
        <v>0</v>
      </c>
      <c r="AR576" s="167">
        <f t="shared" si="95"/>
        <v>0</v>
      </c>
      <c r="AS576" s="167">
        <f t="shared" si="95"/>
        <v>0</v>
      </c>
      <c r="AT576" s="167">
        <f t="shared" si="95"/>
        <v>0</v>
      </c>
      <c r="AU576" s="167">
        <f t="shared" si="95"/>
        <v>0</v>
      </c>
      <c r="AV576" s="167">
        <f t="shared" si="95"/>
        <v>0</v>
      </c>
      <c r="AW576" s="167">
        <f t="shared" si="95"/>
        <v>0</v>
      </c>
      <c r="AX576" s="167">
        <f t="shared" si="95"/>
        <v>0</v>
      </c>
      <c r="AY576" s="167">
        <f t="shared" si="95"/>
        <v>0</v>
      </c>
      <c r="AZ576" s="167">
        <f t="shared" si="95"/>
        <v>0</v>
      </c>
      <c r="BA576" s="167">
        <f t="shared" si="95"/>
        <v>0</v>
      </c>
      <c r="BB576" s="167">
        <f t="shared" si="95"/>
        <v>0</v>
      </c>
      <c r="BC576" s="167">
        <f t="shared" si="95"/>
        <v>0</v>
      </c>
      <c r="BD576" s="167">
        <f t="shared" si="95"/>
        <v>0</v>
      </c>
      <c r="BE576" s="167">
        <f t="shared" si="95"/>
        <v>0</v>
      </c>
      <c r="BF576" s="167">
        <f t="shared" si="95"/>
        <v>0</v>
      </c>
      <c r="BG576" s="167">
        <f t="shared" si="95"/>
        <v>0</v>
      </c>
      <c r="BH576" s="167">
        <f t="shared" si="95"/>
        <v>0</v>
      </c>
      <c r="BI576" s="167">
        <f t="shared" si="95"/>
        <v>0</v>
      </c>
      <c r="BJ576" s="16"/>
      <c r="BK576" s="1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2" customFormat="1" hidden="1" outlineLevel="2">
      <c r="A577" s="16"/>
      <c r="B577" s="129">
        <f>C589</f>
        <v>0</v>
      </c>
      <c r="C577" s="43"/>
      <c r="D577" s="44" t="s">
        <v>72</v>
      </c>
      <c r="E577" s="43"/>
      <c r="F577" s="45"/>
      <c r="G577" s="171">
        <f>IF(G$3&gt;A20taxremlife,A20taxvalue-SUM($F577:F577),IF(A20taxremlife="N/A","n/a",A20taxvalue/A20taxremlife))</f>
        <v>0</v>
      </c>
      <c r="H577" s="171">
        <f>IF(H$3&gt;A20taxremlife,A20taxvalue-SUM($F577:G577),IF(A20taxremlife="N/A","n/a",A20taxvalue/A20taxremlife))</f>
        <v>0</v>
      </c>
      <c r="I577" s="171">
        <f>IF(I$3&gt;A20taxremlife,A20taxvalue-SUM($F577:H577),IF(A20taxremlife="N/A","n/a",A20taxvalue/A20taxremlife))</f>
        <v>0</v>
      </c>
      <c r="J577" s="171">
        <f>IF(J$3&gt;A20taxremlife,A20taxvalue-SUM($F577:I577),IF(A20taxremlife="N/A","n/a",A20taxvalue/A20taxremlife))</f>
        <v>0</v>
      </c>
      <c r="K577" s="171">
        <f>IF(K$3&gt;A20taxremlife,A20taxvalue-SUM($F577:J577),IF(A20taxremlife="N/A","n/a",A20taxvalue/A20taxremlife))</f>
        <v>0</v>
      </c>
      <c r="L577" s="171">
        <f>IF(L$3&gt;A20taxremlife,A20taxvalue-SUM($F577:K577),IF(A20taxremlife="N/A","n/a",A20taxvalue/A20taxremlife))</f>
        <v>0</v>
      </c>
      <c r="M577" s="171">
        <f>IF(M$3&gt;A20taxremlife,A20taxvalue-SUM($F577:L577),IF(A20taxremlife="N/A","n/a",A20taxvalue/A20taxremlife))</f>
        <v>0</v>
      </c>
      <c r="N577" s="171">
        <f>IF(N$3&gt;A20taxremlife,A20taxvalue-SUM($F577:M577),IF(A20taxremlife="N/A","n/a",A20taxvalue/A20taxremlife))</f>
        <v>0</v>
      </c>
      <c r="O577" s="171">
        <f>IF(O$3&gt;A20taxremlife,A20taxvalue-SUM($F577:N577),IF(A20taxremlife="N/A","n/a",A20taxvalue/A20taxremlife))</f>
        <v>0</v>
      </c>
      <c r="P577" s="171">
        <f>IF(P$3&gt;A20taxremlife,A20taxvalue-SUM($F577:O577),IF(A20taxremlife="N/A","n/a",A20taxvalue/A20taxremlife))</f>
        <v>0</v>
      </c>
      <c r="Q577" s="171">
        <f>IF(Q$3&gt;A20taxremlife,A20taxvalue-SUM($F577:P577),IF(A20taxremlife="N/A","n/a",A20taxvalue/A20taxremlife))</f>
        <v>0</v>
      </c>
      <c r="R577" s="171">
        <f>IF(R$3&gt;A20taxremlife,A20taxvalue-SUM($F577:Q577),IF(A20taxremlife="N/A","n/a",A20taxvalue/A20taxremlife))</f>
        <v>0</v>
      </c>
      <c r="S577" s="171">
        <f>IF(S$3&gt;A20taxremlife,A20taxvalue-SUM($F577:R577),IF(A20taxremlife="N/A","n/a",A20taxvalue/A20taxremlife))</f>
        <v>0</v>
      </c>
      <c r="T577" s="171">
        <f>IF(T$3&gt;A20taxremlife,A20taxvalue-SUM($F577:S577),IF(A20taxremlife="N/A","n/a",A20taxvalue/A20taxremlife))</f>
        <v>0</v>
      </c>
      <c r="U577" s="171">
        <f>IF(U$3&gt;A20taxremlife,A20taxvalue-SUM($F577:T577),IF(A20taxremlife="N/A","n/a",A20taxvalue/A20taxremlife))</f>
        <v>0</v>
      </c>
      <c r="V577" s="171">
        <f>IF(V$3&gt;A20taxremlife,A20taxvalue-SUM($F577:U577),IF(A20taxremlife="N/A","n/a",A20taxvalue/A20taxremlife))</f>
        <v>0</v>
      </c>
      <c r="W577" s="171">
        <f>IF(W$3&gt;A20taxremlife,A20taxvalue-SUM($F577:V577),IF(A20taxremlife="N/A","n/a",A20taxvalue/A20taxremlife))</f>
        <v>0</v>
      </c>
      <c r="X577" s="171">
        <f>IF(X$3&gt;A20taxremlife,A20taxvalue-SUM($F577:W577),IF(A20taxremlife="N/A","n/a",A20taxvalue/A20taxremlife))</f>
        <v>0</v>
      </c>
      <c r="Y577" s="171">
        <f>IF(Y$3&gt;A20taxremlife,A20taxvalue-SUM($F577:X577),IF(A20taxremlife="N/A","n/a",A20taxvalue/A20taxremlife))</f>
        <v>0</v>
      </c>
      <c r="Z577" s="171">
        <f>IF(Z$3&gt;A20taxremlife,A20taxvalue-SUM($F577:Y577),IF(A20taxremlife="N/A","n/a",A20taxvalue/A20taxremlife))</f>
        <v>0</v>
      </c>
      <c r="AA577" s="171">
        <f>IF(AA$3&gt;A20taxremlife,A20taxvalue-SUM($F577:Z577),IF(A20taxremlife="N/A","n/a",A20taxvalue/A20taxremlife))</f>
        <v>0</v>
      </c>
      <c r="AB577" s="171">
        <f>IF(AB$3&gt;A20taxremlife,A20taxvalue-SUM($F577:AA577),IF(A20taxremlife="N/A","n/a",A20taxvalue/A20taxremlife))</f>
        <v>0</v>
      </c>
      <c r="AC577" s="171">
        <f>IF(AC$3&gt;A20taxremlife,A20taxvalue-SUM($F577:AB577),IF(A20taxremlife="N/A","n/a",A20taxvalue/A20taxremlife))</f>
        <v>0</v>
      </c>
      <c r="AD577" s="171">
        <f>IF(AD$3&gt;A20taxremlife,A20taxvalue-SUM($F577:AC577),IF(A20taxremlife="N/A","n/a",A20taxvalue/A20taxremlife))</f>
        <v>0</v>
      </c>
      <c r="AE577" s="171">
        <f>IF(AE$3&gt;A20taxremlife,A20taxvalue-SUM($F577:AD577),IF(A20taxremlife="N/A","n/a",A20taxvalue/A20taxremlife))</f>
        <v>0</v>
      </c>
      <c r="AF577" s="171">
        <f>IF(AF$3&gt;A20taxremlife,A20taxvalue-SUM($F577:AE577),IF(A20taxremlife="N/A","n/a",A20taxvalue/A20taxremlife))</f>
        <v>0</v>
      </c>
      <c r="AG577" s="171">
        <f>IF(AG$3&gt;A20taxremlife,A20taxvalue-SUM($F577:AF577),IF(A20taxremlife="N/A","n/a",A20taxvalue/A20taxremlife))</f>
        <v>0</v>
      </c>
      <c r="AH577" s="171">
        <f>IF(AH$3&gt;A20taxremlife,A20taxvalue-SUM($F577:AG577),IF(A20taxremlife="N/A","n/a",A20taxvalue/A20taxremlife))</f>
        <v>0</v>
      </c>
      <c r="AI577" s="171">
        <f>IF(AI$3&gt;A20taxremlife,A20taxvalue-SUM($F577:AH577),IF(A20taxremlife="N/A","n/a",A20taxvalue/A20taxremlife))</f>
        <v>0</v>
      </c>
      <c r="AJ577" s="171">
        <f>IF(AJ$3&gt;A20taxremlife,A20taxvalue-SUM($F577:AI577),IF(A20taxremlife="N/A","n/a",A20taxvalue/A20taxremlife))</f>
        <v>0</v>
      </c>
      <c r="AK577" s="171">
        <f>IF(AK$3&gt;A20taxremlife,A20taxvalue-SUM($F577:AJ577),IF(A20taxremlife="N/A","n/a",A20taxvalue/A20taxremlife))</f>
        <v>0</v>
      </c>
      <c r="AL577" s="171">
        <f>IF(AL$3&gt;A20taxremlife,A20taxvalue-SUM($F577:AK577),IF(A20taxremlife="N/A","n/a",A20taxvalue/A20taxremlife))</f>
        <v>0</v>
      </c>
      <c r="AM577" s="171">
        <f>IF(AM$3&gt;A20taxremlife,A20taxvalue-SUM($F577:AL577),IF(A20taxremlife="N/A","n/a",A20taxvalue/A20taxremlife))</f>
        <v>0</v>
      </c>
      <c r="AN577" s="171">
        <f>IF(AN$3&gt;A20taxremlife,A20taxvalue-SUM($F577:AM577),IF(A20taxremlife="N/A","n/a",A20taxvalue/A20taxremlife))</f>
        <v>0</v>
      </c>
      <c r="AO577" s="171">
        <f>IF(AO$3&gt;A20taxremlife,A20taxvalue-SUM($F577:AN577),IF(A20taxremlife="N/A","n/a",A20taxvalue/A20taxremlife))</f>
        <v>0</v>
      </c>
      <c r="AP577" s="171">
        <f>IF(AP$3&gt;A20taxremlife,A20taxvalue-SUM($F577:AO577),IF(A20taxremlife="N/A","n/a",A20taxvalue/A20taxremlife))</f>
        <v>0</v>
      </c>
      <c r="AQ577" s="171">
        <f>IF(AQ$3&gt;A20taxremlife,A20taxvalue-SUM($F577:AP577),IF(A20taxremlife="N/A","n/a",A20taxvalue/A20taxremlife))</f>
        <v>0</v>
      </c>
      <c r="AR577" s="171">
        <f>IF(AR$3&gt;A20taxremlife,A20taxvalue-SUM($F577:AQ577),IF(A20taxremlife="N/A","n/a",A20taxvalue/A20taxremlife))</f>
        <v>0</v>
      </c>
      <c r="AS577" s="171">
        <f>IF(AS$3&gt;A20taxremlife,A20taxvalue-SUM($F577:AR577),IF(A20taxremlife="N/A","n/a",A20taxvalue/A20taxremlife))</f>
        <v>0</v>
      </c>
      <c r="AT577" s="171">
        <f>IF(AT$3&gt;A20taxremlife,A20taxvalue-SUM($F577:AS577),IF(A20taxremlife="N/A","n/a",A20taxvalue/A20taxremlife))</f>
        <v>0</v>
      </c>
      <c r="AU577" s="171">
        <f>IF(AU$3&gt;A20taxremlife,A20taxvalue-SUM($F577:AT577),IF(A20taxremlife="N/A","n/a",A20taxvalue/A20taxremlife))</f>
        <v>0</v>
      </c>
      <c r="AV577" s="171">
        <f>IF(AV$3&gt;A20taxremlife,A20taxvalue-SUM($F577:AU577),IF(A20taxremlife="N/A","n/a",A20taxvalue/A20taxremlife))</f>
        <v>0</v>
      </c>
      <c r="AW577" s="171">
        <f>IF(AW$3&gt;A20taxremlife,A20taxvalue-SUM($F577:AV577),IF(A20taxremlife="N/A","n/a",A20taxvalue/A20taxremlife))</f>
        <v>0</v>
      </c>
      <c r="AX577" s="171">
        <f>IF(AX$3&gt;A20taxremlife,A20taxvalue-SUM($F577:AW577),IF(A20taxremlife="N/A","n/a",A20taxvalue/A20taxremlife))</f>
        <v>0</v>
      </c>
      <c r="AY577" s="171">
        <f>IF(AY$3&gt;A20taxremlife,A20taxvalue-SUM($F577:AX577),IF(A20taxremlife="N/A","n/a",A20taxvalue/A20taxremlife))</f>
        <v>0</v>
      </c>
      <c r="AZ577" s="171">
        <f>IF(AZ$3&gt;A20taxremlife,A20taxvalue-SUM($F577:AY577),IF(A20taxremlife="N/A","n/a",A20taxvalue/A20taxremlife))</f>
        <v>0</v>
      </c>
      <c r="BA577" s="171">
        <f>IF(BA$3&gt;A20taxremlife,A20taxvalue-SUM($F577:AZ577),IF(A20taxremlife="N/A","n/a",A20taxvalue/A20taxremlife))</f>
        <v>0</v>
      </c>
      <c r="BB577" s="171">
        <f>IF(BB$3&gt;A20taxremlife,A20taxvalue-SUM($F577:BA577),IF(A20taxremlife="N/A","n/a",A20taxvalue/A20taxremlife))</f>
        <v>0</v>
      </c>
      <c r="BC577" s="171">
        <f>IF(BC$3&gt;A20taxremlife,A20taxvalue-SUM($F577:BB577),IF(A20taxremlife="N/A","n/a",A20taxvalue/A20taxremlife))</f>
        <v>0</v>
      </c>
      <c r="BD577" s="171">
        <f>IF(BD$3&gt;A20taxremlife,A20taxvalue-SUM($F577:BC577),IF(A20taxremlife="N/A","n/a",A20taxvalue/A20taxremlife))</f>
        <v>0</v>
      </c>
      <c r="BE577" s="171">
        <f>IF(BE$3&gt;A20taxremlife,A20taxvalue-SUM($F577:BD577),IF(A20taxremlife="N/A","n/a",A20taxvalue/A20taxremlife))</f>
        <v>0</v>
      </c>
      <c r="BF577" s="171">
        <f>IF(BF$3&gt;A20taxremlife,A20taxvalue-SUM($F577:BE577),IF(A20taxremlife="N/A","n/a",A20taxvalue/A20taxremlife))</f>
        <v>0</v>
      </c>
      <c r="BG577" s="171">
        <f>IF(BG$3&gt;A20taxremlife,A20taxvalue-SUM($F577:BF577),IF(A20taxremlife="N/A","n/a",A20taxvalue/A20taxremlife))</f>
        <v>0</v>
      </c>
      <c r="BH577" s="171">
        <f>IF(BH$3&gt;A20taxremlife,A20taxvalue-SUM($F577:BG577),IF(A20taxremlife="N/A","n/a",A20taxvalue/A20taxremlife))</f>
        <v>0</v>
      </c>
      <c r="BI577" s="171">
        <f>IF(BI$3&gt;A20taxremlife,A20taxvalue-SUM($F577:BH577),IF(A20taxremlife="N/A","n/a",A20taxvalue/A20taxremlife))</f>
        <v>0</v>
      </c>
      <c r="BJ577" s="16"/>
      <c r="BK577" s="16"/>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2" customFormat="1" hidden="1" outlineLevel="2">
      <c r="A578" s="16"/>
      <c r="B578" s="16"/>
      <c r="C578" s="35"/>
      <c r="D578" s="546" t="s">
        <v>71</v>
      </c>
      <c r="E578" s="293">
        <v>0</v>
      </c>
      <c r="F578" s="37"/>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c r="AN578" s="172"/>
      <c r="AO578" s="172"/>
      <c r="AP578" s="172"/>
      <c r="AQ578" s="172"/>
      <c r="AR578" s="172"/>
      <c r="AS578" s="172"/>
      <c r="AT578" s="172"/>
      <c r="AU578" s="172"/>
      <c r="AV578" s="172"/>
      <c r="AW578" s="172"/>
      <c r="AX578" s="172"/>
      <c r="AY578" s="172"/>
      <c r="AZ578" s="172"/>
      <c r="BA578" s="172"/>
      <c r="BB578" s="172"/>
      <c r="BC578" s="172"/>
      <c r="BD578" s="172"/>
      <c r="BE578" s="172"/>
      <c r="BF578" s="172"/>
      <c r="BG578" s="172"/>
      <c r="BH578" s="172"/>
      <c r="BI578" s="172"/>
      <c r="BJ578" s="16"/>
      <c r="BK578" s="16"/>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2" customFormat="1" hidden="1" outlineLevel="2">
      <c r="A579" s="16"/>
      <c r="B579" s="16"/>
      <c r="C579" s="35"/>
      <c r="D579" s="546"/>
      <c r="E579" s="293">
        <v>1</v>
      </c>
      <c r="F579" s="37"/>
      <c r="G579" s="317"/>
      <c r="H579" s="172">
        <f>IF(A20taxstdlife="n/a","n/a",IF(H$3&gt;(A20taxstdlife+$E579),((Input!$G$122+Input!$G$98)*$G$7)-SUM($G579:G579),((Input!$G$122+Input!$G$98)*$G$7)/A20taxstdlife))</f>
        <v>0</v>
      </c>
      <c r="I579" s="172">
        <f>IF(A20taxstdlife="n/a","n/a",IF(I$3&gt;(A20taxstdlife+$E579),((Input!$G$122+Input!$G$98)*$G$7)-SUM($G579:H579),((Input!$G$122+Input!$G$98)*$G$7)/A20taxstdlife))</f>
        <v>0</v>
      </c>
      <c r="J579" s="172">
        <f>IF(A20taxstdlife="n/a","n/a",IF(J$3&gt;(A20taxstdlife+$E579),((Input!$G$122+Input!$G$98)*$G$7)-SUM($G579:I579),((Input!$G$122+Input!$G$98)*$G$7)/A20taxstdlife))</f>
        <v>0</v>
      </c>
      <c r="K579" s="172">
        <f>IF(A20taxstdlife="n/a","n/a",IF(K$3&gt;(A20taxstdlife+$E579),((Input!$G$122+Input!$G$98)*$G$7)-SUM($G579:J579),((Input!$G$122+Input!$G$98)*$G$7)/A20taxstdlife))</f>
        <v>0</v>
      </c>
      <c r="L579" s="172">
        <f>IF(A20taxstdlife="n/a","n/a",IF(L$3&gt;(A20taxstdlife+$E579),((Input!$G$122+Input!$G$98)*$G$7)-SUM($G579:K579),((Input!$G$122+Input!$G$98)*$G$7)/A20taxstdlife))</f>
        <v>0</v>
      </c>
      <c r="M579" s="172">
        <f>IF(A20taxstdlife="n/a","n/a",IF(M$3&gt;(A20taxstdlife+$E579),((Input!$G$122+Input!$G$98)*$G$7)-SUM($G579:L579),((Input!$G$122+Input!$G$98)*$G$7)/A20taxstdlife))</f>
        <v>0</v>
      </c>
      <c r="N579" s="172">
        <f>IF(A20taxstdlife="n/a","n/a",IF(N$3&gt;(A20taxstdlife+$E579),((Input!$G$122+Input!$G$98)*$G$7)-SUM($G579:M579),((Input!$G$122+Input!$G$98)*$G$7)/A20taxstdlife))</f>
        <v>0</v>
      </c>
      <c r="O579" s="172">
        <f>IF(A20taxstdlife="n/a","n/a",IF(O$3&gt;(A20taxstdlife+$E579),((Input!$G$122+Input!$G$98)*$G$7)-SUM($G579:N579),((Input!$G$122+Input!$G$98)*$G$7)/A20taxstdlife))</f>
        <v>0</v>
      </c>
      <c r="P579" s="172">
        <f>IF(A20taxstdlife="n/a","n/a",IF(P$3&gt;(A20taxstdlife+$E579),((Input!$G$122+Input!$G$98)*$G$7)-SUM($G579:O579),((Input!$G$122+Input!$G$98)*$G$7)/A20taxstdlife))</f>
        <v>0</v>
      </c>
      <c r="Q579" s="172">
        <f>IF(A20taxstdlife="n/a","n/a",IF(Q$3&gt;(A20taxstdlife+$E579),((Input!$G$122+Input!$G$98)*$G$7)-SUM($G579:P579),((Input!$G$122+Input!$G$98)*$G$7)/A20taxstdlife))</f>
        <v>0</v>
      </c>
      <c r="R579" s="172">
        <f>IF(A20taxstdlife="n/a","n/a",IF(R$3&gt;(A20taxstdlife+$E579),((Input!$G$122+Input!$G$98)*$G$7)-SUM($G579:Q579),((Input!$G$122+Input!$G$98)*$G$7)/A20taxstdlife))</f>
        <v>0</v>
      </c>
      <c r="S579" s="172">
        <f>IF(A20taxstdlife="n/a","n/a",IF(S$3&gt;(A20taxstdlife+$E579),((Input!$G$122+Input!$G$98)*$G$7)-SUM($G579:R579),((Input!$G$122+Input!$G$98)*$G$7)/A20taxstdlife))</f>
        <v>0</v>
      </c>
      <c r="T579" s="172">
        <f>IF(A20taxstdlife="n/a","n/a",IF(T$3&gt;(A20taxstdlife+$E579),((Input!$G$122+Input!$G$98)*$G$7)-SUM($G579:S579),((Input!$G$122+Input!$G$98)*$G$7)/A20taxstdlife))</f>
        <v>0</v>
      </c>
      <c r="U579" s="172">
        <f>IF(A20taxstdlife="n/a","n/a",IF(U$3&gt;(A20taxstdlife+$E579),((Input!$G$122+Input!$G$98)*$G$7)-SUM($G579:T579),((Input!$G$122+Input!$G$98)*$G$7)/A20taxstdlife))</f>
        <v>0</v>
      </c>
      <c r="V579" s="172">
        <f>IF(A20taxstdlife="n/a","n/a",IF(V$3&gt;(A20taxstdlife+$E579),((Input!$G$122+Input!$G$98)*$G$7)-SUM($G579:U579),((Input!$G$122+Input!$G$98)*$G$7)/A20taxstdlife))</f>
        <v>0</v>
      </c>
      <c r="W579" s="172">
        <f>IF(A20taxstdlife="n/a","n/a",IF(W$3&gt;(A20taxstdlife+$E579),((Input!$G$122+Input!$G$98)*$G$7)-SUM($G579:V579),((Input!$G$122+Input!$G$98)*$G$7)/A20taxstdlife))</f>
        <v>0</v>
      </c>
      <c r="X579" s="172">
        <f>IF(A20taxstdlife="n/a","n/a",IF(X$3&gt;(A20taxstdlife+$E579),((Input!$G$122+Input!$G$98)*$G$7)-SUM($G579:W579),((Input!$G$122+Input!$G$98)*$G$7)/A20taxstdlife))</f>
        <v>0</v>
      </c>
      <c r="Y579" s="172">
        <f>IF(A20taxstdlife="n/a","n/a",IF(Y$3&gt;(A20taxstdlife+$E579),((Input!$G$122+Input!$G$98)*$G$7)-SUM($G579:X579),((Input!$G$122+Input!$G$98)*$G$7)/A20taxstdlife))</f>
        <v>0</v>
      </c>
      <c r="Z579" s="172">
        <f>IF(A20taxstdlife="n/a","n/a",IF(Z$3&gt;(A20taxstdlife+$E579),((Input!$G$122+Input!$G$98)*$G$7)-SUM($G579:Y579),((Input!$G$122+Input!$G$98)*$G$7)/A20taxstdlife))</f>
        <v>0</v>
      </c>
      <c r="AA579" s="172">
        <f>IF(A20taxstdlife="n/a","n/a",IF(AA$3&gt;(A20taxstdlife+$E579),((Input!$G$122+Input!$G$98)*$G$7)-SUM($G579:Z579),((Input!$G$122+Input!$G$98)*$G$7)/A20taxstdlife))</f>
        <v>0</v>
      </c>
      <c r="AB579" s="172">
        <f>IF(A20taxstdlife="n/a","n/a",IF(AB$3&gt;(A20taxstdlife+$E579),((Input!$G$122+Input!$G$98)*$G$7)-SUM($G579:AA579),((Input!$G$122+Input!$G$98)*$G$7)/A20taxstdlife))</f>
        <v>0</v>
      </c>
      <c r="AC579" s="172">
        <f>IF(A20taxstdlife="n/a","n/a",IF(AC$3&gt;(A20taxstdlife+$E579),((Input!$G$122+Input!$G$98)*$G$7)-SUM($G579:AB579),((Input!$G$122+Input!$G$98)*$G$7)/A20taxstdlife))</f>
        <v>0</v>
      </c>
      <c r="AD579" s="172">
        <f>IF(A20taxstdlife="n/a","n/a",IF(AD$3&gt;(A20taxstdlife+$E579),((Input!$G$122+Input!$G$98)*$G$7)-SUM($G579:AC579),((Input!$G$122+Input!$G$98)*$G$7)/A20taxstdlife))</f>
        <v>0</v>
      </c>
      <c r="AE579" s="172">
        <f>IF(A20taxstdlife="n/a","n/a",IF(AE$3&gt;(A20taxstdlife+$E579),((Input!$G$122+Input!$G$98)*$G$7)-SUM($G579:AD579),((Input!$G$122+Input!$G$98)*$G$7)/A20taxstdlife))</f>
        <v>0</v>
      </c>
      <c r="AF579" s="172">
        <f>IF(A20taxstdlife="n/a","n/a",IF(AF$3&gt;(A20taxstdlife+$E579),((Input!$G$122+Input!$G$98)*$G$7)-SUM($G579:AE579),((Input!$G$122+Input!$G$98)*$G$7)/A20taxstdlife))</f>
        <v>0</v>
      </c>
      <c r="AG579" s="172">
        <f>IF(A20taxstdlife="n/a","n/a",IF(AG$3&gt;(A20taxstdlife+$E579),((Input!$G$122+Input!$G$98)*$G$7)-SUM($G579:AF579),((Input!$G$122+Input!$G$98)*$G$7)/A20taxstdlife))</f>
        <v>0</v>
      </c>
      <c r="AH579" s="172">
        <f>IF(A20taxstdlife="n/a","n/a",IF(AH$3&gt;(A20taxstdlife+$E579),((Input!$G$122+Input!$G$98)*$G$7)-SUM($G579:AG579),((Input!$G$122+Input!$G$98)*$G$7)/A20taxstdlife))</f>
        <v>0</v>
      </c>
      <c r="AI579" s="172">
        <f>IF(A20taxstdlife="n/a","n/a",IF(AI$3&gt;(A20taxstdlife+$E579),((Input!$G$122+Input!$G$98)*$G$7)-SUM($G579:AH579),((Input!$G$122+Input!$G$98)*$G$7)/A20taxstdlife))</f>
        <v>0</v>
      </c>
      <c r="AJ579" s="172">
        <f>IF(A20taxstdlife="n/a","n/a",IF(AJ$3&gt;(A20taxstdlife+$E579),((Input!$G$122+Input!$G$98)*$G$7)-SUM($G579:AI579),((Input!$G$122+Input!$G$98)*$G$7)/A20taxstdlife))</f>
        <v>0</v>
      </c>
      <c r="AK579" s="172">
        <f>IF(A20taxstdlife="n/a","n/a",IF(AK$3&gt;(A20taxstdlife+$E579),((Input!$G$122+Input!$G$98)*$G$7)-SUM($G579:AJ579),((Input!$G$122+Input!$G$98)*$G$7)/A20taxstdlife))</f>
        <v>0</v>
      </c>
      <c r="AL579" s="172">
        <f>IF(A20taxstdlife="n/a","n/a",IF(AL$3&gt;(A20taxstdlife+$E579),((Input!$G$122+Input!$G$98)*$G$7)-SUM($G579:AK579),((Input!$G$122+Input!$G$98)*$G$7)/A20taxstdlife))</f>
        <v>0</v>
      </c>
      <c r="AM579" s="172">
        <f>IF(A20taxstdlife="n/a","n/a",IF(AM$3&gt;(A20taxstdlife+$E579),((Input!$G$122+Input!$G$98)*$G$7)-SUM($G579:AL579),((Input!$G$122+Input!$G$98)*$G$7)/A20taxstdlife))</f>
        <v>0</v>
      </c>
      <c r="AN579" s="172">
        <f>IF(A20taxstdlife="n/a","n/a",IF(AN$3&gt;(A20taxstdlife+$E579),((Input!$G$122+Input!$G$98)*$G$7)-SUM($G579:AM579),((Input!$G$122+Input!$G$98)*$G$7)/A20taxstdlife))</f>
        <v>0</v>
      </c>
      <c r="AO579" s="172">
        <f>IF(A20taxstdlife="n/a","n/a",IF(AO$3&gt;(A20taxstdlife+$E579),((Input!$G$122+Input!$G$98)*$G$7)-SUM($G579:AN579),((Input!$G$122+Input!$G$98)*$G$7)/A20taxstdlife))</f>
        <v>0</v>
      </c>
      <c r="AP579" s="172">
        <f>IF(A20taxstdlife="n/a","n/a",IF(AP$3&gt;(A20taxstdlife+$E579),((Input!$G$122+Input!$G$98)*$G$7)-SUM($G579:AO579),((Input!$G$122+Input!$G$98)*$G$7)/A20taxstdlife))</f>
        <v>0</v>
      </c>
      <c r="AQ579" s="172">
        <f>IF(A20taxstdlife="n/a","n/a",IF(AQ$3&gt;(A20taxstdlife+$E579),((Input!$G$122+Input!$G$98)*$G$7)-SUM($G579:AP579),((Input!$G$122+Input!$G$98)*$G$7)/A20taxstdlife))</f>
        <v>0</v>
      </c>
      <c r="AR579" s="172">
        <f>IF(A20taxstdlife="n/a","n/a",IF(AR$3&gt;(A20taxstdlife+$E579),((Input!$G$122+Input!$G$98)*$G$7)-SUM($G579:AQ579),((Input!$G$122+Input!$G$98)*$G$7)/A20taxstdlife))</f>
        <v>0</v>
      </c>
      <c r="AS579" s="172">
        <f>IF(A20taxstdlife="n/a","n/a",IF(AS$3&gt;(A20taxstdlife+$E579),((Input!$G$122+Input!$G$98)*$G$7)-SUM($G579:AR579),((Input!$G$122+Input!$G$98)*$G$7)/A20taxstdlife))</f>
        <v>0</v>
      </c>
      <c r="AT579" s="172">
        <f>IF(A20taxstdlife="n/a","n/a",IF(AT$3&gt;(A20taxstdlife+$E579),((Input!$G$122+Input!$G$98)*$G$7)-SUM($G579:AS579),((Input!$G$122+Input!$G$98)*$G$7)/A20taxstdlife))</f>
        <v>0</v>
      </c>
      <c r="AU579" s="172">
        <f>IF(A20taxstdlife="n/a","n/a",IF(AU$3&gt;(A20taxstdlife+$E579),((Input!$G$122+Input!$G$98)*$G$7)-SUM($G579:AT579),((Input!$G$122+Input!$G$98)*$G$7)/A20taxstdlife))</f>
        <v>0</v>
      </c>
      <c r="AV579" s="172">
        <f>IF(A20taxstdlife="n/a","n/a",IF(AV$3&gt;(A20taxstdlife+$E579),((Input!$G$122+Input!$G$98)*$G$7)-SUM($G579:AU579),((Input!$G$122+Input!$G$98)*$G$7)/A20taxstdlife))</f>
        <v>0</v>
      </c>
      <c r="AW579" s="172">
        <f>IF(A20taxstdlife="n/a","n/a",IF(AW$3&gt;(A20taxstdlife+$E579),((Input!$G$122+Input!$G$98)*$G$7)-SUM($G579:AV579),((Input!$G$122+Input!$G$98)*$G$7)/A20taxstdlife))</f>
        <v>0</v>
      </c>
      <c r="AX579" s="172">
        <f>IF(A20taxstdlife="n/a","n/a",IF(AX$3&gt;(A20taxstdlife+$E579),((Input!$G$122+Input!$G$98)*$G$7)-SUM($G579:AW579),((Input!$G$122+Input!$G$98)*$G$7)/A20taxstdlife))</f>
        <v>0</v>
      </c>
      <c r="AY579" s="172">
        <f>IF(A20taxstdlife="n/a","n/a",IF(AY$3&gt;(A20taxstdlife+$E579),((Input!$G$122+Input!$G$98)*$G$7)-SUM($G579:AX579),((Input!$G$122+Input!$G$98)*$G$7)/A20taxstdlife))</f>
        <v>0</v>
      </c>
      <c r="AZ579" s="172">
        <f>IF(A20taxstdlife="n/a","n/a",IF(AZ$3&gt;(A20taxstdlife+$E579),((Input!$G$122+Input!$G$98)*$G$7)-SUM($G579:AY579),((Input!$G$122+Input!$G$98)*$G$7)/A20taxstdlife))</f>
        <v>0</v>
      </c>
      <c r="BA579" s="172">
        <f>IF(A20taxstdlife="n/a","n/a",IF(BA$3&gt;(A20taxstdlife+$E579),((Input!$G$122+Input!$G$98)*$G$7)-SUM($G579:AZ579),((Input!$G$122+Input!$G$98)*$G$7)/A20taxstdlife))</f>
        <v>0</v>
      </c>
      <c r="BB579" s="172">
        <f>IF(A20taxstdlife="n/a","n/a",IF(BB$3&gt;(A20taxstdlife+$E579),((Input!$G$122+Input!$G$98)*$G$7)-SUM($G579:BA579),((Input!$G$122+Input!$G$98)*$G$7)/A20taxstdlife))</f>
        <v>0</v>
      </c>
      <c r="BC579" s="172">
        <f>IF(A20taxstdlife="n/a","n/a",IF(BC$3&gt;(A20taxstdlife+$E579),((Input!$G$122+Input!$G$98)*$G$7)-SUM($G579:BB579),((Input!$G$122+Input!$G$98)*$G$7)/A20taxstdlife))</f>
        <v>0</v>
      </c>
      <c r="BD579" s="172">
        <f>IF(A20taxstdlife="n/a","n/a",IF(BD$3&gt;(A20taxstdlife+$E579),((Input!$G$122+Input!$G$98)*$G$7)-SUM($G579:BC579),((Input!$G$122+Input!$G$98)*$G$7)/A20taxstdlife))</f>
        <v>0</v>
      </c>
      <c r="BE579" s="172">
        <f>IF(A20taxstdlife="n/a","n/a",IF(BE$3&gt;(A20taxstdlife+$E579),((Input!$G$122+Input!$G$98)*$G$7)-SUM($G579:BD579),((Input!$G$122+Input!$G$98)*$G$7)/A20taxstdlife))</f>
        <v>0</v>
      </c>
      <c r="BF579" s="172">
        <f>IF(A20taxstdlife="n/a","n/a",IF(BF$3&gt;(A20taxstdlife+$E579),((Input!$G$122+Input!$G$98)*$G$7)-SUM($G579:BE579),((Input!$G$122+Input!$G$98)*$G$7)/A20taxstdlife))</f>
        <v>0</v>
      </c>
      <c r="BG579" s="172">
        <f>IF(A20taxstdlife="n/a","n/a",IF(BG$3&gt;(A20taxstdlife+$E579),((Input!$G$122+Input!$G$98)*$G$7)-SUM($G579:BF579),((Input!$G$122+Input!$G$98)*$G$7)/A20taxstdlife))</f>
        <v>0</v>
      </c>
      <c r="BH579" s="172">
        <f>IF(A20taxstdlife="n/a","n/a",IF(BH$3&gt;(A20taxstdlife+$E579),((Input!$G$122+Input!$G$98)*$G$7)-SUM($G579:BG579),((Input!$G$122+Input!$G$98)*$G$7)/A20taxstdlife))</f>
        <v>0</v>
      </c>
      <c r="BI579" s="172">
        <f>IF(A20taxstdlife="n/a","n/a",IF(BI$3&gt;(A20taxstdlife+$E579),((Input!$G$122+Input!$G$98)*$G$7)-SUM($G579:BH579),((Input!$G$122+Input!$G$98)*$G$7)/A20taxstdlife))</f>
        <v>0</v>
      </c>
      <c r="BJ579" s="16"/>
      <c r="BK579" s="16"/>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2" customFormat="1" hidden="1" outlineLevel="2">
      <c r="A580" s="16"/>
      <c r="B580" s="16"/>
      <c r="C580" s="35"/>
      <c r="D580" s="546"/>
      <c r="E580" s="293">
        <v>2</v>
      </c>
      <c r="F580" s="37"/>
      <c r="G580" s="318"/>
      <c r="H580" s="319"/>
      <c r="I580" s="172">
        <f>IF(A20taxstdlife="n/a","n/a",IF(I$3&gt;(A20taxstdlife+$E580),((Input!$H$122+Input!$H$98)*$H$7)-SUM($H580:H580),((Input!$H$122+Input!$H$98)*$H$7)/A20taxstdlife))</f>
        <v>0</v>
      </c>
      <c r="J580" s="172">
        <f>IF(A20taxstdlife="n/a","n/a",IF(J$3&gt;(A20taxstdlife+$E580),((Input!$H$122+Input!$H$98)*$H$7)-SUM($H580:I580),((Input!$H$122+Input!$H$98)*$H$7)/A20taxstdlife))</f>
        <v>0</v>
      </c>
      <c r="K580" s="172">
        <f>IF(A20taxstdlife="n/a","n/a",IF(K$3&gt;(A20taxstdlife+$E580),((Input!$H$122+Input!$H$98)*$H$7)-SUM($H580:J580),((Input!$H$122+Input!$H$98)*$H$7)/A20taxstdlife))</f>
        <v>0</v>
      </c>
      <c r="L580" s="172">
        <f>IF(A20taxstdlife="n/a","n/a",IF(L$3&gt;(A20taxstdlife+$E580),((Input!$H$122+Input!$H$98)*$H$7)-SUM($H580:K580),((Input!$H$122+Input!$H$98)*$H$7)/A20taxstdlife))</f>
        <v>0</v>
      </c>
      <c r="M580" s="172">
        <f>IF(A20taxstdlife="n/a","n/a",IF(M$3&gt;(A20taxstdlife+$E580),((Input!$H$122+Input!$H$98)*$H$7)-SUM($H580:L580),((Input!$H$122+Input!$H$98)*$H$7)/A20taxstdlife))</f>
        <v>0</v>
      </c>
      <c r="N580" s="172">
        <f>IF(A20taxstdlife="n/a","n/a",IF(N$3&gt;(A20taxstdlife+$E580),((Input!$H$122+Input!$H$98)*$H$7)-SUM($H580:M580),((Input!$H$122+Input!$H$98)*$H$7)/A20taxstdlife))</f>
        <v>0</v>
      </c>
      <c r="O580" s="172">
        <f>IF(A20taxstdlife="n/a","n/a",IF(O$3&gt;(A20taxstdlife+$E580),((Input!$H$122+Input!$H$98)*$H$7)-SUM($H580:N580),((Input!$H$122+Input!$H$98)*$H$7)/A20taxstdlife))</f>
        <v>0</v>
      </c>
      <c r="P580" s="172">
        <f>IF(A20taxstdlife="n/a","n/a",IF(P$3&gt;(A20taxstdlife+$E580),((Input!$H$122+Input!$H$98)*$H$7)-SUM($H580:O580),((Input!$H$122+Input!$H$98)*$H$7)/A20taxstdlife))</f>
        <v>0</v>
      </c>
      <c r="Q580" s="172">
        <f>IF(A20taxstdlife="n/a","n/a",IF(Q$3&gt;(A20taxstdlife+$E580),((Input!$H$122+Input!$H$98)*$H$7)-SUM($H580:P580),((Input!$H$122+Input!$H$98)*$H$7)/A20taxstdlife))</f>
        <v>0</v>
      </c>
      <c r="R580" s="172">
        <f>IF(A20taxstdlife="n/a","n/a",IF(R$3&gt;(A20taxstdlife+$E580),((Input!$H$122+Input!$H$98)*$H$7)-SUM($H580:Q580),((Input!$H$122+Input!$H$98)*$H$7)/A20taxstdlife))</f>
        <v>0</v>
      </c>
      <c r="S580" s="172">
        <f>IF(A20taxstdlife="n/a","n/a",IF(S$3&gt;(A20taxstdlife+$E580),((Input!$H$122+Input!$H$98)*$H$7)-SUM($H580:R580),((Input!$H$122+Input!$H$98)*$H$7)/A20taxstdlife))</f>
        <v>0</v>
      </c>
      <c r="T580" s="172">
        <f>IF(A20taxstdlife="n/a","n/a",IF(T$3&gt;(A20taxstdlife+$E580),((Input!$H$122+Input!$H$98)*$H$7)-SUM($H580:S580),((Input!$H$122+Input!$H$98)*$H$7)/A20taxstdlife))</f>
        <v>0</v>
      </c>
      <c r="U580" s="172">
        <f>IF(A20taxstdlife="n/a","n/a",IF(U$3&gt;(A20taxstdlife+$E580),((Input!$H$122+Input!$H$98)*$H$7)-SUM($H580:T580),((Input!$H$122+Input!$H$98)*$H$7)/A20taxstdlife))</f>
        <v>0</v>
      </c>
      <c r="V580" s="172">
        <f>IF(A20taxstdlife="n/a","n/a",IF(V$3&gt;(A20taxstdlife+$E580),((Input!$H$122+Input!$H$98)*$H$7)-SUM($H580:U580),((Input!$H$122+Input!$H$98)*$H$7)/A20taxstdlife))</f>
        <v>0</v>
      </c>
      <c r="W580" s="172">
        <f>IF(A20taxstdlife="n/a","n/a",IF(W$3&gt;(A20taxstdlife+$E580),((Input!$H$122+Input!$H$98)*$H$7)-SUM($H580:V580),((Input!$H$122+Input!$H$98)*$H$7)/A20taxstdlife))</f>
        <v>0</v>
      </c>
      <c r="X580" s="172">
        <f>IF(A20taxstdlife="n/a","n/a",IF(X$3&gt;(A20taxstdlife+$E580),((Input!$H$122+Input!$H$98)*$H$7)-SUM($H580:W580),((Input!$H$122+Input!$H$98)*$H$7)/A20taxstdlife))</f>
        <v>0</v>
      </c>
      <c r="Y580" s="172">
        <f>IF(A20taxstdlife="n/a","n/a",IF(Y$3&gt;(A20taxstdlife+$E580),((Input!$H$122+Input!$H$98)*$H$7)-SUM($H580:X580),((Input!$H$122+Input!$H$98)*$H$7)/A20taxstdlife))</f>
        <v>0</v>
      </c>
      <c r="Z580" s="172">
        <f>IF(A20taxstdlife="n/a","n/a",IF(Z$3&gt;(A20taxstdlife+$E580),((Input!$H$122+Input!$H$98)*$H$7)-SUM($H580:Y580),((Input!$H$122+Input!$H$98)*$H$7)/A20taxstdlife))</f>
        <v>0</v>
      </c>
      <c r="AA580" s="172">
        <f>IF(A20taxstdlife="n/a","n/a",IF(AA$3&gt;(A20taxstdlife+$E580),((Input!$H$122+Input!$H$98)*$H$7)-SUM($H580:Z580),((Input!$H$122+Input!$H$98)*$H$7)/A20taxstdlife))</f>
        <v>0</v>
      </c>
      <c r="AB580" s="172">
        <f>IF(A20taxstdlife="n/a","n/a",IF(AB$3&gt;(A20taxstdlife+$E580),((Input!$H$122+Input!$H$98)*$H$7)-SUM($H580:AA580),((Input!$H$122+Input!$H$98)*$H$7)/A20taxstdlife))</f>
        <v>0</v>
      </c>
      <c r="AC580" s="172">
        <f>IF(A20taxstdlife="n/a","n/a",IF(AC$3&gt;(A20taxstdlife+$E580),((Input!$H$122+Input!$H$98)*$H$7)-SUM($H580:AB580),((Input!$H$122+Input!$H$98)*$H$7)/A20taxstdlife))</f>
        <v>0</v>
      </c>
      <c r="AD580" s="172">
        <f>IF(A20taxstdlife="n/a","n/a",IF(AD$3&gt;(A20taxstdlife+$E580),((Input!$H$122+Input!$H$98)*$H$7)-SUM($H580:AC580),((Input!$H$122+Input!$H$98)*$H$7)/A20taxstdlife))</f>
        <v>0</v>
      </c>
      <c r="AE580" s="172">
        <f>IF(A20taxstdlife="n/a","n/a",IF(AE$3&gt;(A20taxstdlife+$E580),((Input!$H$122+Input!$H$98)*$H$7)-SUM($H580:AD580),((Input!$H$122+Input!$H$98)*$H$7)/A20taxstdlife))</f>
        <v>0</v>
      </c>
      <c r="AF580" s="172">
        <f>IF(A20taxstdlife="n/a","n/a",IF(AF$3&gt;(A20taxstdlife+$E580),((Input!$H$122+Input!$H$98)*$H$7)-SUM($H580:AE580),((Input!$H$122+Input!$H$98)*$H$7)/A20taxstdlife))</f>
        <v>0</v>
      </c>
      <c r="AG580" s="172">
        <f>IF(A20taxstdlife="n/a","n/a",IF(AG$3&gt;(A20taxstdlife+$E580),((Input!$H$122+Input!$H$98)*$H$7)-SUM($H580:AF580),((Input!$H$122+Input!$H$98)*$H$7)/A20taxstdlife))</f>
        <v>0</v>
      </c>
      <c r="AH580" s="172">
        <f>IF(A20taxstdlife="n/a","n/a",IF(AH$3&gt;(A20taxstdlife+$E580),((Input!$H$122+Input!$H$98)*$H$7)-SUM($H580:AG580),((Input!$H$122+Input!$H$98)*$H$7)/A20taxstdlife))</f>
        <v>0</v>
      </c>
      <c r="AI580" s="172">
        <f>IF(A20taxstdlife="n/a","n/a",IF(AI$3&gt;(A20taxstdlife+$E580),((Input!$H$122+Input!$H$98)*$H$7)-SUM($H580:AH580),((Input!$H$122+Input!$H$98)*$H$7)/A20taxstdlife))</f>
        <v>0</v>
      </c>
      <c r="AJ580" s="172">
        <f>IF(A20taxstdlife="n/a","n/a",IF(AJ$3&gt;(A20taxstdlife+$E580),((Input!$H$122+Input!$H$98)*$H$7)-SUM($H580:AI580),((Input!$H$122+Input!$H$98)*$H$7)/A20taxstdlife))</f>
        <v>0</v>
      </c>
      <c r="AK580" s="172">
        <f>IF(A20taxstdlife="n/a","n/a",IF(AK$3&gt;(A20taxstdlife+$E580),((Input!$H$122+Input!$H$98)*$H$7)-SUM($H580:AJ580),((Input!$H$122+Input!$H$98)*$H$7)/A20taxstdlife))</f>
        <v>0</v>
      </c>
      <c r="AL580" s="172">
        <f>IF(A20taxstdlife="n/a","n/a",IF(AL$3&gt;(A20taxstdlife+$E580),((Input!$H$122+Input!$H$98)*$H$7)-SUM($H580:AK580),((Input!$H$122+Input!$H$98)*$H$7)/A20taxstdlife))</f>
        <v>0</v>
      </c>
      <c r="AM580" s="172">
        <f>IF(A20taxstdlife="n/a","n/a",IF(AM$3&gt;(A20taxstdlife+$E580),((Input!$H$122+Input!$H$98)*$H$7)-SUM($H580:AL580),((Input!$H$122+Input!$H$98)*$H$7)/A20taxstdlife))</f>
        <v>0</v>
      </c>
      <c r="AN580" s="172">
        <f>IF(A20taxstdlife="n/a","n/a",IF(AN$3&gt;(A20taxstdlife+$E580),((Input!$H$122+Input!$H$98)*$H$7)-SUM($H580:AM580),((Input!$H$122+Input!$H$98)*$H$7)/A20taxstdlife))</f>
        <v>0</v>
      </c>
      <c r="AO580" s="172">
        <f>IF(A20taxstdlife="n/a","n/a",IF(AO$3&gt;(A20taxstdlife+$E580),((Input!$H$122+Input!$H$98)*$H$7)-SUM($H580:AN580),((Input!$H$122+Input!$H$98)*$H$7)/A20taxstdlife))</f>
        <v>0</v>
      </c>
      <c r="AP580" s="172">
        <f>IF(A20taxstdlife="n/a","n/a",IF(AP$3&gt;(A20taxstdlife+$E580),((Input!$H$122+Input!$H$98)*$H$7)-SUM($H580:AO580),((Input!$H$122+Input!$H$98)*$H$7)/A20taxstdlife))</f>
        <v>0</v>
      </c>
      <c r="AQ580" s="172">
        <f>IF(A20taxstdlife="n/a","n/a",IF(AQ$3&gt;(A20taxstdlife+$E580),((Input!$H$122+Input!$H$98)*$H$7)-SUM($H580:AP580),((Input!$H$122+Input!$H$98)*$H$7)/A20taxstdlife))</f>
        <v>0</v>
      </c>
      <c r="AR580" s="172">
        <f>IF(A20taxstdlife="n/a","n/a",IF(AR$3&gt;(A20taxstdlife+$E580),((Input!$H$122+Input!$H$98)*$H$7)-SUM($H580:AQ580),((Input!$H$122+Input!$H$98)*$H$7)/A20taxstdlife))</f>
        <v>0</v>
      </c>
      <c r="AS580" s="172">
        <f>IF(A20taxstdlife="n/a","n/a",IF(AS$3&gt;(A20taxstdlife+$E580),((Input!$H$122+Input!$H$98)*$H$7)-SUM($H580:AR580),((Input!$H$122+Input!$H$98)*$H$7)/A20taxstdlife))</f>
        <v>0</v>
      </c>
      <c r="AT580" s="172">
        <f>IF(A20taxstdlife="n/a","n/a",IF(AT$3&gt;(A20taxstdlife+$E580),((Input!$H$122+Input!$H$98)*$H$7)-SUM($H580:AS580),((Input!$H$122+Input!$H$98)*$H$7)/A20taxstdlife))</f>
        <v>0</v>
      </c>
      <c r="AU580" s="172">
        <f>IF(A20taxstdlife="n/a","n/a",IF(AU$3&gt;(A20taxstdlife+$E580),((Input!$H$122+Input!$H$98)*$H$7)-SUM($H580:AT580),((Input!$H$122+Input!$H$98)*$H$7)/A20taxstdlife))</f>
        <v>0</v>
      </c>
      <c r="AV580" s="172">
        <f>IF(A20taxstdlife="n/a","n/a",IF(AV$3&gt;(A20taxstdlife+$E580),((Input!$H$122+Input!$H$98)*$H$7)-SUM($H580:AU580),((Input!$H$122+Input!$H$98)*$H$7)/A20taxstdlife))</f>
        <v>0</v>
      </c>
      <c r="AW580" s="172">
        <f>IF(A20taxstdlife="n/a","n/a",IF(AW$3&gt;(A20taxstdlife+$E580),((Input!$H$122+Input!$H$98)*$H$7)-SUM($H580:AV580),((Input!$H$122+Input!$H$98)*$H$7)/A20taxstdlife))</f>
        <v>0</v>
      </c>
      <c r="AX580" s="172">
        <f>IF(A20taxstdlife="n/a","n/a",IF(AX$3&gt;(A20taxstdlife+$E580),((Input!$H$122+Input!$H$98)*$H$7)-SUM($H580:AW580),((Input!$H$122+Input!$H$98)*$H$7)/A20taxstdlife))</f>
        <v>0</v>
      </c>
      <c r="AY580" s="172">
        <f>IF(A20taxstdlife="n/a","n/a",IF(AY$3&gt;(A20taxstdlife+$E580),((Input!$H$122+Input!$H$98)*$H$7)-SUM($H580:AX580),((Input!$H$122+Input!$H$98)*$H$7)/A20taxstdlife))</f>
        <v>0</v>
      </c>
      <c r="AZ580" s="172">
        <f>IF(A20taxstdlife="n/a","n/a",IF(AZ$3&gt;(A20taxstdlife+$E580),((Input!$H$122+Input!$H$98)*$H$7)-SUM($H580:AY580),((Input!$H$122+Input!$H$98)*$H$7)/A20taxstdlife))</f>
        <v>0</v>
      </c>
      <c r="BA580" s="172">
        <f>IF(A20taxstdlife="n/a","n/a",IF(BA$3&gt;(A20taxstdlife+$E580),((Input!$H$122+Input!$H$98)*$H$7)-SUM($H580:AZ580),((Input!$H$122+Input!$H$98)*$H$7)/A20taxstdlife))</f>
        <v>0</v>
      </c>
      <c r="BB580" s="172">
        <f>IF(A20taxstdlife="n/a","n/a",IF(BB$3&gt;(A20taxstdlife+$E580),((Input!$H$122+Input!$H$98)*$H$7)-SUM($H580:BA580),((Input!$H$122+Input!$H$98)*$H$7)/A20taxstdlife))</f>
        <v>0</v>
      </c>
      <c r="BC580" s="172">
        <f>IF(A20taxstdlife="n/a","n/a",IF(BC$3&gt;(A20taxstdlife+$E580),((Input!$H$122+Input!$H$98)*$H$7)-SUM($H580:BB580),((Input!$H$122+Input!$H$98)*$H$7)/A20taxstdlife))</f>
        <v>0</v>
      </c>
      <c r="BD580" s="172">
        <f>IF(A20taxstdlife="n/a","n/a",IF(BD$3&gt;(A20taxstdlife+$E580),((Input!$H$122+Input!$H$98)*$H$7)-SUM($H580:BC580),((Input!$H$122+Input!$H$98)*$H$7)/A20taxstdlife))</f>
        <v>0</v>
      </c>
      <c r="BE580" s="172">
        <f>IF(A20taxstdlife="n/a","n/a",IF(BE$3&gt;(A20taxstdlife+$E580),((Input!$H$122+Input!$H$98)*$H$7)-SUM($H580:BD580),((Input!$H$122+Input!$H$98)*$H$7)/A20taxstdlife))</f>
        <v>0</v>
      </c>
      <c r="BF580" s="172">
        <f>IF(A20taxstdlife="n/a","n/a",IF(BF$3&gt;(A20taxstdlife+$E580),((Input!$H$122+Input!$H$98)*$H$7)-SUM($H580:BE580),((Input!$H$122+Input!$H$98)*$H$7)/A20taxstdlife))</f>
        <v>0</v>
      </c>
      <c r="BG580" s="172">
        <f>IF(A20taxstdlife="n/a","n/a",IF(BG$3&gt;(A20taxstdlife+$E580),((Input!$H$122+Input!$H$98)*$H$7)-SUM($H580:BF580),((Input!$H$122+Input!$H$98)*$H$7)/A20taxstdlife))</f>
        <v>0</v>
      </c>
      <c r="BH580" s="172">
        <f>IF(A20taxstdlife="n/a","n/a",IF(BH$3&gt;(A20taxstdlife+$E580),((Input!$H$122+Input!$H$98)*$H$7)-SUM($H580:BG580),((Input!$H$122+Input!$H$98)*$H$7)/A20taxstdlife))</f>
        <v>0</v>
      </c>
      <c r="BI580" s="172">
        <f>IF(A20taxstdlife="n/a","n/a",IF(BI$3&gt;(A20taxstdlife+$E580),((Input!$H$122+Input!$H$98)*$H$7)-SUM($H580:BH580),((Input!$H$122+Input!$H$98)*$H$7)/A20taxstdlife))</f>
        <v>0</v>
      </c>
      <c r="BJ580" s="16"/>
      <c r="BK580" s="16"/>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2" customFormat="1" hidden="1" outlineLevel="2">
      <c r="A581" s="16"/>
      <c r="B581" s="16"/>
      <c r="C581" s="35"/>
      <c r="D581" s="546"/>
      <c r="E581" s="293">
        <v>3</v>
      </c>
      <c r="F581" s="37"/>
      <c r="G581" s="318"/>
      <c r="H581" s="320"/>
      <c r="I581" s="319"/>
      <c r="J581" s="172">
        <f>IF(A20taxstdlife="n/a","n/a",IF(J$3&gt;(A20taxstdlife+$E581),((Input!$I$122+Input!$I$98)*$I$7)-SUM($I581:I581),((Input!$I$122+Input!$I$98)*$I$7)/A20taxstdlife))</f>
        <v>0</v>
      </c>
      <c r="K581" s="172">
        <f>IF(A20taxstdlife="n/a","n/a",IF(K$3&gt;(A20taxstdlife+$E581),((Input!$I$122+Input!$I$98)*$I$7)-SUM($I581:J581),((Input!$I$122+Input!$I$98)*$I$7)/A20taxstdlife))</f>
        <v>0</v>
      </c>
      <c r="L581" s="172">
        <f>IF(A20taxstdlife="n/a","n/a",IF(L$3&gt;(A20taxstdlife+$E581),((Input!$I$122+Input!$I$98)*$I$7)-SUM($I581:K581),((Input!$I$122+Input!$I$98)*$I$7)/A20taxstdlife))</f>
        <v>0</v>
      </c>
      <c r="M581" s="172">
        <f>IF(A20taxstdlife="n/a","n/a",IF(M$3&gt;(A20taxstdlife+$E581),((Input!$I$122+Input!$I$98)*$I$7)-SUM($I581:L581),((Input!$I$122+Input!$I$98)*$I$7)/A20taxstdlife))</f>
        <v>0</v>
      </c>
      <c r="N581" s="172">
        <f>IF(A20taxstdlife="n/a","n/a",IF(N$3&gt;(A20taxstdlife+$E581),((Input!$I$122+Input!$I$98)*$I$7)-SUM($I581:M581),((Input!$I$122+Input!$I$98)*$I$7)/A20taxstdlife))</f>
        <v>0</v>
      </c>
      <c r="O581" s="172">
        <f>IF(A20taxstdlife="n/a","n/a",IF(O$3&gt;(A20taxstdlife+$E581),((Input!$I$122+Input!$I$98)*$I$7)-SUM($I581:N581),((Input!$I$122+Input!$I$98)*$I$7)/A20taxstdlife))</f>
        <v>0</v>
      </c>
      <c r="P581" s="172">
        <f>IF(A20taxstdlife="n/a","n/a",IF(P$3&gt;(A20taxstdlife+$E581),((Input!$I$122+Input!$I$98)*$I$7)-SUM($I581:O581),((Input!$I$122+Input!$I$98)*$I$7)/A20taxstdlife))</f>
        <v>0</v>
      </c>
      <c r="Q581" s="172">
        <f>IF(A20taxstdlife="n/a","n/a",IF(Q$3&gt;(A20taxstdlife+$E581),((Input!$I$122+Input!$I$98)*$I$7)-SUM($I581:P581),((Input!$I$122+Input!$I$98)*$I$7)/A20taxstdlife))</f>
        <v>0</v>
      </c>
      <c r="R581" s="172">
        <f>IF(A20taxstdlife="n/a","n/a",IF(R$3&gt;(A20taxstdlife+$E581),((Input!$I$122+Input!$I$98)*$I$7)-SUM($I581:Q581),((Input!$I$122+Input!$I$98)*$I$7)/A20taxstdlife))</f>
        <v>0</v>
      </c>
      <c r="S581" s="172">
        <f>IF(A20taxstdlife="n/a","n/a",IF(S$3&gt;(A20taxstdlife+$E581),((Input!$I$122+Input!$I$98)*$I$7)-SUM($I581:R581),((Input!$I$122+Input!$I$98)*$I$7)/A20taxstdlife))</f>
        <v>0</v>
      </c>
      <c r="T581" s="172">
        <f>IF(A20taxstdlife="n/a","n/a",IF(T$3&gt;(A20taxstdlife+$E581),((Input!$I$122+Input!$I$98)*$I$7)-SUM($I581:S581),((Input!$I$122+Input!$I$98)*$I$7)/A20taxstdlife))</f>
        <v>0</v>
      </c>
      <c r="U581" s="172">
        <f>IF(A20taxstdlife="n/a","n/a",IF(U$3&gt;(A20taxstdlife+$E581),((Input!$I$122+Input!$I$98)*$I$7)-SUM($I581:T581),((Input!$I$122+Input!$I$98)*$I$7)/A20taxstdlife))</f>
        <v>0</v>
      </c>
      <c r="V581" s="172">
        <f>IF(A20taxstdlife="n/a","n/a",IF(V$3&gt;(A20taxstdlife+$E581),((Input!$I$122+Input!$I$98)*$I$7)-SUM($I581:U581),((Input!$I$122+Input!$I$98)*$I$7)/A20taxstdlife))</f>
        <v>0</v>
      </c>
      <c r="W581" s="172">
        <f>IF(A20taxstdlife="n/a","n/a",IF(W$3&gt;(A20taxstdlife+$E581),((Input!$I$122+Input!$I$98)*$I$7)-SUM($I581:V581),((Input!$I$122+Input!$I$98)*$I$7)/A20taxstdlife))</f>
        <v>0</v>
      </c>
      <c r="X581" s="172">
        <f>IF(A20taxstdlife="n/a","n/a",IF(X$3&gt;(A20taxstdlife+$E581),((Input!$I$122+Input!$I$98)*$I$7)-SUM($I581:W581),((Input!$I$122+Input!$I$98)*$I$7)/A20taxstdlife))</f>
        <v>0</v>
      </c>
      <c r="Y581" s="172">
        <f>IF(A20taxstdlife="n/a","n/a",IF(Y$3&gt;(A20taxstdlife+$E581),((Input!$I$122+Input!$I$98)*$I$7)-SUM($I581:X581),((Input!$I$122+Input!$I$98)*$I$7)/A20taxstdlife))</f>
        <v>0</v>
      </c>
      <c r="Z581" s="172">
        <f>IF(A20taxstdlife="n/a","n/a",IF(Z$3&gt;(A20taxstdlife+$E581),((Input!$I$122+Input!$I$98)*$I$7)-SUM($I581:Y581),((Input!$I$122+Input!$I$98)*$I$7)/A20taxstdlife))</f>
        <v>0</v>
      </c>
      <c r="AA581" s="172">
        <f>IF(A20taxstdlife="n/a","n/a",IF(AA$3&gt;(A20taxstdlife+$E581),((Input!$I$122+Input!$I$98)*$I$7)-SUM($I581:Z581),((Input!$I$122+Input!$I$98)*$I$7)/A20taxstdlife))</f>
        <v>0</v>
      </c>
      <c r="AB581" s="172">
        <f>IF(A20taxstdlife="n/a","n/a",IF(AB$3&gt;(A20taxstdlife+$E581),((Input!$I$122+Input!$I$98)*$I$7)-SUM($I581:AA581),((Input!$I$122+Input!$I$98)*$I$7)/A20taxstdlife))</f>
        <v>0</v>
      </c>
      <c r="AC581" s="172">
        <f>IF(A20taxstdlife="n/a","n/a",IF(AC$3&gt;(A20taxstdlife+$E581),((Input!$I$122+Input!$I$98)*$I$7)-SUM($I581:AB581),((Input!$I$122+Input!$I$98)*$I$7)/A20taxstdlife))</f>
        <v>0</v>
      </c>
      <c r="AD581" s="172">
        <f>IF(A20taxstdlife="n/a","n/a",IF(AD$3&gt;(A20taxstdlife+$E581),((Input!$I$122+Input!$I$98)*$I$7)-SUM($I581:AC581),((Input!$I$122+Input!$I$98)*$I$7)/A20taxstdlife))</f>
        <v>0</v>
      </c>
      <c r="AE581" s="172">
        <f>IF(A20taxstdlife="n/a","n/a",IF(AE$3&gt;(A20taxstdlife+$E581),((Input!$I$122+Input!$I$98)*$I$7)-SUM($I581:AD581),((Input!$I$122+Input!$I$98)*$I$7)/A20taxstdlife))</f>
        <v>0</v>
      </c>
      <c r="AF581" s="172">
        <f>IF(A20taxstdlife="n/a","n/a",IF(AF$3&gt;(A20taxstdlife+$E581),((Input!$I$122+Input!$I$98)*$I$7)-SUM($I581:AE581),((Input!$I$122+Input!$I$98)*$I$7)/A20taxstdlife))</f>
        <v>0</v>
      </c>
      <c r="AG581" s="172">
        <f>IF(A20taxstdlife="n/a","n/a",IF(AG$3&gt;(A20taxstdlife+$E581),((Input!$I$122+Input!$I$98)*$I$7)-SUM($I581:AF581),((Input!$I$122+Input!$I$98)*$I$7)/A20taxstdlife))</f>
        <v>0</v>
      </c>
      <c r="AH581" s="172">
        <f>IF(A20taxstdlife="n/a","n/a",IF(AH$3&gt;(A20taxstdlife+$E581),((Input!$I$122+Input!$I$98)*$I$7)-SUM($I581:AG581),((Input!$I$122+Input!$I$98)*$I$7)/A20taxstdlife))</f>
        <v>0</v>
      </c>
      <c r="AI581" s="172">
        <f>IF(A20taxstdlife="n/a","n/a",IF(AI$3&gt;(A20taxstdlife+$E581),((Input!$I$122+Input!$I$98)*$I$7)-SUM($I581:AH581),((Input!$I$122+Input!$I$98)*$I$7)/A20taxstdlife))</f>
        <v>0</v>
      </c>
      <c r="AJ581" s="172">
        <f>IF(A20taxstdlife="n/a","n/a",IF(AJ$3&gt;(A20taxstdlife+$E581),((Input!$I$122+Input!$I$98)*$I$7)-SUM($I581:AI581),((Input!$I$122+Input!$I$98)*$I$7)/A20taxstdlife))</f>
        <v>0</v>
      </c>
      <c r="AK581" s="172">
        <f>IF(A20taxstdlife="n/a","n/a",IF(AK$3&gt;(A20taxstdlife+$E581),((Input!$I$122+Input!$I$98)*$I$7)-SUM($I581:AJ581),((Input!$I$122+Input!$I$98)*$I$7)/A20taxstdlife))</f>
        <v>0</v>
      </c>
      <c r="AL581" s="172">
        <f>IF(A20taxstdlife="n/a","n/a",IF(AL$3&gt;(A20taxstdlife+$E581),((Input!$I$122+Input!$I$98)*$I$7)-SUM($I581:AK581),((Input!$I$122+Input!$I$98)*$I$7)/A20taxstdlife))</f>
        <v>0</v>
      </c>
      <c r="AM581" s="172">
        <f>IF(A20taxstdlife="n/a","n/a",IF(AM$3&gt;(A20taxstdlife+$E581),((Input!$I$122+Input!$I$98)*$I$7)-SUM($I581:AL581),((Input!$I$122+Input!$I$98)*$I$7)/A20taxstdlife))</f>
        <v>0</v>
      </c>
      <c r="AN581" s="172">
        <f>IF(A20taxstdlife="n/a","n/a",IF(AN$3&gt;(A20taxstdlife+$E581),((Input!$I$122+Input!$I$98)*$I$7)-SUM($I581:AM581),((Input!$I$122+Input!$I$98)*$I$7)/A20taxstdlife))</f>
        <v>0</v>
      </c>
      <c r="AO581" s="172">
        <f>IF(A20taxstdlife="n/a","n/a",IF(AO$3&gt;(A20taxstdlife+$E581),((Input!$I$122+Input!$I$98)*$I$7)-SUM($I581:AN581),((Input!$I$122+Input!$I$98)*$I$7)/A20taxstdlife))</f>
        <v>0</v>
      </c>
      <c r="AP581" s="172">
        <f>IF(A20taxstdlife="n/a","n/a",IF(AP$3&gt;(A20taxstdlife+$E581),((Input!$I$122+Input!$I$98)*$I$7)-SUM($I581:AO581),((Input!$I$122+Input!$I$98)*$I$7)/A20taxstdlife))</f>
        <v>0</v>
      </c>
      <c r="AQ581" s="172">
        <f>IF(A20taxstdlife="n/a","n/a",IF(AQ$3&gt;(A20taxstdlife+$E581),((Input!$I$122+Input!$I$98)*$I$7)-SUM($I581:AP581),((Input!$I$122+Input!$I$98)*$I$7)/A20taxstdlife))</f>
        <v>0</v>
      </c>
      <c r="AR581" s="172">
        <f>IF(A20taxstdlife="n/a","n/a",IF(AR$3&gt;(A20taxstdlife+$E581),((Input!$I$122+Input!$I$98)*$I$7)-SUM($I581:AQ581),((Input!$I$122+Input!$I$98)*$I$7)/A20taxstdlife))</f>
        <v>0</v>
      </c>
      <c r="AS581" s="172">
        <f>IF(A20taxstdlife="n/a","n/a",IF(AS$3&gt;(A20taxstdlife+$E581),((Input!$I$122+Input!$I$98)*$I$7)-SUM($I581:AR581),((Input!$I$122+Input!$I$98)*$I$7)/A20taxstdlife))</f>
        <v>0</v>
      </c>
      <c r="AT581" s="172">
        <f>IF(A20taxstdlife="n/a","n/a",IF(AT$3&gt;(A20taxstdlife+$E581),((Input!$I$122+Input!$I$98)*$I$7)-SUM($I581:AS581),((Input!$I$122+Input!$I$98)*$I$7)/A20taxstdlife))</f>
        <v>0</v>
      </c>
      <c r="AU581" s="172">
        <f>IF(A20taxstdlife="n/a","n/a",IF(AU$3&gt;(A20taxstdlife+$E581),((Input!$I$122+Input!$I$98)*$I$7)-SUM($I581:AT581),((Input!$I$122+Input!$I$98)*$I$7)/A20taxstdlife))</f>
        <v>0</v>
      </c>
      <c r="AV581" s="172">
        <f>IF(A20taxstdlife="n/a","n/a",IF(AV$3&gt;(A20taxstdlife+$E581),((Input!$I$122+Input!$I$98)*$I$7)-SUM($I581:AU581),((Input!$I$122+Input!$I$98)*$I$7)/A20taxstdlife))</f>
        <v>0</v>
      </c>
      <c r="AW581" s="172">
        <f>IF(A20taxstdlife="n/a","n/a",IF(AW$3&gt;(A20taxstdlife+$E581),((Input!$I$122+Input!$I$98)*$I$7)-SUM($I581:AV581),((Input!$I$122+Input!$I$98)*$I$7)/A20taxstdlife))</f>
        <v>0</v>
      </c>
      <c r="AX581" s="172">
        <f>IF(A20taxstdlife="n/a","n/a",IF(AX$3&gt;(A20taxstdlife+$E581),((Input!$I$122+Input!$I$98)*$I$7)-SUM($I581:AW581),((Input!$I$122+Input!$I$98)*$I$7)/A20taxstdlife))</f>
        <v>0</v>
      </c>
      <c r="AY581" s="172">
        <f>IF(A20taxstdlife="n/a","n/a",IF(AY$3&gt;(A20taxstdlife+$E581),((Input!$I$122+Input!$I$98)*$I$7)-SUM($I581:AX581),((Input!$I$122+Input!$I$98)*$I$7)/A20taxstdlife))</f>
        <v>0</v>
      </c>
      <c r="AZ581" s="172">
        <f>IF(A20taxstdlife="n/a","n/a",IF(AZ$3&gt;(A20taxstdlife+$E581),((Input!$I$122+Input!$I$98)*$I$7)-SUM($I581:AY581),((Input!$I$122+Input!$I$98)*$I$7)/A20taxstdlife))</f>
        <v>0</v>
      </c>
      <c r="BA581" s="172">
        <f>IF(A20taxstdlife="n/a","n/a",IF(BA$3&gt;(A20taxstdlife+$E581),((Input!$I$122+Input!$I$98)*$I$7)-SUM($I581:AZ581),((Input!$I$122+Input!$I$98)*$I$7)/A20taxstdlife))</f>
        <v>0</v>
      </c>
      <c r="BB581" s="172">
        <f>IF(A20taxstdlife="n/a","n/a",IF(BB$3&gt;(A20taxstdlife+$E581),((Input!$I$122+Input!$I$98)*$I$7)-SUM($I581:BA581),((Input!$I$122+Input!$I$98)*$I$7)/A20taxstdlife))</f>
        <v>0</v>
      </c>
      <c r="BC581" s="172">
        <f>IF(A20taxstdlife="n/a","n/a",IF(BC$3&gt;(A20taxstdlife+$E581),((Input!$I$122+Input!$I$98)*$I$7)-SUM($I581:BB581),((Input!$I$122+Input!$I$98)*$I$7)/A20taxstdlife))</f>
        <v>0</v>
      </c>
      <c r="BD581" s="172">
        <f>IF(A20taxstdlife="n/a","n/a",IF(BD$3&gt;(A20taxstdlife+$E581),((Input!$I$122+Input!$I$98)*$I$7)-SUM($I581:BC581),((Input!$I$122+Input!$I$98)*$I$7)/A20taxstdlife))</f>
        <v>0</v>
      </c>
      <c r="BE581" s="172">
        <f>IF(A20taxstdlife="n/a","n/a",IF(BE$3&gt;(A20taxstdlife+$E581),((Input!$I$122+Input!$I$98)*$I$7)-SUM($I581:BD581),((Input!$I$122+Input!$I$98)*$I$7)/A20taxstdlife))</f>
        <v>0</v>
      </c>
      <c r="BF581" s="172">
        <f>IF(A20taxstdlife="n/a","n/a",IF(BF$3&gt;(A20taxstdlife+$E581),((Input!$I$122+Input!$I$98)*$I$7)-SUM($I581:BE581),((Input!$I$122+Input!$I$98)*$I$7)/A20taxstdlife))</f>
        <v>0</v>
      </c>
      <c r="BG581" s="172">
        <f>IF(A20taxstdlife="n/a","n/a",IF(BG$3&gt;(A20taxstdlife+$E581),((Input!$I$122+Input!$I$98)*$I$7)-SUM($I581:BF581),((Input!$I$122+Input!$I$98)*$I$7)/A20taxstdlife))</f>
        <v>0</v>
      </c>
      <c r="BH581" s="172">
        <f>IF(A20taxstdlife="n/a","n/a",IF(BH$3&gt;(A20taxstdlife+$E581),((Input!$I$122+Input!$I$98)*$I$7)-SUM($I581:BG581),((Input!$I$122+Input!$I$98)*$I$7)/A20taxstdlife))</f>
        <v>0</v>
      </c>
      <c r="BI581" s="172">
        <f>IF(A20taxstdlife="n/a","n/a",IF(BI$3&gt;(A20taxstdlife+$E581),((Input!$I$122+Input!$I$98)*$I$7)-SUM($I581:BH581),((Input!$I$122+Input!$I$98)*$I$7)/A20taxstdlife))</f>
        <v>0</v>
      </c>
      <c r="BJ581" s="172"/>
      <c r="BK581" s="16"/>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2" customFormat="1" hidden="1" outlineLevel="2">
      <c r="A582" s="16"/>
      <c r="B582" s="16"/>
      <c r="C582" s="35"/>
      <c r="D582" s="546"/>
      <c r="E582" s="293">
        <v>4</v>
      </c>
      <c r="F582" s="37"/>
      <c r="G582" s="318"/>
      <c r="H582" s="320"/>
      <c r="I582" s="320"/>
      <c r="J582" s="319"/>
      <c r="K582" s="172">
        <f>IF(A20taxstdlife="n/a","n/a",IF(K$3&gt;(A20taxstdlife+$E582),((Input!$J$122+Input!$I$98)*$J$7)-SUM($J582:J582),((Input!$J$122+Input!$I$98)*$J$7)/A20taxstdlife))</f>
        <v>0</v>
      </c>
      <c r="L582" s="172">
        <f>IF(A20taxstdlife="n/a","n/a",IF(L$3&gt;(A20taxstdlife+$E582),((Input!$J$122+Input!$I$98)*$J$7)-SUM($J582:K582),((Input!$J$122+Input!$I$98)*$J$7)/A20taxstdlife))</f>
        <v>0</v>
      </c>
      <c r="M582" s="172">
        <f>IF(A20taxstdlife="n/a","n/a",IF(M$3&gt;(A20taxstdlife+$E582),((Input!$J$122+Input!$I$98)*$J$7)-SUM($J582:L582),((Input!$J$122+Input!$I$98)*$J$7)/A20taxstdlife))</f>
        <v>0</v>
      </c>
      <c r="N582" s="172">
        <f>IF(A20taxstdlife="n/a","n/a",IF(N$3&gt;(A20taxstdlife+$E582),((Input!$J$122+Input!$I$98)*$J$7)-SUM($J582:M582),((Input!$J$122+Input!$I$98)*$J$7)/A20taxstdlife))</f>
        <v>0</v>
      </c>
      <c r="O582" s="172">
        <f>IF(A20taxstdlife="n/a","n/a",IF(O$3&gt;(A20taxstdlife+$E582),((Input!$J$122+Input!$I$98)*$J$7)-SUM($J582:N582),((Input!$J$122+Input!$I$98)*$J$7)/A20taxstdlife))</f>
        <v>0</v>
      </c>
      <c r="P582" s="172">
        <f>IF(A20taxstdlife="n/a","n/a",IF(P$3&gt;(A20taxstdlife+$E582),((Input!$J$122+Input!$I$98)*$J$7)-SUM($J582:O582),((Input!$J$122+Input!$I$98)*$J$7)/A20taxstdlife))</f>
        <v>0</v>
      </c>
      <c r="Q582" s="172">
        <f>IF(A20taxstdlife="n/a","n/a",IF(Q$3&gt;(A20taxstdlife+$E582),((Input!$J$122+Input!$I$98)*$J$7)-SUM($J582:P582),((Input!$J$122+Input!$I$98)*$J$7)/A20taxstdlife))</f>
        <v>0</v>
      </c>
      <c r="R582" s="172">
        <f>IF(A20taxstdlife="n/a","n/a",IF(R$3&gt;(A20taxstdlife+$E582),((Input!$J$122+Input!$I$98)*$J$7)-SUM($J582:Q582),((Input!$J$122+Input!$I$98)*$J$7)/A20taxstdlife))</f>
        <v>0</v>
      </c>
      <c r="S582" s="172">
        <f>IF(A20taxstdlife="n/a","n/a",IF(S$3&gt;(A20taxstdlife+$E582),((Input!$J$122+Input!$I$98)*$J$7)-SUM($J582:R582),((Input!$J$122+Input!$I$98)*$J$7)/A20taxstdlife))</f>
        <v>0</v>
      </c>
      <c r="T582" s="172">
        <f>IF(A20taxstdlife="n/a","n/a",IF(T$3&gt;(A20taxstdlife+$E582),((Input!$J$122+Input!$I$98)*$J$7)-SUM($J582:S582),((Input!$J$122+Input!$I$98)*$J$7)/A20taxstdlife))</f>
        <v>0</v>
      </c>
      <c r="U582" s="172">
        <f>IF(A20taxstdlife="n/a","n/a",IF(U$3&gt;(A20taxstdlife+$E582),((Input!$J$122+Input!$I$98)*$J$7)-SUM($J582:T582),((Input!$J$122+Input!$I$98)*$J$7)/A20taxstdlife))</f>
        <v>0</v>
      </c>
      <c r="V582" s="172">
        <f>IF(A20taxstdlife="n/a","n/a",IF(V$3&gt;(A20taxstdlife+$E582),((Input!$J$122+Input!$I$98)*$J$7)-SUM($J582:U582),((Input!$J$122+Input!$I$98)*$J$7)/A20taxstdlife))</f>
        <v>0</v>
      </c>
      <c r="W582" s="172">
        <f>IF(A20taxstdlife="n/a","n/a",IF(W$3&gt;(A20taxstdlife+$E582),((Input!$J$122+Input!$I$98)*$J$7)-SUM($J582:V582),((Input!$J$122+Input!$I$98)*$J$7)/A20taxstdlife))</f>
        <v>0</v>
      </c>
      <c r="X582" s="172">
        <f>IF(A20taxstdlife="n/a","n/a",IF(X$3&gt;(A20taxstdlife+$E582),((Input!$J$122+Input!$I$98)*$J$7)-SUM($J582:W582),((Input!$J$122+Input!$I$98)*$J$7)/A20taxstdlife))</f>
        <v>0</v>
      </c>
      <c r="Y582" s="172">
        <f>IF(A20taxstdlife="n/a","n/a",IF(Y$3&gt;(A20taxstdlife+$E582),((Input!$J$122+Input!$I$98)*$J$7)-SUM($J582:X582),((Input!$J$122+Input!$I$98)*$J$7)/A20taxstdlife))</f>
        <v>0</v>
      </c>
      <c r="Z582" s="172">
        <f>IF(A20taxstdlife="n/a","n/a",IF(Z$3&gt;(A20taxstdlife+$E582),((Input!$J$122+Input!$I$98)*$J$7)-SUM($J582:Y582),((Input!$J$122+Input!$I$98)*$J$7)/A20taxstdlife))</f>
        <v>0</v>
      </c>
      <c r="AA582" s="172">
        <f>IF(A20taxstdlife="n/a","n/a",IF(AA$3&gt;(A20taxstdlife+$E582),((Input!$J$122+Input!$I$98)*$J$7)-SUM($J582:Z582),((Input!$J$122+Input!$I$98)*$J$7)/A20taxstdlife))</f>
        <v>0</v>
      </c>
      <c r="AB582" s="172">
        <f>IF(A20taxstdlife="n/a","n/a",IF(AB$3&gt;(A20taxstdlife+$E582),((Input!$J$122+Input!$I$98)*$J$7)-SUM($J582:AA582),((Input!$J$122+Input!$I$98)*$J$7)/A20taxstdlife))</f>
        <v>0</v>
      </c>
      <c r="AC582" s="172">
        <f>IF(A20taxstdlife="n/a","n/a",IF(AC$3&gt;(A20taxstdlife+$E582),((Input!$J$122+Input!$I$98)*$J$7)-SUM($J582:AB582),((Input!$J$122+Input!$I$98)*$J$7)/A20taxstdlife))</f>
        <v>0</v>
      </c>
      <c r="AD582" s="172">
        <f>IF(A20taxstdlife="n/a","n/a",IF(AD$3&gt;(A20taxstdlife+$E582),((Input!$J$122+Input!$I$98)*$J$7)-SUM($J582:AC582),((Input!$J$122+Input!$I$98)*$J$7)/A20taxstdlife))</f>
        <v>0</v>
      </c>
      <c r="AE582" s="172">
        <f>IF(A20taxstdlife="n/a","n/a",IF(AE$3&gt;(A20taxstdlife+$E582),((Input!$J$122+Input!$I$98)*$J$7)-SUM($J582:AD582),((Input!$J$122+Input!$I$98)*$J$7)/A20taxstdlife))</f>
        <v>0</v>
      </c>
      <c r="AF582" s="172">
        <f>IF(A20taxstdlife="n/a","n/a",IF(AF$3&gt;(A20taxstdlife+$E582),((Input!$J$122+Input!$I$98)*$J$7)-SUM($J582:AE582),((Input!$J$122+Input!$I$98)*$J$7)/A20taxstdlife))</f>
        <v>0</v>
      </c>
      <c r="AG582" s="172">
        <f>IF(A20taxstdlife="n/a","n/a",IF(AG$3&gt;(A20taxstdlife+$E582),((Input!$J$122+Input!$I$98)*$J$7)-SUM($J582:AF582),((Input!$J$122+Input!$I$98)*$J$7)/A20taxstdlife))</f>
        <v>0</v>
      </c>
      <c r="AH582" s="172">
        <f>IF(A20taxstdlife="n/a","n/a",IF(AH$3&gt;(A20taxstdlife+$E582),((Input!$J$122+Input!$I$98)*$J$7)-SUM($J582:AG582),((Input!$J$122+Input!$I$98)*$J$7)/A20taxstdlife))</f>
        <v>0</v>
      </c>
      <c r="AI582" s="172">
        <f>IF(A20taxstdlife="n/a","n/a",IF(AI$3&gt;(A20taxstdlife+$E582),((Input!$J$122+Input!$I$98)*$J$7)-SUM($J582:AH582),((Input!$J$122+Input!$I$98)*$J$7)/A20taxstdlife))</f>
        <v>0</v>
      </c>
      <c r="AJ582" s="172">
        <f>IF(A20taxstdlife="n/a","n/a",IF(AJ$3&gt;(A20taxstdlife+$E582),((Input!$J$122+Input!$I$98)*$J$7)-SUM($J582:AI582),((Input!$J$122+Input!$I$98)*$J$7)/A20taxstdlife))</f>
        <v>0</v>
      </c>
      <c r="AK582" s="172">
        <f>IF(A20taxstdlife="n/a","n/a",IF(AK$3&gt;(A20taxstdlife+$E582),((Input!$J$122+Input!$I$98)*$J$7)-SUM($J582:AJ582),((Input!$J$122+Input!$I$98)*$J$7)/A20taxstdlife))</f>
        <v>0</v>
      </c>
      <c r="AL582" s="172">
        <f>IF(A20taxstdlife="n/a","n/a",IF(AL$3&gt;(A20taxstdlife+$E582),((Input!$J$122+Input!$I$98)*$J$7)-SUM($J582:AK582),((Input!$J$122+Input!$I$98)*$J$7)/A20taxstdlife))</f>
        <v>0</v>
      </c>
      <c r="AM582" s="172">
        <f>IF(A20taxstdlife="n/a","n/a",IF(AM$3&gt;(A20taxstdlife+$E582),((Input!$J$122+Input!$I$98)*$J$7)-SUM($J582:AL582),((Input!$J$122+Input!$I$98)*$J$7)/A20taxstdlife))</f>
        <v>0</v>
      </c>
      <c r="AN582" s="172">
        <f>IF(A20taxstdlife="n/a","n/a",IF(AN$3&gt;(A20taxstdlife+$E582),((Input!$J$122+Input!$I$98)*$J$7)-SUM($J582:AM582),((Input!$J$122+Input!$I$98)*$J$7)/A20taxstdlife))</f>
        <v>0</v>
      </c>
      <c r="AO582" s="172">
        <f>IF(A20taxstdlife="n/a","n/a",IF(AO$3&gt;(A20taxstdlife+$E582),((Input!$J$122+Input!$I$98)*$J$7)-SUM($J582:AN582),((Input!$J$122+Input!$I$98)*$J$7)/A20taxstdlife))</f>
        <v>0</v>
      </c>
      <c r="AP582" s="172">
        <f>IF(A20taxstdlife="n/a","n/a",IF(AP$3&gt;(A20taxstdlife+$E582),((Input!$J$122+Input!$I$98)*$J$7)-SUM($J582:AO582),((Input!$J$122+Input!$I$98)*$J$7)/A20taxstdlife))</f>
        <v>0</v>
      </c>
      <c r="AQ582" s="172">
        <f>IF(A20taxstdlife="n/a","n/a",IF(AQ$3&gt;(A20taxstdlife+$E582),((Input!$J$122+Input!$I$98)*$J$7)-SUM($J582:AP582),((Input!$J$122+Input!$I$98)*$J$7)/A20taxstdlife))</f>
        <v>0</v>
      </c>
      <c r="AR582" s="172">
        <f>IF(A20taxstdlife="n/a","n/a",IF(AR$3&gt;(A20taxstdlife+$E582),((Input!$J$122+Input!$I$98)*$J$7)-SUM($J582:AQ582),((Input!$J$122+Input!$I$98)*$J$7)/A20taxstdlife))</f>
        <v>0</v>
      </c>
      <c r="AS582" s="172">
        <f>IF(A20taxstdlife="n/a","n/a",IF(AS$3&gt;(A20taxstdlife+$E582),((Input!$J$122+Input!$I$98)*$J$7)-SUM($J582:AR582),((Input!$J$122+Input!$I$98)*$J$7)/A20taxstdlife))</f>
        <v>0</v>
      </c>
      <c r="AT582" s="172">
        <f>IF(A20taxstdlife="n/a","n/a",IF(AT$3&gt;(A20taxstdlife+$E582),((Input!$J$122+Input!$I$98)*$J$7)-SUM($J582:AS582),((Input!$J$122+Input!$I$98)*$J$7)/A20taxstdlife))</f>
        <v>0</v>
      </c>
      <c r="AU582" s="172">
        <f>IF(A20taxstdlife="n/a","n/a",IF(AU$3&gt;(A20taxstdlife+$E582),((Input!$J$122+Input!$I$98)*$J$7)-SUM($J582:AT582),((Input!$J$122+Input!$I$98)*$J$7)/A20taxstdlife))</f>
        <v>0</v>
      </c>
      <c r="AV582" s="172">
        <f>IF(A20taxstdlife="n/a","n/a",IF(AV$3&gt;(A20taxstdlife+$E582),((Input!$J$122+Input!$I$98)*$J$7)-SUM($J582:AU582),((Input!$J$122+Input!$I$98)*$J$7)/A20taxstdlife))</f>
        <v>0</v>
      </c>
      <c r="AW582" s="172">
        <f>IF(A20taxstdlife="n/a","n/a",IF(AW$3&gt;(A20taxstdlife+$E582),((Input!$J$122+Input!$I$98)*$J$7)-SUM($J582:AV582),((Input!$J$122+Input!$I$98)*$J$7)/A20taxstdlife))</f>
        <v>0</v>
      </c>
      <c r="AX582" s="172">
        <f>IF(A20taxstdlife="n/a","n/a",IF(AX$3&gt;(A20taxstdlife+$E582),((Input!$J$122+Input!$I$98)*$J$7)-SUM($J582:AW582),((Input!$J$122+Input!$I$98)*$J$7)/A20taxstdlife))</f>
        <v>0</v>
      </c>
      <c r="AY582" s="172">
        <f>IF(A20taxstdlife="n/a","n/a",IF(AY$3&gt;(A20taxstdlife+$E582),((Input!$J$122+Input!$I$98)*$J$7)-SUM($J582:AX582),((Input!$J$122+Input!$I$98)*$J$7)/A20taxstdlife))</f>
        <v>0</v>
      </c>
      <c r="AZ582" s="172">
        <f>IF(A20taxstdlife="n/a","n/a",IF(AZ$3&gt;(A20taxstdlife+$E582),((Input!$J$122+Input!$I$98)*$J$7)-SUM($J582:AY582),((Input!$J$122+Input!$I$98)*$J$7)/A20taxstdlife))</f>
        <v>0</v>
      </c>
      <c r="BA582" s="172">
        <f>IF(A20taxstdlife="n/a","n/a",IF(BA$3&gt;(A20taxstdlife+$E582),((Input!$J$122+Input!$I$98)*$J$7)-SUM($J582:AZ582),((Input!$J$122+Input!$I$98)*$J$7)/A20taxstdlife))</f>
        <v>0</v>
      </c>
      <c r="BB582" s="172">
        <f>IF(A20taxstdlife="n/a","n/a",IF(BB$3&gt;(A20taxstdlife+$E582),((Input!$J$122+Input!$I$98)*$J$7)-SUM($J582:BA582),((Input!$J$122+Input!$I$98)*$J$7)/A20taxstdlife))</f>
        <v>0</v>
      </c>
      <c r="BC582" s="172">
        <f>IF(A20taxstdlife="n/a","n/a",IF(BC$3&gt;(A20taxstdlife+$E582),((Input!$J$122+Input!$I$98)*$J$7)-SUM($J582:BB582),((Input!$J$122+Input!$I$98)*$J$7)/A20taxstdlife))</f>
        <v>0</v>
      </c>
      <c r="BD582" s="172">
        <f>IF(A20taxstdlife="n/a","n/a",IF(BD$3&gt;(A20taxstdlife+$E582),((Input!$J$122+Input!$I$98)*$J$7)-SUM($J582:BC582),((Input!$J$122+Input!$I$98)*$J$7)/A20taxstdlife))</f>
        <v>0</v>
      </c>
      <c r="BE582" s="172">
        <f>IF(A20taxstdlife="n/a","n/a",IF(BE$3&gt;(A20taxstdlife+$E582),((Input!$J$122+Input!$I$98)*$J$7)-SUM($J582:BD582),((Input!$J$122+Input!$I$98)*$J$7)/A20taxstdlife))</f>
        <v>0</v>
      </c>
      <c r="BF582" s="172">
        <f>IF(A20taxstdlife="n/a","n/a",IF(BF$3&gt;(A20taxstdlife+$E582),((Input!$J$122+Input!$I$98)*$J$7)-SUM($J582:BE582),((Input!$J$122+Input!$I$98)*$J$7)/A20taxstdlife))</f>
        <v>0</v>
      </c>
      <c r="BG582" s="172">
        <f>IF(A20taxstdlife="n/a","n/a",IF(BG$3&gt;(A20taxstdlife+$E582),((Input!$J$122+Input!$I$98)*$J$7)-SUM($J582:BF582),((Input!$J$122+Input!$I$98)*$J$7)/A20taxstdlife))</f>
        <v>0</v>
      </c>
      <c r="BH582" s="172">
        <f>IF(A20taxstdlife="n/a","n/a",IF(BH$3&gt;(A20taxstdlife+$E582),((Input!$J$122+Input!$I$98)*$J$7)-SUM($J582:BG582),((Input!$J$122+Input!$I$98)*$J$7)/A20taxstdlife))</f>
        <v>0</v>
      </c>
      <c r="BI582" s="172">
        <f>IF(A20taxstdlife="n/a","n/a",IF(BI$3&gt;(A20taxstdlife+$E582),((Input!$J$122+Input!$I$98)*$J$7)-SUM($J582:BH582),((Input!$J$122+Input!$I$98)*$J$7)/A20taxstdlife))</f>
        <v>0</v>
      </c>
      <c r="BJ582" s="16"/>
      <c r="BK582" s="16"/>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2" customFormat="1" hidden="1" outlineLevel="2">
      <c r="A583" s="16"/>
      <c r="B583" s="16"/>
      <c r="C583" s="35"/>
      <c r="D583" s="546"/>
      <c r="E583" s="293">
        <v>5</v>
      </c>
      <c r="F583" s="37"/>
      <c r="G583" s="318"/>
      <c r="H583" s="320"/>
      <c r="I583" s="320"/>
      <c r="J583" s="320"/>
      <c r="K583" s="319"/>
      <c r="L583" s="172">
        <f>IF(A20taxstdlife="n/a","n/a",IF(L$3&gt;(A20taxstdlife+$E583),((Input!$K$122+Input!$K$98)*$K$7)-SUM($K583:K583),((Input!$K$122+Input!$K$98)*$K$7)/A20taxstdlife))</f>
        <v>0</v>
      </c>
      <c r="M583" s="172">
        <f>IF(A20taxstdlife="n/a","n/a",IF(M$3&gt;(A20taxstdlife+$E583),((Input!$K$122+Input!$K$98)*$K$7)-SUM($K583:L583),((Input!$K$122+Input!$K$98)*$K$7)/A20taxstdlife))</f>
        <v>0</v>
      </c>
      <c r="N583" s="172">
        <f>IF(A20taxstdlife="n/a","n/a",IF(N$3&gt;(A20taxstdlife+$E583),((Input!$K$122+Input!$K$98)*$K$7)-SUM($K583:M583),((Input!$K$122+Input!$K$98)*$K$7)/A20taxstdlife))</f>
        <v>0</v>
      </c>
      <c r="O583" s="172">
        <f>IF(A20taxstdlife="n/a","n/a",IF(O$3&gt;(A20taxstdlife+$E583),((Input!$K$122+Input!$K$98)*$K$7)-SUM($K583:N583),((Input!$K$122+Input!$K$98)*$K$7)/A20taxstdlife))</f>
        <v>0</v>
      </c>
      <c r="P583" s="172">
        <f>IF(A20taxstdlife="n/a","n/a",IF(P$3&gt;(A20taxstdlife+$E583),((Input!$K$122+Input!$K$98)*$K$7)-SUM($K583:O583),((Input!$K$122+Input!$K$98)*$K$7)/A20taxstdlife))</f>
        <v>0</v>
      </c>
      <c r="Q583" s="172">
        <f>IF(A20taxstdlife="n/a","n/a",IF(Q$3&gt;(A20taxstdlife+$E583),((Input!$K$122+Input!$K$98)*$K$7)-SUM($K583:P583),((Input!$K$122+Input!$K$98)*$K$7)/A20taxstdlife))</f>
        <v>0</v>
      </c>
      <c r="R583" s="172">
        <f>IF(A20taxstdlife="n/a","n/a",IF(R$3&gt;(A20taxstdlife+$E583),((Input!$K$122+Input!$K$98)*$K$7)-SUM($K583:Q583),((Input!$K$122+Input!$K$98)*$K$7)/A20taxstdlife))</f>
        <v>0</v>
      </c>
      <c r="S583" s="172">
        <f>IF(A20taxstdlife="n/a","n/a",IF(S$3&gt;(A20taxstdlife+$E583),((Input!$K$122+Input!$K$98)*$K$7)-SUM($K583:R583),((Input!$K$122+Input!$K$98)*$K$7)/A20taxstdlife))</f>
        <v>0</v>
      </c>
      <c r="T583" s="172">
        <f>IF(A20taxstdlife="n/a","n/a",IF(T$3&gt;(A20taxstdlife+$E583),((Input!$K$122+Input!$K$98)*$K$7)-SUM($K583:S583),((Input!$K$122+Input!$K$98)*$K$7)/A20taxstdlife))</f>
        <v>0</v>
      </c>
      <c r="U583" s="172">
        <f>IF(A20taxstdlife="n/a","n/a",IF(U$3&gt;(A20taxstdlife+$E583),((Input!$K$122+Input!$K$98)*$K$7)-SUM($K583:T583),((Input!$K$122+Input!$K$98)*$K$7)/A20taxstdlife))</f>
        <v>0</v>
      </c>
      <c r="V583" s="172">
        <f>IF(A20taxstdlife="n/a","n/a",IF(V$3&gt;(A20taxstdlife+$E583),((Input!$K$122+Input!$K$98)*$K$7)-SUM($K583:U583),((Input!$K$122+Input!$K$98)*$K$7)/A20taxstdlife))</f>
        <v>0</v>
      </c>
      <c r="W583" s="172">
        <f>IF(A20taxstdlife="n/a","n/a",IF(W$3&gt;(A20taxstdlife+$E583),((Input!$K$122+Input!$K$98)*$K$7)-SUM($K583:V583),((Input!$K$122+Input!$K$98)*$K$7)/A20taxstdlife))</f>
        <v>0</v>
      </c>
      <c r="X583" s="172">
        <f>IF(A20taxstdlife="n/a","n/a",IF(X$3&gt;(A20taxstdlife+$E583),((Input!$K$122+Input!$K$98)*$K$7)-SUM($K583:W583),((Input!$K$122+Input!$K$98)*$K$7)/A20taxstdlife))</f>
        <v>0</v>
      </c>
      <c r="Y583" s="172">
        <f>IF(A20taxstdlife="n/a","n/a",IF(Y$3&gt;(A20taxstdlife+$E583),((Input!$K$122+Input!$K$98)*$K$7)-SUM($K583:X583),((Input!$K$122+Input!$K$98)*$K$7)/A20taxstdlife))</f>
        <v>0</v>
      </c>
      <c r="Z583" s="172">
        <f>IF(A20taxstdlife="n/a","n/a",IF(Z$3&gt;(A20taxstdlife+$E583),((Input!$K$122+Input!$K$98)*$K$7)-SUM($K583:Y583),((Input!$K$122+Input!$K$98)*$K$7)/A20taxstdlife))</f>
        <v>0</v>
      </c>
      <c r="AA583" s="172">
        <f>IF(A20taxstdlife="n/a","n/a",IF(AA$3&gt;(A20taxstdlife+$E583),((Input!$K$122+Input!$K$98)*$K$7)-SUM($K583:Z583),((Input!$K$122+Input!$K$98)*$K$7)/A20taxstdlife))</f>
        <v>0</v>
      </c>
      <c r="AB583" s="172">
        <f>IF(A20taxstdlife="n/a","n/a",IF(AB$3&gt;(A20taxstdlife+$E583),((Input!$K$122+Input!$K$98)*$K$7)-SUM($K583:AA583),((Input!$K$122+Input!$K$98)*$K$7)/A20taxstdlife))</f>
        <v>0</v>
      </c>
      <c r="AC583" s="172">
        <f>IF(A20taxstdlife="n/a","n/a",IF(AC$3&gt;(A20taxstdlife+$E583),((Input!$K$122+Input!$K$98)*$K$7)-SUM($K583:AB583),((Input!$K$122+Input!$K$98)*$K$7)/A20taxstdlife))</f>
        <v>0</v>
      </c>
      <c r="AD583" s="172">
        <f>IF(A20taxstdlife="n/a","n/a",IF(AD$3&gt;(A20taxstdlife+$E583),((Input!$K$122+Input!$K$98)*$K$7)-SUM($K583:AC583),((Input!$K$122+Input!$K$98)*$K$7)/A20taxstdlife))</f>
        <v>0</v>
      </c>
      <c r="AE583" s="172">
        <f>IF(A20taxstdlife="n/a","n/a",IF(AE$3&gt;(A20taxstdlife+$E583),((Input!$K$122+Input!$K$98)*$K$7)-SUM($K583:AD583),((Input!$K$122+Input!$K$98)*$K$7)/A20taxstdlife))</f>
        <v>0</v>
      </c>
      <c r="AF583" s="172">
        <f>IF(A20taxstdlife="n/a","n/a",IF(AF$3&gt;(A20taxstdlife+$E583),((Input!$K$122+Input!$K$98)*$K$7)-SUM($K583:AE583),((Input!$K$122+Input!$K$98)*$K$7)/A20taxstdlife))</f>
        <v>0</v>
      </c>
      <c r="AG583" s="172">
        <f>IF(A20taxstdlife="n/a","n/a",IF(AG$3&gt;(A20taxstdlife+$E583),((Input!$K$122+Input!$K$98)*$K$7)-SUM($K583:AF583),((Input!$K$122+Input!$K$98)*$K$7)/A20taxstdlife))</f>
        <v>0</v>
      </c>
      <c r="AH583" s="172">
        <f>IF(A20taxstdlife="n/a","n/a",IF(AH$3&gt;(A20taxstdlife+$E583),((Input!$K$122+Input!$K$98)*$K$7)-SUM($K583:AG583),((Input!$K$122+Input!$K$98)*$K$7)/A20taxstdlife))</f>
        <v>0</v>
      </c>
      <c r="AI583" s="172">
        <f>IF(A20taxstdlife="n/a","n/a",IF(AI$3&gt;(A20taxstdlife+$E583),((Input!$K$122+Input!$K$98)*$K$7)-SUM($K583:AH583),((Input!$K$122+Input!$K$98)*$K$7)/A20taxstdlife))</f>
        <v>0</v>
      </c>
      <c r="AJ583" s="172">
        <f>IF(A20taxstdlife="n/a","n/a",IF(AJ$3&gt;(A20taxstdlife+$E583),((Input!$K$122+Input!$K$98)*$K$7)-SUM($K583:AI583),((Input!$K$122+Input!$K$98)*$K$7)/A20taxstdlife))</f>
        <v>0</v>
      </c>
      <c r="AK583" s="172">
        <f>IF(A20taxstdlife="n/a","n/a",IF(AK$3&gt;(A20taxstdlife+$E583),((Input!$K$122+Input!$K$98)*$K$7)-SUM($K583:AJ583),((Input!$K$122+Input!$K$98)*$K$7)/A20taxstdlife))</f>
        <v>0</v>
      </c>
      <c r="AL583" s="172">
        <f>IF(A20taxstdlife="n/a","n/a",IF(AL$3&gt;(A20taxstdlife+$E583),((Input!$K$122+Input!$K$98)*$K$7)-SUM($K583:AK583),((Input!$K$122+Input!$K$98)*$K$7)/A20taxstdlife))</f>
        <v>0</v>
      </c>
      <c r="AM583" s="172">
        <f>IF(A20taxstdlife="n/a","n/a",IF(AM$3&gt;(A20taxstdlife+$E583),((Input!$K$122+Input!$K$98)*$K$7)-SUM($K583:AL583),((Input!$K$122+Input!$K$98)*$K$7)/A20taxstdlife))</f>
        <v>0</v>
      </c>
      <c r="AN583" s="172">
        <f>IF(A20taxstdlife="n/a","n/a",IF(AN$3&gt;(A20taxstdlife+$E583),((Input!$K$122+Input!$K$98)*$K$7)-SUM($K583:AM583),((Input!$K$122+Input!$K$98)*$K$7)/A20taxstdlife))</f>
        <v>0</v>
      </c>
      <c r="AO583" s="172">
        <f>IF(A20taxstdlife="n/a","n/a",IF(AO$3&gt;(A20taxstdlife+$E583),((Input!$K$122+Input!$K$98)*$K$7)-SUM($K583:AN583),((Input!$K$122+Input!$K$98)*$K$7)/A20taxstdlife))</f>
        <v>0</v>
      </c>
      <c r="AP583" s="172">
        <f>IF(A20taxstdlife="n/a","n/a",IF(AP$3&gt;(A20taxstdlife+$E583),((Input!$K$122+Input!$K$98)*$K$7)-SUM($K583:AO583),((Input!$K$122+Input!$K$98)*$K$7)/A20taxstdlife))</f>
        <v>0</v>
      </c>
      <c r="AQ583" s="172">
        <f>IF(A20taxstdlife="n/a","n/a",IF(AQ$3&gt;(A20taxstdlife+$E583),((Input!$K$122+Input!$K$98)*$K$7)-SUM($K583:AP583),((Input!$K$122+Input!$K$98)*$K$7)/A20taxstdlife))</f>
        <v>0</v>
      </c>
      <c r="AR583" s="172">
        <f>IF(A20taxstdlife="n/a","n/a",IF(AR$3&gt;(A20taxstdlife+$E583),((Input!$K$122+Input!$K$98)*$K$7)-SUM($K583:AQ583),((Input!$K$122+Input!$K$98)*$K$7)/A20taxstdlife))</f>
        <v>0</v>
      </c>
      <c r="AS583" s="172">
        <f>IF(A20taxstdlife="n/a","n/a",IF(AS$3&gt;(A20taxstdlife+$E583),((Input!$K$122+Input!$K$98)*$K$7)-SUM($K583:AR583),((Input!$K$122+Input!$K$98)*$K$7)/A20taxstdlife))</f>
        <v>0</v>
      </c>
      <c r="AT583" s="172">
        <f>IF(A20taxstdlife="n/a","n/a",IF(AT$3&gt;(A20taxstdlife+$E583),((Input!$K$122+Input!$K$98)*$K$7)-SUM($K583:AS583),((Input!$K$122+Input!$K$98)*$K$7)/A20taxstdlife))</f>
        <v>0</v>
      </c>
      <c r="AU583" s="172">
        <f>IF(A20taxstdlife="n/a","n/a",IF(AU$3&gt;(A20taxstdlife+$E583),((Input!$K$122+Input!$K$98)*$K$7)-SUM($K583:AT583),((Input!$K$122+Input!$K$98)*$K$7)/A20taxstdlife))</f>
        <v>0</v>
      </c>
      <c r="AV583" s="172">
        <f>IF(A20taxstdlife="n/a","n/a",IF(AV$3&gt;(A20taxstdlife+$E583),((Input!$K$122+Input!$K$98)*$K$7)-SUM($K583:AU583),((Input!$K$122+Input!$K$98)*$K$7)/A20taxstdlife))</f>
        <v>0</v>
      </c>
      <c r="AW583" s="172">
        <f>IF(A20taxstdlife="n/a","n/a",IF(AW$3&gt;(A20taxstdlife+$E583),((Input!$K$122+Input!$K$98)*$K$7)-SUM($K583:AV583),((Input!$K$122+Input!$K$98)*$K$7)/A20taxstdlife))</f>
        <v>0</v>
      </c>
      <c r="AX583" s="172">
        <f>IF(A20taxstdlife="n/a","n/a",IF(AX$3&gt;(A20taxstdlife+$E583),((Input!$K$122+Input!$K$98)*$K$7)-SUM($K583:AW583),((Input!$K$122+Input!$K$98)*$K$7)/A20taxstdlife))</f>
        <v>0</v>
      </c>
      <c r="AY583" s="172">
        <f>IF(A20taxstdlife="n/a","n/a",IF(AY$3&gt;(A20taxstdlife+$E583),((Input!$K$122+Input!$K$98)*$K$7)-SUM($K583:AX583),((Input!$K$122+Input!$K$98)*$K$7)/A20taxstdlife))</f>
        <v>0</v>
      </c>
      <c r="AZ583" s="172">
        <f>IF(A20taxstdlife="n/a","n/a",IF(AZ$3&gt;(A20taxstdlife+$E583),((Input!$K$122+Input!$K$98)*$K$7)-SUM($K583:AY583),((Input!$K$122+Input!$K$98)*$K$7)/A20taxstdlife))</f>
        <v>0</v>
      </c>
      <c r="BA583" s="172">
        <f>IF(A20taxstdlife="n/a","n/a",IF(BA$3&gt;(A20taxstdlife+$E583),((Input!$K$122+Input!$K$98)*$K$7)-SUM($K583:AZ583),((Input!$K$122+Input!$K$98)*$K$7)/A20taxstdlife))</f>
        <v>0</v>
      </c>
      <c r="BB583" s="172">
        <f>IF(A20taxstdlife="n/a","n/a",IF(BB$3&gt;(A20taxstdlife+$E583),((Input!$K$122+Input!$K$98)*$K$7)-SUM($K583:BA583),((Input!$K$122+Input!$K$98)*$K$7)/A20taxstdlife))</f>
        <v>0</v>
      </c>
      <c r="BC583" s="172">
        <f>IF(A20taxstdlife="n/a","n/a",IF(BC$3&gt;(A20taxstdlife+$E583),((Input!$K$122+Input!$K$98)*$K$7)-SUM($K583:BB583),((Input!$K$122+Input!$K$98)*$K$7)/A20taxstdlife))</f>
        <v>0</v>
      </c>
      <c r="BD583" s="172">
        <f>IF(A20taxstdlife="n/a","n/a",IF(BD$3&gt;(A20taxstdlife+$E583),((Input!$K$122+Input!$K$98)*$K$7)-SUM($K583:BC583),((Input!$K$122+Input!$K$98)*$K$7)/A20taxstdlife))</f>
        <v>0</v>
      </c>
      <c r="BE583" s="172">
        <f>IF(A20taxstdlife="n/a","n/a",IF(BE$3&gt;(A20taxstdlife+$E583),((Input!$K$122+Input!$K$98)*$K$7)-SUM($K583:BD583),((Input!$K$122+Input!$K$98)*$K$7)/A20taxstdlife))</f>
        <v>0</v>
      </c>
      <c r="BF583" s="172">
        <f>IF(A20taxstdlife="n/a","n/a",IF(BF$3&gt;(A20taxstdlife+$E583),((Input!$K$122+Input!$K$98)*$K$7)-SUM($K583:BE583),((Input!$K$122+Input!$K$98)*$K$7)/A20taxstdlife))</f>
        <v>0</v>
      </c>
      <c r="BG583" s="172">
        <f>IF(A20taxstdlife="n/a","n/a",IF(BG$3&gt;(A20taxstdlife+$E583),((Input!$K$122+Input!$K$98)*$K$7)-SUM($K583:BF583),((Input!$K$122+Input!$K$98)*$K$7)/A20taxstdlife))</f>
        <v>0</v>
      </c>
      <c r="BH583" s="172">
        <f>IF(A20taxstdlife="n/a","n/a",IF(BH$3&gt;(A20taxstdlife+$E583),((Input!$K$122+Input!$K$98)*$K$7)-SUM($K583:BG583),((Input!$K$122+Input!$K$98)*$K$7)/A20taxstdlife))</f>
        <v>0</v>
      </c>
      <c r="BI583" s="172">
        <f>IF(A20taxstdlife="n/a","n/a",IF(BI$3&gt;(A20taxstdlife+$E583),((Input!$K$122+Input!$K$98)*$K$7)-SUM($K583:BH583),((Input!$K$122+Input!$K$98)*$K$7)/A20taxstdlife))</f>
        <v>0</v>
      </c>
      <c r="BJ583" s="16"/>
      <c r="BK583" s="16"/>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2" customFormat="1" hidden="1" outlineLevel="2">
      <c r="A584" s="16"/>
      <c r="B584" s="16"/>
      <c r="C584" s="35"/>
      <c r="D584" s="546"/>
      <c r="E584" s="293">
        <v>6</v>
      </c>
      <c r="F584" s="37"/>
      <c r="G584" s="318"/>
      <c r="H584" s="320"/>
      <c r="I584" s="320"/>
      <c r="J584" s="320"/>
      <c r="K584" s="320"/>
      <c r="L584" s="319"/>
      <c r="M584" s="172">
        <f>IF(A20taxstdlife="n/a","n/a",IF(M$3&gt;(A20taxstdlife+$E584),((Input!$K$122+Input!$K$98)*$L$7)-SUM($L584:L584),((Input!$K$122+Input!$K$98)*$L$7)/A20taxstdlife))</f>
        <v>0</v>
      </c>
      <c r="N584" s="172">
        <f>IF(A20taxstdlife="n/a","n/a",IF(N$3&gt;(A20taxstdlife+$E584),((Input!$K$122+Input!$K$98)*$L$7)-SUM($L584:M584),((Input!$K$122+Input!$K$98)*$L$7)/A20taxstdlife))</f>
        <v>0</v>
      </c>
      <c r="O584" s="172">
        <f>IF(A20taxstdlife="n/a","n/a",IF(O$3&gt;(A20taxstdlife+$E584),((Input!$K$122+Input!$K$98)*$L$7)-SUM($L584:N584),((Input!$K$122+Input!$K$98)*$L$7)/A20taxstdlife))</f>
        <v>0</v>
      </c>
      <c r="P584" s="172">
        <f>IF(A20taxstdlife="n/a","n/a",IF(P$3&gt;(A20taxstdlife+$E584),((Input!$K$122+Input!$K$98)*$L$7)-SUM($L584:O584),((Input!$K$122+Input!$K$98)*$L$7)/A20taxstdlife))</f>
        <v>0</v>
      </c>
      <c r="Q584" s="172">
        <f>IF(A20taxstdlife="n/a","n/a",IF(Q$3&gt;(A20taxstdlife+$E584),((Input!$K$122+Input!$K$98)*$L$7)-SUM($L584:P584),((Input!$K$122+Input!$K$98)*$L$7)/A20taxstdlife))</f>
        <v>0</v>
      </c>
      <c r="R584" s="172">
        <f>IF(A20taxstdlife="n/a","n/a",IF(R$3&gt;(A20taxstdlife+$E584),((Input!$K$122+Input!$K$98)*$L$7)-SUM($L584:Q584),((Input!$K$122+Input!$K$98)*$L$7)/A20taxstdlife))</f>
        <v>0</v>
      </c>
      <c r="S584" s="172">
        <f>IF(A20taxstdlife="n/a","n/a",IF(S$3&gt;(A20taxstdlife+$E584),((Input!$K$122+Input!$K$98)*$L$7)-SUM($L584:R584),((Input!$K$122+Input!$K$98)*$L$7)/A20taxstdlife))</f>
        <v>0</v>
      </c>
      <c r="T584" s="172">
        <f>IF(A20taxstdlife="n/a","n/a",IF(T$3&gt;(A20taxstdlife+$E584),((Input!$K$122+Input!$K$98)*$L$7)-SUM($L584:S584),((Input!$K$122+Input!$K$98)*$L$7)/A20taxstdlife))</f>
        <v>0</v>
      </c>
      <c r="U584" s="172">
        <f>IF(A20taxstdlife="n/a","n/a",IF(U$3&gt;(A20taxstdlife+$E584),((Input!$K$122+Input!$K$98)*$L$7)-SUM($L584:T584),((Input!$K$122+Input!$K$98)*$L$7)/A20taxstdlife))</f>
        <v>0</v>
      </c>
      <c r="V584" s="172">
        <f>IF(A20taxstdlife="n/a","n/a",IF(V$3&gt;(A20taxstdlife+$E584),((Input!$K$122+Input!$K$98)*$L$7)-SUM($L584:U584),((Input!$K$122+Input!$K$98)*$L$7)/A20taxstdlife))</f>
        <v>0</v>
      </c>
      <c r="W584" s="172">
        <f>IF(A20taxstdlife="n/a","n/a",IF(W$3&gt;(A20taxstdlife+$E584),((Input!$K$122+Input!$K$98)*$L$7)-SUM($L584:V584),((Input!$K$122+Input!$K$98)*$L$7)/A20taxstdlife))</f>
        <v>0</v>
      </c>
      <c r="X584" s="172">
        <f>IF(A20taxstdlife="n/a","n/a",IF(X$3&gt;(A20taxstdlife+$E584),((Input!$K$122+Input!$K$98)*$L$7)-SUM($L584:W584),((Input!$K$122+Input!$K$98)*$L$7)/A20taxstdlife))</f>
        <v>0</v>
      </c>
      <c r="Y584" s="172">
        <f>IF(A20taxstdlife="n/a","n/a",IF(Y$3&gt;(A20taxstdlife+$E584),((Input!$K$122+Input!$K$98)*$L$7)-SUM($L584:X584),((Input!$K$122+Input!$K$98)*$L$7)/A20taxstdlife))</f>
        <v>0</v>
      </c>
      <c r="Z584" s="172">
        <f>IF(A20taxstdlife="n/a","n/a",IF(Z$3&gt;(A20taxstdlife+$E584),((Input!$K$122+Input!$K$98)*$L$7)-SUM($L584:Y584),((Input!$K$122+Input!$K$98)*$L$7)/A20taxstdlife))</f>
        <v>0</v>
      </c>
      <c r="AA584" s="172">
        <f>IF(A20taxstdlife="n/a","n/a",IF(AA$3&gt;(A20taxstdlife+$E584),((Input!$K$122+Input!$K$98)*$L$7)-SUM($L584:Z584),((Input!$K$122+Input!$K$98)*$L$7)/A20taxstdlife))</f>
        <v>0</v>
      </c>
      <c r="AB584" s="172">
        <f>IF(A20taxstdlife="n/a","n/a",IF(AB$3&gt;(A20taxstdlife+$E584),((Input!$K$122+Input!$K$98)*$L$7)-SUM($L584:AA584),((Input!$K$122+Input!$K$98)*$L$7)/A20taxstdlife))</f>
        <v>0</v>
      </c>
      <c r="AC584" s="172">
        <f>IF(A20taxstdlife="n/a","n/a",IF(AC$3&gt;(A20taxstdlife+$E584),((Input!$K$122+Input!$K$98)*$L$7)-SUM($L584:AB584),((Input!$K$122+Input!$K$98)*$L$7)/A20taxstdlife))</f>
        <v>0</v>
      </c>
      <c r="AD584" s="172">
        <f>IF(A20taxstdlife="n/a","n/a",IF(AD$3&gt;(A20taxstdlife+$E584),((Input!$K$122+Input!$K$98)*$L$7)-SUM($L584:AC584),((Input!$K$122+Input!$K$98)*$L$7)/A20taxstdlife))</f>
        <v>0</v>
      </c>
      <c r="AE584" s="172">
        <f>IF(A20taxstdlife="n/a","n/a",IF(AE$3&gt;(A20taxstdlife+$E584),((Input!$K$122+Input!$K$98)*$L$7)-SUM($L584:AD584),((Input!$K$122+Input!$K$98)*$L$7)/A20taxstdlife))</f>
        <v>0</v>
      </c>
      <c r="AF584" s="172">
        <f>IF(A20taxstdlife="n/a","n/a",IF(AF$3&gt;(A20taxstdlife+$E584),((Input!$K$122+Input!$K$98)*$L$7)-SUM($L584:AE584),((Input!$K$122+Input!$K$98)*$L$7)/A20taxstdlife))</f>
        <v>0</v>
      </c>
      <c r="AG584" s="172">
        <f>IF(A20taxstdlife="n/a","n/a",IF(AG$3&gt;(A20taxstdlife+$E584),((Input!$K$122+Input!$K$98)*$L$7)-SUM($L584:AF584),((Input!$K$122+Input!$K$98)*$L$7)/A20taxstdlife))</f>
        <v>0</v>
      </c>
      <c r="AH584" s="172">
        <f>IF(A20taxstdlife="n/a","n/a",IF(AH$3&gt;(A20taxstdlife+$E584),((Input!$K$122+Input!$K$98)*$L$7)-SUM($L584:AG584),((Input!$K$122+Input!$K$98)*$L$7)/A20taxstdlife))</f>
        <v>0</v>
      </c>
      <c r="AI584" s="172">
        <f>IF(A20taxstdlife="n/a","n/a",IF(AI$3&gt;(A20taxstdlife+$E584),((Input!$K$122+Input!$K$98)*$L$7)-SUM($L584:AH584),((Input!$K$122+Input!$K$98)*$L$7)/A20taxstdlife))</f>
        <v>0</v>
      </c>
      <c r="AJ584" s="172">
        <f>IF(A20taxstdlife="n/a","n/a",IF(AJ$3&gt;(A20taxstdlife+$E584),((Input!$K$122+Input!$K$98)*$L$7)-SUM($L584:AI584),((Input!$K$122+Input!$K$98)*$L$7)/A20taxstdlife))</f>
        <v>0</v>
      </c>
      <c r="AK584" s="172">
        <f>IF(A20taxstdlife="n/a","n/a",IF(AK$3&gt;(A20taxstdlife+$E584),((Input!$K$122+Input!$K$98)*$L$7)-SUM($L584:AJ584),((Input!$K$122+Input!$K$98)*$L$7)/A20taxstdlife))</f>
        <v>0</v>
      </c>
      <c r="AL584" s="172">
        <f>IF(A20taxstdlife="n/a","n/a",IF(AL$3&gt;(A20taxstdlife+$E584),((Input!$K$122+Input!$K$98)*$L$7)-SUM($L584:AK584),((Input!$K$122+Input!$K$98)*$L$7)/A20taxstdlife))</f>
        <v>0</v>
      </c>
      <c r="AM584" s="172">
        <f>IF(A20taxstdlife="n/a","n/a",IF(AM$3&gt;(A20taxstdlife+$E584),((Input!$K$122+Input!$K$98)*$L$7)-SUM($L584:AL584),((Input!$K$122+Input!$K$98)*$L$7)/A20taxstdlife))</f>
        <v>0</v>
      </c>
      <c r="AN584" s="172">
        <f>IF(A20taxstdlife="n/a","n/a",IF(AN$3&gt;(A20taxstdlife+$E584),((Input!$K$122+Input!$K$98)*$L$7)-SUM($L584:AM584),((Input!$K$122+Input!$K$98)*$L$7)/A20taxstdlife))</f>
        <v>0</v>
      </c>
      <c r="AO584" s="172">
        <f>IF(A20taxstdlife="n/a","n/a",IF(AO$3&gt;(A20taxstdlife+$E584),((Input!$K$122+Input!$K$98)*$L$7)-SUM($L584:AN584),((Input!$K$122+Input!$K$98)*$L$7)/A20taxstdlife))</f>
        <v>0</v>
      </c>
      <c r="AP584" s="172">
        <f>IF(A20taxstdlife="n/a","n/a",IF(AP$3&gt;(A20taxstdlife+$E584),((Input!$K$122+Input!$K$98)*$L$7)-SUM($L584:AO584),((Input!$K$122+Input!$K$98)*$L$7)/A20taxstdlife))</f>
        <v>0</v>
      </c>
      <c r="AQ584" s="172">
        <f>IF(A20taxstdlife="n/a","n/a",IF(AQ$3&gt;(A20taxstdlife+$E584),((Input!$K$122+Input!$K$98)*$L$7)-SUM($L584:AP584),((Input!$K$122+Input!$K$98)*$L$7)/A20taxstdlife))</f>
        <v>0</v>
      </c>
      <c r="AR584" s="172">
        <f>IF(A20taxstdlife="n/a","n/a",IF(AR$3&gt;(A20taxstdlife+$E584),((Input!$K$122+Input!$K$98)*$L$7)-SUM($L584:AQ584),((Input!$K$122+Input!$K$98)*$L$7)/A20taxstdlife))</f>
        <v>0</v>
      </c>
      <c r="AS584" s="172">
        <f>IF(A20taxstdlife="n/a","n/a",IF(AS$3&gt;(A20taxstdlife+$E584),((Input!$K$122+Input!$K$98)*$L$7)-SUM($L584:AR584),((Input!$K$122+Input!$K$98)*$L$7)/A20taxstdlife))</f>
        <v>0</v>
      </c>
      <c r="AT584" s="172">
        <f>IF(A20taxstdlife="n/a","n/a",IF(AT$3&gt;(A20taxstdlife+$E584),((Input!$K$122+Input!$K$98)*$L$7)-SUM($L584:AS584),((Input!$K$122+Input!$K$98)*$L$7)/A20taxstdlife))</f>
        <v>0</v>
      </c>
      <c r="AU584" s="172">
        <f>IF(A20taxstdlife="n/a","n/a",IF(AU$3&gt;(A20taxstdlife+$E584),((Input!$K$122+Input!$K$98)*$L$7)-SUM($L584:AT584),((Input!$K$122+Input!$K$98)*$L$7)/A20taxstdlife))</f>
        <v>0</v>
      </c>
      <c r="AV584" s="172">
        <f>IF(A20taxstdlife="n/a","n/a",IF(AV$3&gt;(A20taxstdlife+$E584),((Input!$K$122+Input!$K$98)*$L$7)-SUM($L584:AU584),((Input!$K$122+Input!$K$98)*$L$7)/A20taxstdlife))</f>
        <v>0</v>
      </c>
      <c r="AW584" s="172">
        <f>IF(A20taxstdlife="n/a","n/a",IF(AW$3&gt;(A20taxstdlife+$E584),((Input!$K$122+Input!$K$98)*$L$7)-SUM($L584:AV584),((Input!$K$122+Input!$K$98)*$L$7)/A20taxstdlife))</f>
        <v>0</v>
      </c>
      <c r="AX584" s="172">
        <f>IF(A20taxstdlife="n/a","n/a",IF(AX$3&gt;(A20taxstdlife+$E584),((Input!$K$122+Input!$K$98)*$L$7)-SUM($L584:AW584),((Input!$K$122+Input!$K$98)*$L$7)/A20taxstdlife))</f>
        <v>0</v>
      </c>
      <c r="AY584" s="172">
        <f>IF(A20taxstdlife="n/a","n/a",IF(AY$3&gt;(A20taxstdlife+$E584),((Input!$K$122+Input!$K$98)*$L$7)-SUM($L584:AX584),((Input!$K$122+Input!$K$98)*$L$7)/A20taxstdlife))</f>
        <v>0</v>
      </c>
      <c r="AZ584" s="172">
        <f>IF(A20taxstdlife="n/a","n/a",IF(AZ$3&gt;(A20taxstdlife+$E584),((Input!$K$122+Input!$K$98)*$L$7)-SUM($L584:AY584),((Input!$K$122+Input!$K$98)*$L$7)/A20taxstdlife))</f>
        <v>0</v>
      </c>
      <c r="BA584" s="172">
        <f>IF(A20taxstdlife="n/a","n/a",IF(BA$3&gt;(A20taxstdlife+$E584),((Input!$K$122+Input!$K$98)*$L$7)-SUM($L584:AZ584),((Input!$K$122+Input!$K$98)*$L$7)/A20taxstdlife))</f>
        <v>0</v>
      </c>
      <c r="BB584" s="172">
        <f>IF(A20taxstdlife="n/a","n/a",IF(BB$3&gt;(A20taxstdlife+$E584),((Input!$K$122+Input!$K$98)*$L$7)-SUM($L584:BA584),((Input!$K$122+Input!$K$98)*$L$7)/A20taxstdlife))</f>
        <v>0</v>
      </c>
      <c r="BC584" s="172">
        <f>IF(A20taxstdlife="n/a","n/a",IF(BC$3&gt;(A20taxstdlife+$E584),((Input!$K$122+Input!$K$98)*$L$7)-SUM($L584:BB584),((Input!$K$122+Input!$K$98)*$L$7)/A20taxstdlife))</f>
        <v>0</v>
      </c>
      <c r="BD584" s="172">
        <f>IF(A20taxstdlife="n/a","n/a",IF(BD$3&gt;(A20taxstdlife+$E584),((Input!$K$122+Input!$K$98)*$L$7)-SUM($L584:BC584),((Input!$K$122+Input!$K$98)*$L$7)/A20taxstdlife))</f>
        <v>0</v>
      </c>
      <c r="BE584" s="172">
        <f>IF(A20taxstdlife="n/a","n/a",IF(BE$3&gt;(A20taxstdlife+$E584),((Input!$K$122+Input!$K$98)*$L$7)-SUM($L584:BD584),((Input!$K$122+Input!$K$98)*$L$7)/A20taxstdlife))</f>
        <v>0</v>
      </c>
      <c r="BF584" s="172">
        <f>IF(A20taxstdlife="n/a","n/a",IF(BF$3&gt;(A20taxstdlife+$E584),((Input!$K$122+Input!$K$98)*$L$7)-SUM($L584:BE584),((Input!$K$122+Input!$K$98)*$L$7)/A20taxstdlife))</f>
        <v>0</v>
      </c>
      <c r="BG584" s="172">
        <f>IF(A20taxstdlife="n/a","n/a",IF(BG$3&gt;(A20taxstdlife+$E584),((Input!$K$122+Input!$K$98)*$L$7)-SUM($L584:BF584),((Input!$K$122+Input!$K$98)*$L$7)/A20taxstdlife))</f>
        <v>0</v>
      </c>
      <c r="BH584" s="172">
        <f>IF(A20taxstdlife="n/a","n/a",IF(BH$3&gt;(A20taxstdlife+$E584),((Input!$K$122+Input!$K$98)*$L$7)-SUM($L584:BG584),((Input!$K$122+Input!$K$98)*$L$7)/A20taxstdlife))</f>
        <v>0</v>
      </c>
      <c r="BI584" s="172">
        <f>IF(A20taxstdlife="n/a","n/a",IF(BI$3&gt;(A20taxstdlife+$E584),((Input!$K$122+Input!$K$98)*$L$7)-SUM($L584:BH584),((Input!$K$122+Input!$K$98)*$L$7)/A20taxstdlife))</f>
        <v>0</v>
      </c>
      <c r="BJ584" s="16"/>
      <c r="BK584" s="16"/>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2" customFormat="1" hidden="1" outlineLevel="2">
      <c r="A585" s="16"/>
      <c r="B585" s="16"/>
      <c r="C585" s="35"/>
      <c r="D585" s="546"/>
      <c r="E585" s="293">
        <v>7</v>
      </c>
      <c r="F585" s="37"/>
      <c r="G585" s="318"/>
      <c r="H585" s="320"/>
      <c r="I585" s="320"/>
      <c r="J585" s="320"/>
      <c r="K585" s="320"/>
      <c r="L585" s="320"/>
      <c r="M585" s="319"/>
      <c r="N585" s="172">
        <f>IF(A20taxstdlife="n/a","n/a",IF(N$3&gt;(A20taxstdlife+$E585),((Input!$M$122+Input!$M$98)*$M$7)-SUM($M585:M585),((Input!$M$122+Input!$M$98)*$M$7)/A20taxstdlife))</f>
        <v>0</v>
      </c>
      <c r="O585" s="172">
        <f>IF(A20taxstdlife="n/a","n/a",IF(O$3&gt;(A20taxstdlife+$E585),((Input!$M$122+Input!$M$98)*$M$7)-SUM($M585:N585),((Input!$M$122+Input!$M$98)*$M$7)/A20taxstdlife))</f>
        <v>0</v>
      </c>
      <c r="P585" s="172">
        <f>IF(A20taxstdlife="n/a","n/a",IF(P$3&gt;(A20taxstdlife+$E585),((Input!$M$122+Input!$M$98)*$M$7)-SUM($M585:O585),((Input!$M$122+Input!$M$98)*$M$7)/A20taxstdlife))</f>
        <v>0</v>
      </c>
      <c r="Q585" s="172">
        <f>IF(A20taxstdlife="n/a","n/a",IF(Q$3&gt;(A20taxstdlife+$E585),((Input!$M$122+Input!$M$98)*$M$7)-SUM($M585:P585),((Input!$M$122+Input!$M$98)*$M$7)/A20taxstdlife))</f>
        <v>0</v>
      </c>
      <c r="R585" s="172">
        <f>IF(A20taxstdlife="n/a","n/a",IF(R$3&gt;(A20taxstdlife+$E585),((Input!$M$122+Input!$M$98)*$M$7)-SUM($M585:Q585),((Input!$M$122+Input!$M$98)*$M$7)/A20taxstdlife))</f>
        <v>0</v>
      </c>
      <c r="S585" s="172">
        <f>IF(A20taxstdlife="n/a","n/a",IF(S$3&gt;(A20taxstdlife+$E585),((Input!$M$122+Input!$M$98)*$M$7)-SUM($M585:R585),((Input!$M$122+Input!$M$98)*$M$7)/A20taxstdlife))</f>
        <v>0</v>
      </c>
      <c r="T585" s="172">
        <f>IF(A20taxstdlife="n/a","n/a",IF(T$3&gt;(A20taxstdlife+$E585),((Input!$M$122+Input!$M$98)*$M$7)-SUM($M585:S585),((Input!$M$122+Input!$M$98)*$M$7)/A20taxstdlife))</f>
        <v>0</v>
      </c>
      <c r="U585" s="172">
        <f>IF(A20taxstdlife="n/a","n/a",IF(U$3&gt;(A20taxstdlife+$E585),((Input!$M$122+Input!$M$98)*$M$7)-SUM($M585:T585),((Input!$M$122+Input!$M$98)*$M$7)/A20taxstdlife))</f>
        <v>0</v>
      </c>
      <c r="V585" s="172">
        <f>IF(A20taxstdlife="n/a","n/a",IF(V$3&gt;(A20taxstdlife+$E585),((Input!$M$122+Input!$M$98)*$M$7)-SUM($M585:U585),((Input!$M$122+Input!$M$98)*$M$7)/A20taxstdlife))</f>
        <v>0</v>
      </c>
      <c r="W585" s="172">
        <f>IF(A20taxstdlife="n/a","n/a",IF(W$3&gt;(A20taxstdlife+$E585),((Input!$M$122+Input!$M$98)*$M$7)-SUM($M585:V585),((Input!$M$122+Input!$M$98)*$M$7)/A20taxstdlife))</f>
        <v>0</v>
      </c>
      <c r="X585" s="172">
        <f>IF(A20taxstdlife="n/a","n/a",IF(X$3&gt;(A20taxstdlife+$E585),((Input!$M$122+Input!$M$98)*$M$7)-SUM($M585:W585),((Input!$M$122+Input!$M$98)*$M$7)/A20taxstdlife))</f>
        <v>0</v>
      </c>
      <c r="Y585" s="172">
        <f>IF(A20taxstdlife="n/a","n/a",IF(Y$3&gt;(A20taxstdlife+$E585),((Input!$M$122+Input!$M$98)*$M$7)-SUM($M585:X585),((Input!$M$122+Input!$M$98)*$M$7)/A20taxstdlife))</f>
        <v>0</v>
      </c>
      <c r="Z585" s="172">
        <f>IF(A20taxstdlife="n/a","n/a",IF(Z$3&gt;(A20taxstdlife+$E585),((Input!$M$122+Input!$M$98)*$M$7)-SUM($M585:Y585),((Input!$M$122+Input!$M$98)*$M$7)/A20taxstdlife))</f>
        <v>0</v>
      </c>
      <c r="AA585" s="172">
        <f>IF(A20taxstdlife="n/a","n/a",IF(AA$3&gt;(A20taxstdlife+$E585),((Input!$M$122+Input!$M$98)*$M$7)-SUM($M585:Z585),((Input!$M$122+Input!$M$98)*$M$7)/A20taxstdlife))</f>
        <v>0</v>
      </c>
      <c r="AB585" s="172">
        <f>IF(A20taxstdlife="n/a","n/a",IF(AB$3&gt;(A20taxstdlife+$E585),((Input!$M$122+Input!$M$98)*$M$7)-SUM($M585:AA585),((Input!$M$122+Input!$M$98)*$M$7)/A20taxstdlife))</f>
        <v>0</v>
      </c>
      <c r="AC585" s="172">
        <f>IF(A20taxstdlife="n/a","n/a",IF(AC$3&gt;(A20taxstdlife+$E585),((Input!$M$122+Input!$M$98)*$M$7)-SUM($M585:AB585),((Input!$M$122+Input!$M$98)*$M$7)/A20taxstdlife))</f>
        <v>0</v>
      </c>
      <c r="AD585" s="172">
        <f>IF(A20taxstdlife="n/a","n/a",IF(AD$3&gt;(A20taxstdlife+$E585),((Input!$M$122+Input!$M$98)*$M$7)-SUM($M585:AC585),((Input!$M$122+Input!$M$98)*$M$7)/A20taxstdlife))</f>
        <v>0</v>
      </c>
      <c r="AE585" s="172">
        <f>IF(A20taxstdlife="n/a","n/a",IF(AE$3&gt;(A20taxstdlife+$E585),((Input!$M$122+Input!$M$98)*$M$7)-SUM($M585:AD585),((Input!$M$122+Input!$M$98)*$M$7)/A20taxstdlife))</f>
        <v>0</v>
      </c>
      <c r="AF585" s="172">
        <f>IF(A20taxstdlife="n/a","n/a",IF(AF$3&gt;(A20taxstdlife+$E585),((Input!$M$122+Input!$M$98)*$M$7)-SUM($M585:AE585),((Input!$M$122+Input!$M$98)*$M$7)/A20taxstdlife))</f>
        <v>0</v>
      </c>
      <c r="AG585" s="172">
        <f>IF(A20taxstdlife="n/a","n/a",IF(AG$3&gt;(A20taxstdlife+$E585),((Input!$M$122+Input!$M$98)*$M$7)-SUM($M585:AF585),((Input!$M$122+Input!$M$98)*$M$7)/A20taxstdlife))</f>
        <v>0</v>
      </c>
      <c r="AH585" s="172">
        <f>IF(A20taxstdlife="n/a","n/a",IF(AH$3&gt;(A20taxstdlife+$E585),((Input!$M$122+Input!$M$98)*$M$7)-SUM($M585:AG585),((Input!$M$122+Input!$M$98)*$M$7)/A20taxstdlife))</f>
        <v>0</v>
      </c>
      <c r="AI585" s="172">
        <f>IF(A20taxstdlife="n/a","n/a",IF(AI$3&gt;(A20taxstdlife+$E585),((Input!$M$122+Input!$M$98)*$M$7)-SUM($M585:AH585),((Input!$M$122+Input!$M$98)*$M$7)/A20taxstdlife))</f>
        <v>0</v>
      </c>
      <c r="AJ585" s="172">
        <f>IF(A20taxstdlife="n/a","n/a",IF(AJ$3&gt;(A20taxstdlife+$E585),((Input!$M$122+Input!$M$98)*$M$7)-SUM($M585:AI585),((Input!$M$122+Input!$M$98)*$M$7)/A20taxstdlife))</f>
        <v>0</v>
      </c>
      <c r="AK585" s="172">
        <f>IF(A20taxstdlife="n/a","n/a",IF(AK$3&gt;(A20taxstdlife+$E585),((Input!$M$122+Input!$M$98)*$M$7)-SUM($M585:AJ585),((Input!$M$122+Input!$M$98)*$M$7)/A20taxstdlife))</f>
        <v>0</v>
      </c>
      <c r="AL585" s="172">
        <f>IF(A20taxstdlife="n/a","n/a",IF(AL$3&gt;(A20taxstdlife+$E585),((Input!$M$122+Input!$M$98)*$M$7)-SUM($M585:AK585),((Input!$M$122+Input!$M$98)*$M$7)/A20taxstdlife))</f>
        <v>0</v>
      </c>
      <c r="AM585" s="172">
        <f>IF(A20taxstdlife="n/a","n/a",IF(AM$3&gt;(A20taxstdlife+$E585),((Input!$M$122+Input!$M$98)*$M$7)-SUM($M585:AL585),((Input!$M$122+Input!$M$98)*$M$7)/A20taxstdlife))</f>
        <v>0</v>
      </c>
      <c r="AN585" s="172">
        <f>IF(A20taxstdlife="n/a","n/a",IF(AN$3&gt;(A20taxstdlife+$E585),((Input!$M$122+Input!$M$98)*$M$7)-SUM($M585:AM585),((Input!$M$122+Input!$M$98)*$M$7)/A20taxstdlife))</f>
        <v>0</v>
      </c>
      <c r="AO585" s="172">
        <f>IF(A20taxstdlife="n/a","n/a",IF(AO$3&gt;(A20taxstdlife+$E585),((Input!$M$122+Input!$M$98)*$M$7)-SUM($M585:AN585),((Input!$M$122+Input!$M$98)*$M$7)/A20taxstdlife))</f>
        <v>0</v>
      </c>
      <c r="AP585" s="172">
        <f>IF(A20taxstdlife="n/a","n/a",IF(AP$3&gt;(A20taxstdlife+$E585),((Input!$M$122+Input!$M$98)*$M$7)-SUM($M585:AO585),((Input!$M$122+Input!$M$98)*$M$7)/A20taxstdlife))</f>
        <v>0</v>
      </c>
      <c r="AQ585" s="172">
        <f>IF(A20taxstdlife="n/a","n/a",IF(AQ$3&gt;(A20taxstdlife+$E585),((Input!$M$122+Input!$M$98)*$M$7)-SUM($M585:AP585),((Input!$M$122+Input!$M$98)*$M$7)/A20taxstdlife))</f>
        <v>0</v>
      </c>
      <c r="AR585" s="172">
        <f>IF(A20taxstdlife="n/a","n/a",IF(AR$3&gt;(A20taxstdlife+$E585),((Input!$M$122+Input!$M$98)*$M$7)-SUM($M585:AQ585),((Input!$M$122+Input!$M$98)*$M$7)/A20taxstdlife))</f>
        <v>0</v>
      </c>
      <c r="AS585" s="172">
        <f>IF(A20taxstdlife="n/a","n/a",IF(AS$3&gt;(A20taxstdlife+$E585),((Input!$M$122+Input!$M$98)*$M$7)-SUM($M585:AR585),((Input!$M$122+Input!$M$98)*$M$7)/A20taxstdlife))</f>
        <v>0</v>
      </c>
      <c r="AT585" s="172">
        <f>IF(A20taxstdlife="n/a","n/a",IF(AT$3&gt;(A20taxstdlife+$E585),((Input!$M$122+Input!$M$98)*$M$7)-SUM($M585:AS585),((Input!$M$122+Input!$M$98)*$M$7)/A20taxstdlife))</f>
        <v>0</v>
      </c>
      <c r="AU585" s="172">
        <f>IF(A20taxstdlife="n/a","n/a",IF(AU$3&gt;(A20taxstdlife+$E585),((Input!$M$122+Input!$M$98)*$M$7)-SUM($M585:AT585),((Input!$M$122+Input!$M$98)*$M$7)/A20taxstdlife))</f>
        <v>0</v>
      </c>
      <c r="AV585" s="172">
        <f>IF(A20taxstdlife="n/a","n/a",IF(AV$3&gt;(A20taxstdlife+$E585),((Input!$M$122+Input!$M$98)*$M$7)-SUM($M585:AU585),((Input!$M$122+Input!$M$98)*$M$7)/A20taxstdlife))</f>
        <v>0</v>
      </c>
      <c r="AW585" s="172">
        <f>IF(A20taxstdlife="n/a","n/a",IF(AW$3&gt;(A20taxstdlife+$E585),((Input!$M$122+Input!$M$98)*$M$7)-SUM($M585:AV585),((Input!$M$122+Input!$M$98)*$M$7)/A20taxstdlife))</f>
        <v>0</v>
      </c>
      <c r="AX585" s="172">
        <f>IF(A20taxstdlife="n/a","n/a",IF(AX$3&gt;(A20taxstdlife+$E585),((Input!$M$122+Input!$M$98)*$M$7)-SUM($M585:AW585),((Input!$M$122+Input!$M$98)*$M$7)/A20taxstdlife))</f>
        <v>0</v>
      </c>
      <c r="AY585" s="172">
        <f>IF(A20taxstdlife="n/a","n/a",IF(AY$3&gt;(A20taxstdlife+$E585),((Input!$M$122+Input!$M$98)*$M$7)-SUM($M585:AX585),((Input!$M$122+Input!$M$98)*$M$7)/A20taxstdlife))</f>
        <v>0</v>
      </c>
      <c r="AZ585" s="172">
        <f>IF(A20taxstdlife="n/a","n/a",IF(AZ$3&gt;(A20taxstdlife+$E585),((Input!$M$122+Input!$M$98)*$M$7)-SUM($M585:AY585),((Input!$M$122+Input!$M$98)*$M$7)/A20taxstdlife))</f>
        <v>0</v>
      </c>
      <c r="BA585" s="172">
        <f>IF(A20taxstdlife="n/a","n/a",IF(BA$3&gt;(A20taxstdlife+$E585),((Input!$M$122+Input!$M$98)*$M$7)-SUM($M585:AZ585),((Input!$M$122+Input!$M$98)*$M$7)/A20taxstdlife))</f>
        <v>0</v>
      </c>
      <c r="BB585" s="172">
        <f>IF(A20taxstdlife="n/a","n/a",IF(BB$3&gt;(A20taxstdlife+$E585),((Input!$M$122+Input!$M$98)*$M$7)-SUM($M585:BA585),((Input!$M$122+Input!$M$98)*$M$7)/A20taxstdlife))</f>
        <v>0</v>
      </c>
      <c r="BC585" s="172">
        <f>IF(A20taxstdlife="n/a","n/a",IF(BC$3&gt;(A20taxstdlife+$E585),((Input!$M$122+Input!$M$98)*$M$7)-SUM($M585:BB585),((Input!$M$122+Input!$M$98)*$M$7)/A20taxstdlife))</f>
        <v>0</v>
      </c>
      <c r="BD585" s="172">
        <f>IF(A20taxstdlife="n/a","n/a",IF(BD$3&gt;(A20taxstdlife+$E585),((Input!$M$122+Input!$M$98)*$M$7)-SUM($M585:BC585),((Input!$M$122+Input!$M$98)*$M$7)/A20taxstdlife))</f>
        <v>0</v>
      </c>
      <c r="BE585" s="172">
        <f>IF(A20taxstdlife="n/a","n/a",IF(BE$3&gt;(A20taxstdlife+$E585),((Input!$M$122+Input!$M$98)*$M$7)-SUM($M585:BD585),((Input!$M$122+Input!$M$98)*$M$7)/A20taxstdlife))</f>
        <v>0</v>
      </c>
      <c r="BF585" s="172">
        <f>IF(A20taxstdlife="n/a","n/a",IF(BF$3&gt;(A20taxstdlife+$E585),((Input!$M$122+Input!$M$98)*$M$7)-SUM($M585:BE585),((Input!$M$122+Input!$M$98)*$M$7)/A20taxstdlife))</f>
        <v>0</v>
      </c>
      <c r="BG585" s="172">
        <f>IF(A20taxstdlife="n/a","n/a",IF(BG$3&gt;(A20taxstdlife+$E585),((Input!$M$122+Input!$M$98)*$M$7)-SUM($M585:BF585),((Input!$M$122+Input!$M$98)*$M$7)/A20taxstdlife))</f>
        <v>0</v>
      </c>
      <c r="BH585" s="172">
        <f>IF(A20taxstdlife="n/a","n/a",IF(BH$3&gt;(A20taxstdlife+$E585),((Input!$M$122+Input!$M$98)*$M$7)-SUM($M585:BG585),((Input!$M$122+Input!$M$98)*$M$7)/A20taxstdlife))</f>
        <v>0</v>
      </c>
      <c r="BI585" s="172">
        <f>IF(A20taxstdlife="n/a","n/a",IF(BI$3&gt;(A20taxstdlife+$E585),((Input!$M$122+Input!$M$98)*$M$7)-SUM($M585:BH585),((Input!$M$122+Input!$M$98)*$M$7)/A20taxstdlife))</f>
        <v>0</v>
      </c>
      <c r="BJ585" s="16"/>
      <c r="BK585" s="16"/>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2" customFormat="1" hidden="1" outlineLevel="2">
      <c r="A586" s="16"/>
      <c r="B586" s="16"/>
      <c r="C586" s="35"/>
      <c r="D586" s="546"/>
      <c r="E586" s="293">
        <v>8</v>
      </c>
      <c r="F586" s="37"/>
      <c r="G586" s="318"/>
      <c r="H586" s="320"/>
      <c r="I586" s="320"/>
      <c r="J586" s="320"/>
      <c r="K586" s="320"/>
      <c r="L586" s="320"/>
      <c r="M586" s="320"/>
      <c r="N586" s="319"/>
      <c r="O586" s="172">
        <f>IF(A20taxstdlife="n/a","n/a",IF(O$3&gt;(A20taxstdlife+$E586),((Input!$N$122+Input!$N$98)*$N$7)-SUM($N586:N586),((Input!$N$122+Input!$N$98)*$N$7)/A20taxstdlife))</f>
        <v>0</v>
      </c>
      <c r="P586" s="172">
        <f>IF(A20taxstdlife="n/a","n/a",IF(P$3&gt;(A20taxstdlife+$E586),((Input!$N$122+Input!$N$98)*$N$7)-SUM($N586:O586),((Input!$N$122+Input!$N$98)*$N$7)/A20taxstdlife))</f>
        <v>0</v>
      </c>
      <c r="Q586" s="172">
        <f>IF(A20taxstdlife="n/a","n/a",IF(Q$3&gt;(A20taxstdlife+$E586),((Input!$N$122+Input!$N$98)*$N$7)-SUM($N586:P586),((Input!$N$122+Input!$N$98)*$N$7)/A20taxstdlife))</f>
        <v>0</v>
      </c>
      <c r="R586" s="172">
        <f>IF(A20taxstdlife="n/a","n/a",IF(R$3&gt;(A20taxstdlife+$E586),((Input!$N$122+Input!$N$98)*$N$7)-SUM($N586:Q586),((Input!$N$122+Input!$N$98)*$N$7)/A20taxstdlife))</f>
        <v>0</v>
      </c>
      <c r="S586" s="172">
        <f>IF(A20taxstdlife="n/a","n/a",IF(S$3&gt;(A20taxstdlife+$E586),((Input!$N$122+Input!$N$98)*$N$7)-SUM($N586:R586),((Input!$N$122+Input!$N$98)*$N$7)/A20taxstdlife))</f>
        <v>0</v>
      </c>
      <c r="T586" s="172">
        <f>IF(A20taxstdlife="n/a","n/a",IF(T$3&gt;(A20taxstdlife+$E586),((Input!$N$122+Input!$N$98)*$N$7)-SUM($N586:S586),((Input!$N$122+Input!$N$98)*$N$7)/A20taxstdlife))</f>
        <v>0</v>
      </c>
      <c r="U586" s="172">
        <f>IF(A20taxstdlife="n/a","n/a",IF(U$3&gt;(A20taxstdlife+$E586),((Input!$N$122+Input!$N$98)*$N$7)-SUM($N586:T586),((Input!$N$122+Input!$N$98)*$N$7)/A20taxstdlife))</f>
        <v>0</v>
      </c>
      <c r="V586" s="172">
        <f>IF(A20taxstdlife="n/a","n/a",IF(V$3&gt;(A20taxstdlife+$E586),((Input!$N$122+Input!$N$98)*$N$7)-SUM($N586:U586),((Input!$N$122+Input!$N$98)*$N$7)/A20taxstdlife))</f>
        <v>0</v>
      </c>
      <c r="W586" s="172">
        <f>IF(A20taxstdlife="n/a","n/a",IF(W$3&gt;(A20taxstdlife+$E586),((Input!$N$122+Input!$N$98)*$N$7)-SUM($N586:V586),((Input!$N$122+Input!$N$98)*$N$7)/A20taxstdlife))</f>
        <v>0</v>
      </c>
      <c r="X586" s="172">
        <f>IF(A20taxstdlife="n/a","n/a",IF(X$3&gt;(A20taxstdlife+$E586),((Input!$N$122+Input!$N$98)*$N$7)-SUM($N586:W586),((Input!$N$122+Input!$N$98)*$N$7)/A20taxstdlife))</f>
        <v>0</v>
      </c>
      <c r="Y586" s="172">
        <f>IF(A20taxstdlife="n/a","n/a",IF(Y$3&gt;(A20taxstdlife+$E586),((Input!$N$122+Input!$N$98)*$N$7)-SUM($N586:X586),((Input!$N$122+Input!$N$98)*$N$7)/A20taxstdlife))</f>
        <v>0</v>
      </c>
      <c r="Z586" s="172">
        <f>IF(A20taxstdlife="n/a","n/a",IF(Z$3&gt;(A20taxstdlife+$E586),((Input!$N$122+Input!$N$98)*$N$7)-SUM($N586:Y586),((Input!$N$122+Input!$N$98)*$N$7)/A20taxstdlife))</f>
        <v>0</v>
      </c>
      <c r="AA586" s="172">
        <f>IF(A20taxstdlife="n/a","n/a",IF(AA$3&gt;(A20taxstdlife+$E586),((Input!$N$122+Input!$N$98)*$N$7)-SUM($N586:Z586),((Input!$N$122+Input!$N$98)*$N$7)/A20taxstdlife))</f>
        <v>0</v>
      </c>
      <c r="AB586" s="172">
        <f>IF(A20taxstdlife="n/a","n/a",IF(AB$3&gt;(A20taxstdlife+$E586),((Input!$N$122+Input!$N$98)*$N$7)-SUM($N586:AA586),((Input!$N$122+Input!$N$98)*$N$7)/A20taxstdlife))</f>
        <v>0</v>
      </c>
      <c r="AC586" s="172">
        <f>IF(A20taxstdlife="n/a","n/a",IF(AC$3&gt;(A20taxstdlife+$E586),((Input!$N$122+Input!$N$98)*$N$7)-SUM($N586:AB586),((Input!$N$122+Input!$N$98)*$N$7)/A20taxstdlife))</f>
        <v>0</v>
      </c>
      <c r="AD586" s="172">
        <f>IF(A20taxstdlife="n/a","n/a",IF(AD$3&gt;(A20taxstdlife+$E586),((Input!$N$122+Input!$N$98)*$N$7)-SUM($N586:AC586),((Input!$N$122+Input!$N$98)*$N$7)/A20taxstdlife))</f>
        <v>0</v>
      </c>
      <c r="AE586" s="172">
        <f>IF(A20taxstdlife="n/a","n/a",IF(AE$3&gt;(A20taxstdlife+$E586),((Input!$N$122+Input!$N$98)*$N$7)-SUM($N586:AD586),((Input!$N$122+Input!$N$98)*$N$7)/A20taxstdlife))</f>
        <v>0</v>
      </c>
      <c r="AF586" s="172">
        <f>IF(A20taxstdlife="n/a","n/a",IF(AF$3&gt;(A20taxstdlife+$E586),((Input!$N$122+Input!$N$98)*$N$7)-SUM($N586:AE586),((Input!$N$122+Input!$N$98)*$N$7)/A20taxstdlife))</f>
        <v>0</v>
      </c>
      <c r="AG586" s="172">
        <f>IF(A20taxstdlife="n/a","n/a",IF(AG$3&gt;(A20taxstdlife+$E586),((Input!$N$122+Input!$N$98)*$N$7)-SUM($N586:AF586),((Input!$N$122+Input!$N$98)*$N$7)/A20taxstdlife))</f>
        <v>0</v>
      </c>
      <c r="AH586" s="172">
        <f>IF(A20taxstdlife="n/a","n/a",IF(AH$3&gt;(A20taxstdlife+$E586),((Input!$N$122+Input!$N$98)*$N$7)-SUM($N586:AG586),((Input!$N$122+Input!$N$98)*$N$7)/A20taxstdlife))</f>
        <v>0</v>
      </c>
      <c r="AI586" s="172">
        <f>IF(A20taxstdlife="n/a","n/a",IF(AI$3&gt;(A20taxstdlife+$E586),((Input!$N$122+Input!$N$98)*$N$7)-SUM($N586:AH586),((Input!$N$122+Input!$N$98)*$N$7)/A20taxstdlife))</f>
        <v>0</v>
      </c>
      <c r="AJ586" s="172">
        <f>IF(A20taxstdlife="n/a","n/a",IF(AJ$3&gt;(A20taxstdlife+$E586),((Input!$N$122+Input!$N$98)*$N$7)-SUM($N586:AI586),((Input!$N$122+Input!$N$98)*$N$7)/A20taxstdlife))</f>
        <v>0</v>
      </c>
      <c r="AK586" s="172">
        <f>IF(A20taxstdlife="n/a","n/a",IF(AK$3&gt;(A20taxstdlife+$E586),((Input!$N$122+Input!$N$98)*$N$7)-SUM($N586:AJ586),((Input!$N$122+Input!$N$98)*$N$7)/A20taxstdlife))</f>
        <v>0</v>
      </c>
      <c r="AL586" s="172">
        <f>IF(A20taxstdlife="n/a","n/a",IF(AL$3&gt;(A20taxstdlife+$E586),((Input!$N$122+Input!$N$98)*$N$7)-SUM($N586:AK586),((Input!$N$122+Input!$N$98)*$N$7)/A20taxstdlife))</f>
        <v>0</v>
      </c>
      <c r="AM586" s="172">
        <f>IF(A20taxstdlife="n/a","n/a",IF(AM$3&gt;(A20taxstdlife+$E586),((Input!$N$122+Input!$N$98)*$N$7)-SUM($N586:AL586),((Input!$N$122+Input!$N$98)*$N$7)/A20taxstdlife))</f>
        <v>0</v>
      </c>
      <c r="AN586" s="172">
        <f>IF(A20taxstdlife="n/a","n/a",IF(AN$3&gt;(A20taxstdlife+$E586),((Input!$N$122+Input!$N$98)*$N$7)-SUM($N586:AM586),((Input!$N$122+Input!$N$98)*$N$7)/A20taxstdlife))</f>
        <v>0</v>
      </c>
      <c r="AO586" s="172">
        <f>IF(A20taxstdlife="n/a","n/a",IF(AO$3&gt;(A20taxstdlife+$E586),((Input!$N$122+Input!$N$98)*$N$7)-SUM($N586:AN586),((Input!$N$122+Input!$N$98)*$N$7)/A20taxstdlife))</f>
        <v>0</v>
      </c>
      <c r="AP586" s="172">
        <f>IF(A20taxstdlife="n/a","n/a",IF(AP$3&gt;(A20taxstdlife+$E586),((Input!$N$122+Input!$N$98)*$N$7)-SUM($N586:AO586),((Input!$N$122+Input!$N$98)*$N$7)/A20taxstdlife))</f>
        <v>0</v>
      </c>
      <c r="AQ586" s="172">
        <f>IF(A20taxstdlife="n/a","n/a",IF(AQ$3&gt;(A20taxstdlife+$E586),((Input!$N$122+Input!$N$98)*$N$7)-SUM($N586:AP586),((Input!$N$122+Input!$N$98)*$N$7)/A20taxstdlife))</f>
        <v>0</v>
      </c>
      <c r="AR586" s="172">
        <f>IF(A20taxstdlife="n/a","n/a",IF(AR$3&gt;(A20taxstdlife+$E586),((Input!$N$122+Input!$N$98)*$N$7)-SUM($N586:AQ586),((Input!$N$122+Input!$N$98)*$N$7)/A20taxstdlife))</f>
        <v>0</v>
      </c>
      <c r="AS586" s="172">
        <f>IF(A20taxstdlife="n/a","n/a",IF(AS$3&gt;(A20taxstdlife+$E586),((Input!$N$122+Input!$N$98)*$N$7)-SUM($N586:AR586),((Input!$N$122+Input!$N$98)*$N$7)/A20taxstdlife))</f>
        <v>0</v>
      </c>
      <c r="AT586" s="172">
        <f>IF(A20taxstdlife="n/a","n/a",IF(AT$3&gt;(A20taxstdlife+$E586),((Input!$N$122+Input!$N$98)*$N$7)-SUM($N586:AS586),((Input!$N$122+Input!$N$98)*$N$7)/A20taxstdlife))</f>
        <v>0</v>
      </c>
      <c r="AU586" s="172">
        <f>IF(A20taxstdlife="n/a","n/a",IF(AU$3&gt;(A20taxstdlife+$E586),((Input!$N$122+Input!$N$98)*$N$7)-SUM($N586:AT586),((Input!$N$122+Input!$N$98)*$N$7)/A20taxstdlife))</f>
        <v>0</v>
      </c>
      <c r="AV586" s="172">
        <f>IF(A20taxstdlife="n/a","n/a",IF(AV$3&gt;(A20taxstdlife+$E586),((Input!$N$122+Input!$N$98)*$N$7)-SUM($N586:AU586),((Input!$N$122+Input!$N$98)*$N$7)/A20taxstdlife))</f>
        <v>0</v>
      </c>
      <c r="AW586" s="172">
        <f>IF(A20taxstdlife="n/a","n/a",IF(AW$3&gt;(A20taxstdlife+$E586),((Input!$N$122+Input!$N$98)*$N$7)-SUM($N586:AV586),((Input!$N$122+Input!$N$98)*$N$7)/A20taxstdlife))</f>
        <v>0</v>
      </c>
      <c r="AX586" s="172">
        <f>IF(A20taxstdlife="n/a","n/a",IF(AX$3&gt;(A20taxstdlife+$E586),((Input!$N$122+Input!$N$98)*$N$7)-SUM($N586:AW586),((Input!$N$122+Input!$N$98)*$N$7)/A20taxstdlife))</f>
        <v>0</v>
      </c>
      <c r="AY586" s="172">
        <f>IF(A20taxstdlife="n/a","n/a",IF(AY$3&gt;(A20taxstdlife+$E586),((Input!$N$122+Input!$N$98)*$N$7)-SUM($N586:AX586),((Input!$N$122+Input!$N$98)*$N$7)/A20taxstdlife))</f>
        <v>0</v>
      </c>
      <c r="AZ586" s="172">
        <f>IF(A20taxstdlife="n/a","n/a",IF(AZ$3&gt;(A20taxstdlife+$E586),((Input!$N$122+Input!$N$98)*$N$7)-SUM($N586:AY586),((Input!$N$122+Input!$N$98)*$N$7)/A20taxstdlife))</f>
        <v>0</v>
      </c>
      <c r="BA586" s="172">
        <f>IF(A20taxstdlife="n/a","n/a",IF(BA$3&gt;(A20taxstdlife+$E586),((Input!$N$122+Input!$N$98)*$N$7)-SUM($N586:AZ586),((Input!$N$122+Input!$N$98)*$N$7)/A20taxstdlife))</f>
        <v>0</v>
      </c>
      <c r="BB586" s="172">
        <f>IF(A20taxstdlife="n/a","n/a",IF(BB$3&gt;(A20taxstdlife+$E586),((Input!$N$122+Input!$N$98)*$N$7)-SUM($N586:BA586),((Input!$N$122+Input!$N$98)*$N$7)/A20taxstdlife))</f>
        <v>0</v>
      </c>
      <c r="BC586" s="172">
        <f>IF(A20taxstdlife="n/a","n/a",IF(BC$3&gt;(A20taxstdlife+$E586),((Input!$N$122+Input!$N$98)*$N$7)-SUM($N586:BB586),((Input!$N$122+Input!$N$98)*$N$7)/A20taxstdlife))</f>
        <v>0</v>
      </c>
      <c r="BD586" s="172">
        <f>IF(A20taxstdlife="n/a","n/a",IF(BD$3&gt;(A20taxstdlife+$E586),((Input!$N$122+Input!$N$98)*$N$7)-SUM($N586:BC586),((Input!$N$122+Input!$N$98)*$N$7)/A20taxstdlife))</f>
        <v>0</v>
      </c>
      <c r="BE586" s="172">
        <f>IF(A20taxstdlife="n/a","n/a",IF(BE$3&gt;(A20taxstdlife+$E586),((Input!$N$122+Input!$N$98)*$N$7)-SUM($N586:BD586),((Input!$N$122+Input!$N$98)*$N$7)/A20taxstdlife))</f>
        <v>0</v>
      </c>
      <c r="BF586" s="172">
        <f>IF(A20taxstdlife="n/a","n/a",IF(BF$3&gt;(A20taxstdlife+$E586),((Input!$N$122+Input!$N$98)*$N$7)-SUM($N586:BE586),((Input!$N$122+Input!$N$98)*$N$7)/A20taxstdlife))</f>
        <v>0</v>
      </c>
      <c r="BG586" s="172">
        <f>IF(A20taxstdlife="n/a","n/a",IF(BG$3&gt;(A20taxstdlife+$E586),((Input!$N$122+Input!$N$98)*$N$7)-SUM($N586:BF586),((Input!$N$122+Input!$N$98)*$N$7)/A20taxstdlife))</f>
        <v>0</v>
      </c>
      <c r="BH586" s="172">
        <f>IF(A20taxstdlife="n/a","n/a",IF(BH$3&gt;(A20taxstdlife+$E586),((Input!$N$122+Input!$N$98)*$N$7)-SUM($N586:BG586),((Input!$N$122+Input!$N$98)*$N$7)/A20taxstdlife))</f>
        <v>0</v>
      </c>
      <c r="BI586" s="172">
        <f>IF(A20taxstdlife="n/a","n/a",IF(BI$3&gt;(A20taxstdlife+$E586),((Input!$N$122+Input!$N$98)*$N$7)-SUM($N586:BH586),((Input!$N$122+Input!$N$98)*$N$7)/A20taxstdlife))</f>
        <v>0</v>
      </c>
      <c r="BJ586" s="16"/>
      <c r="BK586" s="1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2" customFormat="1" hidden="1" outlineLevel="2">
      <c r="A587" s="16"/>
      <c r="B587" s="16"/>
      <c r="C587" s="35"/>
      <c r="D587" s="546"/>
      <c r="E587" s="293">
        <v>9</v>
      </c>
      <c r="F587" s="37"/>
      <c r="G587" s="318"/>
      <c r="H587" s="320"/>
      <c r="I587" s="320"/>
      <c r="J587" s="320"/>
      <c r="K587" s="320"/>
      <c r="L587" s="320"/>
      <c r="M587" s="320"/>
      <c r="N587" s="320"/>
      <c r="O587" s="319"/>
      <c r="P587" s="172">
        <f>IF(A20taxstdlife="n/a","n/a",IF(P$3&gt;(A20taxstdlife+$E587),((Input!$O$122+Input!$O$98)*$O$7)-SUM($O587:O587),((Input!$O$122+Input!$O$98)*$O$7)/A20taxstdlife))</f>
        <v>0</v>
      </c>
      <c r="Q587" s="172">
        <f>IF(A20taxstdlife="n/a","n/a",IF(Q$3&gt;(A20taxstdlife+$E587),((Input!$O$122+Input!$O$98)*$O$7)-SUM($O587:P587),((Input!$O$122+Input!$O$98)*$O$7)/A20taxstdlife))</f>
        <v>0</v>
      </c>
      <c r="R587" s="172">
        <f>IF(A20taxstdlife="n/a","n/a",IF(R$3&gt;(A20taxstdlife+$E587),((Input!$O$122+Input!$O$98)*$O$7)-SUM($O587:Q587),((Input!$O$122+Input!$O$98)*$O$7)/A20taxstdlife))</f>
        <v>0</v>
      </c>
      <c r="S587" s="172">
        <f>IF(A20taxstdlife="n/a","n/a",IF(S$3&gt;(A20taxstdlife+$E587),((Input!$O$122+Input!$O$98)*$O$7)-SUM($O587:R587),((Input!$O$122+Input!$O$98)*$O$7)/A20taxstdlife))</f>
        <v>0</v>
      </c>
      <c r="T587" s="172">
        <f>IF(A20taxstdlife="n/a","n/a",IF(T$3&gt;(A20taxstdlife+$E587),((Input!$O$122+Input!$O$98)*$O$7)-SUM($O587:S587),((Input!$O$122+Input!$O$98)*$O$7)/A20taxstdlife))</f>
        <v>0</v>
      </c>
      <c r="U587" s="172">
        <f>IF(A20taxstdlife="n/a","n/a",IF(U$3&gt;(A20taxstdlife+$E587),((Input!$O$122+Input!$O$98)*$O$7)-SUM($O587:T587),((Input!$O$122+Input!$O$98)*$O$7)/A20taxstdlife))</f>
        <v>0</v>
      </c>
      <c r="V587" s="172">
        <f>IF(A20taxstdlife="n/a","n/a",IF(V$3&gt;(A20taxstdlife+$E587),((Input!$O$122+Input!$O$98)*$O$7)-SUM($O587:U587),((Input!$O$122+Input!$O$98)*$O$7)/A20taxstdlife))</f>
        <v>0</v>
      </c>
      <c r="W587" s="172">
        <f>IF(A20taxstdlife="n/a","n/a",IF(W$3&gt;(A20taxstdlife+$E587),((Input!$O$122+Input!$O$98)*$O$7)-SUM($O587:V587),((Input!$O$122+Input!$O$98)*$O$7)/A20taxstdlife))</f>
        <v>0</v>
      </c>
      <c r="X587" s="172">
        <f>IF(A20taxstdlife="n/a","n/a",IF(X$3&gt;(A20taxstdlife+$E587),((Input!$O$122+Input!$O$98)*$O$7)-SUM($O587:W587),((Input!$O$122+Input!$O$98)*$O$7)/A20taxstdlife))</f>
        <v>0</v>
      </c>
      <c r="Y587" s="172">
        <f>IF(A20taxstdlife="n/a","n/a",IF(Y$3&gt;(A20taxstdlife+$E587),((Input!$O$122+Input!$O$98)*$O$7)-SUM($O587:X587),((Input!$O$122+Input!$O$98)*$O$7)/A20taxstdlife))</f>
        <v>0</v>
      </c>
      <c r="Z587" s="172">
        <f>IF(A20taxstdlife="n/a","n/a",IF(Z$3&gt;(A20taxstdlife+$E587),((Input!$O$122+Input!$O$98)*$O$7)-SUM($O587:Y587),((Input!$O$122+Input!$O$98)*$O$7)/A20taxstdlife))</f>
        <v>0</v>
      </c>
      <c r="AA587" s="172">
        <f>IF(A20taxstdlife="n/a","n/a",IF(AA$3&gt;(A20taxstdlife+$E587),((Input!$O$122+Input!$O$98)*$O$7)-SUM($O587:Z587),((Input!$O$122+Input!$O$98)*$O$7)/A20taxstdlife))</f>
        <v>0</v>
      </c>
      <c r="AB587" s="172">
        <f>IF(A20taxstdlife="n/a","n/a",IF(AB$3&gt;(A20taxstdlife+$E587),((Input!$O$122+Input!$O$98)*$O$7)-SUM($O587:AA587),((Input!$O$122+Input!$O$98)*$O$7)/A20taxstdlife))</f>
        <v>0</v>
      </c>
      <c r="AC587" s="172">
        <f>IF(A20taxstdlife="n/a","n/a",IF(AC$3&gt;(A20taxstdlife+$E587),((Input!$O$122+Input!$O$98)*$O$7)-SUM($O587:AB587),((Input!$O$122+Input!$O$98)*$O$7)/A20taxstdlife))</f>
        <v>0</v>
      </c>
      <c r="AD587" s="172">
        <f>IF(A20taxstdlife="n/a","n/a",IF(AD$3&gt;(A20taxstdlife+$E587),((Input!$O$122+Input!$O$98)*$O$7)-SUM($O587:AC587),((Input!$O$122+Input!$O$98)*$O$7)/A20taxstdlife))</f>
        <v>0</v>
      </c>
      <c r="AE587" s="172">
        <f>IF(A20taxstdlife="n/a","n/a",IF(AE$3&gt;(A20taxstdlife+$E587),((Input!$O$122+Input!$O$98)*$O$7)-SUM($O587:AD587),((Input!$O$122+Input!$O$98)*$O$7)/A20taxstdlife))</f>
        <v>0</v>
      </c>
      <c r="AF587" s="172">
        <f>IF(A20taxstdlife="n/a","n/a",IF(AF$3&gt;(A20taxstdlife+$E587),((Input!$O$122+Input!$O$98)*$O$7)-SUM($O587:AE587),((Input!$O$122+Input!$O$98)*$O$7)/A20taxstdlife))</f>
        <v>0</v>
      </c>
      <c r="AG587" s="172">
        <f>IF(A20taxstdlife="n/a","n/a",IF(AG$3&gt;(A20taxstdlife+$E587),((Input!$O$122+Input!$O$98)*$O$7)-SUM($O587:AF587),((Input!$O$122+Input!$O$98)*$O$7)/A20taxstdlife))</f>
        <v>0</v>
      </c>
      <c r="AH587" s="172">
        <f>IF(A20taxstdlife="n/a","n/a",IF(AH$3&gt;(A20taxstdlife+$E587),((Input!$O$122+Input!$O$98)*$O$7)-SUM($O587:AG587),((Input!$O$122+Input!$O$98)*$O$7)/A20taxstdlife))</f>
        <v>0</v>
      </c>
      <c r="AI587" s="172">
        <f>IF(A20taxstdlife="n/a","n/a",IF(AI$3&gt;(A20taxstdlife+$E587),((Input!$O$122+Input!$O$98)*$O$7)-SUM($O587:AH587),((Input!$O$122+Input!$O$98)*$O$7)/A20taxstdlife))</f>
        <v>0</v>
      </c>
      <c r="AJ587" s="172">
        <f>IF(A20taxstdlife="n/a","n/a",IF(AJ$3&gt;(A20taxstdlife+$E587),((Input!$O$122+Input!$O$98)*$O$7)-SUM($O587:AI587),((Input!$O$122+Input!$O$98)*$O$7)/A20taxstdlife))</f>
        <v>0</v>
      </c>
      <c r="AK587" s="172">
        <f>IF(A20taxstdlife="n/a","n/a",IF(AK$3&gt;(A20taxstdlife+$E587),((Input!$O$122+Input!$O$98)*$O$7)-SUM($O587:AJ587),((Input!$O$122+Input!$O$98)*$O$7)/A20taxstdlife))</f>
        <v>0</v>
      </c>
      <c r="AL587" s="172">
        <f>IF(A20taxstdlife="n/a","n/a",IF(AL$3&gt;(A20taxstdlife+$E587),((Input!$O$122+Input!$O$98)*$O$7)-SUM($O587:AK587),((Input!$O$122+Input!$O$98)*$O$7)/A20taxstdlife))</f>
        <v>0</v>
      </c>
      <c r="AM587" s="172">
        <f>IF(A20taxstdlife="n/a","n/a",IF(AM$3&gt;(A20taxstdlife+$E587),((Input!$O$122+Input!$O$98)*$O$7)-SUM($O587:AL587),((Input!$O$122+Input!$O$98)*$O$7)/A20taxstdlife))</f>
        <v>0</v>
      </c>
      <c r="AN587" s="172">
        <f>IF(A20taxstdlife="n/a","n/a",IF(AN$3&gt;(A20taxstdlife+$E587),((Input!$O$122+Input!$O$98)*$O$7)-SUM($O587:AM587),((Input!$O$122+Input!$O$98)*$O$7)/A20taxstdlife))</f>
        <v>0</v>
      </c>
      <c r="AO587" s="172">
        <f>IF(A20taxstdlife="n/a","n/a",IF(AO$3&gt;(A20taxstdlife+$E587),((Input!$O$122+Input!$O$98)*$O$7)-SUM($O587:AN587),((Input!$O$122+Input!$O$98)*$O$7)/A20taxstdlife))</f>
        <v>0</v>
      </c>
      <c r="AP587" s="172">
        <f>IF(A20taxstdlife="n/a","n/a",IF(AP$3&gt;(A20taxstdlife+$E587),((Input!$O$122+Input!$O$98)*$O$7)-SUM($O587:AO587),((Input!$O$122+Input!$O$98)*$O$7)/A20taxstdlife))</f>
        <v>0</v>
      </c>
      <c r="AQ587" s="172">
        <f>IF(A20taxstdlife="n/a","n/a",IF(AQ$3&gt;(A20taxstdlife+$E587),((Input!$O$122+Input!$O$98)*$O$7)-SUM($O587:AP587),((Input!$O$122+Input!$O$98)*$O$7)/A20taxstdlife))</f>
        <v>0</v>
      </c>
      <c r="AR587" s="172">
        <f>IF(A20taxstdlife="n/a","n/a",IF(AR$3&gt;(A20taxstdlife+$E587),((Input!$O$122+Input!$O$98)*$O$7)-SUM($O587:AQ587),((Input!$O$122+Input!$O$98)*$O$7)/A20taxstdlife))</f>
        <v>0</v>
      </c>
      <c r="AS587" s="172">
        <f>IF(A20taxstdlife="n/a","n/a",IF(AS$3&gt;(A20taxstdlife+$E587),((Input!$O$122+Input!$O$98)*$O$7)-SUM($O587:AR587),((Input!$O$122+Input!$O$98)*$O$7)/A20taxstdlife))</f>
        <v>0</v>
      </c>
      <c r="AT587" s="172">
        <f>IF(A20taxstdlife="n/a","n/a",IF(AT$3&gt;(A20taxstdlife+$E587),((Input!$O$122+Input!$O$98)*$O$7)-SUM($O587:AS587),((Input!$O$122+Input!$O$98)*$O$7)/A20taxstdlife))</f>
        <v>0</v>
      </c>
      <c r="AU587" s="172">
        <f>IF(A20taxstdlife="n/a","n/a",IF(AU$3&gt;(A20taxstdlife+$E587),((Input!$O$122+Input!$O$98)*$O$7)-SUM($O587:AT587),((Input!$O$122+Input!$O$98)*$O$7)/A20taxstdlife))</f>
        <v>0</v>
      </c>
      <c r="AV587" s="172">
        <f>IF(A20taxstdlife="n/a","n/a",IF(AV$3&gt;(A20taxstdlife+$E587),((Input!$O$122+Input!$O$98)*$O$7)-SUM($O587:AU587),((Input!$O$122+Input!$O$98)*$O$7)/A20taxstdlife))</f>
        <v>0</v>
      </c>
      <c r="AW587" s="172">
        <f>IF(A20taxstdlife="n/a","n/a",IF(AW$3&gt;(A20taxstdlife+$E587),((Input!$O$122+Input!$O$98)*$O$7)-SUM($O587:AV587),((Input!$O$122+Input!$O$98)*$O$7)/A20taxstdlife))</f>
        <v>0</v>
      </c>
      <c r="AX587" s="172">
        <f>IF(A20taxstdlife="n/a","n/a",IF(AX$3&gt;(A20taxstdlife+$E587),((Input!$O$122+Input!$O$98)*$O$7)-SUM($O587:AW587),((Input!$O$122+Input!$O$98)*$O$7)/A20taxstdlife))</f>
        <v>0</v>
      </c>
      <c r="AY587" s="172">
        <f>IF(A20taxstdlife="n/a","n/a",IF(AY$3&gt;(A20taxstdlife+$E587),((Input!$O$122+Input!$O$98)*$O$7)-SUM($O587:AX587),((Input!$O$122+Input!$O$98)*$O$7)/A20taxstdlife))</f>
        <v>0</v>
      </c>
      <c r="AZ587" s="172">
        <f>IF(A20taxstdlife="n/a","n/a",IF(AZ$3&gt;(A20taxstdlife+$E587),((Input!$O$122+Input!$O$98)*$O$7)-SUM($O587:AY587),((Input!$O$122+Input!$O$98)*$O$7)/A20taxstdlife))</f>
        <v>0</v>
      </c>
      <c r="BA587" s="172">
        <f>IF(A20taxstdlife="n/a","n/a",IF(BA$3&gt;(A20taxstdlife+$E587),((Input!$O$122+Input!$O$98)*$O$7)-SUM($O587:AZ587),((Input!$O$122+Input!$O$98)*$O$7)/A20taxstdlife))</f>
        <v>0</v>
      </c>
      <c r="BB587" s="172">
        <f>IF(A20taxstdlife="n/a","n/a",IF(BB$3&gt;(A20taxstdlife+$E587),((Input!$O$122+Input!$O$98)*$O$7)-SUM($O587:BA587),((Input!$O$122+Input!$O$98)*$O$7)/A20taxstdlife))</f>
        <v>0</v>
      </c>
      <c r="BC587" s="172">
        <f>IF(A20taxstdlife="n/a","n/a",IF(BC$3&gt;(A20taxstdlife+$E587),((Input!$O$122+Input!$O$98)*$O$7)-SUM($O587:BB587),((Input!$O$122+Input!$O$98)*$O$7)/A20taxstdlife))</f>
        <v>0</v>
      </c>
      <c r="BD587" s="172">
        <f>IF(A20taxstdlife="n/a","n/a",IF(BD$3&gt;(A20taxstdlife+$E587),((Input!$O$122+Input!$O$98)*$O$7)-SUM($O587:BC587),((Input!$O$122+Input!$O$98)*$O$7)/A20taxstdlife))</f>
        <v>0</v>
      </c>
      <c r="BE587" s="172">
        <f>IF(A20taxstdlife="n/a","n/a",IF(BE$3&gt;(A20taxstdlife+$E587),((Input!$O$122+Input!$O$98)*$O$7)-SUM($O587:BD587),((Input!$O$122+Input!$O$98)*$O$7)/A20taxstdlife))</f>
        <v>0</v>
      </c>
      <c r="BF587" s="172">
        <f>IF(A20taxstdlife="n/a","n/a",IF(BF$3&gt;(A20taxstdlife+$E587),((Input!$O$122+Input!$O$98)*$O$7)-SUM($O587:BE587),((Input!$O$122+Input!$O$98)*$O$7)/A20taxstdlife))</f>
        <v>0</v>
      </c>
      <c r="BG587" s="172">
        <f>IF(A20taxstdlife="n/a","n/a",IF(BG$3&gt;(A20taxstdlife+$E587),((Input!$O$122+Input!$O$98)*$O$7)-SUM($O587:BF587),((Input!$O$122+Input!$O$98)*$O$7)/A20taxstdlife))</f>
        <v>0</v>
      </c>
      <c r="BH587" s="172">
        <f>IF(A20taxstdlife="n/a","n/a",IF(BH$3&gt;(A20taxstdlife+$E587),((Input!$O$122+Input!$O$98)*$O$7)-SUM($O587:BG587),((Input!$O$122+Input!$O$98)*$O$7)/A20taxstdlife))</f>
        <v>0</v>
      </c>
      <c r="BI587" s="172">
        <f>IF(A20taxstdlife="n/a","n/a",IF(BI$3&gt;(A20taxstdlife+$E587),((Input!$O$122+Input!$O$98)*$O$7)-SUM($O587:BH587),((Input!$O$122+Input!$O$98)*$O$7)/A20taxstdlife))</f>
        <v>0</v>
      </c>
      <c r="BJ587" s="16"/>
      <c r="BK587" s="16"/>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2" customFormat="1" hidden="1" outlineLevel="2">
      <c r="A588" s="16"/>
      <c r="B588" s="16"/>
      <c r="C588" s="35"/>
      <c r="D588" s="546"/>
      <c r="E588" s="294">
        <v>10</v>
      </c>
      <c r="F588" s="37"/>
      <c r="G588" s="318"/>
      <c r="H588" s="320"/>
      <c r="I588" s="320"/>
      <c r="J588" s="320"/>
      <c r="K588" s="320"/>
      <c r="L588" s="320"/>
      <c r="M588" s="320"/>
      <c r="N588" s="320"/>
      <c r="O588" s="320"/>
      <c r="P588" s="319"/>
      <c r="Q588" s="172">
        <f>IF(A20taxstdlife="n/a","n/a",IF(Q$3&gt;(A20taxstdlife+$E588),((Input!$P$122+Input!$P$98)*$P$7)-SUM($P588:P588),((Input!$P$122+Input!$P$98)*$P$7)/A20taxstdlife))</f>
        <v>0</v>
      </c>
      <c r="R588" s="172">
        <f>IF(A20taxstdlife="n/a","n/a",IF(R$3&gt;(A20taxstdlife+$E588),((Input!$P$122+Input!$P$98)*$P$7)-SUM($P588:Q588),((Input!$P$122+Input!$P$98)*$P$7)/A20taxstdlife))</f>
        <v>0</v>
      </c>
      <c r="S588" s="172">
        <f>IF(A20taxstdlife="n/a","n/a",IF(S$3&gt;(A20taxstdlife+$E588),((Input!$P$122+Input!$P$98)*$P$7)-SUM($P588:R588),((Input!$P$122+Input!$P$98)*$P$7)/A20taxstdlife))</f>
        <v>0</v>
      </c>
      <c r="T588" s="172">
        <f>IF(A20taxstdlife="n/a","n/a",IF(T$3&gt;(A20taxstdlife+$E588),((Input!$P$122+Input!$P$98)*$P$7)-SUM($P588:S588),((Input!$P$122+Input!$P$98)*$P$7)/A20taxstdlife))</f>
        <v>0</v>
      </c>
      <c r="U588" s="172">
        <f>IF(A20taxstdlife="n/a","n/a",IF(U$3&gt;(A20taxstdlife+$E588),((Input!$P$122+Input!$P$98)*$P$7)-SUM($P588:T588),((Input!$P$122+Input!$P$98)*$P$7)/A20taxstdlife))</f>
        <v>0</v>
      </c>
      <c r="V588" s="172">
        <f>IF(A20taxstdlife="n/a","n/a",IF(V$3&gt;(A20taxstdlife+$E588),((Input!$P$122+Input!$P$98)*$P$7)-SUM($P588:U588),((Input!$P$122+Input!$P$98)*$P$7)/A20taxstdlife))</f>
        <v>0</v>
      </c>
      <c r="W588" s="172">
        <f>IF(A20taxstdlife="n/a","n/a",IF(W$3&gt;(A20taxstdlife+$E588),((Input!$P$122+Input!$P$98)*$P$7)-SUM($P588:V588),((Input!$P$122+Input!$P$98)*$P$7)/A20taxstdlife))</f>
        <v>0</v>
      </c>
      <c r="X588" s="172">
        <f>IF(A20taxstdlife="n/a","n/a",IF(X$3&gt;(A20taxstdlife+$E588),((Input!$P$122+Input!$P$98)*$P$7)-SUM($P588:W588),((Input!$P$122+Input!$P$98)*$P$7)/A20taxstdlife))</f>
        <v>0</v>
      </c>
      <c r="Y588" s="172">
        <f>IF(A20taxstdlife="n/a","n/a",IF(Y$3&gt;(A20taxstdlife+$E588),((Input!$P$122+Input!$P$98)*$P$7)-SUM($P588:X588),((Input!$P$122+Input!$P$98)*$P$7)/A20taxstdlife))</f>
        <v>0</v>
      </c>
      <c r="Z588" s="172">
        <f>IF(A20taxstdlife="n/a","n/a",IF(Z$3&gt;(A20taxstdlife+$E588),((Input!$P$122+Input!$P$98)*$P$7)-SUM($P588:Y588),((Input!$P$122+Input!$P$98)*$P$7)/A20taxstdlife))</f>
        <v>0</v>
      </c>
      <c r="AA588" s="172">
        <f>IF(A20taxstdlife="n/a","n/a",IF(AA$3&gt;(A20taxstdlife+$E588),((Input!$P$122+Input!$P$98)*$P$7)-SUM($P588:Z588),((Input!$P$122+Input!$P$98)*$P$7)/A20taxstdlife))</f>
        <v>0</v>
      </c>
      <c r="AB588" s="172">
        <f>IF(A20taxstdlife="n/a","n/a",IF(AB$3&gt;(A20taxstdlife+$E588),((Input!$P$122+Input!$P$98)*$P$7)-SUM($P588:AA588),((Input!$P$122+Input!$P$98)*$P$7)/A20taxstdlife))</f>
        <v>0</v>
      </c>
      <c r="AC588" s="172">
        <f>IF(A20taxstdlife="n/a","n/a",IF(AC$3&gt;(A20taxstdlife+$E588),((Input!$P$122+Input!$P$98)*$P$7)-SUM($P588:AB588),((Input!$P$122+Input!$P$98)*$P$7)/A20taxstdlife))</f>
        <v>0</v>
      </c>
      <c r="AD588" s="172">
        <f>IF(A20taxstdlife="n/a","n/a",IF(AD$3&gt;(A20taxstdlife+$E588),((Input!$P$122+Input!$P$98)*$P$7)-SUM($P588:AC588),((Input!$P$122+Input!$P$98)*$P$7)/A20taxstdlife))</f>
        <v>0</v>
      </c>
      <c r="AE588" s="172">
        <f>IF(A20taxstdlife="n/a","n/a",IF(AE$3&gt;(A20taxstdlife+$E588),((Input!$P$122+Input!$P$98)*$P$7)-SUM($P588:AD588),((Input!$P$122+Input!$P$98)*$P$7)/A20taxstdlife))</f>
        <v>0</v>
      </c>
      <c r="AF588" s="172">
        <f>IF(A20taxstdlife="n/a","n/a",IF(AF$3&gt;(A20taxstdlife+$E588),((Input!$P$122+Input!$P$98)*$P$7)-SUM($P588:AE588),((Input!$P$122+Input!$P$98)*$P$7)/A20taxstdlife))</f>
        <v>0</v>
      </c>
      <c r="AG588" s="172">
        <f>IF(A20taxstdlife="n/a","n/a",IF(AG$3&gt;(A20taxstdlife+$E588),((Input!$P$122+Input!$P$98)*$P$7)-SUM($P588:AF588),((Input!$P$122+Input!$P$98)*$P$7)/A20taxstdlife))</f>
        <v>0</v>
      </c>
      <c r="AH588" s="172">
        <f>IF(A20taxstdlife="n/a","n/a",IF(AH$3&gt;(A20taxstdlife+$E588),((Input!$P$122+Input!$P$98)*$P$7)-SUM($P588:AG588),((Input!$P$122+Input!$P$98)*$P$7)/A20taxstdlife))</f>
        <v>0</v>
      </c>
      <c r="AI588" s="172">
        <f>IF(A20taxstdlife="n/a","n/a",IF(AI$3&gt;(A20taxstdlife+$E588),((Input!$P$122+Input!$P$98)*$P$7)-SUM($P588:AH588),((Input!$P$122+Input!$P$98)*$P$7)/A20taxstdlife))</f>
        <v>0</v>
      </c>
      <c r="AJ588" s="172">
        <f>IF(A20taxstdlife="n/a","n/a",IF(AJ$3&gt;(A20taxstdlife+$E588),((Input!$P$122+Input!$P$98)*$P$7)-SUM($P588:AI588),((Input!$P$122+Input!$P$98)*$P$7)/A20taxstdlife))</f>
        <v>0</v>
      </c>
      <c r="AK588" s="172">
        <f>IF(A20taxstdlife="n/a","n/a",IF(AK$3&gt;(A20taxstdlife+$E588),((Input!$P$122+Input!$P$98)*$P$7)-SUM($P588:AJ588),((Input!$P$122+Input!$P$98)*$P$7)/A20taxstdlife))</f>
        <v>0</v>
      </c>
      <c r="AL588" s="172">
        <f>IF(A20taxstdlife="n/a","n/a",IF(AL$3&gt;(A20taxstdlife+$E588),((Input!$P$122+Input!$P$98)*$P$7)-SUM($P588:AK588),((Input!$P$122+Input!$P$98)*$P$7)/A20taxstdlife))</f>
        <v>0</v>
      </c>
      <c r="AM588" s="172">
        <f>IF(A20taxstdlife="n/a","n/a",IF(AM$3&gt;(A20taxstdlife+$E588),((Input!$P$122+Input!$P$98)*$P$7)-SUM($P588:AL588),((Input!$P$122+Input!$P$98)*$P$7)/A20taxstdlife))</f>
        <v>0</v>
      </c>
      <c r="AN588" s="172">
        <f>IF(A20taxstdlife="n/a","n/a",IF(AN$3&gt;(A20taxstdlife+$E588),((Input!$P$122+Input!$P$98)*$P$7)-SUM($P588:AM588),((Input!$P$122+Input!$P$98)*$P$7)/A20taxstdlife))</f>
        <v>0</v>
      </c>
      <c r="AO588" s="172">
        <f>IF(A20taxstdlife="n/a","n/a",IF(AO$3&gt;(A20taxstdlife+$E588),((Input!$P$122+Input!$P$98)*$P$7)-SUM($P588:AN588),((Input!$P$122+Input!$P$98)*$P$7)/A20taxstdlife))</f>
        <v>0</v>
      </c>
      <c r="AP588" s="172">
        <f>IF(A20taxstdlife="n/a","n/a",IF(AP$3&gt;(A20taxstdlife+$E588),((Input!$P$122+Input!$P$98)*$P$7)-SUM($P588:AO588),((Input!$P$122+Input!$P$98)*$P$7)/A20taxstdlife))</f>
        <v>0</v>
      </c>
      <c r="AQ588" s="172">
        <f>IF(A20taxstdlife="n/a","n/a",IF(AQ$3&gt;(A20taxstdlife+$E588),((Input!$P$122+Input!$P$98)*$P$7)-SUM($P588:AP588),((Input!$P$122+Input!$P$98)*$P$7)/A20taxstdlife))</f>
        <v>0</v>
      </c>
      <c r="AR588" s="172">
        <f>IF(A20taxstdlife="n/a","n/a",IF(AR$3&gt;(A20taxstdlife+$E588),((Input!$P$122+Input!$P$98)*$P$7)-SUM($P588:AQ588),((Input!$P$122+Input!$P$98)*$P$7)/A20taxstdlife))</f>
        <v>0</v>
      </c>
      <c r="AS588" s="172">
        <f>IF(A20taxstdlife="n/a","n/a",IF(AS$3&gt;(A20taxstdlife+$E588),((Input!$P$122+Input!$P$98)*$P$7)-SUM($P588:AR588),((Input!$P$122+Input!$P$98)*$P$7)/A20taxstdlife))</f>
        <v>0</v>
      </c>
      <c r="AT588" s="172">
        <f>IF(A20taxstdlife="n/a","n/a",IF(AT$3&gt;(A20taxstdlife+$E588),((Input!$P$122+Input!$P$98)*$P$7)-SUM($P588:AS588),((Input!$P$122+Input!$P$98)*$P$7)/A20taxstdlife))</f>
        <v>0</v>
      </c>
      <c r="AU588" s="172">
        <f>IF(A20taxstdlife="n/a","n/a",IF(AU$3&gt;(A20taxstdlife+$E588),((Input!$P$122+Input!$P$98)*$P$7)-SUM($P588:AT588),((Input!$P$122+Input!$P$98)*$P$7)/A20taxstdlife))</f>
        <v>0</v>
      </c>
      <c r="AV588" s="172">
        <f>IF(A20taxstdlife="n/a","n/a",IF(AV$3&gt;(A20taxstdlife+$E588),((Input!$P$122+Input!$P$98)*$P$7)-SUM($P588:AU588),((Input!$P$122+Input!$P$98)*$P$7)/A20taxstdlife))</f>
        <v>0</v>
      </c>
      <c r="AW588" s="172">
        <f>IF(A20taxstdlife="n/a","n/a",IF(AW$3&gt;(A20taxstdlife+$E588),((Input!$P$122+Input!$P$98)*$P$7)-SUM($P588:AV588),((Input!$P$122+Input!$P$98)*$P$7)/A20taxstdlife))</f>
        <v>0</v>
      </c>
      <c r="AX588" s="172">
        <f>IF(A20taxstdlife="n/a","n/a",IF(AX$3&gt;(A20taxstdlife+$E588),((Input!$P$122+Input!$P$98)*$P$7)-SUM($P588:AW588),((Input!$P$122+Input!$P$98)*$P$7)/A20taxstdlife))</f>
        <v>0</v>
      </c>
      <c r="AY588" s="172">
        <f>IF(A20taxstdlife="n/a","n/a",IF(AY$3&gt;(A20taxstdlife+$E588),((Input!$P$122+Input!$P$98)*$P$7)-SUM($P588:AX588),((Input!$P$122+Input!$P$98)*$P$7)/A20taxstdlife))</f>
        <v>0</v>
      </c>
      <c r="AZ588" s="172">
        <f>IF(A20taxstdlife="n/a","n/a",IF(AZ$3&gt;(A20taxstdlife+$E588),((Input!$P$122+Input!$P$98)*$P$7)-SUM($P588:AY588),((Input!$P$122+Input!$P$98)*$P$7)/A20taxstdlife))</f>
        <v>0</v>
      </c>
      <c r="BA588" s="172">
        <f>IF(A20taxstdlife="n/a","n/a",IF(BA$3&gt;(A20taxstdlife+$E588),((Input!$P$122+Input!$P$98)*$P$7)-SUM($P588:AZ588),((Input!$P$122+Input!$P$98)*$P$7)/A20taxstdlife))</f>
        <v>0</v>
      </c>
      <c r="BB588" s="172">
        <f>IF(A20taxstdlife="n/a","n/a",IF(BB$3&gt;(A20taxstdlife+$E588),((Input!$P$122+Input!$P$98)*$P$7)-SUM($P588:BA588),((Input!$P$122+Input!$P$98)*$P$7)/A20taxstdlife))</f>
        <v>0</v>
      </c>
      <c r="BC588" s="172">
        <f>IF(A20taxstdlife="n/a","n/a",IF(BC$3&gt;(A20taxstdlife+$E588),((Input!$P$122+Input!$P$98)*$P$7)-SUM($P588:BB588),((Input!$P$122+Input!$P$98)*$P$7)/A20taxstdlife))</f>
        <v>0</v>
      </c>
      <c r="BD588" s="172">
        <f>IF(A20taxstdlife="n/a","n/a",IF(BD$3&gt;(A20taxstdlife+$E588),((Input!$P$122+Input!$P$98)*$P$7)-SUM($P588:BC588),((Input!$P$122+Input!$P$98)*$P$7)/A20taxstdlife))</f>
        <v>0</v>
      </c>
      <c r="BE588" s="172">
        <f>IF(A20taxstdlife="n/a","n/a",IF(BE$3&gt;(A20taxstdlife+$E588),((Input!$P$122+Input!$P$98)*$P$7)-SUM($P588:BD588),((Input!$P$122+Input!$P$98)*$P$7)/A20taxstdlife))</f>
        <v>0</v>
      </c>
      <c r="BF588" s="172">
        <f>IF(A20taxstdlife="n/a","n/a",IF(BF$3&gt;(A20taxstdlife+$E588),((Input!$P$122+Input!$P$98)*$P$7)-SUM($P588:BE588),((Input!$P$122+Input!$P$98)*$P$7)/A20taxstdlife))</f>
        <v>0</v>
      </c>
      <c r="BG588" s="172">
        <f>IF(A20taxstdlife="n/a","n/a",IF(BG$3&gt;(A20taxstdlife+$E588),((Input!$P$122+Input!$P$98)*$P$7)-SUM($P588:BF588),((Input!$P$122+Input!$P$98)*$P$7)/A20taxstdlife))</f>
        <v>0</v>
      </c>
      <c r="BH588" s="172">
        <f>IF(A20taxstdlife="n/a","n/a",IF(BH$3&gt;(A20taxstdlife+$E588),((Input!$P$122+Input!$P$98)*$P$7)-SUM($P588:BG588),((Input!$P$122+Input!$P$98)*$P$7)/A20taxstdlife))</f>
        <v>0</v>
      </c>
      <c r="BI588" s="172">
        <f>IF(A20taxstdlife="n/a","n/a",IF(BI$3&gt;(A20taxstdlife+$E588),((Input!$P$122+Input!$P$98)*$P$7)-SUM($P588:BH588),((Input!$P$122+Input!$P$98)*$P$7)/A20taxstdlife))</f>
        <v>0</v>
      </c>
      <c r="BJ588" s="16"/>
      <c r="BK588" s="16"/>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2" customFormat="1" hidden="1" outlineLevel="1">
      <c r="A589" s="16"/>
      <c r="B589" s="16"/>
      <c r="C589" s="35">
        <f>Asset20</f>
        <v>0</v>
      </c>
      <c r="D589" s="16"/>
      <c r="E589" s="16"/>
      <c r="F589" s="32"/>
      <c r="G589" s="167">
        <f t="shared" ref="G589:AL589" si="96">SUM(G577:G588)</f>
        <v>0</v>
      </c>
      <c r="H589" s="167">
        <f t="shared" si="96"/>
        <v>0</v>
      </c>
      <c r="I589" s="167">
        <f t="shared" si="96"/>
        <v>0</v>
      </c>
      <c r="J589" s="167">
        <f t="shared" si="96"/>
        <v>0</v>
      </c>
      <c r="K589" s="167">
        <f t="shared" si="96"/>
        <v>0</v>
      </c>
      <c r="L589" s="167">
        <f t="shared" si="96"/>
        <v>0</v>
      </c>
      <c r="M589" s="167">
        <f t="shared" si="96"/>
        <v>0</v>
      </c>
      <c r="N589" s="167">
        <f t="shared" si="96"/>
        <v>0</v>
      </c>
      <c r="O589" s="167">
        <f t="shared" si="96"/>
        <v>0</v>
      </c>
      <c r="P589" s="167">
        <f t="shared" si="96"/>
        <v>0</v>
      </c>
      <c r="Q589" s="167">
        <f t="shared" si="96"/>
        <v>0</v>
      </c>
      <c r="R589" s="167">
        <f t="shared" si="96"/>
        <v>0</v>
      </c>
      <c r="S589" s="167">
        <f t="shared" si="96"/>
        <v>0</v>
      </c>
      <c r="T589" s="167">
        <f t="shared" si="96"/>
        <v>0</v>
      </c>
      <c r="U589" s="167">
        <f t="shared" si="96"/>
        <v>0</v>
      </c>
      <c r="V589" s="167">
        <f t="shared" si="96"/>
        <v>0</v>
      </c>
      <c r="W589" s="167">
        <f t="shared" si="96"/>
        <v>0</v>
      </c>
      <c r="X589" s="167">
        <f t="shared" si="96"/>
        <v>0</v>
      </c>
      <c r="Y589" s="167">
        <f t="shared" si="96"/>
        <v>0</v>
      </c>
      <c r="Z589" s="167">
        <f t="shared" si="96"/>
        <v>0</v>
      </c>
      <c r="AA589" s="167">
        <f t="shared" si="96"/>
        <v>0</v>
      </c>
      <c r="AB589" s="167">
        <f t="shared" si="96"/>
        <v>0</v>
      </c>
      <c r="AC589" s="167">
        <f t="shared" si="96"/>
        <v>0</v>
      </c>
      <c r="AD589" s="167">
        <f t="shared" si="96"/>
        <v>0</v>
      </c>
      <c r="AE589" s="167">
        <f t="shared" si="96"/>
        <v>0</v>
      </c>
      <c r="AF589" s="167">
        <f t="shared" si="96"/>
        <v>0</v>
      </c>
      <c r="AG589" s="167">
        <f t="shared" si="96"/>
        <v>0</v>
      </c>
      <c r="AH589" s="167">
        <f t="shared" si="96"/>
        <v>0</v>
      </c>
      <c r="AI589" s="167">
        <f t="shared" si="96"/>
        <v>0</v>
      </c>
      <c r="AJ589" s="167">
        <f t="shared" si="96"/>
        <v>0</v>
      </c>
      <c r="AK589" s="167">
        <f t="shared" si="96"/>
        <v>0</v>
      </c>
      <c r="AL589" s="167">
        <f t="shared" si="96"/>
        <v>0</v>
      </c>
      <c r="AM589" s="167">
        <f t="shared" ref="AM589:BI589" si="97">SUM(AM577:AM588)</f>
        <v>0</v>
      </c>
      <c r="AN589" s="167">
        <f t="shared" si="97"/>
        <v>0</v>
      </c>
      <c r="AO589" s="167">
        <f t="shared" si="97"/>
        <v>0</v>
      </c>
      <c r="AP589" s="167">
        <f t="shared" si="97"/>
        <v>0</v>
      </c>
      <c r="AQ589" s="167">
        <f t="shared" si="97"/>
        <v>0</v>
      </c>
      <c r="AR589" s="167">
        <f t="shared" si="97"/>
        <v>0</v>
      </c>
      <c r="AS589" s="167">
        <f t="shared" si="97"/>
        <v>0</v>
      </c>
      <c r="AT589" s="167">
        <f t="shared" si="97"/>
        <v>0</v>
      </c>
      <c r="AU589" s="167">
        <f t="shared" si="97"/>
        <v>0</v>
      </c>
      <c r="AV589" s="167">
        <f t="shared" si="97"/>
        <v>0</v>
      </c>
      <c r="AW589" s="167">
        <f t="shared" si="97"/>
        <v>0</v>
      </c>
      <c r="AX589" s="167">
        <f t="shared" si="97"/>
        <v>0</v>
      </c>
      <c r="AY589" s="167">
        <f t="shared" si="97"/>
        <v>0</v>
      </c>
      <c r="AZ589" s="167">
        <f t="shared" si="97"/>
        <v>0</v>
      </c>
      <c r="BA589" s="167">
        <f t="shared" si="97"/>
        <v>0</v>
      </c>
      <c r="BB589" s="167">
        <f t="shared" si="97"/>
        <v>0</v>
      </c>
      <c r="BC589" s="167">
        <f t="shared" si="97"/>
        <v>0</v>
      </c>
      <c r="BD589" s="167">
        <f t="shared" si="97"/>
        <v>0</v>
      </c>
      <c r="BE589" s="167">
        <f t="shared" si="97"/>
        <v>0</v>
      </c>
      <c r="BF589" s="167">
        <f t="shared" si="97"/>
        <v>0</v>
      </c>
      <c r="BG589" s="167">
        <f t="shared" si="97"/>
        <v>0</v>
      </c>
      <c r="BH589" s="167">
        <f t="shared" si="97"/>
        <v>0</v>
      </c>
      <c r="BI589" s="167">
        <f t="shared" si="97"/>
        <v>0</v>
      </c>
      <c r="BJ589" s="16"/>
      <c r="BK589" s="16"/>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collapsed="1">
      <c r="A590" s="16"/>
      <c r="B590" s="16" t="s">
        <v>17</v>
      </c>
      <c r="C590" s="16"/>
      <c r="D590" s="16"/>
      <c r="E590" s="16"/>
      <c r="F590" s="170">
        <f>Input!M27</f>
        <v>474.87</v>
      </c>
      <c r="G590" s="170">
        <f>F590-G329+(Input!G123+Input!G99)*G7</f>
        <v>526.60299229854456</v>
      </c>
      <c r="H590" s="170">
        <f>G590-H329+(Input!H123+Input!H99)*H7</f>
        <v>574.50392846448437</v>
      </c>
      <c r="I590" s="170">
        <f>H590-I329+(Input!I123+Input!I99)*I7</f>
        <v>620.1795915713551</v>
      </c>
      <c r="J590" s="170">
        <f>I590-J329+(Input!J123+Input!J99)*J7</f>
        <v>655.04906161623614</v>
      </c>
      <c r="K590" s="170">
        <f>J590-K329+(Input!K123+Input!K99)*K7</f>
        <v>686.51516094533258</v>
      </c>
      <c r="L590" s="170">
        <f>K590-L329+(Input!L123+Input!L99)*L7</f>
        <v>657.58959499047808</v>
      </c>
      <c r="M590" s="170">
        <f>L590-M329+(Input!M123+Input!M99)*M7</f>
        <v>626.76714297159492</v>
      </c>
      <c r="N590" s="170">
        <f>M590-N329+(Input!N123+Input!N99)*N7</f>
        <v>596.15732676833579</v>
      </c>
      <c r="O590" s="170">
        <f>N590-O329+(Input!O123+Input!O99)*O7</f>
        <v>565.84522390410132</v>
      </c>
      <c r="P590" s="170">
        <f>O590-P329+(Input!P123+Input!P99)*P7</f>
        <v>535.70109385376998</v>
      </c>
      <c r="Q590" s="170">
        <f>P590-Q329+(Input!Q123+Input!Q99)*Q7</f>
        <v>505.72676874844484</v>
      </c>
      <c r="R590" s="170">
        <f>Q590-R329+(Input!R123+Input!R99)*R7</f>
        <v>476.44454839206242</v>
      </c>
      <c r="S590" s="170">
        <f>R590-S329+(Input!S123+Input!S99)*S7</f>
        <v>447.84622913936226</v>
      </c>
      <c r="T590" s="170">
        <f>S590-T329+(Input!T123+Input!T99)*T7</f>
        <v>419.66773200459443</v>
      </c>
      <c r="U590" s="170">
        <f>T590-U329+(Input!U123+Input!U99)*U7</f>
        <v>391.91879757393087</v>
      </c>
      <c r="V590" s="170">
        <f>U590-V329+(Input!V123+Input!V99)*V7</f>
        <v>364.73595956850465</v>
      </c>
      <c r="W590" s="170">
        <f>V590-W329+(Input!W123+Input!W99)*W7</f>
        <v>338.13322802738458</v>
      </c>
      <c r="X590" s="170">
        <f>W590-X329+(Input!X123+Input!X99)*X7</f>
        <v>311.5304964862645</v>
      </c>
      <c r="Y590" s="170">
        <f>X590-Y329+(Input!Y123+Input!Y99)*Y7</f>
        <v>284.92776494514442</v>
      </c>
      <c r="Z590" s="170">
        <f>Y590-Z329+(Input!Z123+Input!Z99)*Z7</f>
        <v>258.32503340402434</v>
      </c>
      <c r="AA590" s="170">
        <f>Z590-AA329+(Input!AA123+Input!AA99)*AA7</f>
        <v>231.72230186290423</v>
      </c>
      <c r="AB590" s="170">
        <f>AA590-AB329+(Input!AB123+Input!AB99)*AB7</f>
        <v>205.11957032178412</v>
      </c>
      <c r="AC590" s="170">
        <f>AB590-AC329+(Input!AC123+Input!AC99)*AC7</f>
        <v>178.51683878066402</v>
      </c>
      <c r="AD590" s="170">
        <f>AC590-AD329+(Input!AD123+Input!AD99)*AD7</f>
        <v>151.91410723954391</v>
      </c>
      <c r="AE590" s="170">
        <f>AD590-AE329+(Input!AE123+Input!AE99)*AE7</f>
        <v>125.3113756984238</v>
      </c>
      <c r="AF590" s="170">
        <f>AE590-AF329+(Input!AF123+Input!AF99)*AF7</f>
        <v>112.7806163292537</v>
      </c>
      <c r="AG590" s="170">
        <f>AF590-AG329+(Input!AG123+Input!AG99)*AG7</f>
        <v>104.98334525628553</v>
      </c>
      <c r="AH590" s="170">
        <f>AG590-AH329+(Input!AH123+Input!AH99)*AH7</f>
        <v>97.186074183317359</v>
      </c>
      <c r="AI590" s="170">
        <f>AH590-AI329+(Input!AI123+Input!AI99)*AI7</f>
        <v>89.388803110349187</v>
      </c>
      <c r="AJ590" s="170">
        <f>AI590-AJ329+(Input!AJ123+Input!AJ99)*AJ7</f>
        <v>81.591532037381015</v>
      </c>
      <c r="AK590" s="170">
        <f>AJ590-AK329+(Input!AK123+Input!AK99)*AK7</f>
        <v>73.794260964412842</v>
      </c>
      <c r="AL590" s="170">
        <f>AK590-AL329+(Input!AL123+Input!AL99)*AL7</f>
        <v>65.99698989144467</v>
      </c>
      <c r="AM590" s="170">
        <f>AL590-AM329+(Input!AM123+Input!AM99)*AM7</f>
        <v>58.199718818476498</v>
      </c>
      <c r="AN590" s="170">
        <f>AM590-AN329+(Input!AN123+Input!AN99)*AN7</f>
        <v>50.402447745508326</v>
      </c>
      <c r="AO590" s="170">
        <f>AN590-AO329+(Input!AO123+Input!AO99)*AO7</f>
        <v>42.605176672540154</v>
      </c>
      <c r="AP590" s="170">
        <f>AO590-AP329+(Input!AP123+Input!AP99)*AP7</f>
        <v>34.807905599571981</v>
      </c>
      <c r="AQ590" s="170">
        <f>AP590-AQ329+(Input!AQ123+Input!AQ99)*AQ7</f>
        <v>27.010634526603809</v>
      </c>
      <c r="AR590" s="170">
        <f>AQ590-AR329+(Input!AR123+Input!AR99)*AR7</f>
        <v>19.213363453635637</v>
      </c>
      <c r="AS590" s="170">
        <f>AR590-AS329+(Input!AS123+Input!AS99)*AS7</f>
        <v>11.416092380667463</v>
      </c>
      <c r="AT590" s="170">
        <f>AS590-AT329+(Input!AT123+Input!AT99)*AT7</f>
        <v>3.6188213076992888</v>
      </c>
      <c r="AU590" s="170">
        <f>AT590-AU329+(Input!AU123+Input!AU99)*AU7</f>
        <v>-4.1784497652688852</v>
      </c>
      <c r="AV590" s="170">
        <f>AU590-AV329+(Input!AV123+Input!AV99)*AV7</f>
        <v>-11.551757154006733</v>
      </c>
      <c r="AW590" s="170">
        <f>AV590-AW329+(Input!AW123+Input!AW99)*AW7</f>
        <v>-18.168806171240011</v>
      </c>
      <c r="AX590" s="170">
        <f>AW590-AX329+(Input!AX123+Input!AX99)*AX7</f>
        <v>-24.15807242415676</v>
      </c>
      <c r="AY590" s="170">
        <f>AX590-AY329+(Input!AY123+Input!AY99)*AY7</f>
        <v>-29.615586905189286</v>
      </c>
      <c r="AZ590" s="170">
        <f>AY590-AZ329+(Input!AZ123+Input!AZ99)*AZ7</f>
        <v>-34.583351003763902</v>
      </c>
      <c r="BA590" s="170">
        <f>AZ590-BA329+(Input!BA123+Input!BA99)*BA7</f>
        <v>-38.805102628518711</v>
      </c>
      <c r="BB590" s="170">
        <f>BA590-BB329+(Input!BB123+Input!BB99)*BB7</f>
        <v>-42.765239540302758</v>
      </c>
      <c r="BC590" s="170">
        <f>BB590-BC329+(Input!BC123+Input!BC99)*BC7</f>
        <v>-46.297537013899579</v>
      </c>
      <c r="BD590" s="170">
        <f>BC590-BD329+(Input!BD123+Input!BD99)*BD7</f>
        <v>-49.371155321505071</v>
      </c>
      <c r="BE590" s="170">
        <f>BD590-BE329+(Input!BE123+Input!BE99)*BE7</f>
        <v>-52.039239830610235</v>
      </c>
      <c r="BF590" s="170">
        <f>BE590-BF329+(Input!BF123+Input!BF99)*BF7</f>
        <v>-53.948688533386537</v>
      </c>
      <c r="BG590" s="170">
        <f>BF590-BG329+(Input!BG123+Input!BG99)*BG7</f>
        <v>-55.442176915163465</v>
      </c>
      <c r="BH590" s="170">
        <f>BG590-BH329+(Input!BH123+Input!BH99)*BH7</f>
        <v>-56.538225971012814</v>
      </c>
      <c r="BI590" s="170">
        <f>BH590-BI329+(Input!BI123+Input!BI99)*BI7</f>
        <v>-57.287987609496419</v>
      </c>
      <c r="BJ590" s="16"/>
      <c r="BK590" s="16"/>
    </row>
    <row r="591" spans="1:256" ht="12"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row>
    <row r="592" spans="1:256" ht="12"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row>
    <row r="593" spans="1:63" ht="12"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row>
    <row r="594" spans="1:63" ht="12"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row>
    <row r="595" spans="1:63" ht="12"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row>
    <row r="596" spans="1:63" ht="12" customHeight="1">
      <c r="A596" s="16"/>
      <c r="B596" s="16"/>
      <c r="C596" s="16"/>
      <c r="D596" s="16"/>
      <c r="E596" s="16"/>
      <c r="F596" s="16"/>
      <c r="G596" s="47"/>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row>
    <row r="597" spans="1:63" ht="12" customHeight="1">
      <c r="A597" s="16"/>
      <c r="B597" s="16"/>
      <c r="C597" s="16"/>
      <c r="D597" s="16"/>
      <c r="E597" s="16"/>
      <c r="F597" s="16"/>
      <c r="G597" s="47"/>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row>
    <row r="598" spans="1:63" ht="12"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row>
    <row r="599" spans="1:63" ht="12"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row>
    <row r="600" spans="1:63" ht="12"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row>
    <row r="601" spans="1:63" ht="12"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row>
    <row r="602" spans="1:63" ht="12"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row>
    <row r="603" spans="1:63" ht="12"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row>
    <row r="604" spans="1:63" ht="12"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row>
    <row r="605" spans="1:63" ht="12"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row>
    <row r="606" spans="1:63" ht="12"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row>
    <row r="607" spans="1:63" ht="12"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row>
    <row r="608" spans="1:63" ht="12"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row>
    <row r="609" spans="1:63" ht="12"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row>
    <row r="610" spans="1:63" ht="12"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row>
    <row r="611" spans="1:63" ht="12"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row>
    <row r="612" spans="1:63" ht="12"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row>
    <row r="613" spans="1:63" ht="12"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row>
    <row r="614" spans="1:63" ht="12"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row>
    <row r="615" spans="1:63" ht="12"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row>
    <row r="616" spans="1:63" ht="12"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row>
    <row r="617" spans="1:63" ht="12"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row>
    <row r="618" spans="1:63" ht="12"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row>
    <row r="619" spans="1:6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row>
    <row r="620" spans="1:6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row>
    <row r="621" spans="1:6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row>
    <row r="622" spans="1:6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row>
    <row r="623" spans="1:6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row>
    <row r="624" spans="1:6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row>
    <row r="625" spans="1:6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row>
    <row r="626" spans="1:6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row>
    <row r="627" spans="1:6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row>
    <row r="628" spans="1:6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row>
    <row r="629" spans="1:6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row>
    <row r="630" spans="1:6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row>
    <row r="631" spans="1:6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row>
  </sheetData>
  <mergeCells count="40">
    <mergeCell ref="D291:D301"/>
    <mergeCell ref="D304:D314"/>
    <mergeCell ref="D265:D275"/>
    <mergeCell ref="D370:D380"/>
    <mergeCell ref="D513:D523"/>
    <mergeCell ref="D526:D536"/>
    <mergeCell ref="D435:D445"/>
    <mergeCell ref="D396:D406"/>
    <mergeCell ref="D409:D419"/>
    <mergeCell ref="D422:D432"/>
    <mergeCell ref="D226:D236"/>
    <mergeCell ref="D239:D249"/>
    <mergeCell ref="D252:D262"/>
    <mergeCell ref="D278:D288"/>
    <mergeCell ref="D539:D549"/>
    <mergeCell ref="D448:D458"/>
    <mergeCell ref="D461:D471"/>
    <mergeCell ref="D474:D484"/>
    <mergeCell ref="D487:D497"/>
    <mergeCell ref="D500:D510"/>
    <mergeCell ref="D109:D119"/>
    <mergeCell ref="D122:D132"/>
    <mergeCell ref="D135:D145"/>
    <mergeCell ref="D148:D158"/>
    <mergeCell ref="D383:D393"/>
    <mergeCell ref="D161:D171"/>
    <mergeCell ref="D174:D184"/>
    <mergeCell ref="D187:D197"/>
    <mergeCell ref="D200:D210"/>
    <mergeCell ref="D213:D223"/>
    <mergeCell ref="D552:D562"/>
    <mergeCell ref="D565:D575"/>
    <mergeCell ref="D578:D588"/>
    <mergeCell ref="D57:D67"/>
    <mergeCell ref="D70:D80"/>
    <mergeCell ref="D357:D367"/>
    <mergeCell ref="D83:D93"/>
    <mergeCell ref="D331:D341"/>
    <mergeCell ref="D344:D354"/>
    <mergeCell ref="D96:D1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17"/>
  <dimension ref="A1:BM150"/>
  <sheetViews>
    <sheetView zoomScaleNormal="100" workbookViewId="0">
      <pane ySplit="5" topLeftCell="A23" activePane="bottomLeft" state="frozen"/>
      <selection activeCell="M53" sqref="M53"/>
      <selection pane="bottomLeft" activeCell="G27" sqref="G27"/>
    </sheetView>
  </sheetViews>
  <sheetFormatPr defaultRowHeight="12.75"/>
  <cols>
    <col min="1" max="1" width="3.140625" style="5" customWidth="1"/>
    <col min="2" max="2" width="21.7109375" style="5" customWidth="1"/>
    <col min="3" max="3" width="11.85546875" style="5" customWidth="1"/>
    <col min="4" max="4" width="10" style="5" customWidth="1"/>
    <col min="5" max="5" width="8.42578125" style="5" customWidth="1"/>
    <col min="6" max="6" width="9.42578125" style="5" customWidth="1"/>
    <col min="7" max="7" width="11.140625" style="5" bestFit="1" customWidth="1"/>
    <col min="8" max="8" width="10.85546875" style="5" bestFit="1" customWidth="1"/>
    <col min="9" max="9" width="10.85546875" style="5" customWidth="1"/>
    <col min="10" max="11" width="11.28515625" style="5" customWidth="1"/>
    <col min="12" max="12" width="10.85546875" style="5" customWidth="1"/>
    <col min="13" max="13" width="11.140625" style="5" customWidth="1"/>
    <col min="14" max="16" width="11.28515625" style="5" customWidth="1"/>
    <col min="17" max="61" width="9.42578125" style="5" customWidth="1"/>
    <col min="62" max="231" width="7.7109375" style="5" customWidth="1"/>
    <col min="232" max="16384" width="9.140625" style="5"/>
  </cols>
  <sheetData>
    <row r="1" spans="1:65" ht="10.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row>
    <row r="2" spans="1:65" ht="15.75">
      <c r="A2" s="55"/>
      <c r="B2" s="83" t="s">
        <v>102</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row>
    <row r="3" spans="1:65" s="78" customFormat="1" ht="5.25" customHeight="1">
      <c r="A3" s="97"/>
      <c r="B3" s="98"/>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row>
    <row r="4" spans="1:65" ht="6" customHeight="1">
      <c r="A4" s="55"/>
      <c r="B4" s="55"/>
      <c r="C4" s="55"/>
      <c r="D4" s="55"/>
      <c r="E4" s="55"/>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55"/>
      <c r="BK4" s="55"/>
      <c r="BL4" s="55"/>
      <c r="BM4" s="55"/>
    </row>
    <row r="5" spans="1:65" s="50" customFormat="1" ht="15.75">
      <c r="A5" s="217"/>
      <c r="B5" s="218" t="s">
        <v>67</v>
      </c>
      <c r="C5" s="217"/>
      <c r="D5" s="217"/>
      <c r="E5" s="217"/>
      <c r="F5" s="219" t="str">
        <f>Assets!F4</f>
        <v>2008-09</v>
      </c>
      <c r="G5" s="219" t="str">
        <f>Assets!G4</f>
        <v>2009-10</v>
      </c>
      <c r="H5" s="219" t="str">
        <f>Assets!H4</f>
        <v>2010-11</v>
      </c>
      <c r="I5" s="219" t="str">
        <f>Assets!I4</f>
        <v>2011-12</v>
      </c>
      <c r="J5" s="219" t="str">
        <f>Assets!J4</f>
        <v>2012-13</v>
      </c>
      <c r="K5" s="219" t="str">
        <f>Assets!K4</f>
        <v>2013-14</v>
      </c>
      <c r="L5" s="219" t="str">
        <f>Assets!L4</f>
        <v>2014-15</v>
      </c>
      <c r="M5" s="219" t="str">
        <f>Assets!M4</f>
        <v>2015-16</v>
      </c>
      <c r="N5" s="219" t="str">
        <f>Assets!N4</f>
        <v>2016-17</v>
      </c>
      <c r="O5" s="219" t="str">
        <f>Assets!O4</f>
        <v>2017-18</v>
      </c>
      <c r="P5" s="219" t="str">
        <f>Assets!P4</f>
        <v>2018-19</v>
      </c>
      <c r="Q5" s="219" t="str">
        <f>Assets!Q4</f>
        <v>2019-20</v>
      </c>
      <c r="R5" s="219" t="str">
        <f>Assets!R4</f>
        <v>2020-21</v>
      </c>
      <c r="S5" s="219" t="str">
        <f>Assets!S4</f>
        <v>2021-22</v>
      </c>
      <c r="T5" s="219" t="str">
        <f>Assets!T4</f>
        <v>2022-23</v>
      </c>
      <c r="U5" s="219" t="str">
        <f>Assets!U4</f>
        <v>2023-24</v>
      </c>
      <c r="V5" s="219" t="str">
        <f>Assets!V4</f>
        <v>2024-25</v>
      </c>
      <c r="W5" s="219" t="str">
        <f>Assets!W4</f>
        <v>2025-26</v>
      </c>
      <c r="X5" s="219" t="str">
        <f>Assets!X4</f>
        <v>2026-27</v>
      </c>
      <c r="Y5" s="219" t="str">
        <f>Assets!Y4</f>
        <v>2027-28</v>
      </c>
      <c r="Z5" s="219" t="str">
        <f>Assets!Z4</f>
        <v>2028-29</v>
      </c>
      <c r="AA5" s="219" t="str">
        <f>Assets!AA4</f>
        <v>2029-30</v>
      </c>
      <c r="AB5" s="219" t="str">
        <f>Assets!AB4</f>
        <v>2030-31</v>
      </c>
      <c r="AC5" s="219" t="str">
        <f>Assets!AC4</f>
        <v>2031-32</v>
      </c>
      <c r="AD5" s="219" t="str">
        <f>Assets!AD4</f>
        <v>2032-33</v>
      </c>
      <c r="AE5" s="219" t="str">
        <f>Assets!AE4</f>
        <v>2033-34</v>
      </c>
      <c r="AF5" s="219" t="str">
        <f>Assets!AF4</f>
        <v>2034-35</v>
      </c>
      <c r="AG5" s="219" t="str">
        <f>Assets!AG4</f>
        <v>2035-36</v>
      </c>
      <c r="AH5" s="219" t="str">
        <f>Assets!AH4</f>
        <v>2036-37</v>
      </c>
      <c r="AI5" s="219" t="str">
        <f>Assets!AI4</f>
        <v>2037-38</v>
      </c>
      <c r="AJ5" s="219" t="str">
        <f>Assets!AJ4</f>
        <v>2038-39</v>
      </c>
      <c r="AK5" s="219" t="str">
        <f>Assets!AK4</f>
        <v>2039-40</v>
      </c>
      <c r="AL5" s="219" t="str">
        <f>Assets!AL4</f>
        <v>2040-41</v>
      </c>
      <c r="AM5" s="219" t="str">
        <f>Assets!AM4</f>
        <v>2041-42</v>
      </c>
      <c r="AN5" s="219" t="str">
        <f>Assets!AN4</f>
        <v>2042-43</v>
      </c>
      <c r="AO5" s="219" t="str">
        <f>Assets!AO4</f>
        <v>2043-44</v>
      </c>
      <c r="AP5" s="219" t="str">
        <f>Assets!AP4</f>
        <v>2044-45</v>
      </c>
      <c r="AQ5" s="219" t="str">
        <f>Assets!AQ4</f>
        <v>2045-46</v>
      </c>
      <c r="AR5" s="219" t="str">
        <f>Assets!AR4</f>
        <v>2046-47</v>
      </c>
      <c r="AS5" s="219" t="str">
        <f>Assets!AS4</f>
        <v>2047-48</v>
      </c>
      <c r="AT5" s="219" t="str">
        <f>Assets!AT4</f>
        <v>2048-49</v>
      </c>
      <c r="AU5" s="219" t="str">
        <f>Assets!AU4</f>
        <v>2049-50</v>
      </c>
      <c r="AV5" s="219" t="str">
        <f>Assets!AV4</f>
        <v>2050-51</v>
      </c>
      <c r="AW5" s="219" t="str">
        <f>Assets!AW4</f>
        <v>2051-52</v>
      </c>
      <c r="AX5" s="219" t="str">
        <f>Assets!AX4</f>
        <v>2052-53</v>
      </c>
      <c r="AY5" s="219" t="str">
        <f>Assets!AY4</f>
        <v>2053-54</v>
      </c>
      <c r="AZ5" s="219" t="str">
        <f>Assets!AZ4</f>
        <v>2054-55</v>
      </c>
      <c r="BA5" s="219" t="str">
        <f>Assets!BA4</f>
        <v>2055-56</v>
      </c>
      <c r="BB5" s="219" t="str">
        <f>Assets!BB4</f>
        <v>2056-57</v>
      </c>
      <c r="BC5" s="219" t="str">
        <f>Assets!BC4</f>
        <v>2057-58</v>
      </c>
      <c r="BD5" s="219" t="str">
        <f>Assets!BD4</f>
        <v>2058-59</v>
      </c>
      <c r="BE5" s="219" t="str">
        <f>Assets!BE4</f>
        <v>2059-60</v>
      </c>
      <c r="BF5" s="219" t="str">
        <f>Assets!BF4</f>
        <v>2060-61</v>
      </c>
      <c r="BG5" s="219" t="str">
        <f>Assets!BG4</f>
        <v>2061-62</v>
      </c>
      <c r="BH5" s="219" t="str">
        <f>Assets!BH4</f>
        <v>2062-63</v>
      </c>
      <c r="BI5" s="219" t="str">
        <f>Assets!BI4</f>
        <v>2063-64</v>
      </c>
      <c r="BJ5" s="219"/>
      <c r="BK5" s="57"/>
      <c r="BL5" s="57"/>
      <c r="BM5" s="57"/>
    </row>
    <row r="6" spans="1:65" s="57" customFormat="1" ht="12.75" customHeight="1">
      <c r="B6" s="83"/>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row>
    <row r="7" spans="1:65">
      <c r="A7" s="55"/>
      <c r="B7" s="55" t="s">
        <v>128</v>
      </c>
      <c r="C7" s="55"/>
      <c r="D7" s="55"/>
      <c r="E7" s="55"/>
      <c r="F7" s="55"/>
      <c r="G7" s="87">
        <f>WACC!F9</f>
        <v>2.4748502983200193E-2</v>
      </c>
      <c r="H7" s="87">
        <f>G7</f>
        <v>2.4748502983200193E-2</v>
      </c>
      <c r="I7" s="87">
        <f t="shared" ref="I7:P7" si="0">H7</f>
        <v>2.4748502983200193E-2</v>
      </c>
      <c r="J7" s="87">
        <f t="shared" si="0"/>
        <v>2.4748502983200193E-2</v>
      </c>
      <c r="K7" s="87">
        <f t="shared" si="0"/>
        <v>2.4748502983200193E-2</v>
      </c>
      <c r="L7" s="87">
        <f t="shared" si="0"/>
        <v>2.4748502983200193E-2</v>
      </c>
      <c r="M7" s="87">
        <f t="shared" si="0"/>
        <v>2.4748502983200193E-2</v>
      </c>
      <c r="N7" s="87">
        <f t="shared" si="0"/>
        <v>2.4748502983200193E-2</v>
      </c>
      <c r="O7" s="87">
        <f t="shared" si="0"/>
        <v>2.4748502983200193E-2</v>
      </c>
      <c r="P7" s="87">
        <f t="shared" si="0"/>
        <v>2.4748502983200193E-2</v>
      </c>
      <c r="Q7" s="87">
        <f>P7</f>
        <v>2.4748502983200193E-2</v>
      </c>
      <c r="R7" s="87">
        <f>Q7</f>
        <v>2.4748502983200193E-2</v>
      </c>
      <c r="S7" s="87">
        <f t="shared" ref="S7:AQ7" si="1">R7</f>
        <v>2.4748502983200193E-2</v>
      </c>
      <c r="T7" s="87">
        <f t="shared" si="1"/>
        <v>2.4748502983200193E-2</v>
      </c>
      <c r="U7" s="87">
        <f t="shared" si="1"/>
        <v>2.4748502983200193E-2</v>
      </c>
      <c r="V7" s="87">
        <f t="shared" si="1"/>
        <v>2.4748502983200193E-2</v>
      </c>
      <c r="W7" s="87">
        <f t="shared" si="1"/>
        <v>2.4748502983200193E-2</v>
      </c>
      <c r="X7" s="87">
        <f t="shared" si="1"/>
        <v>2.4748502983200193E-2</v>
      </c>
      <c r="Y7" s="87">
        <f t="shared" si="1"/>
        <v>2.4748502983200193E-2</v>
      </c>
      <c r="Z7" s="87">
        <f t="shared" si="1"/>
        <v>2.4748502983200193E-2</v>
      </c>
      <c r="AA7" s="87">
        <f t="shared" si="1"/>
        <v>2.4748502983200193E-2</v>
      </c>
      <c r="AB7" s="87">
        <f t="shared" si="1"/>
        <v>2.4748502983200193E-2</v>
      </c>
      <c r="AC7" s="87">
        <f t="shared" si="1"/>
        <v>2.4748502983200193E-2</v>
      </c>
      <c r="AD7" s="87">
        <f t="shared" si="1"/>
        <v>2.4748502983200193E-2</v>
      </c>
      <c r="AE7" s="87">
        <f t="shared" si="1"/>
        <v>2.4748502983200193E-2</v>
      </c>
      <c r="AF7" s="87">
        <f t="shared" si="1"/>
        <v>2.4748502983200193E-2</v>
      </c>
      <c r="AG7" s="87">
        <f t="shared" si="1"/>
        <v>2.4748502983200193E-2</v>
      </c>
      <c r="AH7" s="87">
        <f t="shared" si="1"/>
        <v>2.4748502983200193E-2</v>
      </c>
      <c r="AI7" s="87">
        <f t="shared" si="1"/>
        <v>2.4748502983200193E-2</v>
      </c>
      <c r="AJ7" s="87">
        <f t="shared" si="1"/>
        <v>2.4748502983200193E-2</v>
      </c>
      <c r="AK7" s="87">
        <f t="shared" si="1"/>
        <v>2.4748502983200193E-2</v>
      </c>
      <c r="AL7" s="87">
        <f t="shared" si="1"/>
        <v>2.4748502983200193E-2</v>
      </c>
      <c r="AM7" s="87">
        <f t="shared" si="1"/>
        <v>2.4748502983200193E-2</v>
      </c>
      <c r="AN7" s="87">
        <f t="shared" si="1"/>
        <v>2.4748502983200193E-2</v>
      </c>
      <c r="AO7" s="87">
        <f t="shared" si="1"/>
        <v>2.4748502983200193E-2</v>
      </c>
      <c r="AP7" s="87">
        <f t="shared" si="1"/>
        <v>2.4748502983200193E-2</v>
      </c>
      <c r="AQ7" s="87">
        <f t="shared" si="1"/>
        <v>2.4748502983200193E-2</v>
      </c>
      <c r="AR7" s="87">
        <f t="shared" ref="AR7:BI7" si="2">AQ7</f>
        <v>2.4748502983200193E-2</v>
      </c>
      <c r="AS7" s="87">
        <f t="shared" si="2"/>
        <v>2.4748502983200193E-2</v>
      </c>
      <c r="AT7" s="87">
        <f t="shared" si="2"/>
        <v>2.4748502983200193E-2</v>
      </c>
      <c r="AU7" s="87">
        <f t="shared" si="2"/>
        <v>2.4748502983200193E-2</v>
      </c>
      <c r="AV7" s="87">
        <f t="shared" si="2"/>
        <v>2.4748502983200193E-2</v>
      </c>
      <c r="AW7" s="87">
        <f t="shared" si="2"/>
        <v>2.4748502983200193E-2</v>
      </c>
      <c r="AX7" s="87">
        <f t="shared" si="2"/>
        <v>2.4748502983200193E-2</v>
      </c>
      <c r="AY7" s="87">
        <f t="shared" si="2"/>
        <v>2.4748502983200193E-2</v>
      </c>
      <c r="AZ7" s="87">
        <f t="shared" si="2"/>
        <v>2.4748502983200193E-2</v>
      </c>
      <c r="BA7" s="87">
        <f t="shared" si="2"/>
        <v>2.4748502983200193E-2</v>
      </c>
      <c r="BB7" s="87">
        <f t="shared" si="2"/>
        <v>2.4748502983200193E-2</v>
      </c>
      <c r="BC7" s="87">
        <f t="shared" si="2"/>
        <v>2.4748502983200193E-2</v>
      </c>
      <c r="BD7" s="87">
        <f t="shared" si="2"/>
        <v>2.4748502983200193E-2</v>
      </c>
      <c r="BE7" s="87">
        <f t="shared" si="2"/>
        <v>2.4748502983200193E-2</v>
      </c>
      <c r="BF7" s="87">
        <f t="shared" si="2"/>
        <v>2.4748502983200193E-2</v>
      </c>
      <c r="BG7" s="87">
        <f t="shared" si="2"/>
        <v>2.4748502983200193E-2</v>
      </c>
      <c r="BH7" s="87">
        <f t="shared" si="2"/>
        <v>2.4748502983200193E-2</v>
      </c>
      <c r="BI7" s="87">
        <f t="shared" si="2"/>
        <v>2.4748502983200193E-2</v>
      </c>
      <c r="BJ7" s="55"/>
      <c r="BK7" s="55"/>
      <c r="BL7" s="55"/>
      <c r="BM7" s="55"/>
    </row>
    <row r="8" spans="1:65">
      <c r="A8" s="55"/>
      <c r="B8" s="16" t="s">
        <v>48</v>
      </c>
      <c r="C8" s="55"/>
      <c r="D8" s="55"/>
      <c r="E8" s="55"/>
      <c r="F8" s="88">
        <v>1</v>
      </c>
      <c r="G8" s="88">
        <f>F8*(1+G7)</f>
        <v>1.0247485029832002</v>
      </c>
      <c r="H8" s="88">
        <f t="shared" ref="H8:O8" si="3">G8*(1+H7)</f>
        <v>1.0501094943663098</v>
      </c>
      <c r="I8" s="88">
        <f t="shared" si="3"/>
        <v>1.0760981323203214</v>
      </c>
      <c r="J8" s="88">
        <f t="shared" si="3"/>
        <v>1.102729950158267</v>
      </c>
      <c r="K8" s="88">
        <f t="shared" si="3"/>
        <v>1.1300208656194231</v>
      </c>
      <c r="L8" s="88">
        <f t="shared" si="3"/>
        <v>1.1579871903832839</v>
      </c>
      <c r="M8" s="88">
        <f t="shared" si="3"/>
        <v>1.1866456398189922</v>
      </c>
      <c r="N8" s="88">
        <f t="shared" si="3"/>
        <v>1.216013342976054</v>
      </c>
      <c r="O8" s="88">
        <f t="shared" si="3"/>
        <v>1.2461078528223082</v>
      </c>
      <c r="P8" s="88">
        <f>O8*(1+P7)</f>
        <v>1.2769471567352704</v>
      </c>
      <c r="Q8" s="88">
        <f>P8*(1+Q7)</f>
        <v>1.3085496872531222</v>
      </c>
      <c r="R8" s="88">
        <f>Q8*(1+R7)</f>
        <v>1.3409343330917718</v>
      </c>
      <c r="S8" s="88">
        <f t="shared" ref="S8:AP8" si="4">R8*(1+S7)</f>
        <v>1.374120450434569</v>
      </c>
      <c r="T8" s="88">
        <f t="shared" si="4"/>
        <v>1.4081278745014254</v>
      </c>
      <c r="U8" s="88">
        <f t="shared" si="4"/>
        <v>1.4429769314042513</v>
      </c>
      <c r="V8" s="88">
        <f t="shared" si="4"/>
        <v>1.4786884502957984</v>
      </c>
      <c r="W8" s="88">
        <f t="shared" si="4"/>
        <v>1.5152837758191677</v>
      </c>
      <c r="X8" s="88">
        <f t="shared" si="4"/>
        <v>1.5527847808654232</v>
      </c>
      <c r="Y8" s="88">
        <f t="shared" si="4"/>
        <v>1.5912138796469388</v>
      </c>
      <c r="Z8" s="88">
        <f t="shared" si="4"/>
        <v>1.6305940410942907</v>
      </c>
      <c r="AA8" s="88">
        <f t="shared" si="4"/>
        <v>1.6709488025847012</v>
      </c>
      <c r="AB8" s="88">
        <f t="shared" si="4"/>
        <v>1.7123022840102435</v>
      </c>
      <c r="AC8" s="88">
        <f t="shared" si="4"/>
        <v>1.7546792021942115</v>
      </c>
      <c r="AD8" s="88">
        <f t="shared" si="4"/>
        <v>1.7981048856642743</v>
      </c>
      <c r="AE8" s="88">
        <f t="shared" si="4"/>
        <v>1.8426052897912435</v>
      </c>
      <c r="AF8" s="88">
        <f t="shared" si="4"/>
        <v>1.8882070123025025</v>
      </c>
      <c r="AG8" s="88">
        <f t="shared" si="4"/>
        <v>1.9349373091793705</v>
      </c>
      <c r="AH8" s="88">
        <f t="shared" si="4"/>
        <v>1.9828241109479015</v>
      </c>
      <c r="AI8" s="88">
        <f t="shared" si="4"/>
        <v>2.0318960393728567</v>
      </c>
      <c r="AJ8" s="88">
        <f t="shared" si="4"/>
        <v>2.0821824245648286</v>
      </c>
      <c r="AK8" s="88">
        <f t="shared" si="4"/>
        <v>2.1337133225107383</v>
      </c>
      <c r="AL8" s="88">
        <f t="shared" si="4"/>
        <v>2.1865195330381892</v>
      </c>
      <c r="AM8" s="88">
        <f t="shared" si="4"/>
        <v>2.2406326182244105</v>
      </c>
      <c r="AN8" s="88">
        <f t="shared" si="4"/>
        <v>2.296084921260793</v>
      </c>
      <c r="AO8" s="88">
        <f t="shared" si="4"/>
        <v>2.3529095857842965</v>
      </c>
      <c r="AP8" s="88">
        <f t="shared" si="4"/>
        <v>2.4111405756872797</v>
      </c>
      <c r="AQ8" s="88">
        <f t="shared" ref="AQ8:BI8" si="5">AP8*(1+AQ7)</f>
        <v>2.4708126954175915</v>
      </c>
      <c r="AR8" s="88">
        <f t="shared" si="5"/>
        <v>2.5319616107810625</v>
      </c>
      <c r="AS8" s="88">
        <f t="shared" si="5"/>
        <v>2.5946238702588258</v>
      </c>
      <c r="AT8" s="88">
        <f t="shared" si="5"/>
        <v>2.6588369268522087</v>
      </c>
      <c r="AU8" s="88">
        <f t="shared" si="5"/>
        <v>2.7246391604682536</v>
      </c>
      <c r="AV8" s="88">
        <f t="shared" si="5"/>
        <v>2.7920699008592464</v>
      </c>
      <c r="AW8" s="88">
        <f t="shared" si="5"/>
        <v>2.8611694511299648</v>
      </c>
      <c r="AX8" s="88">
        <f t="shared" si="5"/>
        <v>2.931979111826696</v>
      </c>
      <c r="AY8" s="88">
        <f t="shared" si="5"/>
        <v>3.0045412056224197</v>
      </c>
      <c r="AZ8" s="88">
        <f t="shared" si="5"/>
        <v>3.078899102612914</v>
      </c>
      <c r="BA8" s="88">
        <f t="shared" si="5"/>
        <v>3.1550972462389022</v>
      </c>
      <c r="BB8" s="88">
        <f t="shared" si="5"/>
        <v>3.2331811798497325</v>
      </c>
      <c r="BC8" s="88">
        <f t="shared" si="5"/>
        <v>3.3131975739244703</v>
      </c>
      <c r="BD8" s="88">
        <f t="shared" si="5"/>
        <v>3.3951942539666717</v>
      </c>
      <c r="BE8" s="88">
        <f t="shared" si="5"/>
        <v>3.4792202290895102</v>
      </c>
      <c r="BF8" s="88">
        <f t="shared" si="5"/>
        <v>3.5653257213083425</v>
      </c>
      <c r="BG8" s="88">
        <f t="shared" si="5"/>
        <v>3.6535621955582225</v>
      </c>
      <c r="BH8" s="88">
        <f t="shared" si="5"/>
        <v>3.7439823904543026</v>
      </c>
      <c r="BI8" s="88">
        <f t="shared" si="5"/>
        <v>3.8366403498135098</v>
      </c>
      <c r="BJ8" s="55"/>
      <c r="BK8" s="55"/>
      <c r="BL8" s="55"/>
      <c r="BM8" s="55"/>
    </row>
    <row r="9" spans="1:6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row>
    <row r="10" spans="1:65">
      <c r="A10" s="55"/>
      <c r="B10" s="55" t="s">
        <v>41</v>
      </c>
      <c r="C10" s="55"/>
      <c r="D10" s="55" t="s">
        <v>165</v>
      </c>
      <c r="E10" s="55"/>
      <c r="F10" s="89"/>
      <c r="G10" s="89">
        <f>Assets!F324</f>
        <v>598.71983186903219</v>
      </c>
      <c r="H10" s="89">
        <f>Assets!G324</f>
        <v>650.36020978988404</v>
      </c>
      <c r="I10" s="89">
        <f>Assets!H324</f>
        <v>695.70349302807597</v>
      </c>
      <c r="J10" s="89">
        <f>Assets!I324</f>
        <v>739.47683334026135</v>
      </c>
      <c r="K10" s="89">
        <f>Assets!J324</f>
        <v>775.90925916612173</v>
      </c>
      <c r="L10" s="89">
        <f>Assets!K324</f>
        <v>809.38653505460866</v>
      </c>
      <c r="M10" s="90">
        <f>Assets!L324</f>
        <v>785.02236054279592</v>
      </c>
      <c r="N10" s="90">
        <f>Assets!M324</f>
        <v>759.46426047925343</v>
      </c>
      <c r="O10" s="90">
        <f>Assets!N324</f>
        <v>732.33261620412259</v>
      </c>
      <c r="P10" s="90">
        <f>Assets!O324</f>
        <v>703.62293616307738</v>
      </c>
      <c r="Q10" s="90">
        <f>Assets!P324</f>
        <v>673.24601212574441</v>
      </c>
      <c r="R10" s="90">
        <f>Assets!Q324</f>
        <v>641.14336674877859</v>
      </c>
      <c r="S10" s="90">
        <f>Assets!R324</f>
        <v>607.8151583232069</v>
      </c>
      <c r="T10" s="90">
        <f>Assets!S324</f>
        <v>573.24102754789453</v>
      </c>
      <c r="U10" s="90">
        <f>Assets!T324</f>
        <v>537.13887341360089</v>
      </c>
      <c r="V10" s="90">
        <f>Assets!U324</f>
        <v>499.4778221554825</v>
      </c>
      <c r="W10" s="90">
        <f>Assets!V324</f>
        <v>460.38690581312881</v>
      </c>
      <c r="X10" s="90">
        <f>Assets!W324</f>
        <v>419.05518177926336</v>
      </c>
      <c r="Y10" s="90">
        <f>Assets!X324</f>
        <v>375.39567951501124</v>
      </c>
      <c r="Z10" s="90">
        <f>Assets!Y324</f>
        <v>329.31849616893362</v>
      </c>
      <c r="AA10" s="90">
        <f>Assets!Z324</f>
        <v>280.73070470478126</v>
      </c>
      <c r="AB10" s="90">
        <f>Assets!AA324</f>
        <v>258.19634909506749</v>
      </c>
      <c r="AC10" s="90">
        <f>Assets!AB324</f>
        <v>255.22236380737536</v>
      </c>
      <c r="AD10" s="90">
        <f>Assets!AC324</f>
        <v>251.94303288343465</v>
      </c>
      <c r="AE10" s="90">
        <f>Assets!AD324</f>
        <v>248.34506415995637</v>
      </c>
      <c r="AF10" s="90">
        <f>Assets!AE324</f>
        <v>244.41469457202604</v>
      </c>
      <c r="AG10" s="90">
        <f>Assets!AF324</f>
        <v>240.13767498617906</v>
      </c>
      <c r="AH10" s="90">
        <f>Assets!AG324</f>
        <v>235.49925457118019</v>
      </c>
      <c r="AI10" s="90">
        <f>Assets!AH324</f>
        <v>230.48416469291521</v>
      </c>
      <c r="AJ10" s="90">
        <f>Assets!AI324</f>
        <v>225.07660231941151</v>
      </c>
      <c r="AK10" s="90">
        <f>Assets!AJ324</f>
        <v>219.26021292160561</v>
      </c>
      <c r="AL10" s="90">
        <f>Assets!AK324</f>
        <v>213.01807285506192</v>
      </c>
      <c r="AM10" s="90">
        <f>Assets!AL324</f>
        <v>206.33267120742525</v>
      </c>
      <c r="AN10" s="90">
        <f>Assets!AM324</f>
        <v>199.18589109595291</v>
      </c>
      <c r="AO10" s="90">
        <f>Assets!AN324</f>
        <v>191.55899039902562</v>
      </c>
      <c r="AP10" s="90">
        <f>Assets!AO324</f>
        <v>183.43258190507544</v>
      </c>
      <c r="AQ10" s="90">
        <f>Assets!AP324</f>
        <v>174.78661286189705</v>
      </c>
      <c r="AR10" s="90">
        <f>Assets!AQ324</f>
        <v>165.60034390882086</v>
      </c>
      <c r="AS10" s="90">
        <f>Assets!AR324</f>
        <v>155.85232737372786</v>
      </c>
      <c r="AT10" s="90">
        <f>Assets!AS324</f>
        <v>145.52038491637165</v>
      </c>
      <c r="AU10" s="90">
        <f>Assets!AT324</f>
        <v>134.58158449894387</v>
      </c>
      <c r="AV10" s="90">
        <f>Assets!AU324</f>
        <v>123.01221666427776</v>
      </c>
      <c r="AW10" s="90">
        <f>Assets!AV324</f>
        <v>112.75886306360727</v>
      </c>
      <c r="AX10" s="90">
        <f>Assets!AW324</f>
        <v>103.97767838490577</v>
      </c>
      <c r="AY10" s="90">
        <f>Assets!AX324</f>
        <v>96.682289452421642</v>
      </c>
      <c r="AZ10" s="90">
        <f>Assets!AY324</f>
        <v>90.676289065105067</v>
      </c>
      <c r="BA10" s="90">
        <f>Assets!AZ324</f>
        <v>85.665465145287072</v>
      </c>
      <c r="BB10" s="90">
        <f>Assets!BA324</f>
        <v>80.361598033543146</v>
      </c>
      <c r="BC10" s="90">
        <f>Assets!BB324</f>
        <v>74.742736276049897</v>
      </c>
      <c r="BD10" s="90">
        <f>Assets!BC324</f>
        <v>68.796537138027887</v>
      </c>
      <c r="BE10" s="90">
        <f>Assets!BD324</f>
        <v>62.510239886847224</v>
      </c>
      <c r="BF10" s="90">
        <f>Assets!BE324</f>
        <v>55.870652662167331</v>
      </c>
      <c r="BG10" s="90">
        <f>Assets!BF324</f>
        <v>49.650105318585261</v>
      </c>
      <c r="BH10" s="90">
        <f>Assets!BG324</f>
        <v>43.931482314820769</v>
      </c>
      <c r="BI10" s="90">
        <f>Assets!BH324</f>
        <v>38.825091232152261</v>
      </c>
      <c r="BJ10" s="55"/>
      <c r="BK10" s="55"/>
      <c r="BL10" s="55"/>
      <c r="BM10" s="55"/>
    </row>
    <row r="11" spans="1:65">
      <c r="A11" s="55"/>
      <c r="B11" s="55" t="s">
        <v>24</v>
      </c>
      <c r="C11" s="56"/>
      <c r="D11" s="225">
        <f>WACC!F18</f>
        <v>0.4</v>
      </c>
      <c r="E11" s="55"/>
      <c r="F11" s="227"/>
      <c r="G11" s="228">
        <f>$D11*G$10</f>
        <v>239.48793274761289</v>
      </c>
      <c r="H11" s="228">
        <f t="shared" ref="H11:W12" si="6">$D11*H$10</f>
        <v>260.14408391595362</v>
      </c>
      <c r="I11" s="228">
        <f t="shared" si="6"/>
        <v>278.2813972112304</v>
      </c>
      <c r="J11" s="228">
        <f t="shared" si="6"/>
        <v>295.79073333610455</v>
      </c>
      <c r="K11" s="228">
        <f t="shared" si="6"/>
        <v>310.36370366644871</v>
      </c>
      <c r="L11" s="228">
        <f t="shared" si="6"/>
        <v>323.75461402184351</v>
      </c>
      <c r="M11" s="228">
        <f t="shared" si="6"/>
        <v>314.00894421711837</v>
      </c>
      <c r="N11" s="228">
        <f t="shared" si="6"/>
        <v>303.78570419170137</v>
      </c>
      <c r="O11" s="228">
        <f t="shared" si="6"/>
        <v>292.93304648164906</v>
      </c>
      <c r="P11" s="228">
        <f t="shared" si="6"/>
        <v>281.44917446523095</v>
      </c>
      <c r="Q11" s="228">
        <f t="shared" si="6"/>
        <v>269.2984048502978</v>
      </c>
      <c r="R11" s="228">
        <f t="shared" si="6"/>
        <v>256.45734669951145</v>
      </c>
      <c r="S11" s="228">
        <f t="shared" si="6"/>
        <v>243.12606332928277</v>
      </c>
      <c r="T11" s="228">
        <f t="shared" si="6"/>
        <v>229.29641101915783</v>
      </c>
      <c r="U11" s="228">
        <f t="shared" si="6"/>
        <v>214.85554936544037</v>
      </c>
      <c r="V11" s="228">
        <f t="shared" si="6"/>
        <v>199.79112886219301</v>
      </c>
      <c r="W11" s="228">
        <f t="shared" si="6"/>
        <v>184.15476232525154</v>
      </c>
      <c r="X11" s="228">
        <f t="shared" ref="S11:AP12" si="7">$D11*X$10</f>
        <v>167.62207271170536</v>
      </c>
      <c r="Y11" s="228">
        <f t="shared" si="7"/>
        <v>150.15827180600451</v>
      </c>
      <c r="Z11" s="228">
        <f t="shared" si="7"/>
        <v>131.72739846757347</v>
      </c>
      <c r="AA11" s="228">
        <f t="shared" si="7"/>
        <v>112.29228188191252</v>
      </c>
      <c r="AB11" s="228">
        <f t="shared" si="7"/>
        <v>103.278539638027</v>
      </c>
      <c r="AC11" s="228">
        <f t="shared" si="7"/>
        <v>102.08894552295016</v>
      </c>
      <c r="AD11" s="228">
        <f t="shared" si="7"/>
        <v>100.77721315337386</v>
      </c>
      <c r="AE11" s="228">
        <f t="shared" si="7"/>
        <v>99.338025663982549</v>
      </c>
      <c r="AF11" s="228">
        <f t="shared" si="7"/>
        <v>97.765877828810417</v>
      </c>
      <c r="AG11" s="228">
        <f t="shared" si="7"/>
        <v>96.055069994471637</v>
      </c>
      <c r="AH11" s="228">
        <f t="shared" si="7"/>
        <v>94.199701828472087</v>
      </c>
      <c r="AI11" s="228">
        <f t="shared" si="7"/>
        <v>92.193665877166097</v>
      </c>
      <c r="AJ11" s="228">
        <f t="shared" si="7"/>
        <v>90.030640927764608</v>
      </c>
      <c r="AK11" s="228">
        <f t="shared" si="7"/>
        <v>87.704085168642251</v>
      </c>
      <c r="AL11" s="228">
        <f t="shared" si="7"/>
        <v>85.207229142024772</v>
      </c>
      <c r="AM11" s="228">
        <f t="shared" si="7"/>
        <v>82.533068482970108</v>
      </c>
      <c r="AN11" s="228">
        <f t="shared" si="7"/>
        <v>79.674356438381167</v>
      </c>
      <c r="AO11" s="228">
        <f t="shared" si="7"/>
        <v>76.623596159610244</v>
      </c>
      <c r="AP11" s="228">
        <f t="shared" si="7"/>
        <v>73.373032762030178</v>
      </c>
      <c r="AQ11" s="228">
        <f t="shared" ref="AQ11:BF12" si="8">$D11*AQ$10</f>
        <v>69.914645144758822</v>
      </c>
      <c r="AR11" s="228">
        <f t="shared" si="8"/>
        <v>66.24013756352835</v>
      </c>
      <c r="AS11" s="228">
        <f t="shared" si="8"/>
        <v>62.340930949491145</v>
      </c>
      <c r="AT11" s="228">
        <f t="shared" si="8"/>
        <v>58.208153966548664</v>
      </c>
      <c r="AU11" s="228">
        <f t="shared" si="8"/>
        <v>53.83263379957755</v>
      </c>
      <c r="AV11" s="228">
        <f t="shared" si="8"/>
        <v>49.204886665711108</v>
      </c>
      <c r="AW11" s="228">
        <f t="shared" si="8"/>
        <v>45.103545225442907</v>
      </c>
      <c r="AX11" s="228">
        <f t="shared" si="8"/>
        <v>41.591071353962313</v>
      </c>
      <c r="AY11" s="228">
        <f t="shared" si="8"/>
        <v>38.672915780968658</v>
      </c>
      <c r="AZ11" s="228">
        <f t="shared" si="8"/>
        <v>36.270515626042027</v>
      </c>
      <c r="BA11" s="228">
        <f t="shared" si="8"/>
        <v>34.266186058114833</v>
      </c>
      <c r="BB11" s="228">
        <f t="shared" si="8"/>
        <v>32.144639213417257</v>
      </c>
      <c r="BC11" s="228">
        <f t="shared" si="8"/>
        <v>29.897094510419961</v>
      </c>
      <c r="BD11" s="228">
        <f t="shared" si="8"/>
        <v>27.518614855211155</v>
      </c>
      <c r="BE11" s="228">
        <f t="shared" si="8"/>
        <v>25.00409595473889</v>
      </c>
      <c r="BF11" s="228">
        <f t="shared" si="8"/>
        <v>22.348261064866932</v>
      </c>
      <c r="BG11" s="228">
        <f t="shared" ref="BG11:BI12" si="9">$D11*BG$10</f>
        <v>19.860042127434106</v>
      </c>
      <c r="BH11" s="228">
        <f t="shared" si="9"/>
        <v>17.572592925928308</v>
      </c>
      <c r="BI11" s="228">
        <f t="shared" si="9"/>
        <v>15.530036492860905</v>
      </c>
      <c r="BJ11" s="55"/>
      <c r="BK11" s="55"/>
      <c r="BL11" s="55"/>
      <c r="BM11" s="55"/>
    </row>
    <row r="12" spans="1:65">
      <c r="A12" s="55"/>
      <c r="B12" s="55" t="s">
        <v>25</v>
      </c>
      <c r="C12" s="56"/>
      <c r="D12" s="226">
        <f>WACC!F19</f>
        <v>0.6</v>
      </c>
      <c r="E12" s="55"/>
      <c r="F12" s="229"/>
      <c r="G12" s="230">
        <f>$D12*G$10</f>
        <v>359.2318991214193</v>
      </c>
      <c r="H12" s="230">
        <f t="shared" si="6"/>
        <v>390.21612587393042</v>
      </c>
      <c r="I12" s="230">
        <f t="shared" si="6"/>
        <v>417.42209581684557</v>
      </c>
      <c r="J12" s="230">
        <f t="shared" si="6"/>
        <v>443.6861000041568</v>
      </c>
      <c r="K12" s="230">
        <f t="shared" si="6"/>
        <v>465.54555549967301</v>
      </c>
      <c r="L12" s="230">
        <f t="shared" si="6"/>
        <v>485.63192103276515</v>
      </c>
      <c r="M12" s="230">
        <f t="shared" si="6"/>
        <v>471.01341632567755</v>
      </c>
      <c r="N12" s="230">
        <f t="shared" si="6"/>
        <v>455.67855628755206</v>
      </c>
      <c r="O12" s="230">
        <f t="shared" si="6"/>
        <v>439.39956972247353</v>
      </c>
      <c r="P12" s="230">
        <f t="shared" si="6"/>
        <v>422.17376169784643</v>
      </c>
      <c r="Q12" s="230">
        <f t="shared" si="6"/>
        <v>403.94760727544661</v>
      </c>
      <c r="R12" s="230">
        <f t="shared" si="6"/>
        <v>384.68602004926714</v>
      </c>
      <c r="S12" s="230">
        <f t="shared" si="7"/>
        <v>364.68909499392413</v>
      </c>
      <c r="T12" s="230">
        <f t="shared" si="7"/>
        <v>343.94461652873673</v>
      </c>
      <c r="U12" s="230">
        <f t="shared" si="7"/>
        <v>322.28332404816052</v>
      </c>
      <c r="V12" s="230">
        <f t="shared" si="7"/>
        <v>299.68669329328947</v>
      </c>
      <c r="W12" s="230">
        <f t="shared" si="7"/>
        <v>276.23214348787729</v>
      </c>
      <c r="X12" s="230">
        <f t="shared" si="7"/>
        <v>251.43310906755801</v>
      </c>
      <c r="Y12" s="230">
        <f t="shared" si="7"/>
        <v>225.23740770900673</v>
      </c>
      <c r="Z12" s="230">
        <f t="shared" si="7"/>
        <v>197.59109770136016</v>
      </c>
      <c r="AA12" s="230">
        <f t="shared" si="7"/>
        <v>168.43842282286874</v>
      </c>
      <c r="AB12" s="230">
        <f t="shared" si="7"/>
        <v>154.91780945704048</v>
      </c>
      <c r="AC12" s="230">
        <f t="shared" si="7"/>
        <v>153.1334182844252</v>
      </c>
      <c r="AD12" s="230">
        <f t="shared" si="7"/>
        <v>151.16581973006078</v>
      </c>
      <c r="AE12" s="230">
        <f t="shared" si="7"/>
        <v>149.0070384959738</v>
      </c>
      <c r="AF12" s="230">
        <f t="shared" si="7"/>
        <v>146.6488167432156</v>
      </c>
      <c r="AG12" s="230">
        <f t="shared" si="7"/>
        <v>144.08260499170743</v>
      </c>
      <c r="AH12" s="230">
        <f t="shared" si="7"/>
        <v>141.2995527427081</v>
      </c>
      <c r="AI12" s="230">
        <f t="shared" si="7"/>
        <v>138.29049881574912</v>
      </c>
      <c r="AJ12" s="230">
        <f t="shared" si="7"/>
        <v>135.0459613916469</v>
      </c>
      <c r="AK12" s="230">
        <f t="shared" si="7"/>
        <v>131.55612775296336</v>
      </c>
      <c r="AL12" s="230">
        <f t="shared" si="7"/>
        <v>127.81084371303714</v>
      </c>
      <c r="AM12" s="230">
        <f t="shared" si="7"/>
        <v>123.79960272445514</v>
      </c>
      <c r="AN12" s="230">
        <f t="shared" si="7"/>
        <v>119.51153465757174</v>
      </c>
      <c r="AO12" s="230">
        <f t="shared" si="7"/>
        <v>114.93539423941537</v>
      </c>
      <c r="AP12" s="230">
        <f t="shared" si="7"/>
        <v>110.05954914304526</v>
      </c>
      <c r="AQ12" s="230">
        <f t="shared" si="8"/>
        <v>104.87196771713823</v>
      </c>
      <c r="AR12" s="230">
        <f t="shared" si="8"/>
        <v>99.360206345292511</v>
      </c>
      <c r="AS12" s="230">
        <f t="shared" si="8"/>
        <v>93.511396424236708</v>
      </c>
      <c r="AT12" s="230">
        <f t="shared" si="8"/>
        <v>87.31223094982299</v>
      </c>
      <c r="AU12" s="230">
        <f t="shared" si="8"/>
        <v>80.748950699366318</v>
      </c>
      <c r="AV12" s="230">
        <f t="shared" si="8"/>
        <v>73.807329998566658</v>
      </c>
      <c r="AW12" s="230">
        <f t="shared" si="8"/>
        <v>67.655317838164351</v>
      </c>
      <c r="AX12" s="230">
        <f t="shared" si="8"/>
        <v>62.386607030943459</v>
      </c>
      <c r="AY12" s="230">
        <f t="shared" si="8"/>
        <v>58.009373671452984</v>
      </c>
      <c r="AZ12" s="230">
        <f t="shared" si="8"/>
        <v>54.40577343906304</v>
      </c>
      <c r="BA12" s="230">
        <f t="shared" si="8"/>
        <v>51.399279087172239</v>
      </c>
      <c r="BB12" s="230">
        <f t="shared" si="8"/>
        <v>48.216958820125889</v>
      </c>
      <c r="BC12" s="230">
        <f t="shared" si="8"/>
        <v>44.845641765629935</v>
      </c>
      <c r="BD12" s="230">
        <f t="shared" si="8"/>
        <v>41.277922282816732</v>
      </c>
      <c r="BE12" s="230">
        <f t="shared" si="8"/>
        <v>37.50614393210833</v>
      </c>
      <c r="BF12" s="230">
        <f t="shared" si="8"/>
        <v>33.522391597300398</v>
      </c>
      <c r="BG12" s="230">
        <f t="shared" si="9"/>
        <v>29.790063191151155</v>
      </c>
      <c r="BH12" s="230">
        <f t="shared" si="9"/>
        <v>26.358889388892461</v>
      </c>
      <c r="BI12" s="230">
        <f t="shared" si="9"/>
        <v>23.295054739291356</v>
      </c>
      <c r="BJ12" s="55"/>
      <c r="BK12" s="55"/>
      <c r="BL12" s="55"/>
      <c r="BM12" s="55"/>
    </row>
    <row r="13" spans="1:65" ht="6.75" customHeight="1">
      <c r="A13" s="55"/>
      <c r="B13" s="55"/>
      <c r="C13" s="55"/>
      <c r="D13" s="55"/>
      <c r="E13" s="55"/>
      <c r="F13" s="114"/>
      <c r="G13" s="306"/>
      <c r="H13" s="306"/>
      <c r="I13" s="306"/>
      <c r="J13" s="306"/>
      <c r="K13" s="306"/>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55"/>
      <c r="BK13" s="55"/>
      <c r="BL13" s="55"/>
      <c r="BM13" s="55"/>
    </row>
    <row r="14" spans="1:65">
      <c r="A14" s="55"/>
      <c r="B14" s="61" t="s">
        <v>18</v>
      </c>
      <c r="C14" s="55"/>
      <c r="D14" s="55"/>
      <c r="E14" s="55"/>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55"/>
      <c r="BK14" s="55"/>
      <c r="BL14" s="55"/>
      <c r="BM14" s="55"/>
    </row>
    <row r="15" spans="1:65">
      <c r="A15" s="55"/>
      <c r="B15" s="55" t="s">
        <v>11</v>
      </c>
      <c r="C15" s="55"/>
      <c r="D15" s="225">
        <f>D11*D17+D12*D18</f>
        <v>8.7860438299059401E-2</v>
      </c>
      <c r="E15" s="55"/>
      <c r="F15" s="227"/>
      <c r="G15" s="332">
        <f>SUM(G17:G18)</f>
        <v>52.603786846352321</v>
      </c>
      <c r="H15" s="332">
        <f t="shared" ref="H15:BI15" si="10">SUM(H17:H18)</f>
        <v>57.140933084407429</v>
      </c>
      <c r="I15" s="332">
        <f t="shared" si="10"/>
        <v>61.124813823633367</v>
      </c>
      <c r="J15" s="332">
        <f t="shared" si="10"/>
        <v>64.970758689275868</v>
      </c>
      <c r="K15" s="332">
        <f t="shared" si="10"/>
        <v>68.171727590633921</v>
      </c>
      <c r="L15" s="332">
        <f t="shared" si="10"/>
        <v>71.113055723254917</v>
      </c>
      <c r="M15" s="332">
        <f t="shared" si="10"/>
        <v>68.972408671852278</v>
      </c>
      <c r="N15" s="332">
        <f t="shared" si="10"/>
        <v>66.726862798178217</v>
      </c>
      <c r="O15" s="332">
        <f t="shared" si="10"/>
        <v>64.343064640391049</v>
      </c>
      <c r="P15" s="332">
        <f t="shared" si="10"/>
        <v>61.820619568559067</v>
      </c>
      <c r="Q15" s="332">
        <f t="shared" si="10"/>
        <v>59.15168970846176</v>
      </c>
      <c r="R15" s="332">
        <f t="shared" si="10"/>
        <v>56.331137215082265</v>
      </c>
      <c r="S15" s="332">
        <f t="shared" si="10"/>
        <v>53.402906215089139</v>
      </c>
      <c r="T15" s="332">
        <f t="shared" si="10"/>
        <v>50.365207931361198</v>
      </c>
      <c r="U15" s="332">
        <f t="shared" si="10"/>
        <v>47.193256845581956</v>
      </c>
      <c r="V15" s="332">
        <f t="shared" si="10"/>
        <v>43.884340375240328</v>
      </c>
      <c r="W15" s="332">
        <f t="shared" si="10"/>
        <v>40.449795331889277</v>
      </c>
      <c r="X15" s="332">
        <f t="shared" si="10"/>
        <v>36.818371942618086</v>
      </c>
      <c r="Y15" s="332">
        <f t="shared" si="10"/>
        <v>32.982428937762123</v>
      </c>
      <c r="Z15" s="332">
        <f t="shared" si="10"/>
        <v>28.93406741338962</v>
      </c>
      <c r="AA15" s="332">
        <f t="shared" si="10"/>
        <v>24.665122759365897</v>
      </c>
      <c r="AB15" s="332">
        <f t="shared" si="10"/>
        <v>22.685244398709578</v>
      </c>
      <c r="AC15" s="332">
        <f t="shared" si="10"/>
        <v>22.423948747837994</v>
      </c>
      <c r="AD15" s="332">
        <f t="shared" si="10"/>
        <v>22.135825295532904</v>
      </c>
      <c r="AE15" s="332">
        <f t="shared" si="10"/>
        <v>21.819706186501794</v>
      </c>
      <c r="AF15" s="332">
        <f t="shared" si="10"/>
        <v>21.474382191828941</v>
      </c>
      <c r="AG15" s="332">
        <f t="shared" si="10"/>
        <v>21.098601376402765</v>
      </c>
      <c r="AH15" s="332">
        <f t="shared" si="10"/>
        <v>20.691067725725659</v>
      </c>
      <c r="AI15" s="332">
        <f t="shared" si="10"/>
        <v>20.25043973091212</v>
      </c>
      <c r="AJ15" s="332">
        <f t="shared" si="10"/>
        <v>19.775328930646584</v>
      </c>
      <c r="AK15" s="332">
        <f t="shared" si="10"/>
        <v>19.264298408837355</v>
      </c>
      <c r="AL15" s="332">
        <f t="shared" si="10"/>
        <v>18.715861246666705</v>
      </c>
      <c r="AM15" s="332">
        <f t="shared" si="10"/>
        <v>18.128478927700094</v>
      </c>
      <c r="AN15" s="332">
        <f t="shared" si="10"/>
        <v>17.500559694679133</v>
      </c>
      <c r="AO15" s="332">
        <f t="shared" si="10"/>
        <v>16.830456856583702</v>
      </c>
      <c r="AP15" s="332">
        <f t="shared" si="10"/>
        <v>16.116467044508038</v>
      </c>
      <c r="AQ15" s="332">
        <f t="shared" si="10"/>
        <v>15.356828414854288</v>
      </c>
      <c r="AR15" s="332">
        <f t="shared" si="10"/>
        <v>14.549718798303971</v>
      </c>
      <c r="AS15" s="332">
        <f t="shared" si="10"/>
        <v>13.693253792984223</v>
      </c>
      <c r="AT15" s="332">
        <f t="shared" si="10"/>
        <v>12.785484800200244</v>
      </c>
      <c r="AU15" s="332">
        <f t="shared" si="10"/>
        <v>11.824397001059106</v>
      </c>
      <c r="AV15" s="332">
        <f t="shared" si="10"/>
        <v>10.807907272262302</v>
      </c>
      <c r="AW15" s="332">
        <f t="shared" si="10"/>
        <v>9.9070431308721538</v>
      </c>
      <c r="AX15" s="332">
        <f t="shared" si="10"/>
        <v>9.1355243962164554</v>
      </c>
      <c r="AY15" s="332">
        <f t="shared" si="10"/>
        <v>8.4945483270462923</v>
      </c>
      <c r="AZ15" s="332">
        <f t="shared" si="10"/>
        <v>7.9668585005923376</v>
      </c>
      <c r="BA15" s="332">
        <f t="shared" si="10"/>
        <v>7.5266053147577185</v>
      </c>
      <c r="BB15" s="332">
        <f t="shared" si="10"/>
        <v>7.0606052256399305</v>
      </c>
      <c r="BC15" s="332">
        <f t="shared" si="10"/>
        <v>6.5669295688847509</v>
      </c>
      <c r="BD15" s="332">
        <f t="shared" si="10"/>
        <v>6.0444939064046466</v>
      </c>
      <c r="BE15" s="332">
        <f t="shared" si="10"/>
        <v>5.4921770746377421</v>
      </c>
      <c r="BF15" s="332">
        <f t="shared" si="10"/>
        <v>4.9088200309525316</v>
      </c>
      <c r="BG15" s="332">
        <f t="shared" si="10"/>
        <v>4.3622800148853607</v>
      </c>
      <c r="BH15" s="332">
        <f t="shared" si="10"/>
        <v>3.8598392913075292</v>
      </c>
      <c r="BI15" s="332">
        <f t="shared" si="10"/>
        <v>3.4111895326578656</v>
      </c>
      <c r="BJ15" s="55"/>
      <c r="BK15" s="55"/>
      <c r="BL15" s="55"/>
      <c r="BM15" s="55"/>
    </row>
    <row r="16" spans="1:65">
      <c r="A16" s="55"/>
      <c r="B16" s="55" t="s">
        <v>19</v>
      </c>
      <c r="C16" s="55"/>
      <c r="D16" s="55"/>
      <c r="E16" s="55"/>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55"/>
      <c r="BK16" s="55"/>
      <c r="BL16" s="55"/>
      <c r="BM16" s="55"/>
    </row>
    <row r="17" spans="1:65">
      <c r="A17" s="55"/>
      <c r="B17" s="55" t="s">
        <v>20</v>
      </c>
      <c r="C17" s="55"/>
      <c r="D17" s="225">
        <f>WACC!$F$25</f>
        <v>0.10289554593174852</v>
      </c>
      <c r="E17" s="55"/>
      <c r="F17" s="227"/>
      <c r="G17" s="236">
        <f>$D17*G11</f>
        <v>24.642241584131501</v>
      </c>
      <c r="H17" s="236">
        <f t="shared" ref="H17:P18" si="11">$D17*H11</f>
        <v>26.767667535446645</v>
      </c>
      <c r="I17" s="236">
        <f t="shared" si="11"/>
        <v>28.633916288699311</v>
      </c>
      <c r="J17" s="236">
        <f t="shared" si="11"/>
        <v>30.435548988170723</v>
      </c>
      <c r="K17" s="236">
        <f t="shared" si="11"/>
        <v>31.93504272615866</v>
      </c>
      <c r="L17" s="228">
        <f t="shared" si="11"/>
        <v>33.31290775770011</v>
      </c>
      <c r="M17" s="228">
        <f t="shared" si="11"/>
        <v>32.310121742672358</v>
      </c>
      <c r="N17" s="228">
        <f t="shared" si="11"/>
        <v>31.258195879065777</v>
      </c>
      <c r="O17" s="228">
        <f t="shared" si="11"/>
        <v>30.141505739179543</v>
      </c>
      <c r="P17" s="228">
        <f t="shared" si="11"/>
        <v>28.959866458639873</v>
      </c>
      <c r="Q17" s="228">
        <f>$D17*Q11</f>
        <v>27.709606385620425</v>
      </c>
      <c r="R17" s="228">
        <f>$D17*R11</f>
        <v>26.388318696853933</v>
      </c>
      <c r="S17" s="228">
        <f t="shared" ref="S17:AQ17" si="12">$D17*S11</f>
        <v>25.016589016503413</v>
      </c>
      <c r="T17" s="228">
        <f t="shared" si="12"/>
        <v>23.593579392006841</v>
      </c>
      <c r="U17" s="228">
        <f t="shared" si="12"/>
        <v>22.107679048422732</v>
      </c>
      <c r="V17" s="228">
        <f t="shared" si="12"/>
        <v>20.557617276595668</v>
      </c>
      <c r="W17" s="228">
        <f t="shared" si="12"/>
        <v>18.94870480538815</v>
      </c>
      <c r="X17" s="228">
        <f t="shared" si="12"/>
        <v>17.247564681882167</v>
      </c>
      <c r="Y17" s="228">
        <f t="shared" si="12"/>
        <v>15.450617353646715</v>
      </c>
      <c r="Z17" s="228">
        <f t="shared" si="12"/>
        <v>13.554162579489944</v>
      </c>
      <c r="AA17" s="228">
        <f t="shared" si="12"/>
        <v>11.55437564816118</v>
      </c>
      <c r="AB17" s="228">
        <f t="shared" si="12"/>
        <v>10.626901719088517</v>
      </c>
      <c r="AC17" s="228">
        <f t="shared" si="12"/>
        <v>10.50449778318049</v>
      </c>
      <c r="AD17" s="228">
        <f t="shared" si="12"/>
        <v>10.369526364896592</v>
      </c>
      <c r="AE17" s="228">
        <f t="shared" si="12"/>
        <v>10.22144038247753</v>
      </c>
      <c r="AF17" s="228">
        <f t="shared" si="12"/>
        <v>10.059673372692076</v>
      </c>
      <c r="AG17" s="228">
        <f t="shared" si="12"/>
        <v>9.8836388665934756</v>
      </c>
      <c r="AH17" s="228">
        <f t="shared" si="12"/>
        <v>9.6927297462485651</v>
      </c>
      <c r="AI17" s="228">
        <f t="shared" si="12"/>
        <v>9.4863175818802201</v>
      </c>
      <c r="AJ17" s="228">
        <f t="shared" si="12"/>
        <v>9.2637519488475615</v>
      </c>
      <c r="AK17" s="228">
        <f t="shared" si="12"/>
        <v>9.0243597238720135</v>
      </c>
      <c r="AL17" s="228">
        <f t="shared" si="12"/>
        <v>8.7674443599002299</v>
      </c>
      <c r="AM17" s="228">
        <f t="shared" si="12"/>
        <v>8.4922851389775964</v>
      </c>
      <c r="AN17" s="228">
        <f t="shared" si="12"/>
        <v>8.1981364024879522</v>
      </c>
      <c r="AO17" s="228">
        <f t="shared" si="12"/>
        <v>7.8842267580969247</v>
      </c>
      <c r="AP17" s="228">
        <f t="shared" si="12"/>
        <v>7.5497582627171651</v>
      </c>
      <c r="AQ17" s="228">
        <f t="shared" si="12"/>
        <v>7.1939055807944294</v>
      </c>
      <c r="AR17" s="228">
        <f t="shared" ref="AR17:BI17" si="13">$D17*AR11</f>
        <v>6.8158151171933712</v>
      </c>
      <c r="AS17" s="228">
        <f t="shared" si="13"/>
        <v>6.414604123941329</v>
      </c>
      <c r="AT17" s="228">
        <f t="shared" si="13"/>
        <v>5.9893597800672973</v>
      </c>
      <c r="AU17" s="228">
        <f t="shared" si="13"/>
        <v>5.5391382437514292</v>
      </c>
      <c r="AV17" s="228">
        <f t="shared" si="13"/>
        <v>5.0629636759781578</v>
      </c>
      <c r="AW17" s="228">
        <f t="shared" si="13"/>
        <v>4.6409539094292569</v>
      </c>
      <c r="AX17" s="228">
        <f t="shared" si="13"/>
        <v>4.2795359928522592</v>
      </c>
      <c r="AY17" s="228">
        <f t="shared" si="13"/>
        <v>3.9792707820553028</v>
      </c>
      <c r="AZ17" s="228">
        <f t="shared" si="13"/>
        <v>3.7320745065676095</v>
      </c>
      <c r="BA17" s="228">
        <f t="shared" si="13"/>
        <v>3.5258379214485953</v>
      </c>
      <c r="BB17" s="228">
        <f t="shared" si="13"/>
        <v>3.3075402006436598</v>
      </c>
      <c r="BC17" s="228">
        <f t="shared" si="13"/>
        <v>3.0762778614227435</v>
      </c>
      <c r="BD17" s="228">
        <f t="shared" si="13"/>
        <v>2.8315428988124762</v>
      </c>
      <c r="BE17" s="228">
        <f t="shared" si="13"/>
        <v>2.5728101037926829</v>
      </c>
      <c r="BF17" s="228">
        <f t="shared" si="13"/>
        <v>2.2995365228947224</v>
      </c>
      <c r="BG17" s="228">
        <f t="shared" si="13"/>
        <v>2.0435098769298565</v>
      </c>
      <c r="BH17" s="228">
        <f t="shared" si="13"/>
        <v>1.8081415425497753</v>
      </c>
      <c r="BI17" s="228">
        <f t="shared" si="13"/>
        <v>1.5979715832728998</v>
      </c>
      <c r="BJ17" s="55"/>
      <c r="BK17" s="55"/>
      <c r="BL17" s="55"/>
      <c r="BM17" s="55"/>
    </row>
    <row r="18" spans="1:65">
      <c r="A18" s="55"/>
      <c r="B18" s="55" t="s">
        <v>21</v>
      </c>
      <c r="C18" s="55"/>
      <c r="D18" s="226">
        <f>WACC!$F$11</f>
        <v>7.7837033210599982E-2</v>
      </c>
      <c r="E18" s="55"/>
      <c r="F18" s="229"/>
      <c r="G18" s="237">
        <f>$D18*G12</f>
        <v>27.961545262220817</v>
      </c>
      <c r="H18" s="237">
        <f t="shared" si="11"/>
        <v>30.373265548960784</v>
      </c>
      <c r="I18" s="237">
        <f t="shared" si="11"/>
        <v>32.490897534934057</v>
      </c>
      <c r="J18" s="237">
        <f t="shared" si="11"/>
        <v>34.535209701105138</v>
      </c>
      <c r="K18" s="237">
        <f t="shared" si="11"/>
        <v>36.236684864475265</v>
      </c>
      <c r="L18" s="230">
        <f t="shared" si="11"/>
        <v>37.800147965554807</v>
      </c>
      <c r="M18" s="230">
        <f t="shared" si="11"/>
        <v>36.66228692917992</v>
      </c>
      <c r="N18" s="230">
        <f t="shared" si="11"/>
        <v>35.468666919112444</v>
      </c>
      <c r="O18" s="230">
        <f t="shared" si="11"/>
        <v>34.201558901211513</v>
      </c>
      <c r="P18" s="230">
        <f t="shared" si="11"/>
        <v>32.860753109919195</v>
      </c>
      <c r="Q18" s="230">
        <f>$D18*Q12</f>
        <v>31.442083322841338</v>
      </c>
      <c r="R18" s="230">
        <f>$D18*R12</f>
        <v>29.942818518228336</v>
      </c>
      <c r="S18" s="230">
        <f t="shared" ref="S18:AQ18" si="14">$D18*S12</f>
        <v>28.386317198585726</v>
      </c>
      <c r="T18" s="230">
        <f t="shared" si="14"/>
        <v>26.771628539354356</v>
      </c>
      <c r="U18" s="230">
        <f t="shared" si="14"/>
        <v>25.085577797159225</v>
      </c>
      <c r="V18" s="230">
        <f t="shared" si="14"/>
        <v>23.326723098644663</v>
      </c>
      <c r="W18" s="230">
        <f t="shared" si="14"/>
        <v>21.501090526501123</v>
      </c>
      <c r="X18" s="230">
        <f t="shared" si="14"/>
        <v>19.570807260735918</v>
      </c>
      <c r="Y18" s="230">
        <f t="shared" si="14"/>
        <v>17.531811584115406</v>
      </c>
      <c r="Z18" s="230">
        <f t="shared" si="14"/>
        <v>15.379904833899676</v>
      </c>
      <c r="AA18" s="230">
        <f t="shared" si="14"/>
        <v>13.110747111204716</v>
      </c>
      <c r="AB18" s="230">
        <f t="shared" si="14"/>
        <v>12.05834267962106</v>
      </c>
      <c r="AC18" s="230">
        <f t="shared" si="14"/>
        <v>11.919450964657504</v>
      </c>
      <c r="AD18" s="230">
        <f t="shared" si="14"/>
        <v>11.76629893063631</v>
      </c>
      <c r="AE18" s="230">
        <f t="shared" si="14"/>
        <v>11.598265804024264</v>
      </c>
      <c r="AF18" s="230">
        <f t="shared" si="14"/>
        <v>11.414708819136864</v>
      </c>
      <c r="AG18" s="230">
        <f t="shared" si="14"/>
        <v>11.21496250980929</v>
      </c>
      <c r="AH18" s="230">
        <f t="shared" si="14"/>
        <v>10.998337979477094</v>
      </c>
      <c r="AI18" s="230">
        <f t="shared" si="14"/>
        <v>10.764122149031902</v>
      </c>
      <c r="AJ18" s="230">
        <f t="shared" si="14"/>
        <v>10.511576981799022</v>
      </c>
      <c r="AK18" s="230">
        <f t="shared" si="14"/>
        <v>10.239938684965344</v>
      </c>
      <c r="AL18" s="230">
        <f t="shared" si="14"/>
        <v>9.9484168867664753</v>
      </c>
      <c r="AM18" s="230">
        <f t="shared" si="14"/>
        <v>9.6361937887224993</v>
      </c>
      <c r="AN18" s="230">
        <f t="shared" si="14"/>
        <v>9.3024232921911825</v>
      </c>
      <c r="AO18" s="230">
        <f t="shared" si="14"/>
        <v>8.946230098486776</v>
      </c>
      <c r="AP18" s="230">
        <f t="shared" si="14"/>
        <v>8.566708781790874</v>
      </c>
      <c r="AQ18" s="230">
        <f t="shared" si="14"/>
        <v>8.1629228340598576</v>
      </c>
      <c r="AR18" s="230">
        <f t="shared" ref="AR18:BI18" si="15">$D18*AR12</f>
        <v>7.7339036811106006</v>
      </c>
      <c r="AS18" s="230">
        <f t="shared" si="15"/>
        <v>7.2786496690428928</v>
      </c>
      <c r="AT18" s="230">
        <f t="shared" si="15"/>
        <v>6.7961250201329477</v>
      </c>
      <c r="AU18" s="230">
        <f t="shared" si="15"/>
        <v>6.2852587573076768</v>
      </c>
      <c r="AV18" s="230">
        <f t="shared" si="15"/>
        <v>5.7449435962841449</v>
      </c>
      <c r="AW18" s="230">
        <f t="shared" si="15"/>
        <v>5.266089221442896</v>
      </c>
      <c r="AX18" s="230">
        <f t="shared" si="15"/>
        <v>4.8559884033641962</v>
      </c>
      <c r="AY18" s="230">
        <f t="shared" si="15"/>
        <v>4.5152775449909903</v>
      </c>
      <c r="AZ18" s="230">
        <f t="shared" si="15"/>
        <v>4.2347839940247285</v>
      </c>
      <c r="BA18" s="230">
        <f t="shared" si="15"/>
        <v>4.0007673933091228</v>
      </c>
      <c r="BB18" s="230">
        <f t="shared" si="15"/>
        <v>3.7530650249962707</v>
      </c>
      <c r="BC18" s="230">
        <f t="shared" si="15"/>
        <v>3.4906517074620069</v>
      </c>
      <c r="BD18" s="230">
        <f t="shared" si="15"/>
        <v>3.2129510075921708</v>
      </c>
      <c r="BE18" s="230">
        <f t="shared" si="15"/>
        <v>2.9193669708450591</v>
      </c>
      <c r="BF18" s="230">
        <f t="shared" si="15"/>
        <v>2.6092835080578087</v>
      </c>
      <c r="BG18" s="230">
        <f t="shared" si="15"/>
        <v>2.3187701379555046</v>
      </c>
      <c r="BH18" s="230">
        <f t="shared" si="15"/>
        <v>2.0516977487577539</v>
      </c>
      <c r="BI18" s="230">
        <f t="shared" si="15"/>
        <v>1.8132179493849658</v>
      </c>
      <c r="BJ18" s="55"/>
      <c r="BK18" s="55"/>
      <c r="BL18" s="55"/>
      <c r="BM18" s="55"/>
    </row>
    <row r="19" spans="1:65">
      <c r="A19" s="55"/>
      <c r="B19" s="55"/>
      <c r="C19" s="55"/>
      <c r="D19" s="55"/>
      <c r="E19" s="55"/>
      <c r="F19" s="114"/>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55"/>
      <c r="BK19" s="55"/>
      <c r="BL19" s="55"/>
      <c r="BM19" s="55"/>
    </row>
    <row r="20" spans="1:65">
      <c r="A20" s="55"/>
      <c r="B20" s="55" t="s">
        <v>139</v>
      </c>
      <c r="C20" s="55"/>
      <c r="D20" s="55"/>
      <c r="E20" s="55"/>
      <c r="F20" s="231"/>
      <c r="G20" s="232">
        <f>Assets!G$323</f>
        <v>15.235614883046438</v>
      </c>
      <c r="H20" s="232">
        <f>Assets!H$323</f>
        <v>17.049049534191504</v>
      </c>
      <c r="I20" s="232">
        <f>Assets!I$323</f>
        <v>18.771349892272053</v>
      </c>
      <c r="J20" s="232">
        <f>Assets!J$323</f>
        <v>20.49096040694301</v>
      </c>
      <c r="K20" s="232">
        <f>Assets!K$323</f>
        <v>22.325391695279244</v>
      </c>
      <c r="L20" s="232">
        <f>Assets!L$323</f>
        <v>24.364174511812873</v>
      </c>
      <c r="M20" s="232">
        <f>Assets!M$323</f>
        <v>25.558100063542447</v>
      </c>
      <c r="N20" s="232">
        <f>Assets!N$323</f>
        <v>27.131644275130832</v>
      </c>
      <c r="O20" s="232">
        <f>Assets!O$323</f>
        <v>28.709680041045306</v>
      </c>
      <c r="P20" s="232">
        <f>Assets!P$323</f>
        <v>30.376924037333026</v>
      </c>
      <c r="Q20" s="232">
        <f>Assets!Q$323</f>
        <v>32.102645376965782</v>
      </c>
      <c r="R20" s="232">
        <f>Assets!R$323</f>
        <v>33.328208425571724</v>
      </c>
      <c r="S20" s="232">
        <f>Assets!S$323</f>
        <v>34.574130775312327</v>
      </c>
      <c r="T20" s="232">
        <f>Assets!T$323</f>
        <v>36.102154134293613</v>
      </c>
      <c r="U20" s="232">
        <f>Assets!U$323</f>
        <v>37.661051258118484</v>
      </c>
      <c r="V20" s="232">
        <f>Assets!V$323</f>
        <v>39.090916342353644</v>
      </c>
      <c r="W20" s="232">
        <f>Assets!W$323</f>
        <v>41.331724033865456</v>
      </c>
      <c r="X20" s="232">
        <f>Assets!X$323</f>
        <v>43.659502264252062</v>
      </c>
      <c r="Y20" s="232">
        <f>Assets!Y$323</f>
        <v>46.077183346077575</v>
      </c>
      <c r="Z20" s="232">
        <f>Assets!Z$323</f>
        <v>48.587791464152382</v>
      </c>
      <c r="AA20" s="232">
        <f>Assets!AA$323</f>
        <v>22.534355609713767</v>
      </c>
      <c r="AB20" s="232">
        <f>Assets!AB$323</f>
        <v>2.9739852876920949</v>
      </c>
      <c r="AC20" s="232">
        <f>Assets!AC$323</f>
        <v>3.2793309239406829</v>
      </c>
      <c r="AD20" s="232">
        <f>Assets!AD$323</f>
        <v>3.5979687234782682</v>
      </c>
      <c r="AE20" s="232">
        <f>Assets!AE$323</f>
        <v>3.9303695879303087</v>
      </c>
      <c r="AF20" s="232">
        <f>Assets!AF$323</f>
        <v>4.2770195858469995</v>
      </c>
      <c r="AG20" s="232">
        <f>Assets!AG$323</f>
        <v>4.6384204149988619</v>
      </c>
      <c r="AH20" s="232">
        <f>Assets!AH$323</f>
        <v>5.0150898782649982</v>
      </c>
      <c r="AI20" s="232">
        <f>Assets!AI$323</f>
        <v>5.407562373503688</v>
      </c>
      <c r="AJ20" s="232">
        <f>Assets!AJ$323</f>
        <v>5.816389397805918</v>
      </c>
      <c r="AK20" s="232">
        <f>Assets!AK$323</f>
        <v>6.2421400665437012</v>
      </c>
      <c r="AL20" s="232">
        <f>Assets!AL$323</f>
        <v>6.6854016476366853</v>
      </c>
      <c r="AM20" s="232">
        <f>Assets!AM$323</f>
        <v>7.1467801114723368</v>
      </c>
      <c r="AN20" s="232">
        <f>Assets!AN$323</f>
        <v>7.6269006969273168</v>
      </c>
      <c r="AO20" s="232">
        <f>Assets!AO$323</f>
        <v>8.1264084939501728</v>
      </c>
      <c r="AP20" s="232">
        <f>Assets!AP$323</f>
        <v>8.645969043178404</v>
      </c>
      <c r="AQ20" s="232">
        <f>Assets!AQ$323</f>
        <v>9.1862689530762225</v>
      </c>
      <c r="AR20" s="232">
        <f>Assets!AR$323</f>
        <v>9.7480165350929724</v>
      </c>
      <c r="AS20" s="232">
        <f>Assets!AS$323</f>
        <v>10.33194245735621</v>
      </c>
      <c r="AT20" s="232">
        <f>Assets!AT$323</f>
        <v>10.938800417427775</v>
      </c>
      <c r="AU20" s="232">
        <f>Assets!AU$323</f>
        <v>11.5693678346661</v>
      </c>
      <c r="AV20" s="232">
        <f>Assets!AV$323</f>
        <v>10.253353600670494</v>
      </c>
      <c r="AW20" s="232">
        <f>Assets!AW$323</f>
        <v>8.7811846787014947</v>
      </c>
      <c r="AX20" s="232">
        <f>Assets!AX$323</f>
        <v>7.2953889324841317</v>
      </c>
      <c r="AY20" s="232">
        <f>Assets!AY$323</f>
        <v>6.0060003873165773</v>
      </c>
      <c r="AZ20" s="232">
        <f>Assets!AZ$323</f>
        <v>5.010823919818006</v>
      </c>
      <c r="BA20" s="232">
        <f>Assets!BA$323</f>
        <v>5.30386711174393</v>
      </c>
      <c r="BB20" s="232">
        <f>Assets!BB$323</f>
        <v>5.618861757493252</v>
      </c>
      <c r="BC20" s="232">
        <f>Assets!BC$323</f>
        <v>5.9461991380220063</v>
      </c>
      <c r="BD20" s="232">
        <f>Assets!BD$323</f>
        <v>6.2862972511806605</v>
      </c>
      <c r="BE20" s="232">
        <f>Assets!BE$323</f>
        <v>6.6395872246798993</v>
      </c>
      <c r="BF20" s="232">
        <f>Assets!BF$323</f>
        <v>6.2205473435820693</v>
      </c>
      <c r="BG20" s="232">
        <f>Assets!BG$323</f>
        <v>5.7186230037644918</v>
      </c>
      <c r="BH20" s="232">
        <f>Assets!BH$323</f>
        <v>5.1063910826685115</v>
      </c>
      <c r="BI20" s="232">
        <f>Assets!BI$323</f>
        <v>4.4319385858229881</v>
      </c>
      <c r="BJ20" s="55"/>
      <c r="BK20" s="55"/>
      <c r="BL20" s="55"/>
      <c r="BM20" s="55"/>
    </row>
    <row r="21" spans="1:65">
      <c r="A21" s="55"/>
      <c r="B21" s="55"/>
      <c r="C21" s="55"/>
      <c r="D21" s="55"/>
      <c r="E21" s="55"/>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55"/>
      <c r="BK21" s="55"/>
      <c r="BL21" s="55"/>
      <c r="BM21" s="55"/>
    </row>
    <row r="22" spans="1:65">
      <c r="A22" s="55"/>
      <c r="B22" s="55" t="s">
        <v>100</v>
      </c>
      <c r="C22" s="55"/>
      <c r="D22" s="85"/>
      <c r="E22" s="55"/>
      <c r="F22" s="233"/>
      <c r="G22" s="522">
        <f>Input!G134*G$8</f>
        <v>62.282167531316482</v>
      </c>
      <c r="H22" s="522">
        <f>Input!H134*H$8</f>
        <v>68.538839098709957</v>
      </c>
      <c r="I22" s="522">
        <f>Input!I134*I$8</f>
        <v>75.024561482263451</v>
      </c>
      <c r="J22" s="522">
        <f>Input!J134*J$8</f>
        <v>82.135019656964062</v>
      </c>
      <c r="K22" s="522">
        <f>Input!K134*K$8</f>
        <v>86.861575453123422</v>
      </c>
      <c r="L22" s="234">
        <f>Input!L134*L$8</f>
        <v>0</v>
      </c>
      <c r="M22" s="234">
        <f>Input!M134*M$8</f>
        <v>0</v>
      </c>
      <c r="N22" s="234">
        <f>Input!N134*N$8</f>
        <v>0</v>
      </c>
      <c r="O22" s="234">
        <f>Input!O134*O$8</f>
        <v>0</v>
      </c>
      <c r="P22" s="234">
        <f>Input!P134*P$8</f>
        <v>0</v>
      </c>
      <c r="Q22" s="234">
        <f>Input!Q134*Q$8</f>
        <v>0</v>
      </c>
      <c r="R22" s="234">
        <f>Input!R134*R$8</f>
        <v>0</v>
      </c>
      <c r="S22" s="234">
        <f>Input!S134*S$8</f>
        <v>0</v>
      </c>
      <c r="T22" s="234">
        <f>Input!T134*T$8</f>
        <v>0</v>
      </c>
      <c r="U22" s="234">
        <f>Input!U134*U$8</f>
        <v>0</v>
      </c>
      <c r="V22" s="234">
        <f>Input!V134*V$8</f>
        <v>0</v>
      </c>
      <c r="W22" s="234">
        <f>Input!W134*W$8</f>
        <v>0</v>
      </c>
      <c r="X22" s="234">
        <f>Input!X134*X$8</f>
        <v>0</v>
      </c>
      <c r="Y22" s="234">
        <f>Input!Y134*Y$8</f>
        <v>0</v>
      </c>
      <c r="Z22" s="234">
        <f>Input!Z134*Z$8</f>
        <v>0</v>
      </c>
      <c r="AA22" s="234">
        <f>Input!AA134*AA$8</f>
        <v>0</v>
      </c>
      <c r="AB22" s="234">
        <f>Input!AB134*AB$8</f>
        <v>0</v>
      </c>
      <c r="AC22" s="234">
        <f>Input!AC134*AC$8</f>
        <v>0</v>
      </c>
      <c r="AD22" s="234">
        <f>Input!AD134*AD$8</f>
        <v>0</v>
      </c>
      <c r="AE22" s="234">
        <f>Input!AE134*AE$8</f>
        <v>0</v>
      </c>
      <c r="AF22" s="234">
        <f>Input!AF134*AF$8</f>
        <v>0</v>
      </c>
      <c r="AG22" s="234">
        <f>Input!AG134*AG$8</f>
        <v>0</v>
      </c>
      <c r="AH22" s="234">
        <f>Input!AH134*AH$8</f>
        <v>0</v>
      </c>
      <c r="AI22" s="234">
        <f>Input!AI134*AI$8</f>
        <v>0</v>
      </c>
      <c r="AJ22" s="234">
        <f>Input!AJ134*AJ$8</f>
        <v>0</v>
      </c>
      <c r="AK22" s="234">
        <f>Input!AK134*AK$8</f>
        <v>0</v>
      </c>
      <c r="AL22" s="234">
        <f>Input!AL134*AL$8</f>
        <v>0</v>
      </c>
      <c r="AM22" s="234">
        <f>Input!AM134*AM$8</f>
        <v>0</v>
      </c>
      <c r="AN22" s="234">
        <f>Input!AN134*AN$8</f>
        <v>0</v>
      </c>
      <c r="AO22" s="234">
        <f>Input!AO134*AO$8</f>
        <v>0</v>
      </c>
      <c r="AP22" s="234">
        <f>Input!AP134*AP$8</f>
        <v>0</v>
      </c>
      <c r="AQ22" s="234">
        <f>Input!AQ134*AQ$8</f>
        <v>0</v>
      </c>
      <c r="AR22" s="234">
        <f>Input!AR134*AR$8</f>
        <v>0</v>
      </c>
      <c r="AS22" s="234">
        <f>Input!AS134*AS$8</f>
        <v>0</v>
      </c>
      <c r="AT22" s="234">
        <f>Input!AT134*AT$8</f>
        <v>0</v>
      </c>
      <c r="AU22" s="234">
        <f>Input!AU134*AU$8</f>
        <v>0</v>
      </c>
      <c r="AV22" s="234">
        <f>Input!AV134*AV$8</f>
        <v>0</v>
      </c>
      <c r="AW22" s="234">
        <f>Input!AW134*AW$8</f>
        <v>0</v>
      </c>
      <c r="AX22" s="234">
        <f>Input!AX134*AX$8</f>
        <v>0</v>
      </c>
      <c r="AY22" s="234">
        <f>Input!AY134*AY$8</f>
        <v>0</v>
      </c>
      <c r="AZ22" s="234">
        <f>Input!AZ134*AZ$8</f>
        <v>0</v>
      </c>
      <c r="BA22" s="234">
        <f>Input!BA134*BA$8</f>
        <v>0</v>
      </c>
      <c r="BB22" s="234">
        <f>Input!BB134*BB$8</f>
        <v>0</v>
      </c>
      <c r="BC22" s="234">
        <f>Input!BC134*BC$8</f>
        <v>0</v>
      </c>
      <c r="BD22" s="234">
        <f>Input!BD134*BD$8</f>
        <v>0</v>
      </c>
      <c r="BE22" s="234">
        <f>Input!BE134*BE$8</f>
        <v>0</v>
      </c>
      <c r="BF22" s="234">
        <f>Input!BF134*BF$8</f>
        <v>0</v>
      </c>
      <c r="BG22" s="234">
        <f>Input!BG134*BG$8</f>
        <v>0</v>
      </c>
      <c r="BH22" s="234">
        <f>Input!BH134*BH$8</f>
        <v>0</v>
      </c>
      <c r="BI22" s="234">
        <f>Input!BI134*BI$8</f>
        <v>0</v>
      </c>
      <c r="BJ22" s="55"/>
      <c r="BK22" s="55"/>
      <c r="BL22" s="55"/>
      <c r="BM22" s="55"/>
    </row>
    <row r="23" spans="1:65">
      <c r="A23" s="55"/>
      <c r="B23" s="55"/>
      <c r="C23" s="55"/>
      <c r="D23" s="55"/>
      <c r="E23" s="55"/>
      <c r="F23" s="114"/>
      <c r="G23" s="306"/>
      <c r="H23" s="306"/>
      <c r="I23" s="306"/>
      <c r="J23" s="306"/>
      <c r="K23" s="306"/>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55"/>
      <c r="BK23" s="55"/>
      <c r="BL23" s="55"/>
      <c r="BM23" s="55"/>
    </row>
    <row r="24" spans="1:65">
      <c r="A24" s="55"/>
      <c r="B24" s="55" t="s">
        <v>22</v>
      </c>
      <c r="C24" s="55"/>
      <c r="D24" s="55"/>
      <c r="E24" s="55"/>
      <c r="F24" s="227"/>
      <c r="G24" s="236">
        <f>G44</f>
        <v>9.4248476845170366</v>
      </c>
      <c r="H24" s="236">
        <f>H44</f>
        <v>10.998422579850189</v>
      </c>
      <c r="I24" s="236">
        <f t="shared" ref="I24:P24" si="16">I44</f>
        <v>11.427388745747701</v>
      </c>
      <c r="J24" s="236">
        <f t="shared" si="16"/>
        <v>10.781809477211292</v>
      </c>
      <c r="K24" s="236">
        <f t="shared" si="16"/>
        <v>11.141201771109859</v>
      </c>
      <c r="L24" s="228">
        <f t="shared" si="16"/>
        <v>10.147593993408888</v>
      </c>
      <c r="M24" s="228">
        <f t="shared" si="16"/>
        <v>9.5455658072935172</v>
      </c>
      <c r="N24" s="228">
        <f t="shared" si="16"/>
        <v>9.8047143356249773</v>
      </c>
      <c r="O24" s="228">
        <f t="shared" si="16"/>
        <v>10.072617499761314</v>
      </c>
      <c r="P24" s="228">
        <f t="shared" si="16"/>
        <v>10.303291921991145</v>
      </c>
      <c r="Q24" s="228">
        <f>Q44</f>
        <v>10.531032937856848</v>
      </c>
      <c r="R24" s="228">
        <f>R44</f>
        <v>10.741520035074076</v>
      </c>
      <c r="S24" s="228">
        <f t="shared" ref="S24:AQ24" si="17">S44</f>
        <v>10.938494307923156</v>
      </c>
      <c r="T24" s="228">
        <f t="shared" si="17"/>
        <v>11.12373049112915</v>
      </c>
      <c r="U24" s="228">
        <f t="shared" si="17"/>
        <v>11.301104426780347</v>
      </c>
      <c r="V24" s="228">
        <f t="shared" si="17"/>
        <v>11.458480804772851</v>
      </c>
      <c r="W24" s="228">
        <f t="shared" si="17"/>
        <v>11.886246105223591</v>
      </c>
      <c r="X24" s="228">
        <f t="shared" si="17"/>
        <v>12.107412495887342</v>
      </c>
      <c r="Y24" s="228">
        <f t="shared" si="17"/>
        <v>12.326494997154418</v>
      </c>
      <c r="Z24" s="228">
        <f t="shared" si="17"/>
        <v>12.543255000890195</v>
      </c>
      <c r="AA24" s="228">
        <f t="shared" si="17"/>
        <v>2.6421175470899461</v>
      </c>
      <c r="AB24" s="228">
        <f t="shared" si="17"/>
        <v>0</v>
      </c>
      <c r="AC24" s="228">
        <f t="shared" si="17"/>
        <v>0</v>
      </c>
      <c r="AD24" s="228">
        <f t="shared" si="17"/>
        <v>0</v>
      </c>
      <c r="AE24" s="228">
        <f t="shared" si="17"/>
        <v>0</v>
      </c>
      <c r="AF24" s="228">
        <f t="shared" si="17"/>
        <v>0</v>
      </c>
      <c r="AG24" s="228">
        <f t="shared" si="17"/>
        <v>0</v>
      </c>
      <c r="AH24" s="228">
        <f t="shared" si="17"/>
        <v>0</v>
      </c>
      <c r="AI24" s="228">
        <f t="shared" si="17"/>
        <v>0</v>
      </c>
      <c r="AJ24" s="228">
        <f t="shared" si="17"/>
        <v>0</v>
      </c>
      <c r="AK24" s="228">
        <f t="shared" si="17"/>
        <v>0</v>
      </c>
      <c r="AL24" s="228">
        <f t="shared" si="17"/>
        <v>0</v>
      </c>
      <c r="AM24" s="228">
        <f t="shared" si="17"/>
        <v>0.66368539176765284</v>
      </c>
      <c r="AN24" s="228">
        <f t="shared" si="17"/>
        <v>2.833329185804855</v>
      </c>
      <c r="AO24" s="228">
        <f t="shared" si="17"/>
        <v>2.898834416145502</v>
      </c>
      <c r="AP24" s="228">
        <f t="shared" si="17"/>
        <v>2.9641610233861395</v>
      </c>
      <c r="AQ24" s="228">
        <f t="shared" si="17"/>
        <v>3.029260045024404</v>
      </c>
      <c r="AR24" s="228">
        <f t="shared" ref="AR24:BI24" si="18">AR44</f>
        <v>3.0940802044652358</v>
      </c>
      <c r="AS24" s="228">
        <f t="shared" si="18"/>
        <v>3.1585678264691874</v>
      </c>
      <c r="AT24" s="228">
        <f t="shared" si="18"/>
        <v>3.2226667498330226</v>
      </c>
      <c r="AU24" s="228">
        <f t="shared" si="18"/>
        <v>3.28631823721742</v>
      </c>
      <c r="AV24" s="228">
        <f t="shared" si="18"/>
        <v>2.8034152545567532</v>
      </c>
      <c r="AW24" s="228">
        <f t="shared" si="18"/>
        <v>2.401796319140284</v>
      </c>
      <c r="AX24" s="228">
        <f t="shared" si="18"/>
        <v>1.9714089432069326</v>
      </c>
      <c r="AY24" s="228">
        <f t="shared" si="18"/>
        <v>1.5980317723550659</v>
      </c>
      <c r="AZ24" s="228">
        <f t="shared" si="18"/>
        <v>1.3324003509921167</v>
      </c>
      <c r="BA24" s="228">
        <f t="shared" si="18"/>
        <v>1.6263364970956649</v>
      </c>
      <c r="BB24" s="228">
        <f t="shared" si="18"/>
        <v>1.7527994281245389</v>
      </c>
      <c r="BC24" s="228">
        <f t="shared" si="18"/>
        <v>1.9377104208875047</v>
      </c>
      <c r="BD24" s="228">
        <f t="shared" si="18"/>
        <v>2.1332547679015201</v>
      </c>
      <c r="BE24" s="228">
        <f t="shared" si="18"/>
        <v>2.3097574656590889</v>
      </c>
      <c r="BF24" s="228">
        <f t="shared" si="18"/>
        <v>2.3331653518942912</v>
      </c>
      <c r="BG24" s="228">
        <f t="shared" si="18"/>
        <v>2.2124627643237962</v>
      </c>
      <c r="BH24" s="228">
        <f t="shared" si="18"/>
        <v>2.0535824362478592</v>
      </c>
      <c r="BI24" s="228">
        <f t="shared" si="18"/>
        <v>1.863581834333746</v>
      </c>
      <c r="BJ24" s="55"/>
      <c r="BK24" s="55"/>
      <c r="BL24" s="55"/>
      <c r="BM24" s="55"/>
    </row>
    <row r="25" spans="1:65">
      <c r="A25" s="55"/>
      <c r="B25" s="55" t="s">
        <v>23</v>
      </c>
      <c r="C25" s="55"/>
      <c r="D25" s="225">
        <f>WACC!$F$17</f>
        <v>0.5</v>
      </c>
      <c r="E25" s="123"/>
      <c r="F25" s="229"/>
      <c r="G25" s="267">
        <f t="shared" ref="G25:R25" si="19">-G24*$D$25</f>
        <v>-4.7124238422585183</v>
      </c>
      <c r="H25" s="267">
        <f t="shared" si="19"/>
        <v>-5.4992112899250944</v>
      </c>
      <c r="I25" s="267">
        <f t="shared" si="19"/>
        <v>-5.7136943728738503</v>
      </c>
      <c r="J25" s="267">
        <f t="shared" si="19"/>
        <v>-5.3909047386056459</v>
      </c>
      <c r="K25" s="267">
        <f t="shared" si="19"/>
        <v>-5.5706008855549296</v>
      </c>
      <c r="L25" s="267">
        <f t="shared" si="19"/>
        <v>-5.0737969967044441</v>
      </c>
      <c r="M25" s="267">
        <f t="shared" si="19"/>
        <v>-4.7727829036467586</v>
      </c>
      <c r="N25" s="267">
        <f t="shared" si="19"/>
        <v>-4.9023571678124886</v>
      </c>
      <c r="O25" s="267">
        <f t="shared" si="19"/>
        <v>-5.0363087498806571</v>
      </c>
      <c r="P25" s="267">
        <f t="shared" si="19"/>
        <v>-5.1516459609955723</v>
      </c>
      <c r="Q25" s="267">
        <f t="shared" si="19"/>
        <v>-5.265516468928424</v>
      </c>
      <c r="R25" s="267">
        <f t="shared" si="19"/>
        <v>-5.3707600175370382</v>
      </c>
      <c r="S25" s="267">
        <f t="shared" ref="S25:AP25" si="20">-S24*$D$25</f>
        <v>-5.4692471539615779</v>
      </c>
      <c r="T25" s="267">
        <f t="shared" si="20"/>
        <v>-5.561865245564575</v>
      </c>
      <c r="U25" s="267">
        <f t="shared" si="20"/>
        <v>-5.6505522133901733</v>
      </c>
      <c r="V25" s="267">
        <f t="shared" si="20"/>
        <v>-5.7292404023864254</v>
      </c>
      <c r="W25" s="267">
        <f t="shared" si="20"/>
        <v>-5.9431230526117957</v>
      </c>
      <c r="X25" s="267">
        <f t="shared" si="20"/>
        <v>-6.053706247943671</v>
      </c>
      <c r="Y25" s="267">
        <f t="shared" si="20"/>
        <v>-6.163247498577209</v>
      </c>
      <c r="Z25" s="267">
        <f t="shared" si="20"/>
        <v>-6.2716275004450974</v>
      </c>
      <c r="AA25" s="267">
        <f t="shared" si="20"/>
        <v>-1.321058773544973</v>
      </c>
      <c r="AB25" s="267">
        <f t="shared" si="20"/>
        <v>0</v>
      </c>
      <c r="AC25" s="267">
        <f t="shared" si="20"/>
        <v>0</v>
      </c>
      <c r="AD25" s="267">
        <f t="shared" si="20"/>
        <v>0</v>
      </c>
      <c r="AE25" s="267">
        <f t="shared" si="20"/>
        <v>0</v>
      </c>
      <c r="AF25" s="267">
        <f t="shared" si="20"/>
        <v>0</v>
      </c>
      <c r="AG25" s="267">
        <f t="shared" si="20"/>
        <v>0</v>
      </c>
      <c r="AH25" s="267">
        <f t="shared" si="20"/>
        <v>0</v>
      </c>
      <c r="AI25" s="267">
        <f t="shared" si="20"/>
        <v>0</v>
      </c>
      <c r="AJ25" s="267">
        <f t="shared" si="20"/>
        <v>0</v>
      </c>
      <c r="AK25" s="267">
        <f t="shared" si="20"/>
        <v>0</v>
      </c>
      <c r="AL25" s="267">
        <f t="shared" si="20"/>
        <v>0</v>
      </c>
      <c r="AM25" s="267">
        <f t="shared" si="20"/>
        <v>-0.33184269588382642</v>
      </c>
      <c r="AN25" s="267">
        <f t="shared" si="20"/>
        <v>-1.4166645929024275</v>
      </c>
      <c r="AO25" s="267">
        <f t="shared" si="20"/>
        <v>-1.449417208072751</v>
      </c>
      <c r="AP25" s="267">
        <f t="shared" si="20"/>
        <v>-1.4820805116930698</v>
      </c>
      <c r="AQ25" s="267">
        <f t="shared" ref="AQ25:BI25" si="21">-AQ24*$D$25</f>
        <v>-1.514630022512202</v>
      </c>
      <c r="AR25" s="267">
        <f t="shared" si="21"/>
        <v>-1.5470401022326179</v>
      </c>
      <c r="AS25" s="267">
        <f t="shared" si="21"/>
        <v>-1.5792839132345937</v>
      </c>
      <c r="AT25" s="267">
        <f t="shared" si="21"/>
        <v>-1.6113333749165113</v>
      </c>
      <c r="AU25" s="267">
        <f t="shared" si="21"/>
        <v>-1.64315911860871</v>
      </c>
      <c r="AV25" s="267">
        <f t="shared" si="21"/>
        <v>-1.4017076272783766</v>
      </c>
      <c r="AW25" s="267">
        <f t="shared" si="21"/>
        <v>-1.200898159570142</v>
      </c>
      <c r="AX25" s="267">
        <f t="shared" si="21"/>
        <v>-0.9857044716034663</v>
      </c>
      <c r="AY25" s="267">
        <f t="shared" si="21"/>
        <v>-0.79901588617753294</v>
      </c>
      <c r="AZ25" s="267">
        <f t="shared" si="21"/>
        <v>-0.66620017549605837</v>
      </c>
      <c r="BA25" s="267">
        <f t="shared" si="21"/>
        <v>-0.81316824854783243</v>
      </c>
      <c r="BB25" s="267">
        <f t="shared" si="21"/>
        <v>-0.87639971406226946</v>
      </c>
      <c r="BC25" s="267">
        <f t="shared" si="21"/>
        <v>-0.96885521044375233</v>
      </c>
      <c r="BD25" s="267">
        <f t="shared" si="21"/>
        <v>-1.0666273839507601</v>
      </c>
      <c r="BE25" s="267">
        <f t="shared" si="21"/>
        <v>-1.1548787328295445</v>
      </c>
      <c r="BF25" s="267">
        <f t="shared" si="21"/>
        <v>-1.1665826759471456</v>
      </c>
      <c r="BG25" s="267">
        <f t="shared" si="21"/>
        <v>-1.1062313821618981</v>
      </c>
      <c r="BH25" s="267">
        <f t="shared" si="21"/>
        <v>-1.0267912181239296</v>
      </c>
      <c r="BI25" s="267">
        <f t="shared" si="21"/>
        <v>-0.93179091716687301</v>
      </c>
      <c r="BJ25" s="55"/>
      <c r="BK25" s="55"/>
      <c r="BL25" s="55"/>
      <c r="BM25" s="55"/>
    </row>
    <row r="26" spans="1:65">
      <c r="A26" s="55"/>
      <c r="B26" s="55"/>
      <c r="C26" s="55"/>
      <c r="D26" s="55"/>
      <c r="E26" s="55"/>
      <c r="F26" s="114"/>
      <c r="G26" s="306"/>
      <c r="H26" s="306"/>
      <c r="I26" s="306"/>
      <c r="J26" s="306"/>
      <c r="K26" s="306"/>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55"/>
      <c r="BK26" s="55"/>
      <c r="BL26" s="55"/>
      <c r="BM26" s="55"/>
    </row>
    <row r="27" spans="1:65">
      <c r="A27" s="55"/>
      <c r="B27" s="61" t="s">
        <v>244</v>
      </c>
      <c r="C27" s="55"/>
      <c r="D27" s="123"/>
      <c r="E27" s="55"/>
      <c r="F27" s="235"/>
      <c r="G27" s="301">
        <f>SUM(G17:G26)</f>
        <v>134.83399310297375</v>
      </c>
      <c r="H27" s="301">
        <f t="shared" ref="H27:BI27" si="22">SUM(H17:H26)</f>
        <v>148.22803300723402</v>
      </c>
      <c r="I27" s="301">
        <f t="shared" si="22"/>
        <v>160.63441957104271</v>
      </c>
      <c r="J27" s="301">
        <f t="shared" si="22"/>
        <v>172.98764349178856</v>
      </c>
      <c r="K27" s="301">
        <f t="shared" si="22"/>
        <v>182.9292956245915</v>
      </c>
      <c r="L27" s="301">
        <f t="shared" si="22"/>
        <v>100.55102723177224</v>
      </c>
      <c r="M27" s="301">
        <f t="shared" si="22"/>
        <v>99.30329163904149</v>
      </c>
      <c r="N27" s="301">
        <f t="shared" si="22"/>
        <v>98.760864241121553</v>
      </c>
      <c r="O27" s="301">
        <f t="shared" si="22"/>
        <v>98.089053431316998</v>
      </c>
      <c r="P27" s="301">
        <f t="shared" si="22"/>
        <v>97.349189566887674</v>
      </c>
      <c r="Q27" s="301">
        <f t="shared" si="22"/>
        <v>96.519851554355967</v>
      </c>
      <c r="R27" s="301">
        <f t="shared" si="22"/>
        <v>95.030105658191019</v>
      </c>
      <c r="S27" s="301">
        <f t="shared" si="22"/>
        <v>93.446284144363048</v>
      </c>
      <c r="T27" s="301">
        <f t="shared" si="22"/>
        <v>92.029227311219387</v>
      </c>
      <c r="U27" s="301">
        <f t="shared" si="22"/>
        <v>90.504860317090618</v>
      </c>
      <c r="V27" s="301">
        <f t="shared" si="22"/>
        <v>88.704497119980388</v>
      </c>
      <c r="W27" s="301">
        <f t="shared" si="22"/>
        <v>87.724642418366528</v>
      </c>
      <c r="X27" s="301">
        <f t="shared" si="22"/>
        <v>86.531580454813835</v>
      </c>
      <c r="Y27" s="301">
        <f t="shared" si="22"/>
        <v>85.222859782416904</v>
      </c>
      <c r="Z27" s="301">
        <f t="shared" si="22"/>
        <v>83.793486377987108</v>
      </c>
      <c r="AA27" s="301">
        <f t="shared" si="22"/>
        <v>48.520537142624633</v>
      </c>
      <c r="AB27" s="301">
        <f t="shared" si="22"/>
        <v>25.659229686401673</v>
      </c>
      <c r="AC27" s="301">
        <f t="shared" si="22"/>
        <v>25.703279671778677</v>
      </c>
      <c r="AD27" s="301">
        <f t="shared" si="22"/>
        <v>25.733794019011171</v>
      </c>
      <c r="AE27" s="301">
        <f t="shared" si="22"/>
        <v>25.750075774432101</v>
      </c>
      <c r="AF27" s="301">
        <f t="shared" si="22"/>
        <v>25.751401777675941</v>
      </c>
      <c r="AG27" s="301">
        <f t="shared" si="22"/>
        <v>25.737021791401627</v>
      </c>
      <c r="AH27" s="301">
        <f t="shared" si="22"/>
        <v>25.706157603990658</v>
      </c>
      <c r="AI27" s="301">
        <f t="shared" si="22"/>
        <v>25.658002104415807</v>
      </c>
      <c r="AJ27" s="301">
        <f t="shared" si="22"/>
        <v>25.591718328452501</v>
      </c>
      <c r="AK27" s="301">
        <f t="shared" si="22"/>
        <v>25.506438475381056</v>
      </c>
      <c r="AL27" s="301">
        <f t="shared" si="22"/>
        <v>25.40126289430339</v>
      </c>
      <c r="AM27" s="301">
        <f t="shared" si="22"/>
        <v>25.607101735056261</v>
      </c>
      <c r="AN27" s="301">
        <f t="shared" si="22"/>
        <v>26.544124984508876</v>
      </c>
      <c r="AO27" s="301">
        <f t="shared" si="22"/>
        <v>26.406282558606623</v>
      </c>
      <c r="AP27" s="301">
        <f t="shared" si="22"/>
        <v>26.244516599379512</v>
      </c>
      <c r="AQ27" s="301">
        <f t="shared" si="22"/>
        <v>26.057727390442714</v>
      </c>
      <c r="AR27" s="301">
        <f t="shared" si="22"/>
        <v>25.844775435629561</v>
      </c>
      <c r="AS27" s="301">
        <f t="shared" si="22"/>
        <v>25.604480163575026</v>
      </c>
      <c r="AT27" s="301">
        <f t="shared" si="22"/>
        <v>25.335618592544527</v>
      </c>
      <c r="AU27" s="301">
        <f t="shared" si="22"/>
        <v>25.036923954333915</v>
      </c>
      <c r="AV27" s="301">
        <f t="shared" si="22"/>
        <v>22.462968500211172</v>
      </c>
      <c r="AW27" s="301">
        <f t="shared" si="22"/>
        <v>19.889125969143791</v>
      </c>
      <c r="AX27" s="301">
        <f t="shared" si="22"/>
        <v>17.416617800304053</v>
      </c>
      <c r="AY27" s="301">
        <f t="shared" si="22"/>
        <v>15.299564600540403</v>
      </c>
      <c r="AZ27" s="301">
        <f t="shared" si="22"/>
        <v>13.643882595906401</v>
      </c>
      <c r="BA27" s="301">
        <f t="shared" si="22"/>
        <v>13.643640675049481</v>
      </c>
      <c r="BB27" s="301">
        <f t="shared" si="22"/>
        <v>13.555866697195452</v>
      </c>
      <c r="BC27" s="301">
        <f t="shared" si="22"/>
        <v>13.48198391735051</v>
      </c>
      <c r="BD27" s="301">
        <f t="shared" si="22"/>
        <v>13.397418541536066</v>
      </c>
      <c r="BE27" s="301">
        <f t="shared" si="22"/>
        <v>13.286643032147186</v>
      </c>
      <c r="BF27" s="301">
        <f t="shared" si="22"/>
        <v>12.295950050481746</v>
      </c>
      <c r="BG27" s="301">
        <f t="shared" si="22"/>
        <v>11.18713440081175</v>
      </c>
      <c r="BH27" s="301">
        <f t="shared" si="22"/>
        <v>9.9930215920999714</v>
      </c>
      <c r="BI27" s="301">
        <f t="shared" si="22"/>
        <v>8.7749190356477254</v>
      </c>
      <c r="BJ27" s="55"/>
      <c r="BK27" s="55"/>
      <c r="BL27" s="55"/>
      <c r="BM27" s="55"/>
    </row>
    <row r="28" spans="1:65">
      <c r="A28" s="55"/>
      <c r="B28" s="6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row>
    <row r="29" spans="1:65">
      <c r="A29" s="55"/>
      <c r="B29" s="61" t="s">
        <v>241</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row>
    <row r="30" spans="1:65">
      <c r="A30" s="55"/>
      <c r="B30" s="55" t="s">
        <v>242</v>
      </c>
      <c r="C30" s="55"/>
      <c r="D30" s="55"/>
      <c r="E30" s="55"/>
      <c r="F30" s="227"/>
      <c r="G30" s="236">
        <f>Input!G99*Analysis!G8</f>
        <v>5.631339107105588</v>
      </c>
      <c r="H30" s="236">
        <f>Input!H99*Analysis!H8</f>
        <v>8.395063866026252</v>
      </c>
      <c r="I30" s="236">
        <f>Input!I99*Analysis!I8</f>
        <v>8.1522439924884527</v>
      </c>
      <c r="J30" s="236">
        <f>Input!J99*Analysis!J8</f>
        <v>4.8209520968035831</v>
      </c>
      <c r="K30" s="236">
        <f>Input!K99*Analysis!K8</f>
        <v>4.3939525244667559</v>
      </c>
      <c r="L30" s="228">
        <f>Input!L99*Analysis!L8</f>
        <v>0</v>
      </c>
      <c r="M30" s="228">
        <f>Input!M99*Analysis!M8</f>
        <v>0</v>
      </c>
      <c r="N30" s="228">
        <f>Input!N99*Analysis!N8</f>
        <v>0</v>
      </c>
      <c r="O30" s="228">
        <f>Input!O99*Analysis!O8</f>
        <v>0</v>
      </c>
      <c r="P30" s="228">
        <f>Input!P99*Analysis!P8</f>
        <v>0</v>
      </c>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55"/>
      <c r="BK30" s="55"/>
      <c r="BL30" s="55"/>
      <c r="BM30" s="55"/>
    </row>
    <row r="31" spans="1:65">
      <c r="A31" s="55"/>
      <c r="B31" s="61"/>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row>
    <row r="32" spans="1:65">
      <c r="A32" s="55"/>
      <c r="B32" s="61" t="s">
        <v>31</v>
      </c>
      <c r="C32" s="55"/>
      <c r="D32" s="55"/>
      <c r="E32" s="55"/>
      <c r="F32" s="55"/>
      <c r="G32" s="307"/>
      <c r="H32" s="307"/>
      <c r="I32" s="307"/>
      <c r="J32" s="307"/>
      <c r="K32" s="307"/>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row>
    <row r="33" spans="1:65">
      <c r="A33" s="55"/>
      <c r="B33" s="51" t="s">
        <v>101</v>
      </c>
      <c r="C33" s="55"/>
      <c r="D33" s="55"/>
      <c r="E33" s="55"/>
      <c r="F33" s="227"/>
      <c r="G33" s="236">
        <f>G22</f>
        <v>62.282167531316482</v>
      </c>
      <c r="H33" s="236">
        <f t="shared" ref="H33:P33" si="23">H22</f>
        <v>68.538839098709957</v>
      </c>
      <c r="I33" s="236">
        <f t="shared" si="23"/>
        <v>75.024561482263451</v>
      </c>
      <c r="J33" s="236">
        <f t="shared" si="23"/>
        <v>82.135019656964062</v>
      </c>
      <c r="K33" s="236">
        <f t="shared" si="23"/>
        <v>86.861575453123422</v>
      </c>
      <c r="L33" s="236">
        <f t="shared" si="23"/>
        <v>0</v>
      </c>
      <c r="M33" s="236">
        <f t="shared" si="23"/>
        <v>0</v>
      </c>
      <c r="N33" s="236">
        <f t="shared" si="23"/>
        <v>0</v>
      </c>
      <c r="O33" s="236">
        <f t="shared" si="23"/>
        <v>0</v>
      </c>
      <c r="P33" s="236">
        <f t="shared" si="23"/>
        <v>0</v>
      </c>
      <c r="Q33" s="236">
        <f>Q22</f>
        <v>0</v>
      </c>
      <c r="R33" s="236">
        <f>R22</f>
        <v>0</v>
      </c>
      <c r="S33" s="236">
        <f t="shared" ref="S33:AQ33" si="24">S22</f>
        <v>0</v>
      </c>
      <c r="T33" s="236">
        <f t="shared" si="24"/>
        <v>0</v>
      </c>
      <c r="U33" s="236">
        <f t="shared" si="24"/>
        <v>0</v>
      </c>
      <c r="V33" s="236">
        <f t="shared" si="24"/>
        <v>0</v>
      </c>
      <c r="W33" s="236">
        <f t="shared" si="24"/>
        <v>0</v>
      </c>
      <c r="X33" s="236">
        <f t="shared" si="24"/>
        <v>0</v>
      </c>
      <c r="Y33" s="236">
        <f t="shared" si="24"/>
        <v>0</v>
      </c>
      <c r="Z33" s="236">
        <f t="shared" si="24"/>
        <v>0</v>
      </c>
      <c r="AA33" s="236">
        <f t="shared" si="24"/>
        <v>0</v>
      </c>
      <c r="AB33" s="236">
        <f t="shared" si="24"/>
        <v>0</v>
      </c>
      <c r="AC33" s="236">
        <f t="shared" si="24"/>
        <v>0</v>
      </c>
      <c r="AD33" s="236">
        <f t="shared" si="24"/>
        <v>0</v>
      </c>
      <c r="AE33" s="236">
        <f t="shared" si="24"/>
        <v>0</v>
      </c>
      <c r="AF33" s="236">
        <f t="shared" si="24"/>
        <v>0</v>
      </c>
      <c r="AG33" s="236">
        <f t="shared" si="24"/>
        <v>0</v>
      </c>
      <c r="AH33" s="236">
        <f t="shared" si="24"/>
        <v>0</v>
      </c>
      <c r="AI33" s="236">
        <f t="shared" si="24"/>
        <v>0</v>
      </c>
      <c r="AJ33" s="236">
        <f t="shared" si="24"/>
        <v>0</v>
      </c>
      <c r="AK33" s="236">
        <f t="shared" si="24"/>
        <v>0</v>
      </c>
      <c r="AL33" s="236">
        <f t="shared" si="24"/>
        <v>0</v>
      </c>
      <c r="AM33" s="236">
        <f t="shared" si="24"/>
        <v>0</v>
      </c>
      <c r="AN33" s="236">
        <f t="shared" si="24"/>
        <v>0</v>
      </c>
      <c r="AO33" s="236">
        <f t="shared" si="24"/>
        <v>0</v>
      </c>
      <c r="AP33" s="236">
        <f t="shared" si="24"/>
        <v>0</v>
      </c>
      <c r="AQ33" s="236">
        <f t="shared" si="24"/>
        <v>0</v>
      </c>
      <c r="AR33" s="236">
        <f t="shared" ref="AR33:BI33" si="25">AR22</f>
        <v>0</v>
      </c>
      <c r="AS33" s="236">
        <f t="shared" si="25"/>
        <v>0</v>
      </c>
      <c r="AT33" s="236">
        <f t="shared" si="25"/>
        <v>0</v>
      </c>
      <c r="AU33" s="236">
        <f t="shared" si="25"/>
        <v>0</v>
      </c>
      <c r="AV33" s="236">
        <f t="shared" si="25"/>
        <v>0</v>
      </c>
      <c r="AW33" s="236">
        <f t="shared" si="25"/>
        <v>0</v>
      </c>
      <c r="AX33" s="236">
        <f t="shared" si="25"/>
        <v>0</v>
      </c>
      <c r="AY33" s="236">
        <f t="shared" si="25"/>
        <v>0</v>
      </c>
      <c r="AZ33" s="236">
        <f t="shared" si="25"/>
        <v>0</v>
      </c>
      <c r="BA33" s="236">
        <f t="shared" si="25"/>
        <v>0</v>
      </c>
      <c r="BB33" s="236">
        <f t="shared" si="25"/>
        <v>0</v>
      </c>
      <c r="BC33" s="236">
        <f t="shared" si="25"/>
        <v>0</v>
      </c>
      <c r="BD33" s="236">
        <f t="shared" si="25"/>
        <v>0</v>
      </c>
      <c r="BE33" s="236">
        <f t="shared" si="25"/>
        <v>0</v>
      </c>
      <c r="BF33" s="236">
        <f t="shared" si="25"/>
        <v>0</v>
      </c>
      <c r="BG33" s="236">
        <f t="shared" si="25"/>
        <v>0</v>
      </c>
      <c r="BH33" s="236">
        <f t="shared" si="25"/>
        <v>0</v>
      </c>
      <c r="BI33" s="236">
        <f t="shared" si="25"/>
        <v>0</v>
      </c>
      <c r="BJ33" s="55"/>
      <c r="BK33" s="55"/>
      <c r="BL33" s="55"/>
      <c r="BM33" s="55"/>
    </row>
    <row r="34" spans="1:65">
      <c r="A34" s="55"/>
      <c r="B34" s="51" t="s">
        <v>32</v>
      </c>
      <c r="C34" s="55"/>
      <c r="D34" s="55"/>
      <c r="E34" s="55"/>
      <c r="F34" s="229"/>
      <c r="G34" s="237">
        <f>Assets!G329</f>
        <v>18.805460468151928</v>
      </c>
      <c r="H34" s="237">
        <f>Assets!H329</f>
        <v>21.049583626088879</v>
      </c>
      <c r="I34" s="237">
        <f>Assets!I329</f>
        <v>23.179908727174649</v>
      </c>
      <c r="J34" s="237">
        <f>Assets!J329</f>
        <v>25.199001306485329</v>
      </c>
      <c r="K34" s="237">
        <f>Assets!K329</f>
        <v>27.087648594426746</v>
      </c>
      <c r="L34" s="237">
        <f>Assets!L329</f>
        <v>28.925565954854463</v>
      </c>
      <c r="M34" s="237">
        <f>Assets!M329</f>
        <v>30.822452018883169</v>
      </c>
      <c r="N34" s="237">
        <f>Assets!N329</f>
        <v>30.609816203259179</v>
      </c>
      <c r="O34" s="237">
        <f>Assets!O329</f>
        <v>30.312102864234451</v>
      </c>
      <c r="P34" s="237">
        <f>Assets!P329</f>
        <v>30.14413005033132</v>
      </c>
      <c r="Q34" s="237">
        <f>Assets!Q329</f>
        <v>29.974325105325132</v>
      </c>
      <c r="R34" s="237">
        <f>Assets!R329</f>
        <v>29.282220356382421</v>
      </c>
      <c r="S34" s="237">
        <f>Assets!S329</f>
        <v>28.598319252700136</v>
      </c>
      <c r="T34" s="237">
        <f>Assets!T329</f>
        <v>28.178497134767863</v>
      </c>
      <c r="U34" s="237">
        <f>Assets!U329</f>
        <v>27.748934430663574</v>
      </c>
      <c r="V34" s="237">
        <f>Assets!V329</f>
        <v>27.18283800542622</v>
      </c>
      <c r="W34" s="237">
        <f>Assets!W329</f>
        <v>26.6027315411201</v>
      </c>
      <c r="X34" s="237">
        <f>Assets!X329</f>
        <v>26.6027315411201</v>
      </c>
      <c r="Y34" s="237">
        <f>Assets!Y329</f>
        <v>26.6027315411201</v>
      </c>
      <c r="Z34" s="237">
        <f>Assets!Z329</f>
        <v>26.6027315411201</v>
      </c>
      <c r="AA34" s="237">
        <f>Assets!AA329</f>
        <v>26.6027315411201</v>
      </c>
      <c r="AB34" s="237">
        <f>Assets!AB329</f>
        <v>26.6027315411201</v>
      </c>
      <c r="AC34" s="237">
        <f>Assets!AC329</f>
        <v>26.6027315411201</v>
      </c>
      <c r="AD34" s="237">
        <f>Assets!AD329</f>
        <v>26.6027315411201</v>
      </c>
      <c r="AE34" s="237">
        <f>Assets!AE329</f>
        <v>26.6027315411201</v>
      </c>
      <c r="AF34" s="237">
        <f>Assets!AF329</f>
        <v>12.530759369170102</v>
      </c>
      <c r="AG34" s="237">
        <f>Assets!AG329</f>
        <v>7.797271072968174</v>
      </c>
      <c r="AH34" s="237">
        <f>Assets!AH329</f>
        <v>7.797271072968174</v>
      </c>
      <c r="AI34" s="237">
        <f>Assets!AI329</f>
        <v>7.797271072968174</v>
      </c>
      <c r="AJ34" s="237">
        <f>Assets!AJ329</f>
        <v>7.797271072968174</v>
      </c>
      <c r="AK34" s="237">
        <f>Assets!AK329</f>
        <v>7.797271072968174</v>
      </c>
      <c r="AL34" s="237">
        <f>Assets!AL329</f>
        <v>7.797271072968174</v>
      </c>
      <c r="AM34" s="237">
        <f>Assets!AM329</f>
        <v>7.797271072968174</v>
      </c>
      <c r="AN34" s="237">
        <f>Assets!AN329</f>
        <v>7.797271072968174</v>
      </c>
      <c r="AO34" s="237">
        <f>Assets!AO329</f>
        <v>7.797271072968174</v>
      </c>
      <c r="AP34" s="237">
        <f>Assets!AP329</f>
        <v>7.797271072968174</v>
      </c>
      <c r="AQ34" s="237">
        <f>Assets!AQ329</f>
        <v>7.797271072968174</v>
      </c>
      <c r="AR34" s="237">
        <f>Assets!AR329</f>
        <v>7.797271072968174</v>
      </c>
      <c r="AS34" s="237">
        <f>Assets!AS329</f>
        <v>7.797271072968174</v>
      </c>
      <c r="AT34" s="237">
        <f>Assets!AT329</f>
        <v>7.797271072968174</v>
      </c>
      <c r="AU34" s="237">
        <f>Assets!AU329</f>
        <v>7.797271072968174</v>
      </c>
      <c r="AV34" s="237">
        <f>Assets!AV329</f>
        <v>7.3733073887378486</v>
      </c>
      <c r="AW34" s="237">
        <f>Assets!AW329</f>
        <v>6.6170490172332785</v>
      </c>
      <c r="AX34" s="237">
        <f>Assets!AX329</f>
        <v>5.9892662529167486</v>
      </c>
      <c r="AY34" s="237">
        <f>Assets!AY329</f>
        <v>5.4575144810325256</v>
      </c>
      <c r="AZ34" s="237">
        <f>Assets!AZ329</f>
        <v>4.9677640985746168</v>
      </c>
      <c r="BA34" s="237">
        <f>Assets!BA329</f>
        <v>4.221751624754809</v>
      </c>
      <c r="BB34" s="237">
        <f>Assets!BB329</f>
        <v>3.9601369117840508</v>
      </c>
      <c r="BC34" s="237">
        <f>Assets!BC329</f>
        <v>3.5322974735968202</v>
      </c>
      <c r="BD34" s="237">
        <f>Assets!BD329</f>
        <v>3.0736183076054946</v>
      </c>
      <c r="BE34" s="237">
        <f>Assets!BE329</f>
        <v>2.6680845091051633</v>
      </c>
      <c r="BF34" s="237">
        <f>Assets!BF329</f>
        <v>1.9094487027762996</v>
      </c>
      <c r="BG34" s="237">
        <f>Assets!BG329</f>
        <v>1.4934883817769253</v>
      </c>
      <c r="BH34" s="237">
        <f>Assets!BH329</f>
        <v>1.0960490558493519</v>
      </c>
      <c r="BI34" s="237">
        <f>Assets!BI329</f>
        <v>0.74976163848360744</v>
      </c>
      <c r="BJ34" s="55"/>
      <c r="BK34" s="55"/>
      <c r="BL34" s="55"/>
      <c r="BM34" s="55"/>
    </row>
    <row r="35" spans="1:65">
      <c r="A35" s="55"/>
      <c r="B35" s="51" t="s">
        <v>33</v>
      </c>
      <c r="C35" s="55"/>
      <c r="D35" s="55"/>
      <c r="E35" s="55"/>
      <c r="F35" s="229"/>
      <c r="G35" s="237">
        <f>G18</f>
        <v>27.961545262220817</v>
      </c>
      <c r="H35" s="237">
        <f t="shared" ref="H35:P35" si="26">H18</f>
        <v>30.373265548960784</v>
      </c>
      <c r="I35" s="237">
        <f t="shared" si="26"/>
        <v>32.490897534934057</v>
      </c>
      <c r="J35" s="237">
        <f t="shared" si="26"/>
        <v>34.535209701105138</v>
      </c>
      <c r="K35" s="237">
        <f t="shared" si="26"/>
        <v>36.236684864475265</v>
      </c>
      <c r="L35" s="237">
        <f t="shared" si="26"/>
        <v>37.800147965554807</v>
      </c>
      <c r="M35" s="237">
        <f t="shared" si="26"/>
        <v>36.66228692917992</v>
      </c>
      <c r="N35" s="237">
        <f t="shared" si="26"/>
        <v>35.468666919112444</v>
      </c>
      <c r="O35" s="237">
        <f t="shared" si="26"/>
        <v>34.201558901211513</v>
      </c>
      <c r="P35" s="237">
        <f t="shared" si="26"/>
        <v>32.860753109919195</v>
      </c>
      <c r="Q35" s="237">
        <f>Q18</f>
        <v>31.442083322841338</v>
      </c>
      <c r="R35" s="237">
        <f>R18</f>
        <v>29.942818518228336</v>
      </c>
      <c r="S35" s="237">
        <f t="shared" ref="S35:AQ35" si="27">S18</f>
        <v>28.386317198585726</v>
      </c>
      <c r="T35" s="237">
        <f t="shared" si="27"/>
        <v>26.771628539354356</v>
      </c>
      <c r="U35" s="237">
        <f t="shared" si="27"/>
        <v>25.085577797159225</v>
      </c>
      <c r="V35" s="237">
        <f t="shared" si="27"/>
        <v>23.326723098644663</v>
      </c>
      <c r="W35" s="237">
        <f t="shared" si="27"/>
        <v>21.501090526501123</v>
      </c>
      <c r="X35" s="237">
        <f t="shared" si="27"/>
        <v>19.570807260735918</v>
      </c>
      <c r="Y35" s="237">
        <f t="shared" si="27"/>
        <v>17.531811584115406</v>
      </c>
      <c r="Z35" s="237">
        <f t="shared" si="27"/>
        <v>15.379904833899676</v>
      </c>
      <c r="AA35" s="237">
        <f t="shared" si="27"/>
        <v>13.110747111204716</v>
      </c>
      <c r="AB35" s="237">
        <f t="shared" si="27"/>
        <v>12.05834267962106</v>
      </c>
      <c r="AC35" s="237">
        <f t="shared" si="27"/>
        <v>11.919450964657504</v>
      </c>
      <c r="AD35" s="237">
        <f t="shared" si="27"/>
        <v>11.76629893063631</v>
      </c>
      <c r="AE35" s="237">
        <f t="shared" si="27"/>
        <v>11.598265804024264</v>
      </c>
      <c r="AF35" s="237">
        <f t="shared" si="27"/>
        <v>11.414708819136864</v>
      </c>
      <c r="AG35" s="237">
        <f t="shared" si="27"/>
        <v>11.21496250980929</v>
      </c>
      <c r="AH35" s="237">
        <f t="shared" si="27"/>
        <v>10.998337979477094</v>
      </c>
      <c r="AI35" s="237">
        <f t="shared" si="27"/>
        <v>10.764122149031902</v>
      </c>
      <c r="AJ35" s="237">
        <f t="shared" si="27"/>
        <v>10.511576981799022</v>
      </c>
      <c r="AK35" s="237">
        <f t="shared" si="27"/>
        <v>10.239938684965344</v>
      </c>
      <c r="AL35" s="237">
        <f t="shared" si="27"/>
        <v>9.9484168867664753</v>
      </c>
      <c r="AM35" s="237">
        <f t="shared" si="27"/>
        <v>9.6361937887224993</v>
      </c>
      <c r="AN35" s="237">
        <f t="shared" si="27"/>
        <v>9.3024232921911825</v>
      </c>
      <c r="AO35" s="237">
        <f t="shared" si="27"/>
        <v>8.946230098486776</v>
      </c>
      <c r="AP35" s="237">
        <f t="shared" si="27"/>
        <v>8.566708781790874</v>
      </c>
      <c r="AQ35" s="237">
        <f t="shared" si="27"/>
        <v>8.1629228340598576</v>
      </c>
      <c r="AR35" s="237">
        <f t="shared" ref="AR35:BI35" si="28">AR18</f>
        <v>7.7339036811106006</v>
      </c>
      <c r="AS35" s="237">
        <f t="shared" si="28"/>
        <v>7.2786496690428928</v>
      </c>
      <c r="AT35" s="237">
        <f t="shared" si="28"/>
        <v>6.7961250201329477</v>
      </c>
      <c r="AU35" s="237">
        <f t="shared" si="28"/>
        <v>6.2852587573076768</v>
      </c>
      <c r="AV35" s="237">
        <f t="shared" si="28"/>
        <v>5.7449435962841449</v>
      </c>
      <c r="AW35" s="237">
        <f t="shared" si="28"/>
        <v>5.266089221442896</v>
      </c>
      <c r="AX35" s="237">
        <f t="shared" si="28"/>
        <v>4.8559884033641962</v>
      </c>
      <c r="AY35" s="237">
        <f t="shared" si="28"/>
        <v>4.5152775449909903</v>
      </c>
      <c r="AZ35" s="237">
        <f t="shared" si="28"/>
        <v>4.2347839940247285</v>
      </c>
      <c r="BA35" s="237">
        <f t="shared" si="28"/>
        <v>4.0007673933091228</v>
      </c>
      <c r="BB35" s="237">
        <f t="shared" si="28"/>
        <v>3.7530650249962707</v>
      </c>
      <c r="BC35" s="237">
        <f t="shared" si="28"/>
        <v>3.4906517074620069</v>
      </c>
      <c r="BD35" s="237">
        <f t="shared" si="28"/>
        <v>3.2129510075921708</v>
      </c>
      <c r="BE35" s="237">
        <f t="shared" si="28"/>
        <v>2.9193669708450591</v>
      </c>
      <c r="BF35" s="237">
        <f t="shared" si="28"/>
        <v>2.6092835080578087</v>
      </c>
      <c r="BG35" s="237">
        <f t="shared" si="28"/>
        <v>2.3187701379555046</v>
      </c>
      <c r="BH35" s="237">
        <f t="shared" si="28"/>
        <v>2.0516977487577539</v>
      </c>
      <c r="BI35" s="237">
        <f t="shared" si="28"/>
        <v>1.8132179493849658</v>
      </c>
      <c r="BJ35" s="55"/>
      <c r="BK35" s="55"/>
      <c r="BL35" s="55"/>
      <c r="BM35" s="55"/>
    </row>
    <row r="36" spans="1:65">
      <c r="A36" s="55"/>
      <c r="B36" s="61" t="s">
        <v>34</v>
      </c>
      <c r="C36" s="55"/>
      <c r="D36" s="55"/>
      <c r="E36" s="55"/>
      <c r="F36" s="238"/>
      <c r="G36" s="300">
        <f>SUM(G33:G35)</f>
        <v>109.04917326168922</v>
      </c>
      <c r="H36" s="300">
        <f t="shared" ref="H36:O36" si="29">SUM(H33:H35)</f>
        <v>119.96168827375962</v>
      </c>
      <c r="I36" s="300">
        <f t="shared" si="29"/>
        <v>130.69536774437216</v>
      </c>
      <c r="J36" s="300">
        <f t="shared" si="29"/>
        <v>141.86923066455452</v>
      </c>
      <c r="K36" s="300">
        <f t="shared" si="29"/>
        <v>150.18590891202541</v>
      </c>
      <c r="L36" s="300">
        <f t="shared" si="29"/>
        <v>66.725713920409277</v>
      </c>
      <c r="M36" s="300">
        <f t="shared" si="29"/>
        <v>67.484738948063097</v>
      </c>
      <c r="N36" s="300">
        <f t="shared" si="29"/>
        <v>66.078483122371622</v>
      </c>
      <c r="O36" s="300">
        <f t="shared" si="29"/>
        <v>64.51366176544596</v>
      </c>
      <c r="P36" s="300">
        <f>SUM(P33:P35)</f>
        <v>63.004883160250515</v>
      </c>
      <c r="Q36" s="300">
        <f>SUM(Q33:Q35)</f>
        <v>61.41640842816647</v>
      </c>
      <c r="R36" s="300">
        <f>SUM(R33:R35)</f>
        <v>59.22503887461076</v>
      </c>
      <c r="S36" s="300">
        <f t="shared" ref="S36:AP36" si="30">SUM(S33:S35)</f>
        <v>56.984636451285866</v>
      </c>
      <c r="T36" s="300">
        <f t="shared" si="30"/>
        <v>54.950125674122219</v>
      </c>
      <c r="U36" s="300">
        <f t="shared" si="30"/>
        <v>52.834512227822799</v>
      </c>
      <c r="V36" s="300">
        <f t="shared" si="30"/>
        <v>50.509561104070883</v>
      </c>
      <c r="W36" s="300">
        <f t="shared" si="30"/>
        <v>48.103822067621223</v>
      </c>
      <c r="X36" s="300">
        <f t="shared" si="30"/>
        <v>46.173538801856019</v>
      </c>
      <c r="Y36" s="300">
        <f t="shared" si="30"/>
        <v>44.13454312523551</v>
      </c>
      <c r="Z36" s="300">
        <f t="shared" si="30"/>
        <v>41.98263637501978</v>
      </c>
      <c r="AA36" s="300">
        <f t="shared" si="30"/>
        <v>39.713478652324817</v>
      </c>
      <c r="AB36" s="300">
        <f t="shared" si="30"/>
        <v>38.661074220741156</v>
      </c>
      <c r="AC36" s="300">
        <f t="shared" si="30"/>
        <v>38.522182505777607</v>
      </c>
      <c r="AD36" s="300">
        <f t="shared" si="30"/>
        <v>38.36903047175641</v>
      </c>
      <c r="AE36" s="300">
        <f t="shared" si="30"/>
        <v>38.200997345144366</v>
      </c>
      <c r="AF36" s="300">
        <f t="shared" si="30"/>
        <v>23.945468188306968</v>
      </c>
      <c r="AG36" s="300">
        <f t="shared" si="30"/>
        <v>19.012233582777462</v>
      </c>
      <c r="AH36" s="300">
        <f t="shared" si="30"/>
        <v>18.795609052445268</v>
      </c>
      <c r="AI36" s="300">
        <f t="shared" si="30"/>
        <v>18.561393222000078</v>
      </c>
      <c r="AJ36" s="300">
        <f t="shared" si="30"/>
        <v>18.308848054767196</v>
      </c>
      <c r="AK36" s="300">
        <f t="shared" si="30"/>
        <v>18.037209757933518</v>
      </c>
      <c r="AL36" s="300">
        <f t="shared" si="30"/>
        <v>17.745687959734649</v>
      </c>
      <c r="AM36" s="300">
        <f t="shared" si="30"/>
        <v>17.433464861690673</v>
      </c>
      <c r="AN36" s="300">
        <f t="shared" si="30"/>
        <v>17.099694365159358</v>
      </c>
      <c r="AO36" s="300">
        <f t="shared" si="30"/>
        <v>16.743501171454952</v>
      </c>
      <c r="AP36" s="300">
        <f t="shared" si="30"/>
        <v>16.363979854759048</v>
      </c>
      <c r="AQ36" s="300">
        <f t="shared" ref="AQ36:BI36" si="31">SUM(AQ33:AQ35)</f>
        <v>15.960193907028032</v>
      </c>
      <c r="AR36" s="300">
        <f t="shared" si="31"/>
        <v>15.531174754078775</v>
      </c>
      <c r="AS36" s="300">
        <f t="shared" si="31"/>
        <v>15.075920742011068</v>
      </c>
      <c r="AT36" s="300">
        <f t="shared" si="31"/>
        <v>14.593396093101122</v>
      </c>
      <c r="AU36" s="300">
        <f t="shared" si="31"/>
        <v>14.082529830275851</v>
      </c>
      <c r="AV36" s="300">
        <f t="shared" si="31"/>
        <v>13.118250985021994</v>
      </c>
      <c r="AW36" s="300">
        <f t="shared" si="31"/>
        <v>11.883138238676175</v>
      </c>
      <c r="AX36" s="300">
        <f t="shared" si="31"/>
        <v>10.845254656280945</v>
      </c>
      <c r="AY36" s="300">
        <f t="shared" si="31"/>
        <v>9.9727920260235159</v>
      </c>
      <c r="AZ36" s="300">
        <f t="shared" si="31"/>
        <v>9.2025480925993453</v>
      </c>
      <c r="BA36" s="300">
        <f t="shared" si="31"/>
        <v>8.2225190180639309</v>
      </c>
      <c r="BB36" s="300">
        <f t="shared" si="31"/>
        <v>7.7132019367803215</v>
      </c>
      <c r="BC36" s="300">
        <f t="shared" si="31"/>
        <v>7.0229491810588272</v>
      </c>
      <c r="BD36" s="300">
        <f t="shared" si="31"/>
        <v>6.2865693151976654</v>
      </c>
      <c r="BE36" s="300">
        <f t="shared" si="31"/>
        <v>5.5874514799502224</v>
      </c>
      <c r="BF36" s="300">
        <f t="shared" si="31"/>
        <v>4.5187322108341084</v>
      </c>
      <c r="BG36" s="300">
        <f t="shared" si="31"/>
        <v>3.8122585197324299</v>
      </c>
      <c r="BH36" s="300">
        <f t="shared" si="31"/>
        <v>3.147746804607106</v>
      </c>
      <c r="BI36" s="300">
        <f t="shared" si="31"/>
        <v>2.5629795878685733</v>
      </c>
      <c r="BJ36" s="55"/>
      <c r="BK36" s="55"/>
      <c r="BL36" s="55"/>
      <c r="BM36" s="55"/>
    </row>
    <row r="37" spans="1:65">
      <c r="A37" s="55"/>
      <c r="B37" s="55"/>
      <c r="C37" s="55"/>
      <c r="D37" s="55"/>
      <c r="E37" s="55"/>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55"/>
      <c r="BK37" s="55"/>
      <c r="BL37" s="55"/>
      <c r="BM37" s="55"/>
    </row>
    <row r="38" spans="1:65">
      <c r="A38" s="55"/>
      <c r="B38" s="61" t="s">
        <v>29</v>
      </c>
      <c r="C38" s="55"/>
      <c r="D38" s="55"/>
      <c r="E38" s="55"/>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55"/>
      <c r="BK38" s="55"/>
      <c r="BL38" s="55"/>
      <c r="BM38" s="55"/>
    </row>
    <row r="39" spans="1:65">
      <c r="A39" s="55"/>
      <c r="B39" s="51" t="s">
        <v>30</v>
      </c>
      <c r="C39" s="55"/>
      <c r="D39" s="60"/>
      <c r="E39" s="117"/>
      <c r="F39" s="239"/>
      <c r="G39" s="240">
        <f t="shared" ref="G39:AL39" si="32">G40+F41</f>
        <v>31.41615894839012</v>
      </c>
      <c r="H39" s="240">
        <f t="shared" si="32"/>
        <v>36.661408599500646</v>
      </c>
      <c r="I39" s="240">
        <f t="shared" si="32"/>
        <v>38.091295819159001</v>
      </c>
      <c r="J39" s="240">
        <f t="shared" si="32"/>
        <v>35.939364924037619</v>
      </c>
      <c r="K39" s="240">
        <f t="shared" si="32"/>
        <v>37.137339237032847</v>
      </c>
      <c r="L39" s="240">
        <f t="shared" si="32"/>
        <v>33.825313311362962</v>
      </c>
      <c r="M39" s="240">
        <f t="shared" si="32"/>
        <v>31.818552690978393</v>
      </c>
      <c r="N39" s="240">
        <f t="shared" si="32"/>
        <v>32.68238111874993</v>
      </c>
      <c r="O39" s="240">
        <f t="shared" si="32"/>
        <v>33.575391665871038</v>
      </c>
      <c r="P39" s="240">
        <f t="shared" si="32"/>
        <v>34.344306406637159</v>
      </c>
      <c r="Q39" s="240">
        <f t="shared" si="32"/>
        <v>35.103443126189497</v>
      </c>
      <c r="R39" s="240">
        <f t="shared" si="32"/>
        <v>35.805066783580259</v>
      </c>
      <c r="S39" s="240">
        <f t="shared" si="32"/>
        <v>36.461647693077182</v>
      </c>
      <c r="T39" s="240">
        <f t="shared" si="32"/>
        <v>37.079101637097168</v>
      </c>
      <c r="U39" s="240">
        <f t="shared" si="32"/>
        <v>37.670348089267819</v>
      </c>
      <c r="V39" s="240">
        <f t="shared" si="32"/>
        <v>38.194936015909505</v>
      </c>
      <c r="W39" s="240">
        <f t="shared" si="32"/>
        <v>39.620820350745305</v>
      </c>
      <c r="X39" s="240">
        <f t="shared" si="32"/>
        <v>40.358041652957816</v>
      </c>
      <c r="Y39" s="240">
        <f t="shared" si="32"/>
        <v>41.088316657181394</v>
      </c>
      <c r="Z39" s="240">
        <f t="shared" si="32"/>
        <v>41.810850002967328</v>
      </c>
      <c r="AA39" s="240">
        <f t="shared" si="32"/>
        <v>8.8070584902998164</v>
      </c>
      <c r="AB39" s="240">
        <f t="shared" si="32"/>
        <v>-13.001844534339483</v>
      </c>
      <c r="AC39" s="240">
        <f t="shared" si="32"/>
        <v>-25.820747368338413</v>
      </c>
      <c r="AD39" s="240">
        <f t="shared" si="32"/>
        <v>-38.455983821083649</v>
      </c>
      <c r="AE39" s="240">
        <f t="shared" si="32"/>
        <v>-50.906905391795917</v>
      </c>
      <c r="AF39" s="240">
        <f t="shared" si="32"/>
        <v>-49.10097180242694</v>
      </c>
      <c r="AG39" s="240">
        <f t="shared" si="32"/>
        <v>-42.376183593802779</v>
      </c>
      <c r="AH39" s="240">
        <f t="shared" si="32"/>
        <v>-35.465635042257389</v>
      </c>
      <c r="AI39" s="240">
        <f t="shared" si="32"/>
        <v>-28.36902615984166</v>
      </c>
      <c r="AJ39" s="240">
        <f t="shared" si="32"/>
        <v>-21.086155886156355</v>
      </c>
      <c r="AK39" s="240">
        <f t="shared" si="32"/>
        <v>-13.616927168708816</v>
      </c>
      <c r="AL39" s="240">
        <f t="shared" si="32"/>
        <v>-5.961352234140076</v>
      </c>
      <c r="AM39" s="240">
        <f t="shared" ref="AM39:BI39" si="33">AM40+AL41</f>
        <v>2.212284639225512</v>
      </c>
      <c r="AN39" s="240">
        <f t="shared" si="33"/>
        <v>9.444430619349518</v>
      </c>
      <c r="AO39" s="240">
        <f t="shared" si="33"/>
        <v>9.6627813871516715</v>
      </c>
      <c r="AP39" s="240">
        <f t="shared" si="33"/>
        <v>9.8805367446204642</v>
      </c>
      <c r="AQ39" s="240">
        <f t="shared" si="33"/>
        <v>10.097533483414683</v>
      </c>
      <c r="AR39" s="240">
        <f t="shared" si="33"/>
        <v>10.313600681550787</v>
      </c>
      <c r="AS39" s="240">
        <f t="shared" si="33"/>
        <v>10.528559421563958</v>
      </c>
      <c r="AT39" s="240">
        <f t="shared" si="33"/>
        <v>10.742222499443406</v>
      </c>
      <c r="AU39" s="240">
        <f t="shared" si="33"/>
        <v>10.954394124058064</v>
      </c>
      <c r="AV39" s="240">
        <f t="shared" si="33"/>
        <v>9.3447175151891777</v>
      </c>
      <c r="AW39" s="240">
        <f t="shared" si="33"/>
        <v>8.0059877304676164</v>
      </c>
      <c r="AX39" s="240">
        <f t="shared" si="33"/>
        <v>6.5713631440231079</v>
      </c>
      <c r="AY39" s="240">
        <f t="shared" si="33"/>
        <v>5.3267725745168875</v>
      </c>
      <c r="AZ39" s="240">
        <f t="shared" si="33"/>
        <v>4.4413345033070559</v>
      </c>
      <c r="BA39" s="240">
        <f t="shared" si="33"/>
        <v>5.4211216569855498</v>
      </c>
      <c r="BB39" s="240">
        <f t="shared" si="33"/>
        <v>5.8426647604151301</v>
      </c>
      <c r="BC39" s="240">
        <f t="shared" si="33"/>
        <v>6.4590347362916827</v>
      </c>
      <c r="BD39" s="240">
        <f t="shared" si="33"/>
        <v>7.1108492263384004</v>
      </c>
      <c r="BE39" s="240">
        <f t="shared" si="33"/>
        <v>7.6991915521969636</v>
      </c>
      <c r="BF39" s="240">
        <f t="shared" si="33"/>
        <v>7.7772178396476379</v>
      </c>
      <c r="BG39" s="240">
        <f t="shared" si="33"/>
        <v>7.3748758810793209</v>
      </c>
      <c r="BH39" s="240">
        <f t="shared" si="33"/>
        <v>6.8452747874928654</v>
      </c>
      <c r="BI39" s="240">
        <f t="shared" si="33"/>
        <v>6.2119394477791516</v>
      </c>
      <c r="BJ39" s="84"/>
      <c r="BK39" s="84"/>
      <c r="BL39" s="84"/>
      <c r="BM39" s="55"/>
    </row>
    <row r="40" spans="1:65">
      <c r="A40" s="55"/>
      <c r="B40" s="55" t="s">
        <v>163</v>
      </c>
      <c r="C40" s="55"/>
      <c r="D40" s="60"/>
      <c r="E40" s="103"/>
      <c r="F40" s="241"/>
      <c r="G40" s="242">
        <f t="shared" ref="G40:AL40" si="34">G27+G30-G36</f>
        <v>31.41615894839012</v>
      </c>
      <c r="H40" s="242">
        <f t="shared" si="34"/>
        <v>36.661408599500646</v>
      </c>
      <c r="I40" s="242">
        <f t="shared" si="34"/>
        <v>38.091295819159001</v>
      </c>
      <c r="J40" s="242">
        <f t="shared" si="34"/>
        <v>35.939364924037619</v>
      </c>
      <c r="K40" s="242">
        <f t="shared" si="34"/>
        <v>37.137339237032847</v>
      </c>
      <c r="L40" s="242">
        <f t="shared" si="34"/>
        <v>33.825313311362962</v>
      </c>
      <c r="M40" s="242">
        <f t="shared" si="34"/>
        <v>31.818552690978393</v>
      </c>
      <c r="N40" s="242">
        <f t="shared" si="34"/>
        <v>32.68238111874993</v>
      </c>
      <c r="O40" s="242">
        <f t="shared" si="34"/>
        <v>33.575391665871038</v>
      </c>
      <c r="P40" s="242">
        <f t="shared" si="34"/>
        <v>34.344306406637159</v>
      </c>
      <c r="Q40" s="242">
        <f t="shared" si="34"/>
        <v>35.103443126189497</v>
      </c>
      <c r="R40" s="242">
        <f t="shared" si="34"/>
        <v>35.805066783580259</v>
      </c>
      <c r="S40" s="242">
        <f t="shared" si="34"/>
        <v>36.461647693077182</v>
      </c>
      <c r="T40" s="242">
        <f t="shared" si="34"/>
        <v>37.079101637097168</v>
      </c>
      <c r="U40" s="242">
        <f t="shared" si="34"/>
        <v>37.670348089267819</v>
      </c>
      <c r="V40" s="242">
        <f t="shared" si="34"/>
        <v>38.194936015909505</v>
      </c>
      <c r="W40" s="242">
        <f t="shared" si="34"/>
        <v>39.620820350745305</v>
      </c>
      <c r="X40" s="242">
        <f t="shared" si="34"/>
        <v>40.358041652957816</v>
      </c>
      <c r="Y40" s="242">
        <f t="shared" si="34"/>
        <v>41.088316657181394</v>
      </c>
      <c r="Z40" s="242">
        <f t="shared" si="34"/>
        <v>41.810850002967328</v>
      </c>
      <c r="AA40" s="242">
        <f t="shared" si="34"/>
        <v>8.8070584902998164</v>
      </c>
      <c r="AB40" s="242">
        <f t="shared" si="34"/>
        <v>-13.001844534339483</v>
      </c>
      <c r="AC40" s="242">
        <f t="shared" si="34"/>
        <v>-12.81890283399893</v>
      </c>
      <c r="AD40" s="242">
        <f t="shared" si="34"/>
        <v>-12.635236452745239</v>
      </c>
      <c r="AE40" s="242">
        <f t="shared" si="34"/>
        <v>-12.450921570712264</v>
      </c>
      <c r="AF40" s="242">
        <f t="shared" si="34"/>
        <v>1.8059335893689727</v>
      </c>
      <c r="AG40" s="242">
        <f t="shared" si="34"/>
        <v>6.7247882086241653</v>
      </c>
      <c r="AH40" s="242">
        <f t="shared" si="34"/>
        <v>6.9105485515453893</v>
      </c>
      <c r="AI40" s="242">
        <f t="shared" si="34"/>
        <v>7.0966088824157296</v>
      </c>
      <c r="AJ40" s="242">
        <f t="shared" si="34"/>
        <v>7.2828702736853046</v>
      </c>
      <c r="AK40" s="242">
        <f t="shared" si="34"/>
        <v>7.4692287174475389</v>
      </c>
      <c r="AL40" s="242">
        <f t="shared" si="34"/>
        <v>7.6555749345687403</v>
      </c>
      <c r="AM40" s="242">
        <f t="shared" ref="AM40:BI40" si="35">AM27+AM30-AM36</f>
        <v>8.173636873365588</v>
      </c>
      <c r="AN40" s="242">
        <f t="shared" si="35"/>
        <v>9.444430619349518</v>
      </c>
      <c r="AO40" s="242">
        <f t="shared" si="35"/>
        <v>9.6627813871516715</v>
      </c>
      <c r="AP40" s="242">
        <f t="shared" si="35"/>
        <v>9.8805367446204642</v>
      </c>
      <c r="AQ40" s="242">
        <f t="shared" si="35"/>
        <v>10.097533483414683</v>
      </c>
      <c r="AR40" s="242">
        <f t="shared" si="35"/>
        <v>10.313600681550787</v>
      </c>
      <c r="AS40" s="242">
        <f t="shared" si="35"/>
        <v>10.528559421563958</v>
      </c>
      <c r="AT40" s="242">
        <f t="shared" si="35"/>
        <v>10.742222499443406</v>
      </c>
      <c r="AU40" s="242">
        <f t="shared" si="35"/>
        <v>10.954394124058064</v>
      </c>
      <c r="AV40" s="242">
        <f t="shared" si="35"/>
        <v>9.3447175151891777</v>
      </c>
      <c r="AW40" s="242">
        <f t="shared" si="35"/>
        <v>8.0059877304676164</v>
      </c>
      <c r="AX40" s="242">
        <f t="shared" si="35"/>
        <v>6.5713631440231079</v>
      </c>
      <c r="AY40" s="242">
        <f t="shared" si="35"/>
        <v>5.3267725745168875</v>
      </c>
      <c r="AZ40" s="242">
        <f t="shared" si="35"/>
        <v>4.4413345033070559</v>
      </c>
      <c r="BA40" s="242">
        <f t="shared" si="35"/>
        <v>5.4211216569855498</v>
      </c>
      <c r="BB40" s="242">
        <f t="shared" si="35"/>
        <v>5.8426647604151301</v>
      </c>
      <c r="BC40" s="242">
        <f t="shared" si="35"/>
        <v>6.4590347362916827</v>
      </c>
      <c r="BD40" s="242">
        <f t="shared" si="35"/>
        <v>7.1108492263384004</v>
      </c>
      <c r="BE40" s="242">
        <f t="shared" si="35"/>
        <v>7.6991915521969636</v>
      </c>
      <c r="BF40" s="242">
        <f t="shared" si="35"/>
        <v>7.7772178396476379</v>
      </c>
      <c r="BG40" s="242">
        <f t="shared" si="35"/>
        <v>7.3748758810793209</v>
      </c>
      <c r="BH40" s="242">
        <f t="shared" si="35"/>
        <v>6.8452747874928654</v>
      </c>
      <c r="BI40" s="242">
        <f t="shared" si="35"/>
        <v>6.2119394477791516</v>
      </c>
      <c r="BJ40" s="84"/>
      <c r="BK40" s="84"/>
      <c r="BL40" s="84"/>
      <c r="BM40" s="55"/>
    </row>
    <row r="41" spans="1:65">
      <c r="A41" s="55"/>
      <c r="B41" s="55" t="s">
        <v>164</v>
      </c>
      <c r="C41" s="55"/>
      <c r="D41" s="55"/>
      <c r="E41" s="55"/>
      <c r="F41" s="148">
        <v>0</v>
      </c>
      <c r="G41" s="242">
        <f>IF(G39&lt;0,G39,0)</f>
        <v>0</v>
      </c>
      <c r="H41" s="242">
        <f>IF(H39&lt;0,H39,0)</f>
        <v>0</v>
      </c>
      <c r="I41" s="242">
        <f>IF(I39&lt;0,I39,0)</f>
        <v>0</v>
      </c>
      <c r="J41" s="242">
        <f t="shared" ref="J41:BI41" si="36">IF(J39&lt;0,J39,0)</f>
        <v>0</v>
      </c>
      <c r="K41" s="242">
        <f t="shared" si="36"/>
        <v>0</v>
      </c>
      <c r="L41" s="242">
        <f t="shared" si="36"/>
        <v>0</v>
      </c>
      <c r="M41" s="242">
        <f t="shared" si="36"/>
        <v>0</v>
      </c>
      <c r="N41" s="242">
        <f t="shared" si="36"/>
        <v>0</v>
      </c>
      <c r="O41" s="242">
        <f t="shared" si="36"/>
        <v>0</v>
      </c>
      <c r="P41" s="242">
        <f t="shared" si="36"/>
        <v>0</v>
      </c>
      <c r="Q41" s="242">
        <f t="shared" si="36"/>
        <v>0</v>
      </c>
      <c r="R41" s="242">
        <f t="shared" si="36"/>
        <v>0</v>
      </c>
      <c r="S41" s="242">
        <f t="shared" si="36"/>
        <v>0</v>
      </c>
      <c r="T41" s="242">
        <f t="shared" si="36"/>
        <v>0</v>
      </c>
      <c r="U41" s="242">
        <f t="shared" si="36"/>
        <v>0</v>
      </c>
      <c r="V41" s="242">
        <f t="shared" si="36"/>
        <v>0</v>
      </c>
      <c r="W41" s="242">
        <f t="shared" si="36"/>
        <v>0</v>
      </c>
      <c r="X41" s="242">
        <f t="shared" si="36"/>
        <v>0</v>
      </c>
      <c r="Y41" s="242">
        <f t="shared" si="36"/>
        <v>0</v>
      </c>
      <c r="Z41" s="242">
        <f t="shared" si="36"/>
        <v>0</v>
      </c>
      <c r="AA41" s="242">
        <f t="shared" si="36"/>
        <v>0</v>
      </c>
      <c r="AB41" s="242">
        <f t="shared" si="36"/>
        <v>-13.001844534339483</v>
      </c>
      <c r="AC41" s="242">
        <f t="shared" si="36"/>
        <v>-25.820747368338413</v>
      </c>
      <c r="AD41" s="242">
        <f t="shared" si="36"/>
        <v>-38.455983821083649</v>
      </c>
      <c r="AE41" s="242">
        <f t="shared" si="36"/>
        <v>-50.906905391795917</v>
      </c>
      <c r="AF41" s="242">
        <f t="shared" si="36"/>
        <v>-49.10097180242694</v>
      </c>
      <c r="AG41" s="242">
        <f t="shared" si="36"/>
        <v>-42.376183593802779</v>
      </c>
      <c r="AH41" s="242">
        <f t="shared" si="36"/>
        <v>-35.465635042257389</v>
      </c>
      <c r="AI41" s="242">
        <f t="shared" si="36"/>
        <v>-28.36902615984166</v>
      </c>
      <c r="AJ41" s="242">
        <f t="shared" si="36"/>
        <v>-21.086155886156355</v>
      </c>
      <c r="AK41" s="242">
        <f t="shared" si="36"/>
        <v>-13.616927168708816</v>
      </c>
      <c r="AL41" s="242">
        <f t="shared" si="36"/>
        <v>-5.961352234140076</v>
      </c>
      <c r="AM41" s="242">
        <f t="shared" si="36"/>
        <v>0</v>
      </c>
      <c r="AN41" s="242">
        <f t="shared" si="36"/>
        <v>0</v>
      </c>
      <c r="AO41" s="242">
        <f t="shared" si="36"/>
        <v>0</v>
      </c>
      <c r="AP41" s="242">
        <f t="shared" si="36"/>
        <v>0</v>
      </c>
      <c r="AQ41" s="242">
        <f t="shared" si="36"/>
        <v>0</v>
      </c>
      <c r="AR41" s="242">
        <f t="shared" si="36"/>
        <v>0</v>
      </c>
      <c r="AS41" s="242">
        <f t="shared" si="36"/>
        <v>0</v>
      </c>
      <c r="AT41" s="242">
        <f t="shared" si="36"/>
        <v>0</v>
      </c>
      <c r="AU41" s="242">
        <f t="shared" si="36"/>
        <v>0</v>
      </c>
      <c r="AV41" s="242">
        <f t="shared" si="36"/>
        <v>0</v>
      </c>
      <c r="AW41" s="242">
        <f t="shared" si="36"/>
        <v>0</v>
      </c>
      <c r="AX41" s="242">
        <f t="shared" si="36"/>
        <v>0</v>
      </c>
      <c r="AY41" s="242">
        <f t="shared" si="36"/>
        <v>0</v>
      </c>
      <c r="AZ41" s="242">
        <f t="shared" si="36"/>
        <v>0</v>
      </c>
      <c r="BA41" s="242">
        <f t="shared" si="36"/>
        <v>0</v>
      </c>
      <c r="BB41" s="242">
        <f t="shared" si="36"/>
        <v>0</v>
      </c>
      <c r="BC41" s="242">
        <f t="shared" si="36"/>
        <v>0</v>
      </c>
      <c r="BD41" s="242">
        <f t="shared" si="36"/>
        <v>0</v>
      </c>
      <c r="BE41" s="242">
        <f t="shared" si="36"/>
        <v>0</v>
      </c>
      <c r="BF41" s="242">
        <f t="shared" si="36"/>
        <v>0</v>
      </c>
      <c r="BG41" s="242">
        <f t="shared" si="36"/>
        <v>0</v>
      </c>
      <c r="BH41" s="242">
        <f t="shared" si="36"/>
        <v>0</v>
      </c>
      <c r="BI41" s="242">
        <f t="shared" si="36"/>
        <v>0</v>
      </c>
      <c r="BJ41" s="84"/>
      <c r="BK41" s="84"/>
      <c r="BL41" s="84"/>
      <c r="BM41" s="55"/>
    </row>
    <row r="42" spans="1:65">
      <c r="A42" s="55"/>
      <c r="B42" s="61" t="s">
        <v>22</v>
      </c>
      <c r="C42" s="60"/>
      <c r="D42" s="225">
        <f>WACC!F14</f>
        <v>0.3</v>
      </c>
      <c r="E42" s="118"/>
      <c r="F42" s="241"/>
      <c r="G42" s="242">
        <f>IF(G39&gt;0,$D$42*G39,0)</f>
        <v>9.4248476845170348</v>
      </c>
      <c r="H42" s="242">
        <f>IF(H39&gt;0,$D$42*H39,0)</f>
        <v>10.998422579850194</v>
      </c>
      <c r="I42" s="242">
        <f>IF(I39&gt;0,$D$42*I39,0)</f>
        <v>11.427388745747701</v>
      </c>
      <c r="J42" s="242">
        <f t="shared" ref="J42:BI42" si="37">IF(J39&gt;0,$D$42*J39,0)</f>
        <v>10.781809477211285</v>
      </c>
      <c r="K42" s="242">
        <f t="shared" si="37"/>
        <v>11.141201771109854</v>
      </c>
      <c r="L42" s="242">
        <f t="shared" si="37"/>
        <v>10.147593993408888</v>
      </c>
      <c r="M42" s="242">
        <f t="shared" si="37"/>
        <v>9.5455658072935172</v>
      </c>
      <c r="N42" s="242">
        <f t="shared" si="37"/>
        <v>9.8047143356249791</v>
      </c>
      <c r="O42" s="242">
        <f t="shared" si="37"/>
        <v>10.072617499761311</v>
      </c>
      <c r="P42" s="242">
        <f t="shared" si="37"/>
        <v>10.303291921991148</v>
      </c>
      <c r="Q42" s="242">
        <f t="shared" si="37"/>
        <v>10.531032937856848</v>
      </c>
      <c r="R42" s="242">
        <f t="shared" si="37"/>
        <v>10.741520035074076</v>
      </c>
      <c r="S42" s="242">
        <f t="shared" si="37"/>
        <v>10.938494307923154</v>
      </c>
      <c r="T42" s="242">
        <f t="shared" si="37"/>
        <v>11.12373049112915</v>
      </c>
      <c r="U42" s="242">
        <f t="shared" si="37"/>
        <v>11.301104426780345</v>
      </c>
      <c r="V42" s="242">
        <f t="shared" si="37"/>
        <v>11.458480804772851</v>
      </c>
      <c r="W42" s="242">
        <f t="shared" si="37"/>
        <v>11.886246105223591</v>
      </c>
      <c r="X42" s="242">
        <f t="shared" si="37"/>
        <v>12.107412495887344</v>
      </c>
      <c r="Y42" s="242">
        <f t="shared" si="37"/>
        <v>12.326494997154418</v>
      </c>
      <c r="Z42" s="242">
        <f t="shared" si="37"/>
        <v>12.543255000890198</v>
      </c>
      <c r="AA42" s="242">
        <f t="shared" si="37"/>
        <v>2.6421175470899447</v>
      </c>
      <c r="AB42" s="242">
        <f t="shared" si="37"/>
        <v>0</v>
      </c>
      <c r="AC42" s="242">
        <f t="shared" si="37"/>
        <v>0</v>
      </c>
      <c r="AD42" s="242">
        <f t="shared" si="37"/>
        <v>0</v>
      </c>
      <c r="AE42" s="242">
        <f t="shared" si="37"/>
        <v>0</v>
      </c>
      <c r="AF42" s="242">
        <f t="shared" si="37"/>
        <v>0</v>
      </c>
      <c r="AG42" s="242">
        <f t="shared" si="37"/>
        <v>0</v>
      </c>
      <c r="AH42" s="242">
        <f t="shared" si="37"/>
        <v>0</v>
      </c>
      <c r="AI42" s="242">
        <f t="shared" si="37"/>
        <v>0</v>
      </c>
      <c r="AJ42" s="242">
        <f t="shared" si="37"/>
        <v>0</v>
      </c>
      <c r="AK42" s="242">
        <f t="shared" si="37"/>
        <v>0</v>
      </c>
      <c r="AL42" s="242">
        <f t="shared" si="37"/>
        <v>0</v>
      </c>
      <c r="AM42" s="242">
        <f t="shared" si="37"/>
        <v>0.66368539176765362</v>
      </c>
      <c r="AN42" s="242">
        <f t="shared" si="37"/>
        <v>2.8333291858048555</v>
      </c>
      <c r="AO42" s="242">
        <f t="shared" si="37"/>
        <v>2.8988344161455015</v>
      </c>
      <c r="AP42" s="242">
        <f t="shared" si="37"/>
        <v>2.9641610233861391</v>
      </c>
      <c r="AQ42" s="242">
        <f t="shared" si="37"/>
        <v>3.0292600450244049</v>
      </c>
      <c r="AR42" s="242">
        <f t="shared" si="37"/>
        <v>3.0940802044652358</v>
      </c>
      <c r="AS42" s="242">
        <f t="shared" si="37"/>
        <v>3.1585678264691874</v>
      </c>
      <c r="AT42" s="242">
        <f t="shared" si="37"/>
        <v>3.2226667498330217</v>
      </c>
      <c r="AU42" s="242">
        <f t="shared" si="37"/>
        <v>3.2863182372174191</v>
      </c>
      <c r="AV42" s="242">
        <f t="shared" si="37"/>
        <v>2.8034152545567532</v>
      </c>
      <c r="AW42" s="242">
        <f t="shared" si="37"/>
        <v>2.4017963191402849</v>
      </c>
      <c r="AX42" s="242">
        <f t="shared" si="37"/>
        <v>1.9714089432069324</v>
      </c>
      <c r="AY42" s="242">
        <f t="shared" si="37"/>
        <v>1.5980317723550661</v>
      </c>
      <c r="AZ42" s="242">
        <f t="shared" si="37"/>
        <v>1.3324003509921167</v>
      </c>
      <c r="BA42" s="242">
        <f t="shared" si="37"/>
        <v>1.6263364970956649</v>
      </c>
      <c r="BB42" s="242">
        <f t="shared" si="37"/>
        <v>1.7527994281245389</v>
      </c>
      <c r="BC42" s="242">
        <f t="shared" si="37"/>
        <v>1.9377104208875047</v>
      </c>
      <c r="BD42" s="242">
        <f t="shared" si="37"/>
        <v>2.1332547679015201</v>
      </c>
      <c r="BE42" s="242">
        <f t="shared" si="37"/>
        <v>2.3097574656590889</v>
      </c>
      <c r="BF42" s="242">
        <f t="shared" si="37"/>
        <v>2.3331653518942912</v>
      </c>
      <c r="BG42" s="242">
        <f t="shared" si="37"/>
        <v>2.2124627643237962</v>
      </c>
      <c r="BH42" s="242">
        <f t="shared" si="37"/>
        <v>2.0535824362478596</v>
      </c>
      <c r="BI42" s="242">
        <f t="shared" si="37"/>
        <v>1.8635818343337454</v>
      </c>
      <c r="BJ42" s="85"/>
      <c r="BK42" s="85"/>
      <c r="BL42" s="85"/>
      <c r="BM42" s="55"/>
    </row>
    <row r="43" spans="1:65">
      <c r="A43" s="55"/>
      <c r="B43" s="51" t="s">
        <v>40</v>
      </c>
      <c r="C43" s="55"/>
      <c r="D43" s="226">
        <f>WACC!$F$17</f>
        <v>0.5</v>
      </c>
      <c r="E43" s="55"/>
      <c r="F43" s="243"/>
      <c r="G43" s="244">
        <f t="shared" ref="G43:AL43" si="38">$D$43*G42</f>
        <v>4.7124238422585174</v>
      </c>
      <c r="H43" s="244">
        <f t="shared" si="38"/>
        <v>5.4992112899250971</v>
      </c>
      <c r="I43" s="244">
        <f t="shared" si="38"/>
        <v>5.7136943728738503</v>
      </c>
      <c r="J43" s="244">
        <f t="shared" si="38"/>
        <v>5.3909047386056423</v>
      </c>
      <c r="K43" s="244">
        <f t="shared" si="38"/>
        <v>5.5706008855549269</v>
      </c>
      <c r="L43" s="244">
        <f t="shared" si="38"/>
        <v>5.0737969967044441</v>
      </c>
      <c r="M43" s="244">
        <f t="shared" si="38"/>
        <v>4.7727829036467586</v>
      </c>
      <c r="N43" s="244">
        <f t="shared" si="38"/>
        <v>4.9023571678124895</v>
      </c>
      <c r="O43" s="244">
        <f t="shared" si="38"/>
        <v>5.0363087498806554</v>
      </c>
      <c r="P43" s="244">
        <f t="shared" si="38"/>
        <v>5.151645960995574</v>
      </c>
      <c r="Q43" s="244">
        <f t="shared" si="38"/>
        <v>5.265516468928424</v>
      </c>
      <c r="R43" s="244">
        <f t="shared" si="38"/>
        <v>5.3707600175370382</v>
      </c>
      <c r="S43" s="244">
        <f t="shared" si="38"/>
        <v>5.469247153961577</v>
      </c>
      <c r="T43" s="244">
        <f t="shared" si="38"/>
        <v>5.561865245564575</v>
      </c>
      <c r="U43" s="244">
        <f t="shared" si="38"/>
        <v>5.6505522133901724</v>
      </c>
      <c r="V43" s="244">
        <f t="shared" si="38"/>
        <v>5.7292404023864254</v>
      </c>
      <c r="W43" s="244">
        <f t="shared" si="38"/>
        <v>5.9431230526117957</v>
      </c>
      <c r="X43" s="244">
        <f t="shared" si="38"/>
        <v>6.0537062479436718</v>
      </c>
      <c r="Y43" s="244">
        <f t="shared" si="38"/>
        <v>6.163247498577209</v>
      </c>
      <c r="Z43" s="244">
        <f t="shared" si="38"/>
        <v>6.2716275004450992</v>
      </c>
      <c r="AA43" s="244">
        <f t="shared" si="38"/>
        <v>1.3210587735449724</v>
      </c>
      <c r="AB43" s="244">
        <f t="shared" si="38"/>
        <v>0</v>
      </c>
      <c r="AC43" s="244">
        <f t="shared" si="38"/>
        <v>0</v>
      </c>
      <c r="AD43" s="244">
        <f t="shared" si="38"/>
        <v>0</v>
      </c>
      <c r="AE43" s="244">
        <f t="shared" si="38"/>
        <v>0</v>
      </c>
      <c r="AF43" s="244">
        <f t="shared" si="38"/>
        <v>0</v>
      </c>
      <c r="AG43" s="244">
        <f t="shared" si="38"/>
        <v>0</v>
      </c>
      <c r="AH43" s="244">
        <f t="shared" si="38"/>
        <v>0</v>
      </c>
      <c r="AI43" s="244">
        <f t="shared" si="38"/>
        <v>0</v>
      </c>
      <c r="AJ43" s="244">
        <f t="shared" si="38"/>
        <v>0</v>
      </c>
      <c r="AK43" s="244">
        <f t="shared" si="38"/>
        <v>0</v>
      </c>
      <c r="AL43" s="244">
        <f t="shared" si="38"/>
        <v>0</v>
      </c>
      <c r="AM43" s="244">
        <f t="shared" ref="AM43:BI43" si="39">$D$43*AM42</f>
        <v>0.33184269588382681</v>
      </c>
      <c r="AN43" s="244">
        <f t="shared" si="39"/>
        <v>1.4166645929024277</v>
      </c>
      <c r="AO43" s="244">
        <f t="shared" si="39"/>
        <v>1.4494172080727508</v>
      </c>
      <c r="AP43" s="244">
        <f t="shared" si="39"/>
        <v>1.4820805116930695</v>
      </c>
      <c r="AQ43" s="244">
        <f t="shared" si="39"/>
        <v>1.5146300225122025</v>
      </c>
      <c r="AR43" s="244">
        <f t="shared" si="39"/>
        <v>1.5470401022326179</v>
      </c>
      <c r="AS43" s="244">
        <f t="shared" si="39"/>
        <v>1.5792839132345937</v>
      </c>
      <c r="AT43" s="244">
        <f t="shared" si="39"/>
        <v>1.6113333749165109</v>
      </c>
      <c r="AU43" s="244">
        <f t="shared" si="39"/>
        <v>1.6431591186087096</v>
      </c>
      <c r="AV43" s="244">
        <f t="shared" si="39"/>
        <v>1.4017076272783766</v>
      </c>
      <c r="AW43" s="244">
        <f t="shared" si="39"/>
        <v>1.2008981595701425</v>
      </c>
      <c r="AX43" s="244">
        <f t="shared" si="39"/>
        <v>0.98570447160346619</v>
      </c>
      <c r="AY43" s="244">
        <f t="shared" si="39"/>
        <v>0.79901588617753305</v>
      </c>
      <c r="AZ43" s="244">
        <f t="shared" si="39"/>
        <v>0.66620017549605837</v>
      </c>
      <c r="BA43" s="244">
        <f t="shared" si="39"/>
        <v>0.81316824854783243</v>
      </c>
      <c r="BB43" s="244">
        <f t="shared" si="39"/>
        <v>0.87639971406226946</v>
      </c>
      <c r="BC43" s="244">
        <f t="shared" si="39"/>
        <v>0.96885521044375233</v>
      </c>
      <c r="BD43" s="244">
        <f t="shared" si="39"/>
        <v>1.0666273839507601</v>
      </c>
      <c r="BE43" s="244">
        <f t="shared" si="39"/>
        <v>1.1548787328295445</v>
      </c>
      <c r="BF43" s="244">
        <f t="shared" si="39"/>
        <v>1.1665826759471456</v>
      </c>
      <c r="BG43" s="244">
        <f t="shared" si="39"/>
        <v>1.1062313821618981</v>
      </c>
      <c r="BH43" s="244">
        <f t="shared" si="39"/>
        <v>1.0267912181239298</v>
      </c>
      <c r="BI43" s="244">
        <f t="shared" si="39"/>
        <v>0.93179091716687268</v>
      </c>
      <c r="BJ43" s="55"/>
      <c r="BK43" s="55"/>
      <c r="BL43" s="55"/>
      <c r="BM43" s="55"/>
    </row>
    <row r="44" spans="1:65" s="14" customFormat="1" ht="13.5" customHeight="1">
      <c r="A44" s="51"/>
      <c r="B44" s="51"/>
      <c r="C44" s="51"/>
      <c r="D44" s="51" t="s">
        <v>59</v>
      </c>
      <c r="E44" s="51"/>
      <c r="F44" s="111"/>
      <c r="G44" s="111">
        <f>MAX(0,(G17+G18+G20+G22+G30-G36+F41)*$D$42/(1-(1-$D$25)*$D$42))</f>
        <v>9.4248476845170366</v>
      </c>
      <c r="H44" s="111">
        <f t="shared" ref="H44:AL44" si="40">MAX(0,(H17+H18+H20+H22+H30-H36+G41)*$D$42/(1-(1-$D$25)*$D$42))</f>
        <v>10.998422579850189</v>
      </c>
      <c r="I44" s="111">
        <f t="shared" si="40"/>
        <v>11.427388745747701</v>
      </c>
      <c r="J44" s="111">
        <f t="shared" si="40"/>
        <v>10.781809477211292</v>
      </c>
      <c r="K44" s="111">
        <f t="shared" si="40"/>
        <v>11.141201771109859</v>
      </c>
      <c r="L44" s="111">
        <f t="shared" si="40"/>
        <v>10.147593993408888</v>
      </c>
      <c r="M44" s="111">
        <f t="shared" si="40"/>
        <v>9.5455658072935172</v>
      </c>
      <c r="N44" s="111">
        <f t="shared" si="40"/>
        <v>9.8047143356249773</v>
      </c>
      <c r="O44" s="111">
        <f t="shared" si="40"/>
        <v>10.072617499761314</v>
      </c>
      <c r="P44" s="111">
        <f t="shared" si="40"/>
        <v>10.303291921991145</v>
      </c>
      <c r="Q44" s="111">
        <f t="shared" si="40"/>
        <v>10.531032937856848</v>
      </c>
      <c r="R44" s="111">
        <f t="shared" si="40"/>
        <v>10.741520035074076</v>
      </c>
      <c r="S44" s="111">
        <f t="shared" si="40"/>
        <v>10.938494307923156</v>
      </c>
      <c r="T44" s="111">
        <f t="shared" si="40"/>
        <v>11.12373049112915</v>
      </c>
      <c r="U44" s="111">
        <f t="shared" si="40"/>
        <v>11.301104426780347</v>
      </c>
      <c r="V44" s="111">
        <f t="shared" si="40"/>
        <v>11.458480804772851</v>
      </c>
      <c r="W44" s="111">
        <f t="shared" si="40"/>
        <v>11.886246105223591</v>
      </c>
      <c r="X44" s="111">
        <f t="shared" si="40"/>
        <v>12.107412495887342</v>
      </c>
      <c r="Y44" s="111">
        <f t="shared" si="40"/>
        <v>12.326494997154418</v>
      </c>
      <c r="Z44" s="111">
        <f t="shared" si="40"/>
        <v>12.543255000890195</v>
      </c>
      <c r="AA44" s="111">
        <f t="shared" si="40"/>
        <v>2.6421175470899461</v>
      </c>
      <c r="AB44" s="111">
        <f t="shared" si="40"/>
        <v>0</v>
      </c>
      <c r="AC44" s="111">
        <f t="shared" si="40"/>
        <v>0</v>
      </c>
      <c r="AD44" s="111">
        <f t="shared" si="40"/>
        <v>0</v>
      </c>
      <c r="AE44" s="111">
        <f t="shared" si="40"/>
        <v>0</v>
      </c>
      <c r="AF44" s="111">
        <f t="shared" si="40"/>
        <v>0</v>
      </c>
      <c r="AG44" s="111">
        <f t="shared" si="40"/>
        <v>0</v>
      </c>
      <c r="AH44" s="111">
        <f t="shared" si="40"/>
        <v>0</v>
      </c>
      <c r="AI44" s="111">
        <f t="shared" si="40"/>
        <v>0</v>
      </c>
      <c r="AJ44" s="111">
        <f t="shared" si="40"/>
        <v>0</v>
      </c>
      <c r="AK44" s="111">
        <f t="shared" si="40"/>
        <v>0</v>
      </c>
      <c r="AL44" s="111">
        <f t="shared" si="40"/>
        <v>0</v>
      </c>
      <c r="AM44" s="111">
        <f t="shared" ref="AM44:BI44" si="41">MAX(0,(AM17+AM18+AM20+AM22+AM30-AM36+AL41)*$D$42/(1-(1-$D$25)*$D$42))</f>
        <v>0.66368539176765284</v>
      </c>
      <c r="AN44" s="111">
        <f t="shared" si="41"/>
        <v>2.833329185804855</v>
      </c>
      <c r="AO44" s="111">
        <f t="shared" si="41"/>
        <v>2.898834416145502</v>
      </c>
      <c r="AP44" s="111">
        <f t="shared" si="41"/>
        <v>2.9641610233861395</v>
      </c>
      <c r="AQ44" s="111">
        <f t="shared" si="41"/>
        <v>3.029260045024404</v>
      </c>
      <c r="AR44" s="111">
        <f t="shared" si="41"/>
        <v>3.0940802044652358</v>
      </c>
      <c r="AS44" s="111">
        <f t="shared" si="41"/>
        <v>3.1585678264691874</v>
      </c>
      <c r="AT44" s="111">
        <f t="shared" si="41"/>
        <v>3.2226667498330226</v>
      </c>
      <c r="AU44" s="111">
        <f t="shared" si="41"/>
        <v>3.28631823721742</v>
      </c>
      <c r="AV44" s="111">
        <f t="shared" si="41"/>
        <v>2.8034152545567532</v>
      </c>
      <c r="AW44" s="111">
        <f t="shared" si="41"/>
        <v>2.401796319140284</v>
      </c>
      <c r="AX44" s="111">
        <f t="shared" si="41"/>
        <v>1.9714089432069326</v>
      </c>
      <c r="AY44" s="111">
        <f t="shared" si="41"/>
        <v>1.5980317723550659</v>
      </c>
      <c r="AZ44" s="111">
        <f t="shared" si="41"/>
        <v>1.3324003509921167</v>
      </c>
      <c r="BA44" s="111">
        <f t="shared" si="41"/>
        <v>1.6263364970956649</v>
      </c>
      <c r="BB44" s="111">
        <f t="shared" si="41"/>
        <v>1.7527994281245389</v>
      </c>
      <c r="BC44" s="111">
        <f t="shared" si="41"/>
        <v>1.9377104208875047</v>
      </c>
      <c r="BD44" s="111">
        <f t="shared" si="41"/>
        <v>2.1332547679015201</v>
      </c>
      <c r="BE44" s="111">
        <f t="shared" si="41"/>
        <v>2.3097574656590889</v>
      </c>
      <c r="BF44" s="111">
        <f t="shared" si="41"/>
        <v>2.3331653518942912</v>
      </c>
      <c r="BG44" s="111">
        <f t="shared" si="41"/>
        <v>2.2124627643237962</v>
      </c>
      <c r="BH44" s="111">
        <f t="shared" si="41"/>
        <v>2.0535824362478592</v>
      </c>
      <c r="BI44" s="111">
        <f t="shared" si="41"/>
        <v>1.863581834333746</v>
      </c>
      <c r="BJ44" s="51"/>
      <c r="BK44" s="51"/>
      <c r="BL44" s="86"/>
      <c r="BM44" s="86"/>
    </row>
    <row r="45" spans="1:65" s="77" customForma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99"/>
      <c r="BM45" s="99"/>
    </row>
    <row r="46" spans="1:65" s="77" customFormat="1">
      <c r="A46" s="220"/>
      <c r="B46" s="221" t="s">
        <v>98</v>
      </c>
      <c r="C46" s="220"/>
      <c r="D46" s="222"/>
      <c r="E46" s="220"/>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99"/>
      <c r="BK46" s="99"/>
      <c r="BL46" s="99"/>
      <c r="BM46" s="99"/>
    </row>
    <row r="47" spans="1:65" s="77" customFormat="1">
      <c r="A47" s="97"/>
      <c r="B47" s="66"/>
      <c r="C47" s="97"/>
      <c r="D47" s="112"/>
      <c r="E47" s="97"/>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99"/>
      <c r="BK47" s="99"/>
      <c r="BL47" s="99"/>
      <c r="BM47" s="99"/>
    </row>
    <row r="48" spans="1:65" s="77" customFormat="1">
      <c r="A48" s="97"/>
      <c r="B48" s="61" t="s">
        <v>110</v>
      </c>
      <c r="C48" s="97"/>
      <c r="D48" s="112"/>
      <c r="E48" s="97"/>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99"/>
      <c r="BK48" s="99"/>
      <c r="BL48" s="99"/>
      <c r="BM48" s="99"/>
    </row>
    <row r="49" spans="1:65" s="77" customFormat="1">
      <c r="A49" s="97"/>
      <c r="B49" s="51" t="s">
        <v>41</v>
      </c>
      <c r="C49" s="97"/>
      <c r="D49" s="246" t="s">
        <v>111</v>
      </c>
      <c r="E49" s="247"/>
      <c r="F49" s="321">
        <f ca="1">F50-F51-G49</f>
        <v>-0.33492449235279764</v>
      </c>
      <c r="G49" s="231">
        <f>Assets!F324</f>
        <v>598.71983186903219</v>
      </c>
      <c r="H49" s="232">
        <f>Assets!G324</f>
        <v>650.36020978988404</v>
      </c>
      <c r="I49" s="232">
        <f>Assets!H324</f>
        <v>695.70349302807597</v>
      </c>
      <c r="J49" s="232">
        <f>Assets!I324</f>
        <v>739.47683334026135</v>
      </c>
      <c r="K49" s="232">
        <f>Assets!J324</f>
        <v>775.90925916612173</v>
      </c>
      <c r="L49" s="232">
        <f>Assets!K324</f>
        <v>809.38653505460866</v>
      </c>
      <c r="M49" s="232">
        <f>Assets!L324</f>
        <v>785.02236054279592</v>
      </c>
      <c r="N49" s="232">
        <f>Assets!M324</f>
        <v>759.46426047925343</v>
      </c>
      <c r="O49" s="232">
        <f>Assets!N324</f>
        <v>732.33261620412259</v>
      </c>
      <c r="P49" s="232">
        <f>Assets!O324</f>
        <v>703.62293616307738</v>
      </c>
      <c r="Q49" s="232">
        <f>Assets!P324</f>
        <v>673.24601212574441</v>
      </c>
      <c r="R49" s="232">
        <f>Assets!Q324</f>
        <v>641.14336674877859</v>
      </c>
      <c r="S49" s="232">
        <f>Assets!R324</f>
        <v>607.8151583232069</v>
      </c>
      <c r="T49" s="232">
        <f>Assets!S324</f>
        <v>573.24102754789453</v>
      </c>
      <c r="U49" s="232">
        <f>Assets!T324</f>
        <v>537.13887341360089</v>
      </c>
      <c r="V49" s="232">
        <f>Assets!U324</f>
        <v>499.4778221554825</v>
      </c>
      <c r="W49" s="232">
        <f>Assets!V324</f>
        <v>460.38690581312881</v>
      </c>
      <c r="X49" s="232">
        <f>Assets!W324</f>
        <v>419.05518177926336</v>
      </c>
      <c r="Y49" s="232">
        <f>Assets!X324</f>
        <v>375.39567951501124</v>
      </c>
      <c r="Z49" s="232">
        <f>Assets!Y324</f>
        <v>329.31849616893362</v>
      </c>
      <c r="AA49" s="232">
        <f>Assets!Z324</f>
        <v>280.73070470478126</v>
      </c>
      <c r="AB49" s="232">
        <f>Assets!AA324</f>
        <v>258.19634909506749</v>
      </c>
      <c r="AC49" s="232">
        <f>Assets!AB324</f>
        <v>255.22236380737536</v>
      </c>
      <c r="AD49" s="232">
        <f>Assets!AC324</f>
        <v>251.94303288343465</v>
      </c>
      <c r="AE49" s="232">
        <f>Assets!AD324</f>
        <v>248.34506415995637</v>
      </c>
      <c r="AF49" s="232">
        <f>Assets!AE324</f>
        <v>244.41469457202604</v>
      </c>
      <c r="AG49" s="232">
        <f>Assets!AF324</f>
        <v>240.13767498617906</v>
      </c>
      <c r="AH49" s="232">
        <f>Assets!AG324</f>
        <v>235.49925457118019</v>
      </c>
      <c r="AI49" s="232">
        <f>Assets!AH324</f>
        <v>230.48416469291521</v>
      </c>
      <c r="AJ49" s="232">
        <f>Assets!AI324</f>
        <v>225.07660231941151</v>
      </c>
      <c r="AK49" s="232">
        <f>Assets!AJ324</f>
        <v>219.26021292160561</v>
      </c>
      <c r="AL49" s="232">
        <f>Assets!AK324</f>
        <v>213.01807285506192</v>
      </c>
      <c r="AM49" s="232">
        <f>Assets!AL324</f>
        <v>206.33267120742525</v>
      </c>
      <c r="AN49" s="232">
        <f>Assets!AM324</f>
        <v>199.18589109595291</v>
      </c>
      <c r="AO49" s="232">
        <f>Assets!AN324</f>
        <v>191.55899039902562</v>
      </c>
      <c r="AP49" s="232">
        <f>Assets!AO324</f>
        <v>183.43258190507544</v>
      </c>
      <c r="AQ49" s="232">
        <f>Assets!AP324</f>
        <v>174.78661286189705</v>
      </c>
      <c r="AR49" s="232">
        <f>Assets!AQ324</f>
        <v>165.60034390882086</v>
      </c>
      <c r="AS49" s="232">
        <f>Assets!AR324</f>
        <v>155.85232737372786</v>
      </c>
      <c r="AT49" s="232">
        <f>Assets!AS324</f>
        <v>145.52038491637165</v>
      </c>
      <c r="AU49" s="232">
        <f>Assets!AT324</f>
        <v>134.58158449894387</v>
      </c>
      <c r="AV49" s="232">
        <f>Assets!AU324</f>
        <v>123.01221666427776</v>
      </c>
      <c r="AW49" s="232">
        <f>Assets!AV324</f>
        <v>112.75886306360727</v>
      </c>
      <c r="AX49" s="232">
        <f>Assets!AW324</f>
        <v>103.97767838490577</v>
      </c>
      <c r="AY49" s="232">
        <f>Assets!AX324</f>
        <v>96.682289452421642</v>
      </c>
      <c r="AZ49" s="232">
        <f>Assets!AY324</f>
        <v>90.676289065105067</v>
      </c>
      <c r="BA49" s="232">
        <f>Assets!AZ324</f>
        <v>85.665465145287072</v>
      </c>
      <c r="BB49" s="232">
        <f>Assets!BA324</f>
        <v>80.361598033543146</v>
      </c>
      <c r="BC49" s="232">
        <f>Assets!BB324</f>
        <v>74.742736276049897</v>
      </c>
      <c r="BD49" s="232">
        <f>Assets!BC324</f>
        <v>68.796537138027887</v>
      </c>
      <c r="BE49" s="232">
        <f>Assets!BD324</f>
        <v>62.510239886847224</v>
      </c>
      <c r="BF49" s="232">
        <f>Assets!BE324</f>
        <v>55.870652662167331</v>
      </c>
      <c r="BG49" s="232">
        <f>Assets!BF324</f>
        <v>49.650105318585261</v>
      </c>
      <c r="BH49" s="232">
        <f>Assets!BG324</f>
        <v>43.931482314820769</v>
      </c>
      <c r="BI49" s="265">
        <f>Assets!BH324</f>
        <v>38.825091232152261</v>
      </c>
      <c r="BJ49" s="99"/>
      <c r="BK49" s="99"/>
      <c r="BL49" s="99"/>
      <c r="BM49" s="99"/>
    </row>
    <row r="50" spans="1:65" s="77" customFormat="1">
      <c r="A50" s="97"/>
      <c r="B50" s="58" t="s">
        <v>166</v>
      </c>
      <c r="C50" s="97"/>
      <c r="D50" s="112"/>
      <c r="E50" s="97"/>
      <c r="F50" s="245">
        <f ca="1">NPV(vanilla,OFFSET(G50,0,0,1,55+1))</f>
        <v>838.43245078869529</v>
      </c>
      <c r="G50" s="266">
        <f>SUM(G17:G18,G20)</f>
        <v>67.839401729398759</v>
      </c>
      <c r="H50" s="267">
        <f t="shared" ref="H50:BI50" si="42">SUM(H17:H18,H20)</f>
        <v>74.189982618598933</v>
      </c>
      <c r="I50" s="267">
        <f t="shared" si="42"/>
        <v>79.896163715905416</v>
      </c>
      <c r="J50" s="267">
        <f t="shared" si="42"/>
        <v>85.461719096218872</v>
      </c>
      <c r="K50" s="267">
        <f t="shared" si="42"/>
        <v>90.497119285913158</v>
      </c>
      <c r="L50" s="267">
        <f t="shared" si="42"/>
        <v>95.477230235067793</v>
      </c>
      <c r="M50" s="267">
        <f t="shared" si="42"/>
        <v>94.530508735394733</v>
      </c>
      <c r="N50" s="267">
        <f t="shared" si="42"/>
        <v>93.858507073309056</v>
      </c>
      <c r="O50" s="267">
        <f t="shared" si="42"/>
        <v>93.052744681436351</v>
      </c>
      <c r="P50" s="267">
        <f t="shared" si="42"/>
        <v>92.197543605892093</v>
      </c>
      <c r="Q50" s="267">
        <f t="shared" si="42"/>
        <v>91.254335085427542</v>
      </c>
      <c r="R50" s="267">
        <f t="shared" si="42"/>
        <v>89.659345640653981</v>
      </c>
      <c r="S50" s="267">
        <f t="shared" si="42"/>
        <v>87.977036990401473</v>
      </c>
      <c r="T50" s="267">
        <f t="shared" si="42"/>
        <v>86.467362065654811</v>
      </c>
      <c r="U50" s="267">
        <f t="shared" si="42"/>
        <v>84.854308103700447</v>
      </c>
      <c r="V50" s="267">
        <f t="shared" si="42"/>
        <v>82.975256717593965</v>
      </c>
      <c r="W50" s="267">
        <f t="shared" si="42"/>
        <v>81.781519365754733</v>
      </c>
      <c r="X50" s="267">
        <f t="shared" si="42"/>
        <v>80.477874206870155</v>
      </c>
      <c r="Y50" s="267">
        <f t="shared" si="42"/>
        <v>79.059612283839698</v>
      </c>
      <c r="Z50" s="267">
        <f t="shared" si="42"/>
        <v>77.521858877542002</v>
      </c>
      <c r="AA50" s="267">
        <f t="shared" si="42"/>
        <v>47.199478369079664</v>
      </c>
      <c r="AB50" s="267">
        <f t="shared" si="42"/>
        <v>25.659229686401673</v>
      </c>
      <c r="AC50" s="267">
        <f t="shared" si="42"/>
        <v>25.703279671778677</v>
      </c>
      <c r="AD50" s="267">
        <f t="shared" si="42"/>
        <v>25.733794019011171</v>
      </c>
      <c r="AE50" s="267">
        <f t="shared" si="42"/>
        <v>25.750075774432101</v>
      </c>
      <c r="AF50" s="267">
        <f t="shared" si="42"/>
        <v>25.751401777675941</v>
      </c>
      <c r="AG50" s="267">
        <f t="shared" si="42"/>
        <v>25.737021791401627</v>
      </c>
      <c r="AH50" s="267">
        <f t="shared" si="42"/>
        <v>25.706157603990658</v>
      </c>
      <c r="AI50" s="267">
        <f t="shared" si="42"/>
        <v>25.658002104415807</v>
      </c>
      <c r="AJ50" s="267">
        <f t="shared" si="42"/>
        <v>25.591718328452501</v>
      </c>
      <c r="AK50" s="267">
        <f t="shared" si="42"/>
        <v>25.506438475381056</v>
      </c>
      <c r="AL50" s="267">
        <f t="shared" si="42"/>
        <v>25.40126289430339</v>
      </c>
      <c r="AM50" s="267">
        <f t="shared" si="42"/>
        <v>25.275259039172433</v>
      </c>
      <c r="AN50" s="267">
        <f t="shared" si="42"/>
        <v>25.127460391606448</v>
      </c>
      <c r="AO50" s="267">
        <f t="shared" si="42"/>
        <v>24.956865350533874</v>
      </c>
      <c r="AP50" s="267">
        <f t="shared" si="42"/>
        <v>24.762436087686442</v>
      </c>
      <c r="AQ50" s="267">
        <f t="shared" si="42"/>
        <v>24.54309736793051</v>
      </c>
      <c r="AR50" s="267">
        <f t="shared" si="42"/>
        <v>24.297735333396943</v>
      </c>
      <c r="AS50" s="267">
        <f t="shared" si="42"/>
        <v>24.025196250340432</v>
      </c>
      <c r="AT50" s="267">
        <f t="shared" si="42"/>
        <v>23.724285217628019</v>
      </c>
      <c r="AU50" s="267">
        <f t="shared" si="42"/>
        <v>23.393764835725207</v>
      </c>
      <c r="AV50" s="267">
        <f t="shared" si="42"/>
        <v>21.061260872932795</v>
      </c>
      <c r="AW50" s="267">
        <f t="shared" si="42"/>
        <v>18.688227809573647</v>
      </c>
      <c r="AX50" s="267">
        <f t="shared" si="42"/>
        <v>16.430913328700587</v>
      </c>
      <c r="AY50" s="267">
        <f t="shared" si="42"/>
        <v>14.50054871436287</v>
      </c>
      <c r="AZ50" s="267">
        <f t="shared" si="42"/>
        <v>12.977682420410343</v>
      </c>
      <c r="BA50" s="267">
        <f t="shared" si="42"/>
        <v>12.830472426501649</v>
      </c>
      <c r="BB50" s="267">
        <f t="shared" si="42"/>
        <v>12.679466983133182</v>
      </c>
      <c r="BC50" s="267">
        <f t="shared" si="42"/>
        <v>12.513128706906757</v>
      </c>
      <c r="BD50" s="267">
        <f t="shared" si="42"/>
        <v>12.330791157585306</v>
      </c>
      <c r="BE50" s="267">
        <f t="shared" si="42"/>
        <v>12.131764299317641</v>
      </c>
      <c r="BF50" s="267">
        <f t="shared" si="42"/>
        <v>11.129367374534601</v>
      </c>
      <c r="BG50" s="267">
        <f t="shared" si="42"/>
        <v>10.080903018649852</v>
      </c>
      <c r="BH50" s="267">
        <f t="shared" si="42"/>
        <v>8.9662303739760407</v>
      </c>
      <c r="BI50" s="268">
        <f t="shared" si="42"/>
        <v>7.8431281184808537</v>
      </c>
      <c r="BJ50" s="99"/>
      <c r="BK50" s="99"/>
      <c r="BL50" s="99"/>
      <c r="BM50" s="99"/>
    </row>
    <row r="51" spans="1:65" s="77" customFormat="1">
      <c r="A51" s="97"/>
      <c r="B51" s="58" t="s">
        <v>167</v>
      </c>
      <c r="C51" s="97"/>
      <c r="D51" s="112"/>
      <c r="E51" s="97"/>
      <c r="F51" s="245">
        <f ca="1">NPV(vanilla,OFFSET(G51,0,0,1,55+1))</f>
        <v>240.04754341201584</v>
      </c>
      <c r="G51" s="266">
        <f>Assets!G31</f>
        <v>66.875992803898157</v>
      </c>
      <c r="H51" s="267">
        <f>Assets!H31</f>
        <v>62.392332772383391</v>
      </c>
      <c r="I51" s="267">
        <f>Assets!I31</f>
        <v>62.544690204457517</v>
      </c>
      <c r="J51" s="267">
        <f>Assets!J31</f>
        <v>56.923386232803402</v>
      </c>
      <c r="K51" s="267">
        <f>Assets!K31</f>
        <v>55.802667583766251</v>
      </c>
      <c r="L51" s="267">
        <f>Assets!L31</f>
        <v>0</v>
      </c>
      <c r="M51" s="267">
        <f>Assets!M31</f>
        <v>0</v>
      </c>
      <c r="N51" s="267">
        <f>Assets!N31</f>
        <v>0</v>
      </c>
      <c r="O51" s="267">
        <f>Assets!O31</f>
        <v>0</v>
      </c>
      <c r="P51" s="267">
        <f>Assets!P31</f>
        <v>0</v>
      </c>
      <c r="Q51" s="267">
        <f>Assets!Q31</f>
        <v>0</v>
      </c>
      <c r="R51" s="267">
        <f>Assets!R31</f>
        <v>0</v>
      </c>
      <c r="S51" s="267">
        <f>Assets!S31</f>
        <v>0</v>
      </c>
      <c r="T51" s="267">
        <f>Assets!T31</f>
        <v>0</v>
      </c>
      <c r="U51" s="267">
        <f>Assets!U31</f>
        <v>0</v>
      </c>
      <c r="V51" s="267">
        <f>Assets!V31</f>
        <v>0</v>
      </c>
      <c r="W51" s="267">
        <f>Assets!W31</f>
        <v>0</v>
      </c>
      <c r="X51" s="267">
        <f>Assets!X31</f>
        <v>0</v>
      </c>
      <c r="Y51" s="267">
        <f>Assets!Y31</f>
        <v>0</v>
      </c>
      <c r="Z51" s="267">
        <f>Assets!Z31</f>
        <v>0</v>
      </c>
      <c r="AA51" s="267">
        <f>Assets!AA31</f>
        <v>0</v>
      </c>
      <c r="AB51" s="267">
        <f>Assets!AB31</f>
        <v>0</v>
      </c>
      <c r="AC51" s="267">
        <f>Assets!AC31</f>
        <v>0</v>
      </c>
      <c r="AD51" s="267">
        <f>Assets!AD31</f>
        <v>0</v>
      </c>
      <c r="AE51" s="267">
        <f>Assets!AE31</f>
        <v>0</v>
      </c>
      <c r="AF51" s="267">
        <f>Assets!AF31</f>
        <v>0</v>
      </c>
      <c r="AG51" s="267">
        <f>Assets!AG31</f>
        <v>0</v>
      </c>
      <c r="AH51" s="267">
        <f>Assets!AH31</f>
        <v>0</v>
      </c>
      <c r="AI51" s="267">
        <f>Assets!AI31</f>
        <v>0</v>
      </c>
      <c r="AJ51" s="267">
        <f>Assets!AJ31</f>
        <v>0</v>
      </c>
      <c r="AK51" s="267">
        <f>Assets!AK31</f>
        <v>0</v>
      </c>
      <c r="AL51" s="267">
        <f>Assets!AL31</f>
        <v>0</v>
      </c>
      <c r="AM51" s="267">
        <f>Assets!AM31</f>
        <v>0</v>
      </c>
      <c r="AN51" s="267">
        <f>Assets!AN31</f>
        <v>0</v>
      </c>
      <c r="AO51" s="267">
        <f>Assets!AO31</f>
        <v>0</v>
      </c>
      <c r="AP51" s="267">
        <f>Assets!AP31</f>
        <v>0</v>
      </c>
      <c r="AQ51" s="267">
        <f>Assets!AQ31</f>
        <v>0</v>
      </c>
      <c r="AR51" s="267">
        <f>Assets!AR31</f>
        <v>0</v>
      </c>
      <c r="AS51" s="267">
        <f>Assets!AS31</f>
        <v>0</v>
      </c>
      <c r="AT51" s="267">
        <f>Assets!AT31</f>
        <v>0</v>
      </c>
      <c r="AU51" s="267">
        <f>Assets!AU31</f>
        <v>0</v>
      </c>
      <c r="AV51" s="267">
        <f>Assets!AV31</f>
        <v>0</v>
      </c>
      <c r="AW51" s="267">
        <f>Assets!AW31</f>
        <v>0</v>
      </c>
      <c r="AX51" s="267">
        <f>Assets!AX31</f>
        <v>0</v>
      </c>
      <c r="AY51" s="267">
        <f>Assets!AY31</f>
        <v>0</v>
      </c>
      <c r="AZ51" s="267">
        <f>Assets!AZ31</f>
        <v>0</v>
      </c>
      <c r="BA51" s="267">
        <f>Assets!BA31</f>
        <v>0</v>
      </c>
      <c r="BB51" s="267">
        <f>Assets!BB31</f>
        <v>0</v>
      </c>
      <c r="BC51" s="267">
        <f>Assets!BC31</f>
        <v>0</v>
      </c>
      <c r="BD51" s="267">
        <f>Assets!BD31</f>
        <v>0</v>
      </c>
      <c r="BE51" s="267">
        <f>Assets!BE31</f>
        <v>0</v>
      </c>
      <c r="BF51" s="267">
        <f>Assets!BF31</f>
        <v>0</v>
      </c>
      <c r="BG51" s="267">
        <f>Assets!BG31</f>
        <v>0</v>
      </c>
      <c r="BH51" s="267">
        <f>Assets!BH31</f>
        <v>0</v>
      </c>
      <c r="BI51" s="268">
        <f>Assets!BI31</f>
        <v>0</v>
      </c>
      <c r="BJ51" s="99"/>
      <c r="BK51" s="99"/>
      <c r="BL51" s="99"/>
      <c r="BM51" s="99"/>
    </row>
    <row r="52" spans="1:65" s="77" customFormat="1">
      <c r="A52" s="97"/>
      <c r="B52" s="58"/>
      <c r="C52" s="97"/>
      <c r="D52" s="112"/>
      <c r="E52" s="97"/>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99"/>
      <c r="BK52" s="99"/>
      <c r="BL52" s="99"/>
      <c r="BM52" s="99"/>
    </row>
    <row r="53" spans="1:65">
      <c r="A53" s="55"/>
      <c r="B53" s="61" t="s">
        <v>28</v>
      </c>
      <c r="C53" s="55"/>
      <c r="D53" s="55"/>
      <c r="E53" s="55"/>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55"/>
      <c r="BK53" s="55"/>
      <c r="BL53" s="55"/>
      <c r="BM53" s="55"/>
    </row>
    <row r="54" spans="1:65">
      <c r="A54" s="55"/>
      <c r="B54" s="55" t="s">
        <v>13</v>
      </c>
      <c r="C54" s="55"/>
      <c r="D54" s="55"/>
      <c r="E54" s="55"/>
      <c r="F54" s="252">
        <f>Assets!F9+Assets!F31</f>
        <v>598.71983186903219</v>
      </c>
      <c r="G54" s="228">
        <f>Assets!G9+Assets!G31</f>
        <v>66.875992803898157</v>
      </c>
      <c r="H54" s="228">
        <f>Assets!H9+Assets!H31</f>
        <v>62.392332772383391</v>
      </c>
      <c r="I54" s="228">
        <f>Assets!I9+Assets!I31</f>
        <v>62.544690204457517</v>
      </c>
      <c r="J54" s="228">
        <f>Assets!J9+Assets!J31</f>
        <v>56.923386232803402</v>
      </c>
      <c r="K54" s="228">
        <f>Assets!K9+Assets!K31</f>
        <v>55.802667583766251</v>
      </c>
      <c r="L54" s="253">
        <f>Assets!L9+Assets!L31</f>
        <v>0</v>
      </c>
      <c r="M54" s="253">
        <f>Assets!M9+Assets!M31</f>
        <v>0</v>
      </c>
      <c r="N54" s="253">
        <f>Assets!N9+Assets!N31</f>
        <v>0</v>
      </c>
      <c r="O54" s="253">
        <f>Assets!O9+Assets!O31</f>
        <v>0</v>
      </c>
      <c r="P54" s="253">
        <f>Assets!P9+Assets!P31</f>
        <v>0</v>
      </c>
      <c r="Q54" s="253">
        <f>Assets!Q9+Assets!Q31</f>
        <v>0</v>
      </c>
      <c r="R54" s="253">
        <f>Assets!R9+Assets!R31</f>
        <v>0</v>
      </c>
      <c r="S54" s="253">
        <f>Assets!S9+Assets!S31</f>
        <v>0</v>
      </c>
      <c r="T54" s="253">
        <f>Assets!T9+Assets!T31</f>
        <v>0</v>
      </c>
      <c r="U54" s="253">
        <f>Assets!U9+Assets!U31</f>
        <v>0</v>
      </c>
      <c r="V54" s="253">
        <f>Assets!V9+Assets!V31</f>
        <v>0</v>
      </c>
      <c r="W54" s="253">
        <f>Assets!W9+Assets!W31</f>
        <v>0</v>
      </c>
      <c r="X54" s="253">
        <f>Assets!X9+Assets!X31</f>
        <v>0</v>
      </c>
      <c r="Y54" s="253">
        <f>Assets!Y9+Assets!Y31</f>
        <v>0</v>
      </c>
      <c r="Z54" s="253">
        <f>Assets!Z9+Assets!Z31</f>
        <v>0</v>
      </c>
      <c r="AA54" s="253">
        <f>Assets!AA9+Assets!AA31</f>
        <v>0</v>
      </c>
      <c r="AB54" s="253">
        <f>Assets!AB9+Assets!AB31</f>
        <v>0</v>
      </c>
      <c r="AC54" s="253">
        <f>Assets!AC9+Assets!AC31</f>
        <v>0</v>
      </c>
      <c r="AD54" s="253">
        <f>Assets!AD9+Assets!AD31</f>
        <v>0</v>
      </c>
      <c r="AE54" s="253">
        <f>Assets!AE9+Assets!AE31</f>
        <v>0</v>
      </c>
      <c r="AF54" s="253">
        <f>Assets!AF9+Assets!AF31</f>
        <v>0</v>
      </c>
      <c r="AG54" s="253">
        <f>Assets!AG9+Assets!AG31</f>
        <v>0</v>
      </c>
      <c r="AH54" s="253">
        <f>Assets!AH9+Assets!AH31</f>
        <v>0</v>
      </c>
      <c r="AI54" s="253">
        <f>Assets!AI9+Assets!AI31</f>
        <v>0</v>
      </c>
      <c r="AJ54" s="253">
        <f>Assets!AJ9+Assets!AJ31</f>
        <v>0</v>
      </c>
      <c r="AK54" s="253">
        <f>Assets!AK9+Assets!AK31</f>
        <v>0</v>
      </c>
      <c r="AL54" s="253">
        <f>Assets!AL9+Assets!AL31</f>
        <v>0</v>
      </c>
      <c r="AM54" s="253">
        <f>Assets!AM9+Assets!AM31</f>
        <v>0</v>
      </c>
      <c r="AN54" s="253">
        <f>Assets!AN9+Assets!AN31</f>
        <v>0</v>
      </c>
      <c r="AO54" s="253">
        <f>Assets!AO9+Assets!AO31</f>
        <v>0</v>
      </c>
      <c r="AP54" s="253">
        <f>Assets!AP9+Assets!AP31</f>
        <v>0</v>
      </c>
      <c r="AQ54" s="253">
        <f>Assets!AQ9+Assets!AQ31</f>
        <v>0</v>
      </c>
      <c r="AR54" s="253">
        <f>Assets!AR9+Assets!AR31</f>
        <v>0</v>
      </c>
      <c r="AS54" s="253">
        <f>Assets!AS9+Assets!AS31</f>
        <v>0</v>
      </c>
      <c r="AT54" s="253">
        <f>Assets!AT9+Assets!AT31</f>
        <v>0</v>
      </c>
      <c r="AU54" s="253">
        <f>Assets!AU9+Assets!AU31</f>
        <v>0</v>
      </c>
      <c r="AV54" s="253">
        <f>Assets!AV9+Assets!AV31</f>
        <v>0</v>
      </c>
      <c r="AW54" s="253">
        <f>Assets!AW9+Assets!AW31</f>
        <v>0</v>
      </c>
      <c r="AX54" s="253">
        <f>Assets!AX9+Assets!AX31</f>
        <v>0</v>
      </c>
      <c r="AY54" s="253">
        <f>Assets!AY9+Assets!AY31</f>
        <v>0</v>
      </c>
      <c r="AZ54" s="253">
        <f>Assets!AZ9+Assets!AZ31</f>
        <v>0</v>
      </c>
      <c r="BA54" s="253">
        <f>Assets!BA9+Assets!BA31</f>
        <v>0</v>
      </c>
      <c r="BB54" s="253">
        <f>Assets!BB9+Assets!BB31</f>
        <v>0</v>
      </c>
      <c r="BC54" s="253">
        <f>Assets!BC9+Assets!BC31</f>
        <v>0</v>
      </c>
      <c r="BD54" s="253">
        <f>Assets!BD9+Assets!BD31</f>
        <v>0</v>
      </c>
      <c r="BE54" s="253">
        <f>Assets!BE9+Assets!BE31</f>
        <v>0</v>
      </c>
      <c r="BF54" s="253">
        <f>Assets!BF9+Assets!BF31</f>
        <v>0</v>
      </c>
      <c r="BG54" s="253">
        <f>Assets!BG9+Assets!BG31</f>
        <v>0</v>
      </c>
      <c r="BH54" s="253">
        <f>Assets!BH9+Assets!BH31</f>
        <v>0</v>
      </c>
      <c r="BI54" s="253">
        <f>Assets!BI9+Assets!BI31</f>
        <v>0</v>
      </c>
      <c r="BJ54" s="55"/>
      <c r="BK54" s="55"/>
      <c r="BL54" s="55"/>
      <c r="BM54" s="55"/>
    </row>
    <row r="55" spans="1:65">
      <c r="A55" s="55"/>
      <c r="B55" s="55" t="s">
        <v>26</v>
      </c>
      <c r="C55" s="55"/>
      <c r="D55" s="55"/>
      <c r="E55" s="55"/>
      <c r="F55" s="254">
        <f>F18</f>
        <v>0</v>
      </c>
      <c r="G55" s="237">
        <f>G18</f>
        <v>27.961545262220817</v>
      </c>
      <c r="H55" s="237">
        <f t="shared" ref="H55:O55" si="43">H18</f>
        <v>30.373265548960784</v>
      </c>
      <c r="I55" s="237">
        <f t="shared" si="43"/>
        <v>32.490897534934057</v>
      </c>
      <c r="J55" s="237">
        <f t="shared" si="43"/>
        <v>34.535209701105138</v>
      </c>
      <c r="K55" s="237">
        <f t="shared" si="43"/>
        <v>36.236684864475265</v>
      </c>
      <c r="L55" s="237">
        <f t="shared" si="43"/>
        <v>37.800147965554807</v>
      </c>
      <c r="M55" s="237">
        <f t="shared" si="43"/>
        <v>36.66228692917992</v>
      </c>
      <c r="N55" s="237">
        <f t="shared" si="43"/>
        <v>35.468666919112444</v>
      </c>
      <c r="O55" s="237">
        <f t="shared" si="43"/>
        <v>34.201558901211513</v>
      </c>
      <c r="P55" s="237">
        <f t="shared" ref="P55:BI55" si="44">P18</f>
        <v>32.860753109919195</v>
      </c>
      <c r="Q55" s="237">
        <f t="shared" si="44"/>
        <v>31.442083322841338</v>
      </c>
      <c r="R55" s="237">
        <f t="shared" si="44"/>
        <v>29.942818518228336</v>
      </c>
      <c r="S55" s="237">
        <f t="shared" si="44"/>
        <v>28.386317198585726</v>
      </c>
      <c r="T55" s="237">
        <f t="shared" si="44"/>
        <v>26.771628539354356</v>
      </c>
      <c r="U55" s="237">
        <f t="shared" si="44"/>
        <v>25.085577797159225</v>
      </c>
      <c r="V55" s="237">
        <f t="shared" si="44"/>
        <v>23.326723098644663</v>
      </c>
      <c r="W55" s="237">
        <f t="shared" si="44"/>
        <v>21.501090526501123</v>
      </c>
      <c r="X55" s="237">
        <f t="shared" si="44"/>
        <v>19.570807260735918</v>
      </c>
      <c r="Y55" s="237">
        <f t="shared" si="44"/>
        <v>17.531811584115406</v>
      </c>
      <c r="Z55" s="237">
        <f t="shared" si="44"/>
        <v>15.379904833899676</v>
      </c>
      <c r="AA55" s="237">
        <f t="shared" si="44"/>
        <v>13.110747111204716</v>
      </c>
      <c r="AB55" s="237">
        <f t="shared" si="44"/>
        <v>12.05834267962106</v>
      </c>
      <c r="AC55" s="237">
        <f t="shared" si="44"/>
        <v>11.919450964657504</v>
      </c>
      <c r="AD55" s="237">
        <f t="shared" si="44"/>
        <v>11.76629893063631</v>
      </c>
      <c r="AE55" s="237">
        <f t="shared" si="44"/>
        <v>11.598265804024264</v>
      </c>
      <c r="AF55" s="237">
        <f t="shared" si="44"/>
        <v>11.414708819136864</v>
      </c>
      <c r="AG55" s="237">
        <f t="shared" si="44"/>
        <v>11.21496250980929</v>
      </c>
      <c r="AH55" s="237">
        <f t="shared" si="44"/>
        <v>10.998337979477094</v>
      </c>
      <c r="AI55" s="237">
        <f t="shared" si="44"/>
        <v>10.764122149031902</v>
      </c>
      <c r="AJ55" s="237">
        <f t="shared" si="44"/>
        <v>10.511576981799022</v>
      </c>
      <c r="AK55" s="237">
        <f t="shared" si="44"/>
        <v>10.239938684965344</v>
      </c>
      <c r="AL55" s="237">
        <f t="shared" si="44"/>
        <v>9.9484168867664753</v>
      </c>
      <c r="AM55" s="237">
        <f t="shared" si="44"/>
        <v>9.6361937887224993</v>
      </c>
      <c r="AN55" s="237">
        <f t="shared" si="44"/>
        <v>9.3024232921911825</v>
      </c>
      <c r="AO55" s="237">
        <f t="shared" si="44"/>
        <v>8.946230098486776</v>
      </c>
      <c r="AP55" s="237">
        <f t="shared" si="44"/>
        <v>8.566708781790874</v>
      </c>
      <c r="AQ55" s="237">
        <f t="shared" si="44"/>
        <v>8.1629228340598576</v>
      </c>
      <c r="AR55" s="237">
        <f t="shared" si="44"/>
        <v>7.7339036811106006</v>
      </c>
      <c r="AS55" s="237">
        <f t="shared" si="44"/>
        <v>7.2786496690428928</v>
      </c>
      <c r="AT55" s="237">
        <f t="shared" si="44"/>
        <v>6.7961250201329477</v>
      </c>
      <c r="AU55" s="237">
        <f t="shared" si="44"/>
        <v>6.2852587573076768</v>
      </c>
      <c r="AV55" s="237">
        <f t="shared" si="44"/>
        <v>5.7449435962841449</v>
      </c>
      <c r="AW55" s="237">
        <f t="shared" si="44"/>
        <v>5.266089221442896</v>
      </c>
      <c r="AX55" s="237">
        <f t="shared" si="44"/>
        <v>4.8559884033641962</v>
      </c>
      <c r="AY55" s="237">
        <f t="shared" si="44"/>
        <v>4.5152775449909903</v>
      </c>
      <c r="AZ55" s="237">
        <f t="shared" si="44"/>
        <v>4.2347839940247285</v>
      </c>
      <c r="BA55" s="237">
        <f t="shared" si="44"/>
        <v>4.0007673933091228</v>
      </c>
      <c r="BB55" s="237">
        <f t="shared" si="44"/>
        <v>3.7530650249962707</v>
      </c>
      <c r="BC55" s="237">
        <f t="shared" si="44"/>
        <v>3.4906517074620069</v>
      </c>
      <c r="BD55" s="237">
        <f t="shared" si="44"/>
        <v>3.2129510075921708</v>
      </c>
      <c r="BE55" s="237">
        <f t="shared" si="44"/>
        <v>2.9193669708450591</v>
      </c>
      <c r="BF55" s="237">
        <f t="shared" si="44"/>
        <v>2.6092835080578087</v>
      </c>
      <c r="BG55" s="237">
        <f t="shared" si="44"/>
        <v>2.3187701379555046</v>
      </c>
      <c r="BH55" s="237">
        <f t="shared" si="44"/>
        <v>2.0516977487577539</v>
      </c>
      <c r="BI55" s="237">
        <f t="shared" si="44"/>
        <v>1.8132179493849658</v>
      </c>
      <c r="BJ55" s="55"/>
      <c r="BK55" s="55"/>
      <c r="BL55" s="55"/>
      <c r="BM55" s="55"/>
    </row>
    <row r="56" spans="1:65">
      <c r="A56" s="55"/>
      <c r="B56" s="55" t="s">
        <v>27</v>
      </c>
      <c r="C56" s="55"/>
      <c r="D56" s="55"/>
      <c r="E56" s="55"/>
      <c r="F56" s="254">
        <f>F12-G12</f>
        <v>-359.2318991214193</v>
      </c>
      <c r="G56" s="237">
        <f>G12-H12</f>
        <v>-30.98422675251112</v>
      </c>
      <c r="H56" s="237">
        <f t="shared" ref="H56:O56" si="45">H12-I12</f>
        <v>-27.205969942915146</v>
      </c>
      <c r="I56" s="237">
        <f t="shared" si="45"/>
        <v>-26.26400418731123</v>
      </c>
      <c r="J56" s="237">
        <f t="shared" si="45"/>
        <v>-21.859455495516215</v>
      </c>
      <c r="K56" s="237">
        <f t="shared" si="45"/>
        <v>-20.086365533092135</v>
      </c>
      <c r="L56" s="237">
        <f t="shared" si="45"/>
        <v>14.618504707087595</v>
      </c>
      <c r="M56" s="237">
        <f t="shared" si="45"/>
        <v>15.334860038125498</v>
      </c>
      <c r="N56" s="237">
        <f t="shared" si="45"/>
        <v>16.278986565078526</v>
      </c>
      <c r="O56" s="237">
        <f t="shared" si="45"/>
        <v>17.225808024627099</v>
      </c>
      <c r="P56" s="237">
        <f t="shared" ref="P56:BH56" si="46">P12-Q12</f>
        <v>18.226154422399816</v>
      </c>
      <c r="Q56" s="237">
        <f t="shared" si="46"/>
        <v>19.261587226179472</v>
      </c>
      <c r="R56" s="237">
        <f t="shared" si="46"/>
        <v>19.996925055343013</v>
      </c>
      <c r="S56" s="237">
        <f t="shared" si="46"/>
        <v>20.744478465187399</v>
      </c>
      <c r="T56" s="237">
        <f t="shared" si="46"/>
        <v>21.661292480576208</v>
      </c>
      <c r="U56" s="237">
        <f t="shared" si="46"/>
        <v>22.596630754871057</v>
      </c>
      <c r="V56" s="237">
        <f t="shared" si="46"/>
        <v>23.454549805412171</v>
      </c>
      <c r="W56" s="237">
        <f t="shared" si="46"/>
        <v>24.799034420319288</v>
      </c>
      <c r="X56" s="237">
        <f t="shared" si="46"/>
        <v>26.195701358551275</v>
      </c>
      <c r="Y56" s="237">
        <f t="shared" si="46"/>
        <v>27.646310007646576</v>
      </c>
      <c r="Z56" s="237">
        <f t="shared" si="46"/>
        <v>29.15267487849141</v>
      </c>
      <c r="AA56" s="237">
        <f t="shared" si="46"/>
        <v>13.520613365828268</v>
      </c>
      <c r="AB56" s="237">
        <f t="shared" si="46"/>
        <v>1.7843911726152726</v>
      </c>
      <c r="AC56" s="237">
        <f t="shared" si="46"/>
        <v>1.9675985543644288</v>
      </c>
      <c r="AD56" s="237">
        <f t="shared" si="46"/>
        <v>2.1587812340869732</v>
      </c>
      <c r="AE56" s="237">
        <f t="shared" si="46"/>
        <v>2.3582217527581975</v>
      </c>
      <c r="AF56" s="237">
        <f t="shared" si="46"/>
        <v>2.5662117515081775</v>
      </c>
      <c r="AG56" s="237">
        <f t="shared" si="46"/>
        <v>2.7830522489993257</v>
      </c>
      <c r="AH56" s="237">
        <f t="shared" si="46"/>
        <v>3.009053926958984</v>
      </c>
      <c r="AI56" s="237">
        <f t="shared" si="46"/>
        <v>3.2445374241022193</v>
      </c>
      <c r="AJ56" s="237">
        <f t="shared" si="46"/>
        <v>3.4898336386835354</v>
      </c>
      <c r="AK56" s="237">
        <f t="shared" si="46"/>
        <v>3.7452840399262186</v>
      </c>
      <c r="AL56" s="237">
        <f t="shared" si="46"/>
        <v>4.0112409885820028</v>
      </c>
      <c r="AM56" s="237">
        <f t="shared" si="46"/>
        <v>4.2880680668833975</v>
      </c>
      <c r="AN56" s="237">
        <f t="shared" si="46"/>
        <v>4.5761404181563705</v>
      </c>
      <c r="AO56" s="237">
        <f t="shared" si="46"/>
        <v>4.8758450963701137</v>
      </c>
      <c r="AP56" s="237">
        <f t="shared" si="46"/>
        <v>5.1875814259070268</v>
      </c>
      <c r="AQ56" s="237">
        <f t="shared" si="46"/>
        <v>5.5117613718457221</v>
      </c>
      <c r="AR56" s="237">
        <f t="shared" si="46"/>
        <v>5.8488099210558033</v>
      </c>
      <c r="AS56" s="237">
        <f t="shared" si="46"/>
        <v>6.1991654744137179</v>
      </c>
      <c r="AT56" s="237">
        <f t="shared" si="46"/>
        <v>6.5632802504566712</v>
      </c>
      <c r="AU56" s="237">
        <f t="shared" si="46"/>
        <v>6.9416207007996604</v>
      </c>
      <c r="AV56" s="237">
        <f t="shared" si="46"/>
        <v>6.1520121604023075</v>
      </c>
      <c r="AW56" s="237">
        <f t="shared" si="46"/>
        <v>5.2687108072208915</v>
      </c>
      <c r="AX56" s="237">
        <f t="shared" si="46"/>
        <v>4.3772333594904751</v>
      </c>
      <c r="AY56" s="237">
        <f t="shared" si="46"/>
        <v>3.6036002323899439</v>
      </c>
      <c r="AZ56" s="237">
        <f t="shared" si="46"/>
        <v>3.0064943518908009</v>
      </c>
      <c r="BA56" s="237">
        <f t="shared" si="46"/>
        <v>3.1823202670463502</v>
      </c>
      <c r="BB56" s="237">
        <f t="shared" si="46"/>
        <v>3.3713170544959539</v>
      </c>
      <c r="BC56" s="237">
        <f t="shared" si="46"/>
        <v>3.5677194828132031</v>
      </c>
      <c r="BD56" s="237">
        <f t="shared" si="46"/>
        <v>3.7717783507084022</v>
      </c>
      <c r="BE56" s="237">
        <f t="shared" si="46"/>
        <v>3.9837523348079316</v>
      </c>
      <c r="BF56" s="237">
        <f t="shared" si="46"/>
        <v>3.732328406149243</v>
      </c>
      <c r="BG56" s="237">
        <f t="shared" si="46"/>
        <v>3.4311738022586944</v>
      </c>
      <c r="BH56" s="237">
        <f t="shared" si="46"/>
        <v>3.0638346496011053</v>
      </c>
      <c r="BI56" s="237">
        <f>BI12-Assets!BI324*D12</f>
        <v>2.659163151493793</v>
      </c>
      <c r="BJ56" s="55"/>
      <c r="BK56" s="55"/>
      <c r="BL56" s="55"/>
      <c r="BM56" s="55"/>
    </row>
    <row r="57" spans="1:65">
      <c r="A57" s="55"/>
      <c r="B57" s="55"/>
      <c r="C57" s="55"/>
      <c r="D57" s="55"/>
      <c r="E57" s="55"/>
      <c r="F57" s="120"/>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row>
    <row r="58" spans="1:65">
      <c r="A58" s="55"/>
      <c r="B58" s="61" t="s">
        <v>36</v>
      </c>
      <c r="C58" s="55"/>
      <c r="D58" s="55"/>
      <c r="E58" s="55"/>
      <c r="F58" s="121"/>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55"/>
      <c r="BK58" s="55"/>
      <c r="BL58" s="55"/>
      <c r="BM58" s="55"/>
    </row>
    <row r="59" spans="1:65">
      <c r="A59" s="55"/>
      <c r="B59" s="55" t="s">
        <v>104</v>
      </c>
      <c r="C59" s="248" t="s">
        <v>39</v>
      </c>
      <c r="D59" s="249">
        <f ca="1">1-E60/E59</f>
        <v>0.31527361554991185</v>
      </c>
      <c r="E59" s="250">
        <f ca="1">IRR(OFFSET(F59,0,0,1,55+1))</f>
        <v>0.12213877523874088</v>
      </c>
      <c r="F59" s="252">
        <f t="shared" ref="F59:AK59" si="47">F27-F33-F54-F55-F56</f>
        <v>-239.48793274761289</v>
      </c>
      <c r="G59" s="236">
        <f t="shared" si="47"/>
        <v>8.6985142580494212</v>
      </c>
      <c r="H59" s="236">
        <f t="shared" si="47"/>
        <v>14.129565530095032</v>
      </c>
      <c r="I59" s="236">
        <f t="shared" si="47"/>
        <v>16.838274536698918</v>
      </c>
      <c r="J59" s="236">
        <f t="shared" si="47"/>
        <v>21.253483396432173</v>
      </c>
      <c r="K59" s="236">
        <f t="shared" si="47"/>
        <v>24.114733256318701</v>
      </c>
      <c r="L59" s="236">
        <f t="shared" si="47"/>
        <v>48.132374559129836</v>
      </c>
      <c r="M59" s="236">
        <f t="shared" si="47"/>
        <v>47.306144671736071</v>
      </c>
      <c r="N59" s="236">
        <f t="shared" si="47"/>
        <v>47.013210756930583</v>
      </c>
      <c r="O59" s="236">
        <f t="shared" si="47"/>
        <v>46.661686505478386</v>
      </c>
      <c r="P59" s="236">
        <f t="shared" si="47"/>
        <v>46.26228203456867</v>
      </c>
      <c r="Q59" s="236">
        <f t="shared" si="47"/>
        <v>45.816181005335153</v>
      </c>
      <c r="R59" s="236">
        <f t="shared" si="47"/>
        <v>45.09036208461967</v>
      </c>
      <c r="S59" s="236">
        <f t="shared" si="47"/>
        <v>44.31548848058992</v>
      </c>
      <c r="T59" s="236">
        <f t="shared" si="47"/>
        <v>43.596306291288826</v>
      </c>
      <c r="U59" s="236">
        <f t="shared" si="47"/>
        <v>42.822651765060328</v>
      </c>
      <c r="V59" s="236">
        <f t="shared" si="47"/>
        <v>41.923224215923554</v>
      </c>
      <c r="W59" s="236">
        <f t="shared" si="47"/>
        <v>41.424517471546125</v>
      </c>
      <c r="X59" s="236">
        <f t="shared" si="47"/>
        <v>40.765071835526641</v>
      </c>
      <c r="Y59" s="236">
        <f t="shared" si="47"/>
        <v>40.044738190654925</v>
      </c>
      <c r="Z59" s="236">
        <f t="shared" si="47"/>
        <v>39.260906665596025</v>
      </c>
      <c r="AA59" s="236">
        <f t="shared" si="47"/>
        <v>21.889176665591648</v>
      </c>
      <c r="AB59" s="236">
        <f t="shared" si="47"/>
        <v>11.816495834165341</v>
      </c>
      <c r="AC59" s="236">
        <f t="shared" si="47"/>
        <v>11.816230152756745</v>
      </c>
      <c r="AD59" s="236">
        <f t="shared" si="47"/>
        <v>11.808713854287888</v>
      </c>
      <c r="AE59" s="236">
        <f t="shared" si="47"/>
        <v>11.79358821764964</v>
      </c>
      <c r="AF59" s="236">
        <f t="shared" si="47"/>
        <v>11.770481207030899</v>
      </c>
      <c r="AG59" s="236">
        <f t="shared" si="47"/>
        <v>11.739007032593012</v>
      </c>
      <c r="AH59" s="236">
        <f t="shared" si="47"/>
        <v>11.698765697554579</v>
      </c>
      <c r="AI59" s="236">
        <f t="shared" si="47"/>
        <v>11.649342531281686</v>
      </c>
      <c r="AJ59" s="236">
        <f t="shared" si="47"/>
        <v>11.590307707969943</v>
      </c>
      <c r="AK59" s="236">
        <f t="shared" si="47"/>
        <v>11.521215750489494</v>
      </c>
      <c r="AL59" s="236">
        <f t="shared" ref="AL59:BH59" si="48">AL27-AL33-AL54-AL55-AL56</f>
        <v>11.441605018954911</v>
      </c>
      <c r="AM59" s="236">
        <f t="shared" si="48"/>
        <v>11.682839879450365</v>
      </c>
      <c r="AN59" s="236">
        <f t="shared" si="48"/>
        <v>12.665561274161323</v>
      </c>
      <c r="AO59" s="236">
        <f t="shared" si="48"/>
        <v>12.584207363749734</v>
      </c>
      <c r="AP59" s="236">
        <f t="shared" si="48"/>
        <v>12.49022639168161</v>
      </c>
      <c r="AQ59" s="236">
        <f t="shared" si="48"/>
        <v>12.383043184537136</v>
      </c>
      <c r="AR59" s="236">
        <f t="shared" si="48"/>
        <v>12.262061833463157</v>
      </c>
      <c r="AS59" s="236">
        <f t="shared" si="48"/>
        <v>12.126665020118416</v>
      </c>
      <c r="AT59" s="236">
        <f t="shared" si="48"/>
        <v>11.976213321954909</v>
      </c>
      <c r="AU59" s="236">
        <f t="shared" si="48"/>
        <v>11.810044496226578</v>
      </c>
      <c r="AV59" s="236">
        <f t="shared" si="48"/>
        <v>10.56601274352472</v>
      </c>
      <c r="AW59" s="236">
        <f t="shared" si="48"/>
        <v>9.3543259404800025</v>
      </c>
      <c r="AX59" s="236">
        <f t="shared" si="48"/>
        <v>8.1833960374493806</v>
      </c>
      <c r="AY59" s="236">
        <f t="shared" si="48"/>
        <v>7.1806868231594692</v>
      </c>
      <c r="AZ59" s="236">
        <f t="shared" si="48"/>
        <v>6.4026042499908726</v>
      </c>
      <c r="BA59" s="236">
        <f t="shared" si="48"/>
        <v>6.4605530146940069</v>
      </c>
      <c r="BB59" s="236">
        <f t="shared" si="48"/>
        <v>6.4314846177032265</v>
      </c>
      <c r="BC59" s="236">
        <f t="shared" si="48"/>
        <v>6.4236127270752998</v>
      </c>
      <c r="BD59" s="236">
        <f t="shared" si="48"/>
        <v>6.4126891832354929</v>
      </c>
      <c r="BE59" s="236">
        <f t="shared" si="48"/>
        <v>6.3835237264941949</v>
      </c>
      <c r="BF59" s="236">
        <f t="shared" si="48"/>
        <v>5.9543381362746945</v>
      </c>
      <c r="BG59" s="236">
        <f t="shared" si="48"/>
        <v>5.4371904605975523</v>
      </c>
      <c r="BH59" s="236">
        <f t="shared" si="48"/>
        <v>4.8774891937411127</v>
      </c>
      <c r="BI59" s="236">
        <f>BI27-BI33-BI54-BI55-BI56+Assets!BI324*D11</f>
        <v>18.059798993300674</v>
      </c>
      <c r="BJ59" s="55"/>
      <c r="BK59" s="55"/>
      <c r="BL59" s="55"/>
      <c r="BM59" s="55"/>
    </row>
    <row r="60" spans="1:65">
      <c r="A60" s="55"/>
      <c r="B60" s="55" t="s">
        <v>105</v>
      </c>
      <c r="C60" s="55"/>
      <c r="D60" s="55"/>
      <c r="E60" s="226">
        <f t="shared" ref="E60:E76" ca="1" si="49">IRR(OFFSET(F60,0,0,1,55+1))</f>
        <v>8.3631641970385001E-2</v>
      </c>
      <c r="F60" s="254">
        <f t="shared" ref="F60:AK60" si="50">F59-F42</f>
        <v>-239.48793274761289</v>
      </c>
      <c r="G60" s="237">
        <f t="shared" si="50"/>
        <v>-0.72633342646761356</v>
      </c>
      <c r="H60" s="237">
        <f t="shared" si="50"/>
        <v>3.131142950244838</v>
      </c>
      <c r="I60" s="237">
        <f t="shared" si="50"/>
        <v>5.4108857909512178</v>
      </c>
      <c r="J60" s="237">
        <f t="shared" si="50"/>
        <v>10.471673919220889</v>
      </c>
      <c r="K60" s="237">
        <f t="shared" si="50"/>
        <v>12.973531485208847</v>
      </c>
      <c r="L60" s="237">
        <f t="shared" si="50"/>
        <v>37.984780565720946</v>
      </c>
      <c r="M60" s="237">
        <f t="shared" si="50"/>
        <v>37.76057886444255</v>
      </c>
      <c r="N60" s="237">
        <f t="shared" si="50"/>
        <v>37.208496421305604</v>
      </c>
      <c r="O60" s="237">
        <f t="shared" si="50"/>
        <v>36.589069005717079</v>
      </c>
      <c r="P60" s="237">
        <f t="shared" si="50"/>
        <v>35.958990112577524</v>
      </c>
      <c r="Q60" s="237">
        <f t="shared" si="50"/>
        <v>35.285148067478303</v>
      </c>
      <c r="R60" s="237">
        <f t="shared" si="50"/>
        <v>34.348842049545596</v>
      </c>
      <c r="S60" s="237">
        <f t="shared" si="50"/>
        <v>33.37699417266677</v>
      </c>
      <c r="T60" s="237">
        <f t="shared" si="50"/>
        <v>32.472575800159674</v>
      </c>
      <c r="U60" s="237">
        <f t="shared" si="50"/>
        <v>31.521547338279984</v>
      </c>
      <c r="V60" s="237">
        <f t="shared" si="50"/>
        <v>30.464743411150703</v>
      </c>
      <c r="W60" s="237">
        <f t="shared" si="50"/>
        <v>29.538271366322533</v>
      </c>
      <c r="X60" s="237">
        <f t="shared" si="50"/>
        <v>28.657659339639295</v>
      </c>
      <c r="Y60" s="237">
        <f t="shared" si="50"/>
        <v>27.718243193500506</v>
      </c>
      <c r="Z60" s="237">
        <f t="shared" si="50"/>
        <v>26.717651664705826</v>
      </c>
      <c r="AA60" s="237">
        <f t="shared" si="50"/>
        <v>19.247059118501703</v>
      </c>
      <c r="AB60" s="237">
        <f t="shared" si="50"/>
        <v>11.816495834165341</v>
      </c>
      <c r="AC60" s="237">
        <f t="shared" si="50"/>
        <v>11.816230152756745</v>
      </c>
      <c r="AD60" s="237">
        <f t="shared" si="50"/>
        <v>11.808713854287888</v>
      </c>
      <c r="AE60" s="237">
        <f t="shared" si="50"/>
        <v>11.79358821764964</v>
      </c>
      <c r="AF60" s="237">
        <f t="shared" si="50"/>
        <v>11.770481207030899</v>
      </c>
      <c r="AG60" s="237">
        <f t="shared" si="50"/>
        <v>11.739007032593012</v>
      </c>
      <c r="AH60" s="237">
        <f t="shared" si="50"/>
        <v>11.698765697554579</v>
      </c>
      <c r="AI60" s="237">
        <f t="shared" si="50"/>
        <v>11.649342531281686</v>
      </c>
      <c r="AJ60" s="237">
        <f t="shared" si="50"/>
        <v>11.590307707969943</v>
      </c>
      <c r="AK60" s="237">
        <f t="shared" si="50"/>
        <v>11.521215750489494</v>
      </c>
      <c r="AL60" s="237">
        <f t="shared" ref="AL60:BI60" si="51">AL59-AL42</f>
        <v>11.441605018954911</v>
      </c>
      <c r="AM60" s="237">
        <f t="shared" si="51"/>
        <v>11.019154487682711</v>
      </c>
      <c r="AN60" s="237">
        <f t="shared" si="51"/>
        <v>9.8322320883564682</v>
      </c>
      <c r="AO60" s="237">
        <f t="shared" si="51"/>
        <v>9.6853729476042325</v>
      </c>
      <c r="AP60" s="237">
        <f t="shared" si="51"/>
        <v>9.5260653682954697</v>
      </c>
      <c r="AQ60" s="237">
        <f t="shared" si="51"/>
        <v>9.353783139512732</v>
      </c>
      <c r="AR60" s="237">
        <f t="shared" si="51"/>
        <v>9.1679816289979215</v>
      </c>
      <c r="AS60" s="237">
        <f t="shared" si="51"/>
        <v>8.9680971936492284</v>
      </c>
      <c r="AT60" s="237">
        <f t="shared" si="51"/>
        <v>8.7535465721218877</v>
      </c>
      <c r="AU60" s="237">
        <f t="shared" si="51"/>
        <v>8.5237262590091589</v>
      </c>
      <c r="AV60" s="237">
        <f t="shared" si="51"/>
        <v>7.7625974889679661</v>
      </c>
      <c r="AW60" s="237">
        <f t="shared" si="51"/>
        <v>6.9525296213397176</v>
      </c>
      <c r="AX60" s="237">
        <f t="shared" si="51"/>
        <v>6.2119870942424482</v>
      </c>
      <c r="AY60" s="237">
        <f t="shared" si="51"/>
        <v>5.5826550508044033</v>
      </c>
      <c r="AZ60" s="237">
        <f t="shared" si="51"/>
        <v>5.0702038989987557</v>
      </c>
      <c r="BA60" s="237">
        <f t="shared" si="51"/>
        <v>4.8342165175983425</v>
      </c>
      <c r="BB60" s="237">
        <f t="shared" si="51"/>
        <v>4.6786851895786876</v>
      </c>
      <c r="BC60" s="237">
        <f t="shared" si="51"/>
        <v>4.4859023061877954</v>
      </c>
      <c r="BD60" s="237">
        <f t="shared" si="51"/>
        <v>4.2794344153339727</v>
      </c>
      <c r="BE60" s="237">
        <f t="shared" si="51"/>
        <v>4.0737662608351055</v>
      </c>
      <c r="BF60" s="237">
        <f t="shared" si="51"/>
        <v>3.6211727843804034</v>
      </c>
      <c r="BG60" s="237">
        <f t="shared" si="51"/>
        <v>3.2247276962737561</v>
      </c>
      <c r="BH60" s="237">
        <f t="shared" si="51"/>
        <v>2.823906757493253</v>
      </c>
      <c r="BI60" s="237">
        <f t="shared" si="51"/>
        <v>16.196217158966927</v>
      </c>
      <c r="BJ60" s="55"/>
      <c r="BK60" s="55"/>
      <c r="BL60" s="55"/>
      <c r="BM60" s="55"/>
    </row>
    <row r="61" spans="1:65">
      <c r="A61" s="55"/>
      <c r="B61" s="55" t="s">
        <v>168</v>
      </c>
      <c r="C61" s="55"/>
      <c r="D61" s="55"/>
      <c r="E61" s="226">
        <f t="shared" ca="1" si="49"/>
        <v>0.10289554593174793</v>
      </c>
      <c r="F61" s="254">
        <f t="shared" ref="F61:AK61" si="52">F60-F25</f>
        <v>-239.48793274761289</v>
      </c>
      <c r="G61" s="237">
        <f t="shared" si="52"/>
        <v>3.9860904157909047</v>
      </c>
      <c r="H61" s="237">
        <f t="shared" si="52"/>
        <v>8.6303542401699325</v>
      </c>
      <c r="I61" s="237">
        <f t="shared" si="52"/>
        <v>11.124580163825069</v>
      </c>
      <c r="J61" s="237">
        <f t="shared" si="52"/>
        <v>15.862578657826536</v>
      </c>
      <c r="K61" s="237">
        <f t="shared" si="52"/>
        <v>18.544132370763776</v>
      </c>
      <c r="L61" s="237">
        <f t="shared" si="52"/>
        <v>43.058577562425391</v>
      </c>
      <c r="M61" s="237">
        <f t="shared" si="52"/>
        <v>42.533361768089307</v>
      </c>
      <c r="N61" s="237">
        <f t="shared" si="52"/>
        <v>42.110853589118094</v>
      </c>
      <c r="O61" s="237">
        <f t="shared" si="52"/>
        <v>41.625377755597739</v>
      </c>
      <c r="P61" s="237">
        <f t="shared" si="52"/>
        <v>41.110636073573097</v>
      </c>
      <c r="Q61" s="237">
        <f t="shared" si="52"/>
        <v>40.550664536406728</v>
      </c>
      <c r="R61" s="237">
        <f t="shared" si="52"/>
        <v>39.719602067082633</v>
      </c>
      <c r="S61" s="237">
        <f t="shared" si="52"/>
        <v>38.846241326628345</v>
      </c>
      <c r="T61" s="237">
        <f t="shared" si="52"/>
        <v>38.03444104572425</v>
      </c>
      <c r="U61" s="237">
        <f t="shared" si="52"/>
        <v>37.172099551670158</v>
      </c>
      <c r="V61" s="237">
        <f t="shared" si="52"/>
        <v>36.19398381353713</v>
      </c>
      <c r="W61" s="237">
        <f t="shared" si="52"/>
        <v>35.481394418934329</v>
      </c>
      <c r="X61" s="237">
        <f t="shared" si="52"/>
        <v>34.711365587582968</v>
      </c>
      <c r="Y61" s="237">
        <f t="shared" si="52"/>
        <v>33.881490692077712</v>
      </c>
      <c r="Z61" s="237">
        <f t="shared" si="52"/>
        <v>32.989279165150926</v>
      </c>
      <c r="AA61" s="237">
        <f t="shared" si="52"/>
        <v>20.568117892046676</v>
      </c>
      <c r="AB61" s="237">
        <f t="shared" si="52"/>
        <v>11.816495834165341</v>
      </c>
      <c r="AC61" s="237">
        <f t="shared" si="52"/>
        <v>11.816230152756745</v>
      </c>
      <c r="AD61" s="237">
        <f t="shared" si="52"/>
        <v>11.808713854287888</v>
      </c>
      <c r="AE61" s="237">
        <f t="shared" si="52"/>
        <v>11.79358821764964</v>
      </c>
      <c r="AF61" s="237">
        <f t="shared" si="52"/>
        <v>11.770481207030899</v>
      </c>
      <c r="AG61" s="237">
        <f t="shared" si="52"/>
        <v>11.739007032593012</v>
      </c>
      <c r="AH61" s="237">
        <f t="shared" si="52"/>
        <v>11.698765697554579</v>
      </c>
      <c r="AI61" s="237">
        <f t="shared" si="52"/>
        <v>11.649342531281686</v>
      </c>
      <c r="AJ61" s="237">
        <f t="shared" si="52"/>
        <v>11.590307707969943</v>
      </c>
      <c r="AK61" s="237">
        <f t="shared" si="52"/>
        <v>11.521215750489494</v>
      </c>
      <c r="AL61" s="237">
        <f t="shared" ref="AL61:BI61" si="53">AL60-AL25</f>
        <v>11.441605018954911</v>
      </c>
      <c r="AM61" s="237">
        <f t="shared" si="53"/>
        <v>11.350997183566538</v>
      </c>
      <c r="AN61" s="237">
        <f t="shared" si="53"/>
        <v>11.248896681258895</v>
      </c>
      <c r="AO61" s="237">
        <f t="shared" si="53"/>
        <v>11.134790155676983</v>
      </c>
      <c r="AP61" s="237">
        <f t="shared" si="53"/>
        <v>11.00814587998854</v>
      </c>
      <c r="AQ61" s="237">
        <f t="shared" si="53"/>
        <v>10.868413162024934</v>
      </c>
      <c r="AR61" s="237">
        <f t="shared" si="53"/>
        <v>10.715021731230539</v>
      </c>
      <c r="AS61" s="237">
        <f t="shared" si="53"/>
        <v>10.547381106883822</v>
      </c>
      <c r="AT61" s="237">
        <f t="shared" si="53"/>
        <v>10.3648799470384</v>
      </c>
      <c r="AU61" s="237">
        <f t="shared" si="53"/>
        <v>10.166885377617868</v>
      </c>
      <c r="AV61" s="237">
        <f t="shared" si="53"/>
        <v>9.1643051162463429</v>
      </c>
      <c r="AW61" s="237">
        <f t="shared" si="53"/>
        <v>8.1534277809098601</v>
      </c>
      <c r="AX61" s="237">
        <f t="shared" si="53"/>
        <v>7.1976915658459149</v>
      </c>
      <c r="AY61" s="237">
        <f t="shared" si="53"/>
        <v>6.3816709369819362</v>
      </c>
      <c r="AZ61" s="237">
        <f t="shared" si="53"/>
        <v>5.7364040744948142</v>
      </c>
      <c r="BA61" s="237">
        <f t="shared" si="53"/>
        <v>5.6473847661461747</v>
      </c>
      <c r="BB61" s="237">
        <f t="shared" si="53"/>
        <v>5.5550849036409566</v>
      </c>
      <c r="BC61" s="237">
        <f t="shared" si="53"/>
        <v>5.4547575166315481</v>
      </c>
      <c r="BD61" s="237">
        <f t="shared" si="53"/>
        <v>5.3460617992847332</v>
      </c>
      <c r="BE61" s="237">
        <f t="shared" si="53"/>
        <v>5.2286449936646502</v>
      </c>
      <c r="BF61" s="237">
        <f t="shared" si="53"/>
        <v>4.7877554603275492</v>
      </c>
      <c r="BG61" s="237">
        <f t="shared" si="53"/>
        <v>4.3309590784356544</v>
      </c>
      <c r="BH61" s="237">
        <f t="shared" si="53"/>
        <v>3.8506979756171829</v>
      </c>
      <c r="BI61" s="237">
        <f t="shared" si="53"/>
        <v>17.128008076133799</v>
      </c>
      <c r="BJ61" s="55"/>
      <c r="BK61" s="55"/>
      <c r="BL61" s="55"/>
      <c r="BM61" s="55"/>
    </row>
    <row r="62" spans="1:65">
      <c r="A62" s="55"/>
      <c r="B62" s="61" t="s">
        <v>35</v>
      </c>
      <c r="C62" s="55"/>
      <c r="D62" s="55"/>
      <c r="E62" s="124"/>
      <c r="F62" s="121"/>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55"/>
      <c r="BK62" s="55"/>
      <c r="BL62" s="55"/>
      <c r="BM62" s="55"/>
    </row>
    <row r="63" spans="1:65">
      <c r="A63" s="55"/>
      <c r="B63" s="55" t="s">
        <v>104</v>
      </c>
      <c r="C63" s="55"/>
      <c r="D63" s="55"/>
      <c r="E63" s="225">
        <f t="shared" ca="1" si="49"/>
        <v>9.503821861941722E-2</v>
      </c>
      <c r="F63" s="252">
        <f t="shared" ref="F63:O63" si="54">F59/F$8</f>
        <v>-239.48793274761289</v>
      </c>
      <c r="G63" s="236">
        <f t="shared" si="54"/>
        <v>8.4884381218676683</v>
      </c>
      <c r="H63" s="236">
        <f t="shared" si="54"/>
        <v>13.455325950196784</v>
      </c>
      <c r="I63" s="236">
        <f t="shared" si="54"/>
        <v>15.647526959638549</v>
      </c>
      <c r="J63" s="236">
        <f t="shared" si="54"/>
        <v>19.273516052939172</v>
      </c>
      <c r="K63" s="236">
        <f t="shared" si="54"/>
        <v>21.340077860509385</v>
      </c>
      <c r="L63" s="236">
        <f t="shared" si="54"/>
        <v>41.56555008453801</v>
      </c>
      <c r="M63" s="236">
        <f t="shared" si="54"/>
        <v>39.865435041713063</v>
      </c>
      <c r="N63" s="236">
        <f t="shared" si="54"/>
        <v>38.661755669449406</v>
      </c>
      <c r="O63" s="236">
        <f t="shared" si="54"/>
        <v>37.445945308661997</v>
      </c>
      <c r="P63" s="236">
        <f t="shared" ref="P63:BI63" si="55">P59/P$8</f>
        <v>36.228814787329142</v>
      </c>
      <c r="Q63" s="236">
        <f t="shared" si="55"/>
        <v>35.012947121260211</v>
      </c>
      <c r="R63" s="236">
        <f t="shared" si="55"/>
        <v>33.626077707068262</v>
      </c>
      <c r="S63" s="236">
        <f t="shared" si="55"/>
        <v>32.250075651355772</v>
      </c>
      <c r="T63" s="236">
        <f t="shared" si="55"/>
        <v>30.960473889294274</v>
      </c>
      <c r="U63" s="236">
        <f t="shared" si="55"/>
        <v>29.67660177587657</v>
      </c>
      <c r="V63" s="236">
        <f t="shared" si="55"/>
        <v>28.35162755720259</v>
      </c>
      <c r="W63" s="236">
        <f t="shared" si="55"/>
        <v>27.337795159294096</v>
      </c>
      <c r="X63" s="236">
        <f t="shared" si="55"/>
        <v>26.25287956055751</v>
      </c>
      <c r="Y63" s="236">
        <f t="shared" si="55"/>
        <v>25.16615692136881</v>
      </c>
      <c r="Z63" s="236">
        <f t="shared" si="55"/>
        <v>24.07767088321263</v>
      </c>
      <c r="AA63" s="236">
        <f t="shared" si="55"/>
        <v>13.099848799515852</v>
      </c>
      <c r="AB63" s="236">
        <f t="shared" si="55"/>
        <v>6.9009402980476615</v>
      </c>
      <c r="AC63" s="236">
        <f t="shared" si="55"/>
        <v>6.7341256099580189</v>
      </c>
      <c r="AD63" s="236">
        <f t="shared" si="55"/>
        <v>6.5673109218683825</v>
      </c>
      <c r="AE63" s="236">
        <f t="shared" si="55"/>
        <v>6.4004962337787417</v>
      </c>
      <c r="AF63" s="236">
        <f t="shared" si="55"/>
        <v>6.2336815456891204</v>
      </c>
      <c r="AG63" s="236">
        <f t="shared" si="55"/>
        <v>6.0668668575994653</v>
      </c>
      <c r="AH63" s="236">
        <f t="shared" si="55"/>
        <v>5.9000521695098369</v>
      </c>
      <c r="AI63" s="236">
        <f t="shared" si="55"/>
        <v>5.7332374814201854</v>
      </c>
      <c r="AJ63" s="236">
        <f t="shared" si="55"/>
        <v>5.5664227933305561</v>
      </c>
      <c r="AK63" s="236">
        <f t="shared" si="55"/>
        <v>5.3996081052409099</v>
      </c>
      <c r="AL63" s="236">
        <f t="shared" si="55"/>
        <v>5.2327934171512727</v>
      </c>
      <c r="AM63" s="236">
        <f t="shared" si="55"/>
        <v>5.2140809628614759</v>
      </c>
      <c r="AN63" s="236">
        <f t="shared" si="55"/>
        <v>5.5161554160664901</v>
      </c>
      <c r="AO63" s="236">
        <f t="shared" si="55"/>
        <v>5.3483599368970367</v>
      </c>
      <c r="AP63" s="236">
        <f t="shared" si="55"/>
        <v>5.1802149230230397</v>
      </c>
      <c r="AQ63" s="236">
        <f t="shared" si="55"/>
        <v>5.0117288159895423</v>
      </c>
      <c r="AR63" s="236">
        <f t="shared" si="55"/>
        <v>4.8429098534714914</v>
      </c>
      <c r="AS63" s="236">
        <f t="shared" si="55"/>
        <v>4.6737660741973848</v>
      </c>
      <c r="AT63" s="236">
        <f t="shared" si="55"/>
        <v>4.5043053227538561</v>
      </c>
      <c r="AU63" s="236">
        <f t="shared" si="55"/>
        <v>4.3345352542745204</v>
      </c>
      <c r="AV63" s="236">
        <f t="shared" si="55"/>
        <v>3.7842937744048166</v>
      </c>
      <c r="AW63" s="236">
        <f t="shared" si="55"/>
        <v>3.2694064788038641</v>
      </c>
      <c r="AX63" s="236">
        <f t="shared" si="55"/>
        <v>2.7910826528197608</v>
      </c>
      <c r="AY63" s="236">
        <f t="shared" si="55"/>
        <v>2.3899445312056957</v>
      </c>
      <c r="AZ63" s="236">
        <f t="shared" si="55"/>
        <v>2.0795109019835336</v>
      </c>
      <c r="BA63" s="236">
        <f t="shared" si="55"/>
        <v>2.0476557489299072</v>
      </c>
      <c r="BB63" s="236">
        <f t="shared" si="55"/>
        <v>1.9892125618528251</v>
      </c>
      <c r="BC63" s="236">
        <f t="shared" si="55"/>
        <v>1.9387955543703221</v>
      </c>
      <c r="BD63" s="236">
        <f t="shared" si="55"/>
        <v>1.8887547231630186</v>
      </c>
      <c r="BE63" s="236">
        <f t="shared" si="55"/>
        <v>1.8347570162768116</v>
      </c>
      <c r="BF63" s="236">
        <f t="shared" si="55"/>
        <v>1.6700684879051311</v>
      </c>
      <c r="BG63" s="236">
        <f t="shared" si="55"/>
        <v>1.4881888331359887</v>
      </c>
      <c r="BH63" s="236">
        <f t="shared" si="55"/>
        <v>1.3027543094691927</v>
      </c>
      <c r="BI63" s="236">
        <f t="shared" si="55"/>
        <v>4.7071910178337459</v>
      </c>
      <c r="BJ63" s="55"/>
      <c r="BK63" s="55"/>
      <c r="BL63" s="55"/>
      <c r="BM63" s="55"/>
    </row>
    <row r="64" spans="1:65">
      <c r="A64" s="55"/>
      <c r="B64" s="55" t="s">
        <v>105</v>
      </c>
      <c r="C64" s="55"/>
      <c r="D64" s="55"/>
      <c r="E64" s="226">
        <f t="shared" ca="1" si="49"/>
        <v>5.7461063680881198E-2</v>
      </c>
      <c r="F64" s="254">
        <f t="shared" ref="F64:O65" si="56">F60/F$8</f>
        <v>-239.48793274761289</v>
      </c>
      <c r="G64" s="237">
        <f t="shared" si="56"/>
        <v>-0.70879188830541884</v>
      </c>
      <c r="H64" s="237">
        <f t="shared" si="56"/>
        <v>2.9817299691536747</v>
      </c>
      <c r="I64" s="237">
        <f t="shared" si="56"/>
        <v>5.0282456854414121</v>
      </c>
      <c r="J64" s="237">
        <f t="shared" si="56"/>
        <v>9.496136309454517</v>
      </c>
      <c r="K64" s="237">
        <f t="shared" si="56"/>
        <v>11.480789319847984</v>
      </c>
      <c r="L64" s="237">
        <f t="shared" si="56"/>
        <v>32.802418611511847</v>
      </c>
      <c r="M64" s="237">
        <f t="shared" si="56"/>
        <v>31.82127637548346</v>
      </c>
      <c r="N64" s="237">
        <f t="shared" si="56"/>
        <v>30.598756696404376</v>
      </c>
      <c r="O64" s="237">
        <f t="shared" si="56"/>
        <v>29.362682309437776</v>
      </c>
      <c r="P64" s="237">
        <f t="shared" ref="P64:BI64" si="57">P60/P$8</f>
        <v>28.160123872715857</v>
      </c>
      <c r="Q64" s="237">
        <f t="shared" si="57"/>
        <v>26.965080815194788</v>
      </c>
      <c r="R64" s="237">
        <f t="shared" si="57"/>
        <v>25.615603390770072</v>
      </c>
      <c r="S64" s="237">
        <f t="shared" si="57"/>
        <v>24.289715040709286</v>
      </c>
      <c r="T64" s="237">
        <f t="shared" si="57"/>
        <v>23.060814566757447</v>
      </c>
      <c r="U64" s="237">
        <f t="shared" si="57"/>
        <v>21.844803372985588</v>
      </c>
      <c r="V64" s="237">
        <f t="shared" si="57"/>
        <v>20.602543696785151</v>
      </c>
      <c r="W64" s="237">
        <f t="shared" si="57"/>
        <v>19.493557469361829</v>
      </c>
      <c r="X64" s="237">
        <f t="shared" si="57"/>
        <v>18.455654442766591</v>
      </c>
      <c r="Y64" s="237">
        <f t="shared" si="57"/>
        <v>17.419558456623491</v>
      </c>
      <c r="Z64" s="237">
        <f t="shared" si="57"/>
        <v>16.38522586944794</v>
      </c>
      <c r="AA64" s="237">
        <f t="shared" si="57"/>
        <v>11.518640839701048</v>
      </c>
      <c r="AB64" s="237">
        <f t="shared" si="57"/>
        <v>6.9009402980476615</v>
      </c>
      <c r="AC64" s="237">
        <f t="shared" si="57"/>
        <v>6.7341256099580189</v>
      </c>
      <c r="AD64" s="237">
        <f t="shared" si="57"/>
        <v>6.5673109218683825</v>
      </c>
      <c r="AE64" s="237">
        <f t="shared" si="57"/>
        <v>6.4004962337787417</v>
      </c>
      <c r="AF64" s="237">
        <f t="shared" si="57"/>
        <v>6.2336815456891204</v>
      </c>
      <c r="AG64" s="237">
        <f t="shared" si="57"/>
        <v>6.0668668575994653</v>
      </c>
      <c r="AH64" s="237">
        <f t="shared" si="57"/>
        <v>5.9000521695098369</v>
      </c>
      <c r="AI64" s="237">
        <f t="shared" si="57"/>
        <v>5.7332374814201854</v>
      </c>
      <c r="AJ64" s="237">
        <f t="shared" si="57"/>
        <v>5.5664227933305561</v>
      </c>
      <c r="AK64" s="237">
        <f t="shared" si="57"/>
        <v>5.3996081052409099</v>
      </c>
      <c r="AL64" s="237">
        <f t="shared" si="57"/>
        <v>5.2327934171512727</v>
      </c>
      <c r="AM64" s="237">
        <f t="shared" si="57"/>
        <v>4.9178764952617895</v>
      </c>
      <c r="AN64" s="237">
        <f t="shared" si="57"/>
        <v>4.2821726658775034</v>
      </c>
      <c r="AO64" s="237">
        <f t="shared" si="57"/>
        <v>4.1163387688676538</v>
      </c>
      <c r="AP64" s="237">
        <f t="shared" si="57"/>
        <v>3.9508544065623914</v>
      </c>
      <c r="AQ64" s="237">
        <f t="shared" si="57"/>
        <v>3.7857111374166106</v>
      </c>
      <c r="AR64" s="237">
        <f t="shared" si="57"/>
        <v>3.6209007237553541</v>
      </c>
      <c r="AS64" s="237">
        <f t="shared" si="57"/>
        <v>3.4564151268502048</v>
      </c>
      <c r="AT64" s="237">
        <f t="shared" si="57"/>
        <v>3.2922465021144385</v>
      </c>
      <c r="AU64" s="237">
        <f t="shared" si="57"/>
        <v>3.1283871944145001</v>
      </c>
      <c r="AV64" s="237">
        <f t="shared" si="57"/>
        <v>2.7802303540391531</v>
      </c>
      <c r="AW64" s="237">
        <f t="shared" si="57"/>
        <v>2.4299608045213636</v>
      </c>
      <c r="AX64" s="237">
        <f t="shared" si="57"/>
        <v>2.1187010061515159</v>
      </c>
      <c r="AY64" s="237">
        <f t="shared" si="57"/>
        <v>1.8580723873440446</v>
      </c>
      <c r="AZ64" s="237">
        <f t="shared" si="57"/>
        <v>1.6467587049851413</v>
      </c>
      <c r="BA64" s="237">
        <f t="shared" si="57"/>
        <v>1.5321925570950525</v>
      </c>
      <c r="BB64" s="237">
        <f t="shared" si="57"/>
        <v>1.4470841345786063</v>
      </c>
      <c r="BC64" s="237">
        <f t="shared" si="57"/>
        <v>1.3539495324675916</v>
      </c>
      <c r="BD64" s="237">
        <f t="shared" si="57"/>
        <v>1.2604387540813684</v>
      </c>
      <c r="BE64" s="237">
        <f t="shared" si="57"/>
        <v>1.1708848513740633</v>
      </c>
      <c r="BF64" s="237">
        <f t="shared" si="57"/>
        <v>1.0156639441771864</v>
      </c>
      <c r="BG64" s="237">
        <f t="shared" si="57"/>
        <v>0.88262564688078471</v>
      </c>
      <c r="BH64" s="237">
        <f t="shared" si="57"/>
        <v>0.75425214731060586</v>
      </c>
      <c r="BI64" s="237">
        <f t="shared" si="57"/>
        <v>4.2214582765763247</v>
      </c>
      <c r="BJ64" s="55"/>
      <c r="BK64" s="55"/>
      <c r="BL64" s="55"/>
      <c r="BM64" s="55"/>
    </row>
    <row r="65" spans="1:65">
      <c r="A65" s="55"/>
      <c r="B65" s="55" t="s">
        <v>168</v>
      </c>
      <c r="C65" s="55"/>
      <c r="D65" s="55"/>
      <c r="E65" s="226">
        <f t="shared" ca="1" si="49"/>
        <v>7.6259728822291803E-2</v>
      </c>
      <c r="F65" s="254">
        <f t="shared" si="56"/>
        <v>-239.48793274761289</v>
      </c>
      <c r="G65" s="237">
        <f t="shared" si="56"/>
        <v>3.8898231167811259</v>
      </c>
      <c r="H65" s="237">
        <f t="shared" si="56"/>
        <v>8.2185279596752263</v>
      </c>
      <c r="I65" s="237">
        <f t="shared" si="56"/>
        <v>10.337886322539982</v>
      </c>
      <c r="J65" s="237">
        <f t="shared" si="56"/>
        <v>14.384826181196848</v>
      </c>
      <c r="K65" s="237">
        <f t="shared" si="56"/>
        <v>16.410433590178688</v>
      </c>
      <c r="L65" s="237">
        <f t="shared" si="56"/>
        <v>37.183984348024929</v>
      </c>
      <c r="M65" s="237">
        <f t="shared" si="56"/>
        <v>35.84335570859826</v>
      </c>
      <c r="N65" s="237">
        <f t="shared" si="56"/>
        <v>34.630256182926892</v>
      </c>
      <c r="O65" s="237">
        <f t="shared" si="56"/>
        <v>33.404313809049889</v>
      </c>
      <c r="P65" s="237">
        <f t="shared" ref="P65:BI65" si="58">P61/P$8</f>
        <v>32.1944693300225</v>
      </c>
      <c r="Q65" s="237">
        <f t="shared" si="58"/>
        <v>30.9890139682275</v>
      </c>
      <c r="R65" s="237">
        <f t="shared" si="58"/>
        <v>29.620840548919166</v>
      </c>
      <c r="S65" s="237">
        <f t="shared" si="58"/>
        <v>28.269895346032531</v>
      </c>
      <c r="T65" s="237">
        <f t="shared" si="58"/>
        <v>27.010644228025861</v>
      </c>
      <c r="U65" s="237">
        <f t="shared" si="58"/>
        <v>25.760702574431079</v>
      </c>
      <c r="V65" s="237">
        <f t="shared" si="58"/>
        <v>24.477085626993873</v>
      </c>
      <c r="W65" s="237">
        <f t="shared" si="58"/>
        <v>23.415676314327964</v>
      </c>
      <c r="X65" s="237">
        <f t="shared" si="58"/>
        <v>22.354267001662052</v>
      </c>
      <c r="Y65" s="237">
        <f t="shared" si="58"/>
        <v>21.292857688996147</v>
      </c>
      <c r="Z65" s="237">
        <f t="shared" si="58"/>
        <v>20.231448376330285</v>
      </c>
      <c r="AA65" s="237">
        <f t="shared" si="58"/>
        <v>12.30924481960845</v>
      </c>
      <c r="AB65" s="237">
        <f t="shared" si="58"/>
        <v>6.9009402980476615</v>
      </c>
      <c r="AC65" s="237">
        <f t="shared" si="58"/>
        <v>6.7341256099580189</v>
      </c>
      <c r="AD65" s="237">
        <f t="shared" si="58"/>
        <v>6.5673109218683825</v>
      </c>
      <c r="AE65" s="237">
        <f t="shared" si="58"/>
        <v>6.4004962337787417</v>
      </c>
      <c r="AF65" s="237">
        <f t="shared" si="58"/>
        <v>6.2336815456891204</v>
      </c>
      <c r="AG65" s="237">
        <f t="shared" si="58"/>
        <v>6.0668668575994653</v>
      </c>
      <c r="AH65" s="237">
        <f t="shared" si="58"/>
        <v>5.9000521695098369</v>
      </c>
      <c r="AI65" s="237">
        <f t="shared" si="58"/>
        <v>5.7332374814201854</v>
      </c>
      <c r="AJ65" s="237">
        <f t="shared" si="58"/>
        <v>5.5664227933305561</v>
      </c>
      <c r="AK65" s="237">
        <f t="shared" si="58"/>
        <v>5.3996081052409099</v>
      </c>
      <c r="AL65" s="237">
        <f t="shared" si="58"/>
        <v>5.2327934171512727</v>
      </c>
      <c r="AM65" s="237">
        <f t="shared" si="58"/>
        <v>5.0659787290616327</v>
      </c>
      <c r="AN65" s="237">
        <f t="shared" si="58"/>
        <v>4.8991640409719963</v>
      </c>
      <c r="AO65" s="237">
        <f t="shared" si="58"/>
        <v>4.7323493528823457</v>
      </c>
      <c r="AP65" s="237">
        <f t="shared" si="58"/>
        <v>4.5655346647927155</v>
      </c>
      <c r="AQ65" s="237">
        <f t="shared" si="58"/>
        <v>4.3987199767030765</v>
      </c>
      <c r="AR65" s="237">
        <f t="shared" si="58"/>
        <v>4.2319052886134232</v>
      </c>
      <c r="AS65" s="237">
        <f t="shared" si="58"/>
        <v>4.0650906005237948</v>
      </c>
      <c r="AT65" s="237">
        <f t="shared" si="58"/>
        <v>3.8982759124341477</v>
      </c>
      <c r="AU65" s="237">
        <f t="shared" si="58"/>
        <v>3.7314612243445104</v>
      </c>
      <c r="AV65" s="237">
        <f t="shared" si="58"/>
        <v>3.2822620642219849</v>
      </c>
      <c r="AW65" s="237">
        <f t="shared" si="58"/>
        <v>2.8496836416626139</v>
      </c>
      <c r="AX65" s="237">
        <f t="shared" si="58"/>
        <v>2.4548918294856383</v>
      </c>
      <c r="AY65" s="237">
        <f t="shared" si="58"/>
        <v>2.12400845927487</v>
      </c>
      <c r="AZ65" s="237">
        <f t="shared" si="58"/>
        <v>1.8631348034843374</v>
      </c>
      <c r="BA65" s="237">
        <f t="shared" si="58"/>
        <v>1.7899241530124799</v>
      </c>
      <c r="BB65" s="237">
        <f t="shared" si="58"/>
        <v>1.7181483482157156</v>
      </c>
      <c r="BC65" s="237">
        <f t="shared" si="58"/>
        <v>1.6463725434189571</v>
      </c>
      <c r="BD65" s="237">
        <f t="shared" si="58"/>
        <v>1.5745967386221937</v>
      </c>
      <c r="BE65" s="237">
        <f t="shared" si="58"/>
        <v>1.5028209338254375</v>
      </c>
      <c r="BF65" s="237">
        <f t="shared" si="58"/>
        <v>1.3428662160411589</v>
      </c>
      <c r="BG65" s="237">
        <f t="shared" si="58"/>
        <v>1.1854072400083868</v>
      </c>
      <c r="BH65" s="237">
        <f t="shared" si="58"/>
        <v>1.0285032283898994</v>
      </c>
      <c r="BI65" s="237">
        <f t="shared" si="58"/>
        <v>4.4643246472050349</v>
      </c>
      <c r="BJ65" s="55"/>
      <c r="BK65" s="55"/>
      <c r="BL65" s="55"/>
      <c r="BM65" s="55"/>
    </row>
    <row r="66" spans="1:65">
      <c r="A66" s="55"/>
      <c r="B66" s="61" t="s">
        <v>56</v>
      </c>
      <c r="C66" s="55"/>
      <c r="D66" s="55"/>
      <c r="E66" s="124"/>
      <c r="F66" s="121"/>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55"/>
      <c r="BK66" s="55"/>
      <c r="BL66" s="55"/>
      <c r="BM66" s="55"/>
    </row>
    <row r="67" spans="1:65" s="11" customFormat="1">
      <c r="A67" s="100"/>
      <c r="B67" s="100" t="s">
        <v>114</v>
      </c>
      <c r="C67" s="100"/>
      <c r="D67" s="55"/>
      <c r="E67" s="124"/>
      <c r="F67" s="255"/>
      <c r="G67" s="256">
        <f t="shared" ref="G67:AL67" si="59">MAX(0,MIN(G35+G40,F68+G35))</f>
        <v>27.961545262220817</v>
      </c>
      <c r="H67" s="256">
        <f t="shared" si="59"/>
        <v>30.373265548960784</v>
      </c>
      <c r="I67" s="256">
        <f t="shared" si="59"/>
        <v>32.490897534934057</v>
      </c>
      <c r="J67" s="256">
        <f t="shared" si="59"/>
        <v>34.535209701105138</v>
      </c>
      <c r="K67" s="256">
        <f t="shared" si="59"/>
        <v>36.236684864475265</v>
      </c>
      <c r="L67" s="256">
        <f t="shared" si="59"/>
        <v>37.800147965554807</v>
      </c>
      <c r="M67" s="256">
        <f t="shared" si="59"/>
        <v>36.66228692917992</v>
      </c>
      <c r="N67" s="256">
        <f t="shared" si="59"/>
        <v>35.468666919112444</v>
      </c>
      <c r="O67" s="256">
        <f t="shared" si="59"/>
        <v>34.201558901211513</v>
      </c>
      <c r="P67" s="256">
        <f t="shared" si="59"/>
        <v>32.860753109919195</v>
      </c>
      <c r="Q67" s="256">
        <f t="shared" si="59"/>
        <v>31.442083322841338</v>
      </c>
      <c r="R67" s="256">
        <f t="shared" si="59"/>
        <v>29.942818518228336</v>
      </c>
      <c r="S67" s="256">
        <f t="shared" si="59"/>
        <v>28.386317198585726</v>
      </c>
      <c r="T67" s="256">
        <f t="shared" si="59"/>
        <v>26.771628539354356</v>
      </c>
      <c r="U67" s="256">
        <f t="shared" si="59"/>
        <v>25.085577797159225</v>
      </c>
      <c r="V67" s="256">
        <f t="shared" si="59"/>
        <v>23.326723098644663</v>
      </c>
      <c r="W67" s="256">
        <f t="shared" si="59"/>
        <v>21.501090526501123</v>
      </c>
      <c r="X67" s="256">
        <f t="shared" si="59"/>
        <v>19.570807260735918</v>
      </c>
      <c r="Y67" s="256">
        <f t="shared" si="59"/>
        <v>17.531811584115406</v>
      </c>
      <c r="Z67" s="256">
        <f t="shared" si="59"/>
        <v>15.379904833899676</v>
      </c>
      <c r="AA67" s="256">
        <f t="shared" si="59"/>
        <v>13.110747111204716</v>
      </c>
      <c r="AB67" s="256">
        <f t="shared" si="59"/>
        <v>0</v>
      </c>
      <c r="AC67" s="256">
        <f t="shared" si="59"/>
        <v>0</v>
      </c>
      <c r="AD67" s="256">
        <f t="shared" si="59"/>
        <v>0</v>
      </c>
      <c r="AE67" s="256">
        <f t="shared" si="59"/>
        <v>0</v>
      </c>
      <c r="AF67" s="256">
        <f t="shared" si="59"/>
        <v>13.220642408505837</v>
      </c>
      <c r="AG67" s="256">
        <f t="shared" si="59"/>
        <v>17.939750718433455</v>
      </c>
      <c r="AH67" s="256">
        <f t="shared" si="59"/>
        <v>17.908886531022482</v>
      </c>
      <c r="AI67" s="256">
        <f t="shared" si="59"/>
        <v>17.860731031447632</v>
      </c>
      <c r="AJ67" s="256">
        <f t="shared" si="59"/>
        <v>17.794447255484329</v>
      </c>
      <c r="AK67" s="256">
        <f t="shared" si="59"/>
        <v>17.709167402412881</v>
      </c>
      <c r="AL67" s="256">
        <f t="shared" si="59"/>
        <v>17.603991821335214</v>
      </c>
      <c r="AM67" s="256">
        <f t="shared" ref="AM67:BI67" si="60">MAX(0,MIN(AM35+AM40,AL68+AM35))</f>
        <v>12.032999010005801</v>
      </c>
      <c r="AN67" s="256">
        <f t="shared" si="60"/>
        <v>9.3024232921911825</v>
      </c>
      <c r="AO67" s="256">
        <f t="shared" si="60"/>
        <v>8.946230098486776</v>
      </c>
      <c r="AP67" s="256">
        <f t="shared" si="60"/>
        <v>8.566708781790874</v>
      </c>
      <c r="AQ67" s="256">
        <f t="shared" si="60"/>
        <v>8.1629228340598576</v>
      </c>
      <c r="AR67" s="256">
        <f t="shared" si="60"/>
        <v>7.7339036811106006</v>
      </c>
      <c r="AS67" s="256">
        <f t="shared" si="60"/>
        <v>7.2786496690428928</v>
      </c>
      <c r="AT67" s="256">
        <f t="shared" si="60"/>
        <v>6.7961250201329477</v>
      </c>
      <c r="AU67" s="256">
        <f t="shared" si="60"/>
        <v>6.2852587573076768</v>
      </c>
      <c r="AV67" s="256">
        <f t="shared" si="60"/>
        <v>5.7449435962841449</v>
      </c>
      <c r="AW67" s="256">
        <f t="shared" si="60"/>
        <v>5.266089221442896</v>
      </c>
      <c r="AX67" s="256">
        <f t="shared" si="60"/>
        <v>4.8559884033641962</v>
      </c>
      <c r="AY67" s="256">
        <f t="shared" si="60"/>
        <v>4.5152775449909903</v>
      </c>
      <c r="AZ67" s="256">
        <f t="shared" si="60"/>
        <v>4.2347839940247285</v>
      </c>
      <c r="BA67" s="256">
        <f t="shared" si="60"/>
        <v>4.0007673933091228</v>
      </c>
      <c r="BB67" s="256">
        <f t="shared" si="60"/>
        <v>3.7530650249962707</v>
      </c>
      <c r="BC67" s="256">
        <f t="shared" si="60"/>
        <v>3.4906517074620069</v>
      </c>
      <c r="BD67" s="256">
        <f t="shared" si="60"/>
        <v>3.2129510075921708</v>
      </c>
      <c r="BE67" s="256">
        <f t="shared" si="60"/>
        <v>2.9193669708450591</v>
      </c>
      <c r="BF67" s="256">
        <f t="shared" si="60"/>
        <v>2.6092835080578087</v>
      </c>
      <c r="BG67" s="256">
        <f t="shared" si="60"/>
        <v>2.3187701379555046</v>
      </c>
      <c r="BH67" s="256">
        <f t="shared" si="60"/>
        <v>2.0516977487577539</v>
      </c>
      <c r="BI67" s="256">
        <f t="shared" si="60"/>
        <v>1.8132179493849658</v>
      </c>
      <c r="BJ67" s="100"/>
      <c r="BK67" s="100"/>
      <c r="BL67" s="100"/>
      <c r="BM67" s="100"/>
    </row>
    <row r="68" spans="1:65" s="9" customFormat="1">
      <c r="A68" s="55"/>
      <c r="B68" s="55" t="s">
        <v>115</v>
      </c>
      <c r="C68" s="55"/>
      <c r="D68" s="60"/>
      <c r="E68" s="124"/>
      <c r="F68" s="257"/>
      <c r="G68" s="258">
        <f t="shared" ref="G68:AL68" si="61">MAX(0,F68+G35-G67)</f>
        <v>0</v>
      </c>
      <c r="H68" s="258">
        <f t="shared" si="61"/>
        <v>0</v>
      </c>
      <c r="I68" s="258">
        <f t="shared" si="61"/>
        <v>0</v>
      </c>
      <c r="J68" s="258">
        <f t="shared" si="61"/>
        <v>0</v>
      </c>
      <c r="K68" s="258">
        <f t="shared" si="61"/>
        <v>0</v>
      </c>
      <c r="L68" s="258">
        <f t="shared" si="61"/>
        <v>0</v>
      </c>
      <c r="M68" s="258">
        <f t="shared" si="61"/>
        <v>0</v>
      </c>
      <c r="N68" s="258">
        <f t="shared" si="61"/>
        <v>0</v>
      </c>
      <c r="O68" s="258">
        <f t="shared" si="61"/>
        <v>0</v>
      </c>
      <c r="P68" s="258">
        <f t="shared" si="61"/>
        <v>0</v>
      </c>
      <c r="Q68" s="258">
        <f t="shared" si="61"/>
        <v>0</v>
      </c>
      <c r="R68" s="258">
        <f t="shared" si="61"/>
        <v>0</v>
      </c>
      <c r="S68" s="258">
        <f t="shared" si="61"/>
        <v>0</v>
      </c>
      <c r="T68" s="258">
        <f t="shared" si="61"/>
        <v>0</v>
      </c>
      <c r="U68" s="258">
        <f t="shared" si="61"/>
        <v>0</v>
      </c>
      <c r="V68" s="258">
        <f t="shared" si="61"/>
        <v>0</v>
      </c>
      <c r="W68" s="258">
        <f t="shared" si="61"/>
        <v>0</v>
      </c>
      <c r="X68" s="258">
        <f t="shared" si="61"/>
        <v>0</v>
      </c>
      <c r="Y68" s="258">
        <f t="shared" si="61"/>
        <v>0</v>
      </c>
      <c r="Z68" s="258">
        <f t="shared" si="61"/>
        <v>0</v>
      </c>
      <c r="AA68" s="258">
        <f t="shared" si="61"/>
        <v>0</v>
      </c>
      <c r="AB68" s="258">
        <f t="shared" si="61"/>
        <v>12.05834267962106</v>
      </c>
      <c r="AC68" s="258">
        <f t="shared" si="61"/>
        <v>23.977793644278563</v>
      </c>
      <c r="AD68" s="258">
        <f t="shared" si="61"/>
        <v>35.744092574914873</v>
      </c>
      <c r="AE68" s="258">
        <f t="shared" si="61"/>
        <v>47.342358378939139</v>
      </c>
      <c r="AF68" s="258">
        <f t="shared" si="61"/>
        <v>45.536424789570162</v>
      </c>
      <c r="AG68" s="258">
        <f t="shared" si="61"/>
        <v>38.811636580946001</v>
      </c>
      <c r="AH68" s="258">
        <f t="shared" si="61"/>
        <v>31.901088029400611</v>
      </c>
      <c r="AI68" s="258">
        <f t="shared" si="61"/>
        <v>24.804479146984885</v>
      </c>
      <c r="AJ68" s="258">
        <f t="shared" si="61"/>
        <v>17.521608873299577</v>
      </c>
      <c r="AK68" s="258">
        <f t="shared" si="61"/>
        <v>10.052380155852042</v>
      </c>
      <c r="AL68" s="258">
        <f t="shared" si="61"/>
        <v>2.3968052212833015</v>
      </c>
      <c r="AM68" s="258">
        <f t="shared" ref="AM68:BI68" si="62">MAX(0,AL68+AM35-AM67)</f>
        <v>0</v>
      </c>
      <c r="AN68" s="258">
        <f t="shared" si="62"/>
        <v>0</v>
      </c>
      <c r="AO68" s="258">
        <f t="shared" si="62"/>
        <v>0</v>
      </c>
      <c r="AP68" s="258">
        <f t="shared" si="62"/>
        <v>0</v>
      </c>
      <c r="AQ68" s="258">
        <f t="shared" si="62"/>
        <v>0</v>
      </c>
      <c r="AR68" s="258">
        <f t="shared" si="62"/>
        <v>0</v>
      </c>
      <c r="AS68" s="258">
        <f t="shared" si="62"/>
        <v>0</v>
      </c>
      <c r="AT68" s="258">
        <f t="shared" si="62"/>
        <v>0</v>
      </c>
      <c r="AU68" s="258">
        <f t="shared" si="62"/>
        <v>0</v>
      </c>
      <c r="AV68" s="258">
        <f t="shared" si="62"/>
        <v>0</v>
      </c>
      <c r="AW68" s="258">
        <f t="shared" si="62"/>
        <v>0</v>
      </c>
      <c r="AX68" s="258">
        <f t="shared" si="62"/>
        <v>0</v>
      </c>
      <c r="AY68" s="258">
        <f t="shared" si="62"/>
        <v>0</v>
      </c>
      <c r="AZ68" s="258">
        <f t="shared" si="62"/>
        <v>0</v>
      </c>
      <c r="BA68" s="258">
        <f t="shared" si="62"/>
        <v>0</v>
      </c>
      <c r="BB68" s="258">
        <f t="shared" si="62"/>
        <v>0</v>
      </c>
      <c r="BC68" s="258">
        <f t="shared" si="62"/>
        <v>0</v>
      </c>
      <c r="BD68" s="258">
        <f t="shared" si="62"/>
        <v>0</v>
      </c>
      <c r="BE68" s="258">
        <f t="shared" si="62"/>
        <v>0</v>
      </c>
      <c r="BF68" s="258">
        <f t="shared" si="62"/>
        <v>0</v>
      </c>
      <c r="BG68" s="258">
        <f t="shared" si="62"/>
        <v>0</v>
      </c>
      <c r="BH68" s="258">
        <f t="shared" si="62"/>
        <v>0</v>
      </c>
      <c r="BI68" s="258">
        <f t="shared" si="62"/>
        <v>0</v>
      </c>
      <c r="BJ68" s="55"/>
      <c r="BK68" s="55"/>
      <c r="BL68" s="55"/>
      <c r="BM68" s="55"/>
    </row>
    <row r="69" spans="1:65">
      <c r="A69" s="55"/>
      <c r="B69" s="55" t="s">
        <v>56</v>
      </c>
      <c r="C69" s="246" t="s">
        <v>53</v>
      </c>
      <c r="D69" s="251">
        <f ca="1">1-E69/$D$18</f>
        <v>0.29726862238388074</v>
      </c>
      <c r="E69" s="250">
        <f t="shared" ca="1" si="49"/>
        <v>5.4698525577636548E-2</v>
      </c>
      <c r="F69" s="254">
        <f>F56</f>
        <v>-359.2318991214193</v>
      </c>
      <c r="G69" s="237">
        <f t="shared" ref="G69:AL69" si="63">G35-G67*$D$42+G56</f>
        <v>-11.41114506895655</v>
      </c>
      <c r="H69" s="237">
        <f t="shared" si="63"/>
        <v>-5.9446840586425971</v>
      </c>
      <c r="I69" s="237">
        <f t="shared" si="63"/>
        <v>-3.5203759128573893</v>
      </c>
      <c r="J69" s="237">
        <f t="shared" si="63"/>
        <v>2.3151912952573817</v>
      </c>
      <c r="K69" s="237">
        <f t="shared" si="63"/>
        <v>5.2793138720405537</v>
      </c>
      <c r="L69" s="237">
        <f t="shared" si="63"/>
        <v>41.078608282975964</v>
      </c>
      <c r="M69" s="237">
        <f t="shared" si="63"/>
        <v>40.998460888551442</v>
      </c>
      <c r="N69" s="237">
        <f t="shared" si="63"/>
        <v>41.107053408457233</v>
      </c>
      <c r="O69" s="237">
        <f t="shared" si="63"/>
        <v>41.166899255475158</v>
      </c>
      <c r="P69" s="237">
        <f t="shared" si="63"/>
        <v>41.228681599343254</v>
      </c>
      <c r="Q69" s="237">
        <f t="shared" si="63"/>
        <v>41.27104555216841</v>
      </c>
      <c r="R69" s="237">
        <f t="shared" si="63"/>
        <v>40.956898018102848</v>
      </c>
      <c r="S69" s="237">
        <f t="shared" si="63"/>
        <v>40.614900504197408</v>
      </c>
      <c r="T69" s="237">
        <f t="shared" si="63"/>
        <v>40.401432458124262</v>
      </c>
      <c r="U69" s="237">
        <f t="shared" si="63"/>
        <v>40.156535212882517</v>
      </c>
      <c r="V69" s="237">
        <f t="shared" si="63"/>
        <v>39.783255974463437</v>
      </c>
      <c r="W69" s="237">
        <f t="shared" si="63"/>
        <v>39.849797788870077</v>
      </c>
      <c r="X69" s="237">
        <f t="shared" si="63"/>
        <v>39.895266441066418</v>
      </c>
      <c r="Y69" s="237">
        <f t="shared" si="63"/>
        <v>39.918578116527357</v>
      </c>
      <c r="Z69" s="237">
        <f t="shared" si="63"/>
        <v>39.918608262221184</v>
      </c>
      <c r="AA69" s="237">
        <f t="shared" si="63"/>
        <v>22.698136343671571</v>
      </c>
      <c r="AB69" s="237">
        <f t="shared" si="63"/>
        <v>13.842733852236332</v>
      </c>
      <c r="AC69" s="237">
        <f t="shared" si="63"/>
        <v>13.887049519021932</v>
      </c>
      <c r="AD69" s="237">
        <f t="shared" si="63"/>
        <v>13.925080164723283</v>
      </c>
      <c r="AE69" s="237">
        <f t="shared" si="63"/>
        <v>13.956487556782461</v>
      </c>
      <c r="AF69" s="237">
        <f t="shared" si="63"/>
        <v>10.01472784809329</v>
      </c>
      <c r="AG69" s="237">
        <f t="shared" si="63"/>
        <v>8.61608954327858</v>
      </c>
      <c r="AH69" s="237">
        <f t="shared" si="63"/>
        <v>8.6347259471293327</v>
      </c>
      <c r="AI69" s="237">
        <f t="shared" si="63"/>
        <v>8.6504402636998314</v>
      </c>
      <c r="AJ69" s="237">
        <f t="shared" si="63"/>
        <v>8.6630764438372587</v>
      </c>
      <c r="AK69" s="237">
        <f t="shared" si="63"/>
        <v>8.6724725041676969</v>
      </c>
      <c r="AL69" s="237">
        <f t="shared" si="63"/>
        <v>8.6784603289479136</v>
      </c>
      <c r="AM69" s="237">
        <f t="shared" ref="AM69:BH69" si="64">AM35-AM67*$D$42+AM56</f>
        <v>10.314362152604158</v>
      </c>
      <c r="AN69" s="237">
        <f t="shared" si="64"/>
        <v>11.087836722690199</v>
      </c>
      <c r="AO69" s="237">
        <f t="shared" si="64"/>
        <v>11.138206165310857</v>
      </c>
      <c r="AP69" s="237">
        <f t="shared" si="64"/>
        <v>11.184277573160639</v>
      </c>
      <c r="AQ69" s="237">
        <f t="shared" si="64"/>
        <v>11.225807355687623</v>
      </c>
      <c r="AR69" s="237">
        <f t="shared" si="64"/>
        <v>11.262542497833223</v>
      </c>
      <c r="AS69" s="237">
        <f t="shared" si="64"/>
        <v>11.294220242743743</v>
      </c>
      <c r="AT69" s="237">
        <f t="shared" si="64"/>
        <v>11.320567764549734</v>
      </c>
      <c r="AU69" s="237">
        <f t="shared" si="64"/>
        <v>11.341301830915034</v>
      </c>
      <c r="AV69" s="237">
        <f t="shared" si="64"/>
        <v>10.173472677801209</v>
      </c>
      <c r="AW69" s="237">
        <f t="shared" si="64"/>
        <v>8.9549732622309186</v>
      </c>
      <c r="AX69" s="237">
        <f t="shared" si="64"/>
        <v>7.7764252418454127</v>
      </c>
      <c r="AY69" s="237">
        <f t="shared" si="64"/>
        <v>6.7642945138836374</v>
      </c>
      <c r="AZ69" s="237">
        <f t="shared" si="64"/>
        <v>5.970843147708111</v>
      </c>
      <c r="BA69" s="237">
        <f t="shared" si="64"/>
        <v>5.9828574423627359</v>
      </c>
      <c r="BB69" s="237">
        <f t="shared" si="64"/>
        <v>5.9984625719933433</v>
      </c>
      <c r="BC69" s="237">
        <f t="shared" si="64"/>
        <v>6.0111756780366079</v>
      </c>
      <c r="BD69" s="237">
        <f t="shared" si="64"/>
        <v>6.0208440560229217</v>
      </c>
      <c r="BE69" s="237">
        <f t="shared" si="64"/>
        <v>6.0273092143994731</v>
      </c>
      <c r="BF69" s="237">
        <f t="shared" si="64"/>
        <v>5.5588268617897096</v>
      </c>
      <c r="BG69" s="237">
        <f t="shared" si="64"/>
        <v>5.0543128988275479</v>
      </c>
      <c r="BH69" s="237">
        <f t="shared" si="64"/>
        <v>4.5000230737315334</v>
      </c>
      <c r="BI69" s="237">
        <f>BI35-BI67*$D$42+BI56+Assets!BI324*D12</f>
        <v>24.564307303860833</v>
      </c>
      <c r="BJ69" s="55"/>
      <c r="BK69" s="55"/>
      <c r="BL69" s="55"/>
      <c r="BM69" s="55"/>
    </row>
    <row r="70" spans="1:65">
      <c r="A70" s="55"/>
      <c r="B70" s="61" t="s">
        <v>38</v>
      </c>
      <c r="C70" s="55"/>
      <c r="D70" s="55"/>
      <c r="E70" s="124"/>
      <c r="F70" s="121"/>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55"/>
      <c r="BK70" s="55"/>
      <c r="BL70" s="55"/>
      <c r="BM70" s="55"/>
    </row>
    <row r="71" spans="1:65">
      <c r="A71" s="55"/>
      <c r="B71" s="55" t="s">
        <v>246</v>
      </c>
      <c r="C71" s="55"/>
      <c r="D71" s="55"/>
      <c r="E71" s="225">
        <f t="shared" ca="1" si="49"/>
        <v>9.556670805118668E-2</v>
      </c>
      <c r="F71" s="259">
        <f t="shared" ref="F71:AK71" si="65">F27-F54-F22</f>
        <v>-598.71983186903219</v>
      </c>
      <c r="G71" s="260">
        <f t="shared" si="65"/>
        <v>5.6758327677591112</v>
      </c>
      <c r="H71" s="260">
        <f t="shared" si="65"/>
        <v>17.296861136140677</v>
      </c>
      <c r="I71" s="260">
        <f t="shared" si="65"/>
        <v>23.065167884321752</v>
      </c>
      <c r="J71" s="260">
        <f t="shared" si="65"/>
        <v>33.92923760202109</v>
      </c>
      <c r="K71" s="260">
        <f t="shared" si="65"/>
        <v>40.265052587701831</v>
      </c>
      <c r="L71" s="260">
        <f t="shared" si="65"/>
        <v>100.55102723177224</v>
      </c>
      <c r="M71" s="260">
        <f t="shared" si="65"/>
        <v>99.30329163904149</v>
      </c>
      <c r="N71" s="260">
        <f t="shared" si="65"/>
        <v>98.760864241121553</v>
      </c>
      <c r="O71" s="260">
        <f t="shared" si="65"/>
        <v>98.089053431316998</v>
      </c>
      <c r="P71" s="260">
        <f t="shared" si="65"/>
        <v>97.349189566887674</v>
      </c>
      <c r="Q71" s="260">
        <f t="shared" si="65"/>
        <v>96.519851554355967</v>
      </c>
      <c r="R71" s="260">
        <f t="shared" si="65"/>
        <v>95.030105658191019</v>
      </c>
      <c r="S71" s="260">
        <f t="shared" si="65"/>
        <v>93.446284144363048</v>
      </c>
      <c r="T71" s="260">
        <f t="shared" si="65"/>
        <v>92.029227311219387</v>
      </c>
      <c r="U71" s="260">
        <f t="shared" si="65"/>
        <v>90.504860317090618</v>
      </c>
      <c r="V71" s="260">
        <f t="shared" si="65"/>
        <v>88.704497119980388</v>
      </c>
      <c r="W71" s="260">
        <f t="shared" si="65"/>
        <v>87.724642418366528</v>
      </c>
      <c r="X71" s="260">
        <f t="shared" si="65"/>
        <v>86.531580454813835</v>
      </c>
      <c r="Y71" s="260">
        <f t="shared" si="65"/>
        <v>85.222859782416904</v>
      </c>
      <c r="Z71" s="260">
        <f t="shared" si="65"/>
        <v>83.793486377987108</v>
      </c>
      <c r="AA71" s="260">
        <f t="shared" si="65"/>
        <v>48.520537142624633</v>
      </c>
      <c r="AB71" s="260">
        <f t="shared" si="65"/>
        <v>25.659229686401673</v>
      </c>
      <c r="AC71" s="260">
        <f t="shared" si="65"/>
        <v>25.703279671778677</v>
      </c>
      <c r="AD71" s="260">
        <f t="shared" si="65"/>
        <v>25.733794019011171</v>
      </c>
      <c r="AE71" s="260">
        <f t="shared" si="65"/>
        <v>25.750075774432101</v>
      </c>
      <c r="AF71" s="260">
        <f t="shared" si="65"/>
        <v>25.751401777675941</v>
      </c>
      <c r="AG71" s="260">
        <f t="shared" si="65"/>
        <v>25.737021791401627</v>
      </c>
      <c r="AH71" s="260">
        <f t="shared" si="65"/>
        <v>25.706157603990658</v>
      </c>
      <c r="AI71" s="260">
        <f t="shared" si="65"/>
        <v>25.658002104415807</v>
      </c>
      <c r="AJ71" s="260">
        <f t="shared" si="65"/>
        <v>25.591718328452501</v>
      </c>
      <c r="AK71" s="260">
        <f t="shared" si="65"/>
        <v>25.506438475381056</v>
      </c>
      <c r="AL71" s="260">
        <f t="shared" ref="AL71:BH71" si="66">AL27-AL54-AL22</f>
        <v>25.40126289430339</v>
      </c>
      <c r="AM71" s="260">
        <f t="shared" si="66"/>
        <v>25.607101735056261</v>
      </c>
      <c r="AN71" s="260">
        <f t="shared" si="66"/>
        <v>26.544124984508876</v>
      </c>
      <c r="AO71" s="260">
        <f t="shared" si="66"/>
        <v>26.406282558606623</v>
      </c>
      <c r="AP71" s="260">
        <f t="shared" si="66"/>
        <v>26.244516599379512</v>
      </c>
      <c r="AQ71" s="260">
        <f t="shared" si="66"/>
        <v>26.057727390442714</v>
      </c>
      <c r="AR71" s="260">
        <f t="shared" si="66"/>
        <v>25.844775435629561</v>
      </c>
      <c r="AS71" s="260">
        <f t="shared" si="66"/>
        <v>25.604480163575026</v>
      </c>
      <c r="AT71" s="260">
        <f t="shared" si="66"/>
        <v>25.335618592544527</v>
      </c>
      <c r="AU71" s="260">
        <f t="shared" si="66"/>
        <v>25.036923954333915</v>
      </c>
      <c r="AV71" s="260">
        <f t="shared" si="66"/>
        <v>22.462968500211172</v>
      </c>
      <c r="AW71" s="260">
        <f t="shared" si="66"/>
        <v>19.889125969143791</v>
      </c>
      <c r="AX71" s="260">
        <f t="shared" si="66"/>
        <v>17.416617800304053</v>
      </c>
      <c r="AY71" s="260">
        <f t="shared" si="66"/>
        <v>15.299564600540403</v>
      </c>
      <c r="AZ71" s="260">
        <f t="shared" si="66"/>
        <v>13.643882595906401</v>
      </c>
      <c r="BA71" s="260">
        <f t="shared" si="66"/>
        <v>13.643640675049481</v>
      </c>
      <c r="BB71" s="260">
        <f t="shared" si="66"/>
        <v>13.555866697195452</v>
      </c>
      <c r="BC71" s="260">
        <f t="shared" si="66"/>
        <v>13.48198391735051</v>
      </c>
      <c r="BD71" s="260">
        <f t="shared" si="66"/>
        <v>13.397418541536066</v>
      </c>
      <c r="BE71" s="260">
        <f t="shared" si="66"/>
        <v>13.286643032147186</v>
      </c>
      <c r="BF71" s="260">
        <f t="shared" si="66"/>
        <v>12.295950050481746</v>
      </c>
      <c r="BG71" s="260">
        <f t="shared" si="66"/>
        <v>11.18713440081175</v>
      </c>
      <c r="BH71" s="260">
        <f t="shared" si="66"/>
        <v>9.9930215920999714</v>
      </c>
      <c r="BI71" s="260">
        <f>BI27-BI54-BI22+Assets!BI324</f>
        <v>43.168071681976997</v>
      </c>
      <c r="BJ71" s="55"/>
      <c r="BK71" s="55"/>
      <c r="BL71" s="55"/>
      <c r="BM71" s="55"/>
    </row>
    <row r="72" spans="1:65">
      <c r="A72" s="55"/>
      <c r="B72" s="55" t="s">
        <v>247</v>
      </c>
      <c r="C72" s="55"/>
      <c r="D72" s="55"/>
      <c r="E72" s="226">
        <f t="shared" ca="1" si="49"/>
        <v>8.0155817014950045E-2</v>
      </c>
      <c r="F72" s="261">
        <f t="shared" ref="F72:AK72" si="67">F71-F42</f>
        <v>-598.71983186903219</v>
      </c>
      <c r="G72" s="262">
        <f t="shared" si="67"/>
        <v>-3.7490149167579236</v>
      </c>
      <c r="H72" s="262">
        <f t="shared" si="67"/>
        <v>6.298438556290483</v>
      </c>
      <c r="I72" s="262">
        <f t="shared" si="67"/>
        <v>11.637779138574052</v>
      </c>
      <c r="J72" s="262">
        <f t="shared" si="67"/>
        <v>23.147428124809807</v>
      </c>
      <c r="K72" s="262">
        <f t="shared" si="67"/>
        <v>29.123850816591975</v>
      </c>
      <c r="L72" s="262">
        <f t="shared" si="67"/>
        <v>90.403433238363348</v>
      </c>
      <c r="M72" s="262">
        <f t="shared" si="67"/>
        <v>89.757725831747976</v>
      </c>
      <c r="N72" s="262">
        <f t="shared" si="67"/>
        <v>88.956149905496574</v>
      </c>
      <c r="O72" s="262">
        <f t="shared" si="67"/>
        <v>88.016435931555691</v>
      </c>
      <c r="P72" s="262">
        <f t="shared" si="67"/>
        <v>87.045897644896527</v>
      </c>
      <c r="Q72" s="262">
        <f t="shared" si="67"/>
        <v>85.988818616499117</v>
      </c>
      <c r="R72" s="262">
        <f t="shared" si="67"/>
        <v>84.288585623116944</v>
      </c>
      <c r="S72" s="262">
        <f t="shared" si="67"/>
        <v>82.507789836439898</v>
      </c>
      <c r="T72" s="262">
        <f t="shared" si="67"/>
        <v>80.905496820090235</v>
      </c>
      <c r="U72" s="262">
        <f t="shared" si="67"/>
        <v>79.203755890310276</v>
      </c>
      <c r="V72" s="262">
        <f t="shared" si="67"/>
        <v>77.246016315207541</v>
      </c>
      <c r="W72" s="262">
        <f t="shared" si="67"/>
        <v>75.838396313142937</v>
      </c>
      <c r="X72" s="262">
        <f t="shared" si="67"/>
        <v>74.424167958926489</v>
      </c>
      <c r="Y72" s="262">
        <f t="shared" si="67"/>
        <v>72.896364785262492</v>
      </c>
      <c r="Z72" s="262">
        <f t="shared" si="67"/>
        <v>71.25023137709691</v>
      </c>
      <c r="AA72" s="262">
        <f t="shared" si="67"/>
        <v>45.878419595534687</v>
      </c>
      <c r="AB72" s="262">
        <f t="shared" si="67"/>
        <v>25.659229686401673</v>
      </c>
      <c r="AC72" s="262">
        <f t="shared" si="67"/>
        <v>25.703279671778677</v>
      </c>
      <c r="AD72" s="262">
        <f t="shared" si="67"/>
        <v>25.733794019011171</v>
      </c>
      <c r="AE72" s="262">
        <f t="shared" si="67"/>
        <v>25.750075774432101</v>
      </c>
      <c r="AF72" s="262">
        <f t="shared" si="67"/>
        <v>25.751401777675941</v>
      </c>
      <c r="AG72" s="262">
        <f t="shared" si="67"/>
        <v>25.737021791401627</v>
      </c>
      <c r="AH72" s="262">
        <f t="shared" si="67"/>
        <v>25.706157603990658</v>
      </c>
      <c r="AI72" s="262">
        <f t="shared" si="67"/>
        <v>25.658002104415807</v>
      </c>
      <c r="AJ72" s="262">
        <f t="shared" si="67"/>
        <v>25.591718328452501</v>
      </c>
      <c r="AK72" s="262">
        <f t="shared" si="67"/>
        <v>25.506438475381056</v>
      </c>
      <c r="AL72" s="262">
        <f t="shared" ref="AL72:BI72" si="68">AL71-AL42</f>
        <v>25.40126289430339</v>
      </c>
      <c r="AM72" s="262">
        <f t="shared" si="68"/>
        <v>24.943416343288607</v>
      </c>
      <c r="AN72" s="262">
        <f t="shared" si="68"/>
        <v>23.710795798704019</v>
      </c>
      <c r="AO72" s="262">
        <f t="shared" si="68"/>
        <v>23.507448142461122</v>
      </c>
      <c r="AP72" s="262">
        <f t="shared" si="68"/>
        <v>23.280355575993372</v>
      </c>
      <c r="AQ72" s="262">
        <f t="shared" si="68"/>
        <v>23.02846734541831</v>
      </c>
      <c r="AR72" s="262">
        <f t="shared" si="68"/>
        <v>22.750695231164325</v>
      </c>
      <c r="AS72" s="262">
        <f t="shared" si="68"/>
        <v>22.445912337105838</v>
      </c>
      <c r="AT72" s="262">
        <f t="shared" si="68"/>
        <v>22.112951842711507</v>
      </c>
      <c r="AU72" s="262">
        <f t="shared" si="68"/>
        <v>21.750605717116496</v>
      </c>
      <c r="AV72" s="262">
        <f t="shared" si="68"/>
        <v>19.659553245654418</v>
      </c>
      <c r="AW72" s="262">
        <f t="shared" si="68"/>
        <v>17.487329650003506</v>
      </c>
      <c r="AX72" s="262">
        <f t="shared" si="68"/>
        <v>15.445208857097121</v>
      </c>
      <c r="AY72" s="262">
        <f t="shared" si="68"/>
        <v>13.701532828185337</v>
      </c>
      <c r="AZ72" s="262">
        <f t="shared" si="68"/>
        <v>12.311482244914284</v>
      </c>
      <c r="BA72" s="262">
        <f t="shared" si="68"/>
        <v>12.017304177953816</v>
      </c>
      <c r="BB72" s="262">
        <f t="shared" si="68"/>
        <v>11.803067269070912</v>
      </c>
      <c r="BC72" s="262">
        <f t="shared" si="68"/>
        <v>11.544273496463004</v>
      </c>
      <c r="BD72" s="262">
        <f t="shared" si="68"/>
        <v>11.264163773634547</v>
      </c>
      <c r="BE72" s="262">
        <f t="shared" si="68"/>
        <v>10.976885566488097</v>
      </c>
      <c r="BF72" s="262">
        <f t="shared" si="68"/>
        <v>9.9627846985874555</v>
      </c>
      <c r="BG72" s="262">
        <f t="shared" si="68"/>
        <v>8.9746716364879546</v>
      </c>
      <c r="BH72" s="262">
        <f t="shared" si="68"/>
        <v>7.9394391558521118</v>
      </c>
      <c r="BI72" s="262">
        <f t="shared" si="68"/>
        <v>41.304489847643254</v>
      </c>
      <c r="BJ72" s="55"/>
      <c r="BK72" s="55"/>
      <c r="BL72" s="55"/>
      <c r="BM72" s="55"/>
    </row>
    <row r="73" spans="1:65">
      <c r="A73" s="55"/>
      <c r="B73" s="55" t="s">
        <v>248</v>
      </c>
      <c r="C73" s="55"/>
      <c r="D73" s="55"/>
      <c r="E73" s="226">
        <f t="shared" ca="1" si="49"/>
        <v>6.9107888288583788E-2</v>
      </c>
      <c r="F73" s="263">
        <f>F71/F$8</f>
        <v>-598.71983186903219</v>
      </c>
      <c r="G73" s="262">
        <f>G71/G$8</f>
        <v>5.5387568278810759</v>
      </c>
      <c r="H73" s="262">
        <f t="shared" ref="H73:O74" si="69">H71/H$8</f>
        <v>16.471483430000312</v>
      </c>
      <c r="I73" s="262">
        <f t="shared" si="69"/>
        <v>21.434074822328526</v>
      </c>
      <c r="J73" s="262">
        <f t="shared" si="69"/>
        <v>30.768401272815222</v>
      </c>
      <c r="K73" s="262">
        <f t="shared" si="69"/>
        <v>35.632131947962279</v>
      </c>
      <c r="L73" s="262">
        <f t="shared" si="69"/>
        <v>86.832590262497376</v>
      </c>
      <c r="M73" s="262">
        <f t="shared" si="69"/>
        <v>83.68403195261304</v>
      </c>
      <c r="N73" s="262">
        <f t="shared" si="69"/>
        <v>81.21692480726864</v>
      </c>
      <c r="O73" s="262">
        <f t="shared" si="69"/>
        <v>78.716343219533698</v>
      </c>
      <c r="P73" s="262">
        <f t="shared" ref="P73:BI73" si="70">P71/P$8</f>
        <v>76.235879498551228</v>
      </c>
      <c r="Q73" s="262">
        <f t="shared" si="70"/>
        <v>73.760937390897439</v>
      </c>
      <c r="R73" s="262">
        <f t="shared" si="70"/>
        <v>70.868575226261498</v>
      </c>
      <c r="S73" s="262">
        <f t="shared" si="70"/>
        <v>68.004434483753172</v>
      </c>
      <c r="T73" s="262">
        <f t="shared" si="70"/>
        <v>65.355731519627852</v>
      </c>
      <c r="U73" s="262">
        <f t="shared" si="70"/>
        <v>62.720933611194091</v>
      </c>
      <c r="V73" s="262">
        <f t="shared" si="70"/>
        <v>59.98863188674791</v>
      </c>
      <c r="W73" s="262">
        <f t="shared" si="70"/>
        <v>57.893210379648046</v>
      </c>
      <c r="X73" s="262">
        <f t="shared" si="70"/>
        <v>55.726705671720104</v>
      </c>
      <c r="Y73" s="262">
        <f t="shared" si="70"/>
        <v>53.55839392334002</v>
      </c>
      <c r="Z73" s="262">
        <f t="shared" si="70"/>
        <v>51.388318775992424</v>
      </c>
      <c r="AA73" s="262">
        <f t="shared" si="70"/>
        <v>29.037716217020421</v>
      </c>
      <c r="AB73" s="262">
        <f t="shared" si="70"/>
        <v>14.985221900368716</v>
      </c>
      <c r="AC73" s="262">
        <f t="shared" si="70"/>
        <v>14.648420998913616</v>
      </c>
      <c r="AD73" s="262">
        <f t="shared" si="70"/>
        <v>14.311620097458514</v>
      </c>
      <c r="AE73" s="262">
        <f t="shared" si="70"/>
        <v>13.974819196003413</v>
      </c>
      <c r="AF73" s="262">
        <f t="shared" si="70"/>
        <v>13.638018294548313</v>
      </c>
      <c r="AG73" s="262">
        <f t="shared" si="70"/>
        <v>13.301217393093216</v>
      </c>
      <c r="AH73" s="262">
        <f t="shared" si="70"/>
        <v>12.964416491638115</v>
      </c>
      <c r="AI73" s="262">
        <f t="shared" si="70"/>
        <v>12.627615590183016</v>
      </c>
      <c r="AJ73" s="262">
        <f t="shared" si="70"/>
        <v>12.290814688727917</v>
      </c>
      <c r="AK73" s="262">
        <f t="shared" si="70"/>
        <v>11.954013787272817</v>
      </c>
      <c r="AL73" s="262">
        <f t="shared" si="70"/>
        <v>11.617212885817716</v>
      </c>
      <c r="AM73" s="262">
        <f t="shared" si="70"/>
        <v>11.428514218162462</v>
      </c>
      <c r="AN73" s="262">
        <f t="shared" si="70"/>
        <v>11.560602458002011</v>
      </c>
      <c r="AO73" s="262">
        <f t="shared" si="70"/>
        <v>11.222820765467112</v>
      </c>
      <c r="AP73" s="262">
        <f t="shared" si="70"/>
        <v>10.884689538227644</v>
      </c>
      <c r="AQ73" s="262">
        <f t="shared" si="70"/>
        <v>10.546217217828689</v>
      </c>
      <c r="AR73" s="262">
        <f t="shared" si="70"/>
        <v>10.207412041945192</v>
      </c>
      <c r="AS73" s="262">
        <f t="shared" si="70"/>
        <v>9.8682820493056127</v>
      </c>
      <c r="AT73" s="262">
        <f t="shared" si="70"/>
        <v>9.528835084496631</v>
      </c>
      <c r="AU73" s="262">
        <f t="shared" si="70"/>
        <v>9.1890788026518333</v>
      </c>
      <c r="AV73" s="262">
        <f t="shared" si="70"/>
        <v>8.0452744013673509</v>
      </c>
      <c r="AW73" s="262">
        <f t="shared" si="70"/>
        <v>6.9513974299176713</v>
      </c>
      <c r="AX73" s="262">
        <f t="shared" si="70"/>
        <v>5.9402257437820101</v>
      </c>
      <c r="AY73" s="262">
        <f t="shared" si="70"/>
        <v>5.0921467050976759</v>
      </c>
      <c r="AZ73" s="262">
        <f t="shared" si="70"/>
        <v>4.4314159513468603</v>
      </c>
      <c r="BA73" s="262">
        <f t="shared" si="70"/>
        <v>4.3243170052250086</v>
      </c>
      <c r="BB73" s="262">
        <f t="shared" si="70"/>
        <v>4.1927333926351391</v>
      </c>
      <c r="BC73" s="262">
        <f t="shared" si="70"/>
        <v>4.0691759596398445</v>
      </c>
      <c r="BD73" s="262">
        <f t="shared" si="70"/>
        <v>3.945994702919752</v>
      </c>
      <c r="BE73" s="262">
        <f t="shared" si="70"/>
        <v>3.8188565705207504</v>
      </c>
      <c r="BF73" s="262">
        <f t="shared" si="70"/>
        <v>3.4487592471550084</v>
      </c>
      <c r="BG73" s="262">
        <f t="shared" si="70"/>
        <v>3.0619800080076329</v>
      </c>
      <c r="BH73" s="262">
        <f t="shared" si="70"/>
        <v>2.669088833745128</v>
      </c>
      <c r="BI73" s="262">
        <f t="shared" si="70"/>
        <v>11.251529397087037</v>
      </c>
      <c r="BJ73" s="55"/>
      <c r="BK73" s="55"/>
      <c r="BL73" s="55"/>
      <c r="BM73" s="55"/>
    </row>
    <row r="74" spans="1:65">
      <c r="A74" s="55"/>
      <c r="B74" s="55" t="s">
        <v>249</v>
      </c>
      <c r="C74" s="55"/>
      <c r="D74" s="55"/>
      <c r="E74" s="226">
        <f t="shared" ca="1" si="49"/>
        <v>5.4069182695776256E-2</v>
      </c>
      <c r="F74" s="263">
        <f>F72/F$8</f>
        <v>-598.71983186903219</v>
      </c>
      <c r="G74" s="262">
        <f>G72/G$8</f>
        <v>-3.658473182292012</v>
      </c>
      <c r="H74" s="262">
        <f t="shared" si="69"/>
        <v>5.9978874489572016</v>
      </c>
      <c r="I74" s="262">
        <f t="shared" si="69"/>
        <v>10.814793548131391</v>
      </c>
      <c r="J74" s="262">
        <f t="shared" si="69"/>
        <v>20.991021529330567</v>
      </c>
      <c r="K74" s="262">
        <f t="shared" si="69"/>
        <v>25.772843407300876</v>
      </c>
      <c r="L74" s="262">
        <f t="shared" si="69"/>
        <v>78.069458789471227</v>
      </c>
      <c r="M74" s="262">
        <f t="shared" si="69"/>
        <v>75.639873286383448</v>
      </c>
      <c r="N74" s="262">
        <f t="shared" si="69"/>
        <v>73.153925834223614</v>
      </c>
      <c r="O74" s="262">
        <f t="shared" si="69"/>
        <v>70.633080220309481</v>
      </c>
      <c r="P74" s="262">
        <f t="shared" ref="P74:BI74" si="71">P72/P$8</f>
        <v>68.167188583937929</v>
      </c>
      <c r="Q74" s="262">
        <f t="shared" si="71"/>
        <v>65.713071084832009</v>
      </c>
      <c r="R74" s="262">
        <f t="shared" si="71"/>
        <v>62.858100909963312</v>
      </c>
      <c r="S74" s="262">
        <f t="shared" si="71"/>
        <v>60.04407387310669</v>
      </c>
      <c r="T74" s="262">
        <f t="shared" si="71"/>
        <v>57.456072197091032</v>
      </c>
      <c r="U74" s="262">
        <f t="shared" si="71"/>
        <v>54.889135208303109</v>
      </c>
      <c r="V74" s="262">
        <f t="shared" si="71"/>
        <v>52.239548026330475</v>
      </c>
      <c r="W74" s="262">
        <f t="shared" si="71"/>
        <v>50.048972689715782</v>
      </c>
      <c r="X74" s="262">
        <f t="shared" si="71"/>
        <v>47.929480553929181</v>
      </c>
      <c r="Y74" s="262">
        <f t="shared" si="71"/>
        <v>45.811795458594702</v>
      </c>
      <c r="Z74" s="262">
        <f t="shared" si="71"/>
        <v>43.695873762227734</v>
      </c>
      <c r="AA74" s="262">
        <f t="shared" si="71"/>
        <v>27.456508257205616</v>
      </c>
      <c r="AB74" s="262">
        <f t="shared" si="71"/>
        <v>14.985221900368716</v>
      </c>
      <c r="AC74" s="262">
        <f t="shared" si="71"/>
        <v>14.648420998913616</v>
      </c>
      <c r="AD74" s="262">
        <f t="shared" si="71"/>
        <v>14.311620097458514</v>
      </c>
      <c r="AE74" s="262">
        <f t="shared" si="71"/>
        <v>13.974819196003413</v>
      </c>
      <c r="AF74" s="262">
        <f t="shared" si="71"/>
        <v>13.638018294548313</v>
      </c>
      <c r="AG74" s="262">
        <f t="shared" si="71"/>
        <v>13.301217393093216</v>
      </c>
      <c r="AH74" s="262">
        <f t="shared" si="71"/>
        <v>12.964416491638115</v>
      </c>
      <c r="AI74" s="262">
        <f t="shared" si="71"/>
        <v>12.627615590183016</v>
      </c>
      <c r="AJ74" s="262">
        <f t="shared" si="71"/>
        <v>12.290814688727917</v>
      </c>
      <c r="AK74" s="262">
        <f t="shared" si="71"/>
        <v>11.954013787272817</v>
      </c>
      <c r="AL74" s="262">
        <f t="shared" si="71"/>
        <v>11.617212885817716</v>
      </c>
      <c r="AM74" s="262">
        <f t="shared" si="71"/>
        <v>11.132309750562776</v>
      </c>
      <c r="AN74" s="262">
        <f t="shared" si="71"/>
        <v>10.326619707813023</v>
      </c>
      <c r="AO74" s="262">
        <f t="shared" si="71"/>
        <v>9.9907995974377286</v>
      </c>
      <c r="AP74" s="262">
        <f t="shared" si="71"/>
        <v>9.6553290217669954</v>
      </c>
      <c r="AQ74" s="262">
        <f t="shared" si="71"/>
        <v>9.3201995392557571</v>
      </c>
      <c r="AR74" s="262">
        <f t="shared" si="71"/>
        <v>8.9854029122290537</v>
      </c>
      <c r="AS74" s="262">
        <f t="shared" si="71"/>
        <v>8.6509311019584327</v>
      </c>
      <c r="AT74" s="262">
        <f t="shared" si="71"/>
        <v>8.3167762638572125</v>
      </c>
      <c r="AU74" s="262">
        <f t="shared" si="71"/>
        <v>7.9829307427918126</v>
      </c>
      <c r="AV74" s="262">
        <f t="shared" si="71"/>
        <v>7.0412109810016874</v>
      </c>
      <c r="AW74" s="262">
        <f t="shared" si="71"/>
        <v>6.1119517556351708</v>
      </c>
      <c r="AX74" s="262">
        <f t="shared" si="71"/>
        <v>5.2678440971137652</v>
      </c>
      <c r="AY74" s="262">
        <f t="shared" si="71"/>
        <v>4.5602745612360254</v>
      </c>
      <c r="AZ74" s="262">
        <f t="shared" si="71"/>
        <v>3.9986637543484682</v>
      </c>
      <c r="BA74" s="262">
        <f t="shared" si="71"/>
        <v>3.8088538133901539</v>
      </c>
      <c r="BB74" s="262">
        <f t="shared" si="71"/>
        <v>3.6506049653609201</v>
      </c>
      <c r="BC74" s="262">
        <f t="shared" si="71"/>
        <v>3.4843299377371131</v>
      </c>
      <c r="BD74" s="262">
        <f t="shared" si="71"/>
        <v>3.3176787338381017</v>
      </c>
      <c r="BE74" s="262">
        <f t="shared" si="71"/>
        <v>3.1549844056180016</v>
      </c>
      <c r="BF74" s="262">
        <f t="shared" si="71"/>
        <v>2.7943547034270639</v>
      </c>
      <c r="BG74" s="262">
        <f t="shared" si="71"/>
        <v>2.4564168217524287</v>
      </c>
      <c r="BH74" s="262">
        <f t="shared" si="71"/>
        <v>2.1205866715865413</v>
      </c>
      <c r="BI74" s="262">
        <f t="shared" si="71"/>
        <v>10.765796655829616</v>
      </c>
      <c r="BJ74" s="55"/>
      <c r="BK74" s="55"/>
      <c r="BL74" s="55"/>
      <c r="BM74" s="55"/>
    </row>
    <row r="75" spans="1:65">
      <c r="A75" s="55"/>
      <c r="B75" s="55" t="s">
        <v>169</v>
      </c>
      <c r="C75" s="55"/>
      <c r="D75" s="55"/>
      <c r="E75" s="226">
        <f t="shared" ca="1" si="49"/>
        <v>8.7860438299063606E-2</v>
      </c>
      <c r="F75" s="263">
        <f>F73/F$8</f>
        <v>-598.71983186903219</v>
      </c>
      <c r="G75" s="264">
        <f t="shared" ref="G75:AL75" si="72">(G71-G42+G43)</f>
        <v>0.96340892550059376</v>
      </c>
      <c r="H75" s="264">
        <f t="shared" si="72"/>
        <v>11.797649846215581</v>
      </c>
      <c r="I75" s="264">
        <f t="shared" si="72"/>
        <v>17.351473511447903</v>
      </c>
      <c r="J75" s="264">
        <f t="shared" si="72"/>
        <v>28.538332863415448</v>
      </c>
      <c r="K75" s="264">
        <f t="shared" si="72"/>
        <v>34.6944517021469</v>
      </c>
      <c r="L75" s="264">
        <f t="shared" si="72"/>
        <v>95.477230235067793</v>
      </c>
      <c r="M75" s="264">
        <f t="shared" si="72"/>
        <v>94.530508735394733</v>
      </c>
      <c r="N75" s="264">
        <f t="shared" si="72"/>
        <v>93.858507073309056</v>
      </c>
      <c r="O75" s="264">
        <f t="shared" si="72"/>
        <v>93.052744681436351</v>
      </c>
      <c r="P75" s="264">
        <f t="shared" si="72"/>
        <v>92.197543605892108</v>
      </c>
      <c r="Q75" s="264">
        <f t="shared" si="72"/>
        <v>91.254335085427542</v>
      </c>
      <c r="R75" s="264">
        <f t="shared" si="72"/>
        <v>89.659345640653981</v>
      </c>
      <c r="S75" s="264">
        <f t="shared" si="72"/>
        <v>87.977036990401473</v>
      </c>
      <c r="T75" s="264">
        <f t="shared" si="72"/>
        <v>86.467362065654811</v>
      </c>
      <c r="U75" s="264">
        <f t="shared" si="72"/>
        <v>84.854308103700447</v>
      </c>
      <c r="V75" s="264">
        <f t="shared" si="72"/>
        <v>82.975256717593965</v>
      </c>
      <c r="W75" s="264">
        <f t="shared" si="72"/>
        <v>81.781519365754733</v>
      </c>
      <c r="X75" s="264">
        <f t="shared" si="72"/>
        <v>80.477874206870155</v>
      </c>
      <c r="Y75" s="264">
        <f t="shared" si="72"/>
        <v>79.059612283839698</v>
      </c>
      <c r="Z75" s="264">
        <f t="shared" si="72"/>
        <v>77.521858877542002</v>
      </c>
      <c r="AA75" s="264">
        <f t="shared" si="72"/>
        <v>47.199478369079657</v>
      </c>
      <c r="AB75" s="264">
        <f t="shared" si="72"/>
        <v>25.659229686401673</v>
      </c>
      <c r="AC75" s="264">
        <f t="shared" si="72"/>
        <v>25.703279671778677</v>
      </c>
      <c r="AD75" s="264">
        <f t="shared" si="72"/>
        <v>25.733794019011171</v>
      </c>
      <c r="AE75" s="264">
        <f t="shared" si="72"/>
        <v>25.750075774432101</v>
      </c>
      <c r="AF75" s="264">
        <f t="shared" si="72"/>
        <v>25.751401777675941</v>
      </c>
      <c r="AG75" s="264">
        <f t="shared" si="72"/>
        <v>25.737021791401627</v>
      </c>
      <c r="AH75" s="264">
        <f t="shared" si="72"/>
        <v>25.706157603990658</v>
      </c>
      <c r="AI75" s="264">
        <f t="shared" si="72"/>
        <v>25.658002104415807</v>
      </c>
      <c r="AJ75" s="264">
        <f t="shared" si="72"/>
        <v>25.591718328452501</v>
      </c>
      <c r="AK75" s="264">
        <f t="shared" si="72"/>
        <v>25.506438475381056</v>
      </c>
      <c r="AL75" s="264">
        <f t="shared" si="72"/>
        <v>25.40126289430339</v>
      </c>
      <c r="AM75" s="264">
        <f t="shared" ref="AM75:BI75" si="73">(AM71-AM42+AM43)</f>
        <v>25.275259039172433</v>
      </c>
      <c r="AN75" s="264">
        <f t="shared" si="73"/>
        <v>25.127460391606448</v>
      </c>
      <c r="AO75" s="264">
        <f t="shared" si="73"/>
        <v>24.956865350533874</v>
      </c>
      <c r="AP75" s="264">
        <f t="shared" si="73"/>
        <v>24.762436087686442</v>
      </c>
      <c r="AQ75" s="264">
        <f t="shared" si="73"/>
        <v>24.543097367930514</v>
      </c>
      <c r="AR75" s="264">
        <f t="shared" si="73"/>
        <v>24.297735333396943</v>
      </c>
      <c r="AS75" s="264">
        <f t="shared" si="73"/>
        <v>24.025196250340432</v>
      </c>
      <c r="AT75" s="264">
        <f t="shared" si="73"/>
        <v>23.724285217628019</v>
      </c>
      <c r="AU75" s="264">
        <f t="shared" si="73"/>
        <v>23.393764835725207</v>
      </c>
      <c r="AV75" s="264">
        <f t="shared" si="73"/>
        <v>21.061260872932795</v>
      </c>
      <c r="AW75" s="264">
        <f t="shared" si="73"/>
        <v>18.688227809573647</v>
      </c>
      <c r="AX75" s="264">
        <f t="shared" si="73"/>
        <v>16.430913328700587</v>
      </c>
      <c r="AY75" s="264">
        <f t="shared" si="73"/>
        <v>14.500548714362871</v>
      </c>
      <c r="AZ75" s="264">
        <f t="shared" si="73"/>
        <v>12.977682420410343</v>
      </c>
      <c r="BA75" s="264">
        <f t="shared" si="73"/>
        <v>12.830472426501649</v>
      </c>
      <c r="BB75" s="264">
        <f t="shared" si="73"/>
        <v>12.679466983133182</v>
      </c>
      <c r="BC75" s="264">
        <f t="shared" si="73"/>
        <v>12.513128706906757</v>
      </c>
      <c r="BD75" s="264">
        <f t="shared" si="73"/>
        <v>12.330791157585306</v>
      </c>
      <c r="BE75" s="264">
        <f t="shared" si="73"/>
        <v>12.131764299317641</v>
      </c>
      <c r="BF75" s="264">
        <f t="shared" si="73"/>
        <v>11.129367374534601</v>
      </c>
      <c r="BG75" s="264">
        <f t="shared" si="73"/>
        <v>10.080903018649852</v>
      </c>
      <c r="BH75" s="264">
        <f t="shared" si="73"/>
        <v>8.9662303739760425</v>
      </c>
      <c r="BI75" s="264">
        <f t="shared" si="73"/>
        <v>42.236280764810125</v>
      </c>
      <c r="BJ75" s="55"/>
      <c r="BK75" s="55"/>
      <c r="BL75" s="55"/>
      <c r="BM75" s="55"/>
    </row>
    <row r="76" spans="1:65">
      <c r="A76" s="55"/>
      <c r="B76" s="55" t="s">
        <v>170</v>
      </c>
      <c r="C76" s="55"/>
      <c r="D76" s="55"/>
      <c r="E76" s="226">
        <f t="shared" ca="1" si="49"/>
        <v>6.1587731170884043E-2</v>
      </c>
      <c r="F76" s="263">
        <f>F75/F$8</f>
        <v>-598.71983186903219</v>
      </c>
      <c r="G76" s="262">
        <f t="shared" ref="G76:O76" si="74">G75/G$8</f>
        <v>0.94014182279453207</v>
      </c>
      <c r="H76" s="262">
        <f t="shared" si="74"/>
        <v>11.234685439478756</v>
      </c>
      <c r="I76" s="262">
        <f t="shared" si="74"/>
        <v>16.124434185229962</v>
      </c>
      <c r="J76" s="262">
        <f t="shared" si="74"/>
        <v>25.879711401072896</v>
      </c>
      <c r="K76" s="262">
        <f t="shared" si="74"/>
        <v>30.702487677631574</v>
      </c>
      <c r="L76" s="262">
        <f t="shared" si="74"/>
        <v>82.451024525984295</v>
      </c>
      <c r="M76" s="262">
        <f t="shared" si="74"/>
        <v>79.661952619498237</v>
      </c>
      <c r="N76" s="262">
        <f t="shared" si="74"/>
        <v>77.18542532074612</v>
      </c>
      <c r="O76" s="262">
        <f t="shared" si="74"/>
        <v>74.674711719921589</v>
      </c>
      <c r="P76" s="262">
        <f t="shared" ref="P76:BI76" si="75">P75/P$8</f>
        <v>72.201534041244585</v>
      </c>
      <c r="Q76" s="262">
        <f t="shared" si="75"/>
        <v>69.737004237864724</v>
      </c>
      <c r="R76" s="262">
        <f t="shared" si="75"/>
        <v>66.863338068112398</v>
      </c>
      <c r="S76" s="262">
        <f t="shared" si="75"/>
        <v>64.024254178429928</v>
      </c>
      <c r="T76" s="262">
        <f t="shared" si="75"/>
        <v>61.405901858359442</v>
      </c>
      <c r="U76" s="262">
        <f t="shared" si="75"/>
        <v>58.8050344097486</v>
      </c>
      <c r="V76" s="262">
        <f t="shared" si="75"/>
        <v>56.114089956539189</v>
      </c>
      <c r="W76" s="262">
        <f t="shared" si="75"/>
        <v>53.971091534681918</v>
      </c>
      <c r="X76" s="262">
        <f t="shared" si="75"/>
        <v>51.828093112824639</v>
      </c>
      <c r="Y76" s="262">
        <f t="shared" si="75"/>
        <v>49.685094690967361</v>
      </c>
      <c r="Z76" s="262">
        <f t="shared" si="75"/>
        <v>47.542096269110075</v>
      </c>
      <c r="AA76" s="262">
        <f t="shared" si="75"/>
        <v>28.247112237113015</v>
      </c>
      <c r="AB76" s="262">
        <f t="shared" si="75"/>
        <v>14.985221900368716</v>
      </c>
      <c r="AC76" s="262">
        <f t="shared" si="75"/>
        <v>14.648420998913616</v>
      </c>
      <c r="AD76" s="262">
        <f t="shared" si="75"/>
        <v>14.311620097458514</v>
      </c>
      <c r="AE76" s="262">
        <f t="shared" si="75"/>
        <v>13.974819196003413</v>
      </c>
      <c r="AF76" s="262">
        <f t="shared" si="75"/>
        <v>13.638018294548313</v>
      </c>
      <c r="AG76" s="262">
        <f t="shared" si="75"/>
        <v>13.301217393093216</v>
      </c>
      <c r="AH76" s="262">
        <f t="shared" si="75"/>
        <v>12.964416491638115</v>
      </c>
      <c r="AI76" s="262">
        <f t="shared" si="75"/>
        <v>12.627615590183016</v>
      </c>
      <c r="AJ76" s="262">
        <f t="shared" si="75"/>
        <v>12.290814688727917</v>
      </c>
      <c r="AK76" s="262">
        <f t="shared" si="75"/>
        <v>11.954013787272817</v>
      </c>
      <c r="AL76" s="262">
        <f t="shared" si="75"/>
        <v>11.617212885817716</v>
      </c>
      <c r="AM76" s="262">
        <f t="shared" si="75"/>
        <v>11.280411984362619</v>
      </c>
      <c r="AN76" s="262">
        <f t="shared" si="75"/>
        <v>10.943611082907516</v>
      </c>
      <c r="AO76" s="262">
        <f t="shared" si="75"/>
        <v>10.60681018145242</v>
      </c>
      <c r="AP76" s="262">
        <f t="shared" si="75"/>
        <v>10.270009279997319</v>
      </c>
      <c r="AQ76" s="262">
        <f t="shared" si="75"/>
        <v>9.9332083785422238</v>
      </c>
      <c r="AR76" s="262">
        <f t="shared" si="75"/>
        <v>9.5964074770871228</v>
      </c>
      <c r="AS76" s="262">
        <f t="shared" si="75"/>
        <v>9.2596065756320236</v>
      </c>
      <c r="AT76" s="262">
        <f t="shared" si="75"/>
        <v>8.9228056741769226</v>
      </c>
      <c r="AU76" s="262">
        <f t="shared" si="75"/>
        <v>8.5860047727218234</v>
      </c>
      <c r="AV76" s="262">
        <f t="shared" si="75"/>
        <v>7.5432426911845187</v>
      </c>
      <c r="AW76" s="262">
        <f t="shared" si="75"/>
        <v>6.5316745927764206</v>
      </c>
      <c r="AX76" s="262">
        <f t="shared" si="75"/>
        <v>5.6040349204478881</v>
      </c>
      <c r="AY76" s="262">
        <f t="shared" si="75"/>
        <v>4.8262106331668511</v>
      </c>
      <c r="AZ76" s="262">
        <f t="shared" si="75"/>
        <v>4.2150398528476645</v>
      </c>
      <c r="BA76" s="262">
        <f t="shared" si="75"/>
        <v>4.0665854093075815</v>
      </c>
      <c r="BB76" s="262">
        <f t="shared" si="75"/>
        <v>3.9216691789980298</v>
      </c>
      <c r="BC76" s="262">
        <f t="shared" si="75"/>
        <v>3.7767529486884786</v>
      </c>
      <c r="BD76" s="262">
        <f t="shared" si="75"/>
        <v>3.6318367183789269</v>
      </c>
      <c r="BE76" s="262">
        <f t="shared" si="75"/>
        <v>3.486920488069376</v>
      </c>
      <c r="BF76" s="262">
        <f t="shared" si="75"/>
        <v>3.1215569752910359</v>
      </c>
      <c r="BG76" s="262">
        <f t="shared" si="75"/>
        <v>2.7591984148800308</v>
      </c>
      <c r="BH76" s="262">
        <f t="shared" si="75"/>
        <v>2.3948377526658349</v>
      </c>
      <c r="BI76" s="262">
        <f t="shared" si="75"/>
        <v>11.008663026458327</v>
      </c>
      <c r="BJ76" s="55"/>
      <c r="BK76" s="55"/>
      <c r="BL76" s="55"/>
      <c r="BM76" s="55"/>
    </row>
    <row r="77" spans="1:65">
      <c r="A77" s="55"/>
      <c r="B77" s="55"/>
      <c r="C77" s="55"/>
      <c r="D77" s="55"/>
      <c r="E77" s="55"/>
      <c r="F77" s="5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55"/>
      <c r="BK77" s="55"/>
      <c r="BL77" s="55"/>
      <c r="BM77" s="55"/>
    </row>
    <row r="78" spans="1:65">
      <c r="A78" s="55"/>
      <c r="B78" s="61" t="s">
        <v>116</v>
      </c>
      <c r="C78" s="55"/>
      <c r="D78" s="55"/>
      <c r="E78" s="55"/>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55"/>
      <c r="BK78" s="55"/>
      <c r="BL78" s="55"/>
      <c r="BM78" s="55"/>
    </row>
    <row r="79" spans="1:65">
      <c r="A79" s="55"/>
      <c r="C79" s="55"/>
      <c r="D79" s="55"/>
      <c r="E79" s="55"/>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55"/>
      <c r="BK79" s="55"/>
      <c r="BL79" s="55"/>
      <c r="BM79" s="55"/>
    </row>
    <row r="80" spans="1:65">
      <c r="A80" s="55"/>
      <c r="B80" s="61" t="s">
        <v>37</v>
      </c>
      <c r="C80" s="55"/>
      <c r="D80" s="55"/>
      <c r="E80" s="55"/>
      <c r="F80" s="55"/>
      <c r="G80" s="55"/>
      <c r="H80" s="55"/>
      <c r="I80" s="55"/>
      <c r="J80" s="68"/>
      <c r="K80" s="68"/>
      <c r="L80" s="68"/>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row>
    <row r="81" spans="1:65">
      <c r="A81" s="55"/>
      <c r="B81" s="55" t="s">
        <v>250</v>
      </c>
      <c r="C81" s="55"/>
      <c r="D81" s="55"/>
      <c r="E81" s="55"/>
      <c r="F81" s="55"/>
      <c r="G81" s="269">
        <f>G61</f>
        <v>3.9860904157909047</v>
      </c>
      <c r="H81" s="270">
        <f t="shared" ref="H81:BH81" si="76">H61</f>
        <v>8.6303542401699325</v>
      </c>
      <c r="I81" s="270">
        <f t="shared" si="76"/>
        <v>11.124580163825069</v>
      </c>
      <c r="J81" s="270">
        <f t="shared" si="76"/>
        <v>15.862578657826536</v>
      </c>
      <c r="K81" s="270">
        <f t="shared" si="76"/>
        <v>18.544132370763776</v>
      </c>
      <c r="L81" s="270">
        <f t="shared" si="76"/>
        <v>43.058577562425391</v>
      </c>
      <c r="M81" s="270">
        <f t="shared" si="76"/>
        <v>42.533361768089307</v>
      </c>
      <c r="N81" s="270">
        <f t="shared" si="76"/>
        <v>42.110853589118094</v>
      </c>
      <c r="O81" s="270">
        <f t="shared" si="76"/>
        <v>41.625377755597739</v>
      </c>
      <c r="P81" s="270">
        <f t="shared" si="76"/>
        <v>41.110636073573097</v>
      </c>
      <c r="Q81" s="270">
        <f t="shared" si="76"/>
        <v>40.550664536406728</v>
      </c>
      <c r="R81" s="270">
        <f t="shared" si="76"/>
        <v>39.719602067082633</v>
      </c>
      <c r="S81" s="270">
        <f t="shared" si="76"/>
        <v>38.846241326628345</v>
      </c>
      <c r="T81" s="270">
        <f t="shared" si="76"/>
        <v>38.03444104572425</v>
      </c>
      <c r="U81" s="270">
        <f t="shared" si="76"/>
        <v>37.172099551670158</v>
      </c>
      <c r="V81" s="270">
        <f t="shared" si="76"/>
        <v>36.19398381353713</v>
      </c>
      <c r="W81" s="270">
        <f t="shared" si="76"/>
        <v>35.481394418934329</v>
      </c>
      <c r="X81" s="270">
        <f t="shared" si="76"/>
        <v>34.711365587582968</v>
      </c>
      <c r="Y81" s="270">
        <f t="shared" si="76"/>
        <v>33.881490692077712</v>
      </c>
      <c r="Z81" s="270">
        <f t="shared" si="76"/>
        <v>32.989279165150926</v>
      </c>
      <c r="AA81" s="270">
        <f t="shared" si="76"/>
        <v>20.568117892046676</v>
      </c>
      <c r="AB81" s="270">
        <f t="shared" si="76"/>
        <v>11.816495834165341</v>
      </c>
      <c r="AC81" s="270">
        <f t="shared" si="76"/>
        <v>11.816230152756745</v>
      </c>
      <c r="AD81" s="270">
        <f t="shared" si="76"/>
        <v>11.808713854287888</v>
      </c>
      <c r="AE81" s="270">
        <f t="shared" si="76"/>
        <v>11.79358821764964</v>
      </c>
      <c r="AF81" s="270">
        <f t="shared" si="76"/>
        <v>11.770481207030899</v>
      </c>
      <c r="AG81" s="270">
        <f t="shared" si="76"/>
        <v>11.739007032593012</v>
      </c>
      <c r="AH81" s="270">
        <f t="shared" si="76"/>
        <v>11.698765697554579</v>
      </c>
      <c r="AI81" s="270">
        <f t="shared" si="76"/>
        <v>11.649342531281686</v>
      </c>
      <c r="AJ81" s="270">
        <f t="shared" si="76"/>
        <v>11.590307707969943</v>
      </c>
      <c r="AK81" s="270">
        <f t="shared" si="76"/>
        <v>11.521215750489494</v>
      </c>
      <c r="AL81" s="270">
        <f t="shared" si="76"/>
        <v>11.441605018954911</v>
      </c>
      <c r="AM81" s="270">
        <f t="shared" si="76"/>
        <v>11.350997183566538</v>
      </c>
      <c r="AN81" s="270">
        <f t="shared" si="76"/>
        <v>11.248896681258895</v>
      </c>
      <c r="AO81" s="270">
        <f t="shared" si="76"/>
        <v>11.134790155676983</v>
      </c>
      <c r="AP81" s="270">
        <f t="shared" si="76"/>
        <v>11.00814587998854</v>
      </c>
      <c r="AQ81" s="270">
        <f t="shared" si="76"/>
        <v>10.868413162024934</v>
      </c>
      <c r="AR81" s="270">
        <f t="shared" si="76"/>
        <v>10.715021731230539</v>
      </c>
      <c r="AS81" s="270">
        <f t="shared" si="76"/>
        <v>10.547381106883822</v>
      </c>
      <c r="AT81" s="270">
        <f t="shared" si="76"/>
        <v>10.3648799470384</v>
      </c>
      <c r="AU81" s="270">
        <f t="shared" si="76"/>
        <v>10.166885377617868</v>
      </c>
      <c r="AV81" s="270">
        <f t="shared" si="76"/>
        <v>9.1643051162463429</v>
      </c>
      <c r="AW81" s="270">
        <f t="shared" si="76"/>
        <v>8.1534277809098601</v>
      </c>
      <c r="AX81" s="270">
        <f t="shared" si="76"/>
        <v>7.1976915658459149</v>
      </c>
      <c r="AY81" s="270">
        <f t="shared" si="76"/>
        <v>6.3816709369819362</v>
      </c>
      <c r="AZ81" s="270">
        <f t="shared" si="76"/>
        <v>5.7364040744948142</v>
      </c>
      <c r="BA81" s="270">
        <f t="shared" si="76"/>
        <v>5.6473847661461747</v>
      </c>
      <c r="BB81" s="270">
        <f t="shared" si="76"/>
        <v>5.5550849036409566</v>
      </c>
      <c r="BC81" s="270">
        <f t="shared" si="76"/>
        <v>5.4547575166315481</v>
      </c>
      <c r="BD81" s="270">
        <f t="shared" si="76"/>
        <v>5.3460617992847332</v>
      </c>
      <c r="BE81" s="270">
        <f t="shared" si="76"/>
        <v>5.2286449936646502</v>
      </c>
      <c r="BF81" s="270">
        <f t="shared" si="76"/>
        <v>4.7877554603275492</v>
      </c>
      <c r="BG81" s="270">
        <f t="shared" si="76"/>
        <v>4.3309590784356544</v>
      </c>
      <c r="BH81" s="270">
        <f t="shared" si="76"/>
        <v>3.8506979756171829</v>
      </c>
      <c r="BI81" s="270">
        <f>BI61-Assets!BI324*D11</f>
        <v>3.3707470176020902</v>
      </c>
      <c r="BJ81" s="55"/>
      <c r="BK81" s="55"/>
      <c r="BL81" s="55"/>
      <c r="BM81" s="55"/>
    </row>
    <row r="82" spans="1:65">
      <c r="A82" s="55"/>
      <c r="B82" s="55" t="s">
        <v>171</v>
      </c>
      <c r="C82" s="55"/>
      <c r="D82" s="55"/>
      <c r="E82" s="55"/>
      <c r="F82" s="55"/>
      <c r="G82" s="271">
        <f>G54</f>
        <v>66.875992803898157</v>
      </c>
      <c r="H82" s="272">
        <f t="shared" ref="H82:P82" si="77">H54</f>
        <v>62.392332772383391</v>
      </c>
      <c r="I82" s="272">
        <f t="shared" si="77"/>
        <v>62.544690204457517</v>
      </c>
      <c r="J82" s="272">
        <f t="shared" si="77"/>
        <v>56.923386232803402</v>
      </c>
      <c r="K82" s="272">
        <f t="shared" si="77"/>
        <v>55.802667583766251</v>
      </c>
      <c r="L82" s="272">
        <f t="shared" si="77"/>
        <v>0</v>
      </c>
      <c r="M82" s="272">
        <f t="shared" si="77"/>
        <v>0</v>
      </c>
      <c r="N82" s="272">
        <f t="shared" si="77"/>
        <v>0</v>
      </c>
      <c r="O82" s="272">
        <f t="shared" si="77"/>
        <v>0</v>
      </c>
      <c r="P82" s="272">
        <f t="shared" si="77"/>
        <v>0</v>
      </c>
      <c r="Q82" s="272">
        <f>Q54</f>
        <v>0</v>
      </c>
      <c r="R82" s="272">
        <f>R54</f>
        <v>0</v>
      </c>
      <c r="S82" s="272">
        <f t="shared" ref="S82:AQ82" si="78">S54</f>
        <v>0</v>
      </c>
      <c r="T82" s="272">
        <f t="shared" si="78"/>
        <v>0</v>
      </c>
      <c r="U82" s="272">
        <f t="shared" si="78"/>
        <v>0</v>
      </c>
      <c r="V82" s="272">
        <f t="shared" si="78"/>
        <v>0</v>
      </c>
      <c r="W82" s="272">
        <f t="shared" si="78"/>
        <v>0</v>
      </c>
      <c r="X82" s="272">
        <f t="shared" si="78"/>
        <v>0</v>
      </c>
      <c r="Y82" s="272">
        <f t="shared" si="78"/>
        <v>0</v>
      </c>
      <c r="Z82" s="272">
        <f t="shared" si="78"/>
        <v>0</v>
      </c>
      <c r="AA82" s="272">
        <f t="shared" si="78"/>
        <v>0</v>
      </c>
      <c r="AB82" s="272">
        <f t="shared" si="78"/>
        <v>0</v>
      </c>
      <c r="AC82" s="272">
        <f t="shared" si="78"/>
        <v>0</v>
      </c>
      <c r="AD82" s="272">
        <f t="shared" si="78"/>
        <v>0</v>
      </c>
      <c r="AE82" s="272">
        <f t="shared" si="78"/>
        <v>0</v>
      </c>
      <c r="AF82" s="272">
        <f t="shared" si="78"/>
        <v>0</v>
      </c>
      <c r="AG82" s="272">
        <f t="shared" si="78"/>
        <v>0</v>
      </c>
      <c r="AH82" s="272">
        <f t="shared" si="78"/>
        <v>0</v>
      </c>
      <c r="AI82" s="272">
        <f t="shared" si="78"/>
        <v>0</v>
      </c>
      <c r="AJ82" s="272">
        <f t="shared" si="78"/>
        <v>0</v>
      </c>
      <c r="AK82" s="272">
        <f t="shared" si="78"/>
        <v>0</v>
      </c>
      <c r="AL82" s="272">
        <f t="shared" si="78"/>
        <v>0</v>
      </c>
      <c r="AM82" s="272">
        <f t="shared" si="78"/>
        <v>0</v>
      </c>
      <c r="AN82" s="272">
        <f t="shared" si="78"/>
        <v>0</v>
      </c>
      <c r="AO82" s="272">
        <f t="shared" si="78"/>
        <v>0</v>
      </c>
      <c r="AP82" s="272">
        <f t="shared" si="78"/>
        <v>0</v>
      </c>
      <c r="AQ82" s="272">
        <f t="shared" si="78"/>
        <v>0</v>
      </c>
      <c r="AR82" s="272">
        <f t="shared" ref="AR82:BI82" si="79">AR54</f>
        <v>0</v>
      </c>
      <c r="AS82" s="272">
        <f t="shared" si="79"/>
        <v>0</v>
      </c>
      <c r="AT82" s="272">
        <f t="shared" si="79"/>
        <v>0</v>
      </c>
      <c r="AU82" s="272">
        <f t="shared" si="79"/>
        <v>0</v>
      </c>
      <c r="AV82" s="272">
        <f t="shared" si="79"/>
        <v>0</v>
      </c>
      <c r="AW82" s="272">
        <f t="shared" si="79"/>
        <v>0</v>
      </c>
      <c r="AX82" s="272">
        <f t="shared" si="79"/>
        <v>0</v>
      </c>
      <c r="AY82" s="272">
        <f t="shared" si="79"/>
        <v>0</v>
      </c>
      <c r="AZ82" s="272">
        <f t="shared" si="79"/>
        <v>0</v>
      </c>
      <c r="BA82" s="272">
        <f t="shared" si="79"/>
        <v>0</v>
      </c>
      <c r="BB82" s="272">
        <f t="shared" si="79"/>
        <v>0</v>
      </c>
      <c r="BC82" s="272">
        <f t="shared" si="79"/>
        <v>0</v>
      </c>
      <c r="BD82" s="272">
        <f t="shared" si="79"/>
        <v>0</v>
      </c>
      <c r="BE82" s="272">
        <f t="shared" si="79"/>
        <v>0</v>
      </c>
      <c r="BF82" s="272">
        <f t="shared" si="79"/>
        <v>0</v>
      </c>
      <c r="BG82" s="272">
        <f t="shared" si="79"/>
        <v>0</v>
      </c>
      <c r="BH82" s="272">
        <f t="shared" si="79"/>
        <v>0</v>
      </c>
      <c r="BI82" s="272">
        <f t="shared" si="79"/>
        <v>0</v>
      </c>
      <c r="BJ82" s="55"/>
      <c r="BK82" s="55"/>
      <c r="BL82" s="55"/>
      <c r="BM82" s="55"/>
    </row>
    <row r="83" spans="1:65">
      <c r="A83" s="55"/>
      <c r="B83" s="55" t="s">
        <v>172</v>
      </c>
      <c r="C83" s="55"/>
      <c r="D83" s="55"/>
      <c r="E83" s="55"/>
      <c r="F83" s="55"/>
      <c r="G83" s="271">
        <f>-Assets!G323</f>
        <v>-15.235614883046438</v>
      </c>
      <c r="H83" s="272">
        <f>-Assets!H323</f>
        <v>-17.049049534191504</v>
      </c>
      <c r="I83" s="272">
        <f>-Assets!I323</f>
        <v>-18.771349892272053</v>
      </c>
      <c r="J83" s="272">
        <f>-Assets!J323</f>
        <v>-20.49096040694301</v>
      </c>
      <c r="K83" s="272">
        <f>-Assets!K323</f>
        <v>-22.325391695279244</v>
      </c>
      <c r="L83" s="272">
        <f>-Assets!L323</f>
        <v>-24.364174511812873</v>
      </c>
      <c r="M83" s="272">
        <f>-Assets!M323</f>
        <v>-25.558100063542447</v>
      </c>
      <c r="N83" s="272">
        <f>-Assets!N323</f>
        <v>-27.131644275130832</v>
      </c>
      <c r="O83" s="272">
        <f>-Assets!O323</f>
        <v>-28.709680041045306</v>
      </c>
      <c r="P83" s="272">
        <f>-Assets!P323</f>
        <v>-30.376924037333026</v>
      </c>
      <c r="Q83" s="272">
        <f>-Assets!Q323</f>
        <v>-32.102645376965782</v>
      </c>
      <c r="R83" s="272">
        <f>-Assets!R323</f>
        <v>-33.328208425571724</v>
      </c>
      <c r="S83" s="272">
        <f>-Assets!S323</f>
        <v>-34.574130775312327</v>
      </c>
      <c r="T83" s="272">
        <f>-Assets!T323</f>
        <v>-36.102154134293613</v>
      </c>
      <c r="U83" s="272">
        <f>-Assets!U323</f>
        <v>-37.661051258118484</v>
      </c>
      <c r="V83" s="272">
        <f>-Assets!V323</f>
        <v>-39.090916342353644</v>
      </c>
      <c r="W83" s="272">
        <f>-Assets!W323</f>
        <v>-41.331724033865456</v>
      </c>
      <c r="X83" s="272">
        <f>-Assets!X323</f>
        <v>-43.659502264252062</v>
      </c>
      <c r="Y83" s="272">
        <f>-Assets!Y323</f>
        <v>-46.077183346077575</v>
      </c>
      <c r="Z83" s="272">
        <f>-Assets!Z323</f>
        <v>-48.587791464152382</v>
      </c>
      <c r="AA83" s="272">
        <f>-Assets!AA323</f>
        <v>-22.534355609713767</v>
      </c>
      <c r="AB83" s="272">
        <f>-Assets!AB323</f>
        <v>-2.9739852876920949</v>
      </c>
      <c r="AC83" s="272">
        <f>-Assets!AC323</f>
        <v>-3.2793309239406829</v>
      </c>
      <c r="AD83" s="272">
        <f>-Assets!AD323</f>
        <v>-3.5979687234782682</v>
      </c>
      <c r="AE83" s="272">
        <f>-Assets!AE323</f>
        <v>-3.9303695879303087</v>
      </c>
      <c r="AF83" s="272">
        <f>-Assets!AF323</f>
        <v>-4.2770195858469995</v>
      </c>
      <c r="AG83" s="272">
        <f>-Assets!AG323</f>
        <v>-4.6384204149988619</v>
      </c>
      <c r="AH83" s="272">
        <f>-Assets!AH323</f>
        <v>-5.0150898782649982</v>
      </c>
      <c r="AI83" s="272">
        <f>-Assets!AI323</f>
        <v>-5.407562373503688</v>
      </c>
      <c r="AJ83" s="272">
        <f>-Assets!AJ323</f>
        <v>-5.816389397805918</v>
      </c>
      <c r="AK83" s="272">
        <f>-Assets!AK323</f>
        <v>-6.2421400665437012</v>
      </c>
      <c r="AL83" s="272">
        <f>-Assets!AL323</f>
        <v>-6.6854016476366853</v>
      </c>
      <c r="AM83" s="272">
        <f>-Assets!AM323</f>
        <v>-7.1467801114723368</v>
      </c>
      <c r="AN83" s="272">
        <f>-Assets!AN323</f>
        <v>-7.6269006969273168</v>
      </c>
      <c r="AO83" s="272">
        <f>-Assets!AO323</f>
        <v>-8.1264084939501728</v>
      </c>
      <c r="AP83" s="272">
        <f>-Assets!AP323</f>
        <v>-8.645969043178404</v>
      </c>
      <c r="AQ83" s="272">
        <f>-Assets!AQ323</f>
        <v>-9.1862689530762225</v>
      </c>
      <c r="AR83" s="272">
        <f>-Assets!AR323</f>
        <v>-9.7480165350929724</v>
      </c>
      <c r="AS83" s="272">
        <f>-Assets!AS323</f>
        <v>-10.33194245735621</v>
      </c>
      <c r="AT83" s="272">
        <f>-Assets!AT323</f>
        <v>-10.938800417427775</v>
      </c>
      <c r="AU83" s="272">
        <f>-Assets!AU323</f>
        <v>-11.5693678346661</v>
      </c>
      <c r="AV83" s="272">
        <f>-Assets!AV323</f>
        <v>-10.253353600670494</v>
      </c>
      <c r="AW83" s="272">
        <f>-Assets!AW323</f>
        <v>-8.7811846787014947</v>
      </c>
      <c r="AX83" s="272">
        <f>-Assets!AX323</f>
        <v>-7.2953889324841317</v>
      </c>
      <c r="AY83" s="272">
        <f>-Assets!AY323</f>
        <v>-6.0060003873165773</v>
      </c>
      <c r="AZ83" s="272">
        <f>-Assets!AZ323</f>
        <v>-5.010823919818006</v>
      </c>
      <c r="BA83" s="272">
        <f>-Assets!BA323</f>
        <v>-5.30386711174393</v>
      </c>
      <c r="BB83" s="272">
        <f>-Assets!BB323</f>
        <v>-5.618861757493252</v>
      </c>
      <c r="BC83" s="272">
        <f>-Assets!BC323</f>
        <v>-5.9461991380220063</v>
      </c>
      <c r="BD83" s="272">
        <f>-Assets!BD323</f>
        <v>-6.2862972511806605</v>
      </c>
      <c r="BE83" s="272">
        <f>-Assets!BE323</f>
        <v>-6.6395872246798993</v>
      </c>
      <c r="BF83" s="272">
        <f>-Assets!BF323</f>
        <v>-6.2205473435820693</v>
      </c>
      <c r="BG83" s="272">
        <f>-Assets!BG323</f>
        <v>-5.7186230037644918</v>
      </c>
      <c r="BH83" s="272">
        <f>-Assets!BH323</f>
        <v>-5.1063910826685115</v>
      </c>
      <c r="BI83" s="272">
        <f>-Assets!BI323</f>
        <v>-4.4319385858229881</v>
      </c>
      <c r="BJ83" s="55"/>
      <c r="BK83" s="55"/>
      <c r="BL83" s="55"/>
      <c r="BM83" s="55"/>
    </row>
    <row r="84" spans="1:65">
      <c r="A84" s="55"/>
      <c r="B84" s="55" t="s">
        <v>176</v>
      </c>
      <c r="C84" s="55"/>
      <c r="D84" s="55"/>
      <c r="E84" s="55"/>
      <c r="F84" s="55"/>
      <c r="G84" s="271">
        <f>G56</f>
        <v>-30.98422675251112</v>
      </c>
      <c r="H84" s="272">
        <f t="shared" ref="H84:P84" si="80">H56</f>
        <v>-27.205969942915146</v>
      </c>
      <c r="I84" s="272">
        <f t="shared" si="80"/>
        <v>-26.26400418731123</v>
      </c>
      <c r="J84" s="272">
        <f t="shared" si="80"/>
        <v>-21.859455495516215</v>
      </c>
      <c r="K84" s="272">
        <f t="shared" si="80"/>
        <v>-20.086365533092135</v>
      </c>
      <c r="L84" s="272">
        <f t="shared" si="80"/>
        <v>14.618504707087595</v>
      </c>
      <c r="M84" s="272">
        <f t="shared" si="80"/>
        <v>15.334860038125498</v>
      </c>
      <c r="N84" s="272">
        <f t="shared" si="80"/>
        <v>16.278986565078526</v>
      </c>
      <c r="O84" s="272">
        <f t="shared" si="80"/>
        <v>17.225808024627099</v>
      </c>
      <c r="P84" s="272">
        <f t="shared" si="80"/>
        <v>18.226154422399816</v>
      </c>
      <c r="Q84" s="272">
        <f>Q56</f>
        <v>19.261587226179472</v>
      </c>
      <c r="R84" s="272">
        <f>R56</f>
        <v>19.996925055343013</v>
      </c>
      <c r="S84" s="272">
        <f t="shared" ref="S84:AQ84" si="81">S56</f>
        <v>20.744478465187399</v>
      </c>
      <c r="T84" s="272">
        <f t="shared" si="81"/>
        <v>21.661292480576208</v>
      </c>
      <c r="U84" s="272">
        <f t="shared" si="81"/>
        <v>22.596630754871057</v>
      </c>
      <c r="V84" s="272">
        <f t="shared" si="81"/>
        <v>23.454549805412171</v>
      </c>
      <c r="W84" s="272">
        <f t="shared" si="81"/>
        <v>24.799034420319288</v>
      </c>
      <c r="X84" s="272">
        <f t="shared" si="81"/>
        <v>26.195701358551275</v>
      </c>
      <c r="Y84" s="272">
        <f t="shared" si="81"/>
        <v>27.646310007646576</v>
      </c>
      <c r="Z84" s="272">
        <f t="shared" si="81"/>
        <v>29.15267487849141</v>
      </c>
      <c r="AA84" s="272">
        <f t="shared" si="81"/>
        <v>13.520613365828268</v>
      </c>
      <c r="AB84" s="272">
        <f t="shared" si="81"/>
        <v>1.7843911726152726</v>
      </c>
      <c r="AC84" s="272">
        <f t="shared" si="81"/>
        <v>1.9675985543644288</v>
      </c>
      <c r="AD84" s="272">
        <f t="shared" si="81"/>
        <v>2.1587812340869732</v>
      </c>
      <c r="AE84" s="272">
        <f t="shared" si="81"/>
        <v>2.3582217527581975</v>
      </c>
      <c r="AF84" s="272">
        <f t="shared" si="81"/>
        <v>2.5662117515081775</v>
      </c>
      <c r="AG84" s="272">
        <f t="shared" si="81"/>
        <v>2.7830522489993257</v>
      </c>
      <c r="AH84" s="272">
        <f t="shared" si="81"/>
        <v>3.009053926958984</v>
      </c>
      <c r="AI84" s="272">
        <f t="shared" si="81"/>
        <v>3.2445374241022193</v>
      </c>
      <c r="AJ84" s="272">
        <f t="shared" si="81"/>
        <v>3.4898336386835354</v>
      </c>
      <c r="AK84" s="272">
        <f t="shared" si="81"/>
        <v>3.7452840399262186</v>
      </c>
      <c r="AL84" s="272">
        <f t="shared" si="81"/>
        <v>4.0112409885820028</v>
      </c>
      <c r="AM84" s="272">
        <f t="shared" si="81"/>
        <v>4.2880680668833975</v>
      </c>
      <c r="AN84" s="272">
        <f t="shared" si="81"/>
        <v>4.5761404181563705</v>
      </c>
      <c r="AO84" s="272">
        <f t="shared" si="81"/>
        <v>4.8758450963701137</v>
      </c>
      <c r="AP84" s="272">
        <f t="shared" si="81"/>
        <v>5.1875814259070268</v>
      </c>
      <c r="AQ84" s="272">
        <f t="shared" si="81"/>
        <v>5.5117613718457221</v>
      </c>
      <c r="AR84" s="272">
        <f t="shared" ref="AR84:BI84" si="82">AR56</f>
        <v>5.8488099210558033</v>
      </c>
      <c r="AS84" s="272">
        <f t="shared" si="82"/>
        <v>6.1991654744137179</v>
      </c>
      <c r="AT84" s="272">
        <f t="shared" si="82"/>
        <v>6.5632802504566712</v>
      </c>
      <c r="AU84" s="272">
        <f t="shared" si="82"/>
        <v>6.9416207007996604</v>
      </c>
      <c r="AV84" s="272">
        <f t="shared" si="82"/>
        <v>6.1520121604023075</v>
      </c>
      <c r="AW84" s="272">
        <f t="shared" si="82"/>
        <v>5.2687108072208915</v>
      </c>
      <c r="AX84" s="272">
        <f t="shared" si="82"/>
        <v>4.3772333594904751</v>
      </c>
      <c r="AY84" s="272">
        <f t="shared" si="82"/>
        <v>3.6036002323899439</v>
      </c>
      <c r="AZ84" s="272">
        <f t="shared" si="82"/>
        <v>3.0064943518908009</v>
      </c>
      <c r="BA84" s="272">
        <f t="shared" si="82"/>
        <v>3.1823202670463502</v>
      </c>
      <c r="BB84" s="272">
        <f t="shared" si="82"/>
        <v>3.3713170544959539</v>
      </c>
      <c r="BC84" s="272">
        <f t="shared" si="82"/>
        <v>3.5677194828132031</v>
      </c>
      <c r="BD84" s="272">
        <f t="shared" si="82"/>
        <v>3.7717783507084022</v>
      </c>
      <c r="BE84" s="272">
        <f t="shared" si="82"/>
        <v>3.9837523348079316</v>
      </c>
      <c r="BF84" s="272">
        <f t="shared" si="82"/>
        <v>3.732328406149243</v>
      </c>
      <c r="BG84" s="272">
        <f t="shared" si="82"/>
        <v>3.4311738022586944</v>
      </c>
      <c r="BH84" s="272">
        <f t="shared" si="82"/>
        <v>3.0638346496011053</v>
      </c>
      <c r="BI84" s="272">
        <f t="shared" si="82"/>
        <v>2.659163151493793</v>
      </c>
      <c r="BJ84" s="55"/>
      <c r="BK84" s="55"/>
      <c r="BL84" s="55"/>
      <c r="BM84" s="55"/>
    </row>
    <row r="85" spans="1:65">
      <c r="A85" s="55"/>
      <c r="B85" s="61" t="s">
        <v>173</v>
      </c>
      <c r="C85" s="60"/>
      <c r="D85" s="60"/>
      <c r="E85" s="60"/>
      <c r="F85" s="60"/>
      <c r="G85" s="273">
        <f t="shared" ref="G85:AL85" si="83">SUM(G81:G84)</f>
        <v>24.642241584131497</v>
      </c>
      <c r="H85" s="274">
        <f t="shared" si="83"/>
        <v>26.76766753544667</v>
      </c>
      <c r="I85" s="274">
        <f t="shared" si="83"/>
        <v>28.633916288699297</v>
      </c>
      <c r="J85" s="274">
        <f t="shared" si="83"/>
        <v>30.435548988170716</v>
      </c>
      <c r="K85" s="274">
        <f t="shared" si="83"/>
        <v>31.935042726158649</v>
      </c>
      <c r="L85" s="274">
        <f t="shared" si="83"/>
        <v>33.312907757700117</v>
      </c>
      <c r="M85" s="274">
        <f t="shared" si="83"/>
        <v>32.310121742672358</v>
      </c>
      <c r="N85" s="274">
        <f t="shared" si="83"/>
        <v>31.258195879065788</v>
      </c>
      <c r="O85" s="274">
        <f t="shared" si="83"/>
        <v>30.141505739179532</v>
      </c>
      <c r="P85" s="274">
        <f t="shared" si="83"/>
        <v>28.959866458639887</v>
      </c>
      <c r="Q85" s="274">
        <f t="shared" si="83"/>
        <v>27.709606385620418</v>
      </c>
      <c r="R85" s="274">
        <f t="shared" si="83"/>
        <v>26.388318696853922</v>
      </c>
      <c r="S85" s="274">
        <f t="shared" si="83"/>
        <v>25.016589016503417</v>
      </c>
      <c r="T85" s="274">
        <f t="shared" si="83"/>
        <v>23.593579392006845</v>
      </c>
      <c r="U85" s="274">
        <f t="shared" si="83"/>
        <v>22.107679048422732</v>
      </c>
      <c r="V85" s="274">
        <f t="shared" si="83"/>
        <v>20.557617276595657</v>
      </c>
      <c r="W85" s="274">
        <f t="shared" si="83"/>
        <v>18.948704805388161</v>
      </c>
      <c r="X85" s="274">
        <f t="shared" si="83"/>
        <v>17.247564681882182</v>
      </c>
      <c r="Y85" s="274">
        <f t="shared" si="83"/>
        <v>15.450617353646713</v>
      </c>
      <c r="Z85" s="274">
        <f t="shared" si="83"/>
        <v>13.554162579489955</v>
      </c>
      <c r="AA85" s="274">
        <f t="shared" si="83"/>
        <v>11.554375648161177</v>
      </c>
      <c r="AB85" s="274">
        <f t="shared" si="83"/>
        <v>10.626901719088519</v>
      </c>
      <c r="AC85" s="274">
        <f t="shared" si="83"/>
        <v>10.50449778318049</v>
      </c>
      <c r="AD85" s="274">
        <f t="shared" si="83"/>
        <v>10.369526364896593</v>
      </c>
      <c r="AE85" s="274">
        <f t="shared" si="83"/>
        <v>10.221440382477528</v>
      </c>
      <c r="AF85" s="274">
        <f t="shared" si="83"/>
        <v>10.059673372692078</v>
      </c>
      <c r="AG85" s="274">
        <f t="shared" si="83"/>
        <v>9.8836388665934756</v>
      </c>
      <c r="AH85" s="274">
        <f t="shared" si="83"/>
        <v>9.6927297462485651</v>
      </c>
      <c r="AI85" s="274">
        <f t="shared" si="83"/>
        <v>9.4863175818802183</v>
      </c>
      <c r="AJ85" s="274">
        <f t="shared" si="83"/>
        <v>9.2637519488475597</v>
      </c>
      <c r="AK85" s="274">
        <f t="shared" si="83"/>
        <v>9.0243597238720117</v>
      </c>
      <c r="AL85" s="274">
        <f t="shared" si="83"/>
        <v>8.7674443599002281</v>
      </c>
      <c r="AM85" s="274">
        <f t="shared" ref="AM85:BI85" si="84">SUM(AM81:AM84)</f>
        <v>8.4922851389775982</v>
      </c>
      <c r="AN85" s="274">
        <f t="shared" si="84"/>
        <v>8.1981364024879486</v>
      </c>
      <c r="AO85" s="274">
        <f t="shared" si="84"/>
        <v>7.8842267580969239</v>
      </c>
      <c r="AP85" s="274">
        <f t="shared" si="84"/>
        <v>7.5497582627171624</v>
      </c>
      <c r="AQ85" s="274">
        <f t="shared" si="84"/>
        <v>7.1939055807944339</v>
      </c>
      <c r="AR85" s="274">
        <f t="shared" si="84"/>
        <v>6.8158151171933703</v>
      </c>
      <c r="AS85" s="274">
        <f t="shared" si="84"/>
        <v>6.4146041239413307</v>
      </c>
      <c r="AT85" s="274">
        <f t="shared" si="84"/>
        <v>5.9893597800672964</v>
      </c>
      <c r="AU85" s="274">
        <f t="shared" si="84"/>
        <v>5.5391382437514292</v>
      </c>
      <c r="AV85" s="274">
        <f t="shared" si="84"/>
        <v>5.0629636759781569</v>
      </c>
      <c r="AW85" s="274">
        <f t="shared" si="84"/>
        <v>4.6409539094292569</v>
      </c>
      <c r="AX85" s="274">
        <f t="shared" si="84"/>
        <v>4.2795359928522583</v>
      </c>
      <c r="AY85" s="274">
        <f t="shared" si="84"/>
        <v>3.9792707820553028</v>
      </c>
      <c r="AZ85" s="274">
        <f t="shared" si="84"/>
        <v>3.7320745065676091</v>
      </c>
      <c r="BA85" s="274">
        <f t="shared" si="84"/>
        <v>3.5258379214485949</v>
      </c>
      <c r="BB85" s="274">
        <f t="shared" si="84"/>
        <v>3.3075402006436585</v>
      </c>
      <c r="BC85" s="274">
        <f t="shared" si="84"/>
        <v>3.0762778614227448</v>
      </c>
      <c r="BD85" s="274">
        <f t="shared" si="84"/>
        <v>2.8315428988124749</v>
      </c>
      <c r="BE85" s="274">
        <f t="shared" si="84"/>
        <v>2.5728101037926825</v>
      </c>
      <c r="BF85" s="274">
        <f t="shared" si="84"/>
        <v>2.2995365228947229</v>
      </c>
      <c r="BG85" s="274">
        <f t="shared" si="84"/>
        <v>2.043509876929857</v>
      </c>
      <c r="BH85" s="274">
        <f t="shared" si="84"/>
        <v>1.8081415425497767</v>
      </c>
      <c r="BI85" s="274">
        <f t="shared" si="84"/>
        <v>1.5979715832728951</v>
      </c>
      <c r="BJ85" s="55"/>
      <c r="BK85" s="55"/>
      <c r="BL85" s="55"/>
      <c r="BM85" s="55"/>
    </row>
    <row r="86" spans="1:65">
      <c r="A86" s="55"/>
      <c r="B86" s="51" t="s">
        <v>174</v>
      </c>
      <c r="C86" s="55"/>
      <c r="D86" s="55"/>
      <c r="E86" s="55"/>
      <c r="F86" s="55"/>
      <c r="G86" s="271">
        <f>-$D$11*(Assets!G325-Assets!F324)</f>
        <v>-5.9269678180447505</v>
      </c>
      <c r="H86" s="272">
        <f>-$D$11*(Assets!H325-Assets!G324)</f>
        <v>-6.4381766368558608</v>
      </c>
      <c r="I86" s="272">
        <f>-$D$11*(Assets!I325-Assets!H324)</f>
        <v>-6.8870479890512799</v>
      </c>
      <c r="J86" s="272">
        <f>-$D$11*(Assets!J325-Assets!I324)</f>
        <v>-7.3203778463715938</v>
      </c>
      <c r="K86" s="272">
        <f>-$D$11*(Assets!K325-Assets!J324)</f>
        <v>-7.6810370460661943</v>
      </c>
      <c r="L86" s="272">
        <f>-$D$11*(Assets!L325-Assets!K324)</f>
        <v>-8.0124420309444755</v>
      </c>
      <c r="M86" s="272">
        <f>-$D$11*(Assets!M325-Assets!L324)</f>
        <v>-7.7712512927088939</v>
      </c>
      <c r="N86" s="272">
        <f>-$D$11*(Assets!N325-Assets!M324)</f>
        <v>-7.5182414064418941</v>
      </c>
      <c r="O86" s="272">
        <f>-$D$11*(Assets!O325-Assets!N324)</f>
        <v>-7.2496543747290163</v>
      </c>
      <c r="P86" s="272">
        <f>-$D$11*(Assets!P325-Assets!O324)</f>
        <v>-6.9654457338720484</v>
      </c>
      <c r="Q86" s="272">
        <f>-$D$11*(Assets!Q325-Assets!P324)</f>
        <v>-6.6647323758086259</v>
      </c>
      <c r="R86" s="272">
        <f>-$D$11*(Assets!R325-Assets!Q324)</f>
        <v>-6.3469354098564512</v>
      </c>
      <c r="S86" s="272">
        <f>-$D$11*(Assets!S325-Assets!R324)</f>
        <v>-6.0170061035984421</v>
      </c>
      <c r="T86" s="272">
        <f>-$D$11*(Assets!T325-Assets!S324)</f>
        <v>-5.6747429121447119</v>
      </c>
      <c r="U86" s="272">
        <f>-$D$11*(Assets!U325-Assets!T324)</f>
        <v>-5.3173532044277643</v>
      </c>
      <c r="V86" s="272">
        <f>-$D$11*(Assets!V325-Assets!U324)</f>
        <v>-4.9445313486629177</v>
      </c>
      <c r="W86" s="272">
        <f>-$D$11*(Assets!W325-Assets!V324)</f>
        <v>-4.5575546847770285</v>
      </c>
      <c r="X86" s="272">
        <f>-$D$11*(Assets!X325-Assets!W324)</f>
        <v>-4.148395366555838</v>
      </c>
      <c r="Y86" s="272">
        <f>-$D$11*(Assets!Y325-Assets!X324)</f>
        <v>-3.7161924377430751</v>
      </c>
      <c r="Z86" s="272">
        <f>-$D$11*(Assets!Z325-Assets!Y324)</f>
        <v>-3.2600559139439613</v>
      </c>
      <c r="AA86" s="272">
        <f>-$D$11*(Assets!AA325-Assets!Z324)</f>
        <v>-2.779065873144873</v>
      </c>
      <c r="AB86" s="272">
        <f>-$D$11*(Assets!AB325-Assets!AA324)</f>
        <v>-2.5559892463322513</v>
      </c>
      <c r="AC86" s="272">
        <f>-$D$11*(Assets!AC325-Assets!AB324)</f>
        <v>-2.5265485728264823</v>
      </c>
      <c r="AD86" s="272">
        <f>-$D$11*(Assets!AD325-Assets!AC324)</f>
        <v>-2.4940851603648642</v>
      </c>
      <c r="AE86" s="272">
        <f>-$D$11*(Assets!AE325-Assets!AD324)</f>
        <v>-2.4584674244902889</v>
      </c>
      <c r="AF86" s="272">
        <f>-$D$11*(Assets!AF325-Assets!AE324)</f>
        <v>-2.4195591191015069</v>
      </c>
      <c r="AG86" s="272">
        <f>-$D$11*(Assets!AG325-Assets!AF324)</f>
        <v>-2.3772191863096737</v>
      </c>
      <c r="AH86" s="272">
        <f>-$D$11*(Assets!AH325-Assets!AG324)</f>
        <v>-2.3313016017185078</v>
      </c>
      <c r="AI86" s="272">
        <f>-$D$11*(Assets!AI325-Assets!AH324)</f>
        <v>-2.281655214993191</v>
      </c>
      <c r="AJ86" s="272">
        <f>-$D$11*(Assets!AJ325-Assets!AI324)</f>
        <v>-2.2281235855802151</v>
      </c>
      <c r="AK86" s="272">
        <f>-$D$11*(Assets!AK325-Assets!AJ324)</f>
        <v>-2.1705448134349807</v>
      </c>
      <c r="AL86" s="272">
        <f>-$D$11*(Assets!AL325-Assets!AK324)</f>
        <v>-2.1087513646116238</v>
      </c>
      <c r="AM86" s="272">
        <f>-$D$11*(Assets!AM325-Assets!AL324)</f>
        <v>-2.0425698915634487</v>
      </c>
      <c r="AN86" s="272">
        <f>-$D$11*(Assets!AN325-Assets!AM324)</f>
        <v>-1.9718210479998335</v>
      </c>
      <c r="AO86" s="272">
        <f>-$D$11*(Assets!AO325-Assets!AN324)</f>
        <v>-1.8963192981396333</v>
      </c>
      <c r="AP86" s="272">
        <f>-$D$11*(Assets!AP325-Assets!AO324)</f>
        <v>-1.8158727201975582</v>
      </c>
      <c r="AQ86" s="272">
        <f>-$D$11*(Assets!AQ325-Assets!AP324)</f>
        <v>-1.7302828039344491</v>
      </c>
      <c r="AR86" s="272">
        <f>-$D$11*(Assets!AR325-Assets!AQ324)</f>
        <v>-1.6393442420985709</v>
      </c>
      <c r="AS86" s="272">
        <f>-$D$11*(Assets!AS325-Assets!AR324)</f>
        <v>-1.5428447155789629</v>
      </c>
      <c r="AT86" s="272">
        <f>-$D$11*(Assets!AT325-Assets!AS324)</f>
        <v>-1.440564672087703</v>
      </c>
      <c r="AU86" s="272">
        <f>-$D$11*(Assets!AU325-Assets!AT324)</f>
        <v>-1.3322770981823624</v>
      </c>
      <c r="AV86" s="272">
        <f>-$D$11*(Assets!AV325-Assets!AU324)</f>
        <v>-1.2177472844343811</v>
      </c>
      <c r="AW86" s="272">
        <f>-$D$11*(Assets!AW325-Assets!AV324)</f>
        <v>-1.1162452235647777</v>
      </c>
      <c r="AX86" s="272">
        <f>-$D$11*(Assets!AX325-Assets!AW324)</f>
        <v>-1.029316753478031</v>
      </c>
      <c r="AY86" s="272">
        <f>-$D$11*(Assets!AY325-Assets!AX324)</f>
        <v>-0.95709677157435635</v>
      </c>
      <c r="AZ86" s="272">
        <f>-$D$11*(Assets!AZ325-Assets!AY324)</f>
        <v>-0.89764096417331418</v>
      </c>
      <c r="BA86" s="272">
        <f>-$D$11*(Assets!BA325-Assets!AZ324)</f>
        <v>-0.84803680788214708</v>
      </c>
      <c r="BB86" s="272">
        <f>-$D$11*(Assets!BB325-Assets!BA324)</f>
        <v>-0.79553169946714775</v>
      </c>
      <c r="BC86" s="272">
        <f>-$D$11*(Assets!BC325-Assets!BB324)</f>
        <v>-0.73990833268014744</v>
      </c>
      <c r="BD86" s="272">
        <f>-$D$11*(Assets!BD325-Assets!BC324)</f>
        <v>-0.68104452183773112</v>
      </c>
      <c r="BE86" s="272">
        <f>-$D$11*(Assets!BE325-Assets!BD324)</f>
        <v>-0.61881394332808393</v>
      </c>
      <c r="BF86" s="272">
        <f>-$D$11*(Assets!BF325-Assets!BE324)</f>
        <v>-0.55308600563319599</v>
      </c>
      <c r="BG86" s="272">
        <f>-$D$11*(Assets!BG325-Assets!BF324)</f>
        <v>-0.4915063118372871</v>
      </c>
      <c r="BH86" s="272">
        <f>-$D$11*(Assets!BH325-Assets!BG324)</f>
        <v>-0.43489536844990084</v>
      </c>
      <c r="BI86" s="272">
        <f>-$D$11*(Assets!BI325-Assets!BH324)</f>
        <v>-0.38434515447277423</v>
      </c>
      <c r="BJ86" s="55"/>
      <c r="BK86" s="55"/>
      <c r="BL86" s="55"/>
      <c r="BM86" s="55"/>
    </row>
    <row r="87" spans="1:65" s="10" customFormat="1">
      <c r="A87" s="60"/>
      <c r="B87" s="61" t="s">
        <v>175</v>
      </c>
      <c r="C87" s="60"/>
      <c r="D87" s="60"/>
      <c r="E87" s="60"/>
      <c r="F87" s="60"/>
      <c r="G87" s="273">
        <f>G85+G86</f>
        <v>18.715273766086746</v>
      </c>
      <c r="H87" s="274">
        <f t="shared" ref="H87:O87" si="85">H85+H86</f>
        <v>20.329490898590809</v>
      </c>
      <c r="I87" s="274">
        <f t="shared" si="85"/>
        <v>21.746868299648018</v>
      </c>
      <c r="J87" s="274">
        <f t="shared" si="85"/>
        <v>23.115171141799124</v>
      </c>
      <c r="K87" s="274">
        <f t="shared" si="85"/>
        <v>24.254005680092455</v>
      </c>
      <c r="L87" s="274">
        <f t="shared" si="85"/>
        <v>25.30046572675564</v>
      </c>
      <c r="M87" s="274">
        <f t="shared" si="85"/>
        <v>24.538870449963465</v>
      </c>
      <c r="N87" s="274">
        <f t="shared" si="85"/>
        <v>23.739954472623893</v>
      </c>
      <c r="O87" s="274">
        <f t="shared" si="85"/>
        <v>22.891851364450517</v>
      </c>
      <c r="P87" s="274">
        <f>P85+P86</f>
        <v>21.994420724767838</v>
      </c>
      <c r="Q87" s="274">
        <f>Q85+Q86</f>
        <v>21.044874009811792</v>
      </c>
      <c r="R87" s="274">
        <f>R85+R86</f>
        <v>20.041383286997473</v>
      </c>
      <c r="S87" s="274">
        <f t="shared" ref="S87:AP87" si="86">S85+S86</f>
        <v>18.999582912904977</v>
      </c>
      <c r="T87" s="274">
        <f t="shared" si="86"/>
        <v>17.918836479862133</v>
      </c>
      <c r="U87" s="274">
        <f t="shared" si="86"/>
        <v>16.790325843994967</v>
      </c>
      <c r="V87" s="274">
        <f t="shared" si="86"/>
        <v>15.61308592793274</v>
      </c>
      <c r="W87" s="274">
        <f t="shared" si="86"/>
        <v>14.391150120611133</v>
      </c>
      <c r="X87" s="274">
        <f t="shared" si="86"/>
        <v>13.099169315326343</v>
      </c>
      <c r="Y87" s="274">
        <f t="shared" si="86"/>
        <v>11.734424915903638</v>
      </c>
      <c r="Z87" s="274">
        <f t="shared" si="86"/>
        <v>10.294106665545993</v>
      </c>
      <c r="AA87" s="274">
        <f t="shared" si="86"/>
        <v>8.7753097750163036</v>
      </c>
      <c r="AB87" s="274">
        <f t="shared" si="86"/>
        <v>8.0709124727562678</v>
      </c>
      <c r="AC87" s="274">
        <f t="shared" si="86"/>
        <v>7.9779492103540077</v>
      </c>
      <c r="AD87" s="274">
        <f t="shared" si="86"/>
        <v>7.8754412045317288</v>
      </c>
      <c r="AE87" s="274">
        <f t="shared" si="86"/>
        <v>7.7629729579872393</v>
      </c>
      <c r="AF87" s="274">
        <f t="shared" si="86"/>
        <v>7.6401142535905713</v>
      </c>
      <c r="AG87" s="274">
        <f t="shared" si="86"/>
        <v>7.5064196802838019</v>
      </c>
      <c r="AH87" s="274">
        <f t="shared" si="86"/>
        <v>7.3614281445300573</v>
      </c>
      <c r="AI87" s="274">
        <f t="shared" si="86"/>
        <v>7.2046623668870273</v>
      </c>
      <c r="AJ87" s="274">
        <f t="shared" si="86"/>
        <v>7.0356283632673442</v>
      </c>
      <c r="AK87" s="274">
        <f t="shared" si="86"/>
        <v>6.8538149104370305</v>
      </c>
      <c r="AL87" s="274">
        <f t="shared" si="86"/>
        <v>6.6586929952886038</v>
      </c>
      <c r="AM87" s="274">
        <f t="shared" si="86"/>
        <v>6.449715247414149</v>
      </c>
      <c r="AN87" s="274">
        <f t="shared" si="86"/>
        <v>6.2263153544881149</v>
      </c>
      <c r="AO87" s="274">
        <f t="shared" si="86"/>
        <v>5.9879074599572908</v>
      </c>
      <c r="AP87" s="274">
        <f t="shared" si="86"/>
        <v>5.7338855425196043</v>
      </c>
      <c r="AQ87" s="274">
        <f t="shared" ref="AQ87:BI87" si="87">AQ85+AQ86</f>
        <v>5.4636227768599852</v>
      </c>
      <c r="AR87" s="274">
        <f t="shared" si="87"/>
        <v>5.1764708750947994</v>
      </c>
      <c r="AS87" s="274">
        <f t="shared" si="87"/>
        <v>4.8717594083623679</v>
      </c>
      <c r="AT87" s="274">
        <f t="shared" si="87"/>
        <v>4.5487951079795934</v>
      </c>
      <c r="AU87" s="274">
        <f t="shared" si="87"/>
        <v>4.206861145569067</v>
      </c>
      <c r="AV87" s="274">
        <f t="shared" si="87"/>
        <v>3.8452163915437758</v>
      </c>
      <c r="AW87" s="274">
        <f t="shared" si="87"/>
        <v>3.5247086858644794</v>
      </c>
      <c r="AX87" s="274">
        <f t="shared" si="87"/>
        <v>3.2502192393742275</v>
      </c>
      <c r="AY87" s="274">
        <f t="shared" si="87"/>
        <v>3.0221740104809465</v>
      </c>
      <c r="AZ87" s="274">
        <f t="shared" si="87"/>
        <v>2.834433542394295</v>
      </c>
      <c r="BA87" s="274">
        <f t="shared" si="87"/>
        <v>2.6778011135664479</v>
      </c>
      <c r="BB87" s="274">
        <f t="shared" si="87"/>
        <v>2.5120085011765108</v>
      </c>
      <c r="BC87" s="274">
        <f t="shared" si="87"/>
        <v>2.3363695287425976</v>
      </c>
      <c r="BD87" s="274">
        <f t="shared" si="87"/>
        <v>2.1504983769747437</v>
      </c>
      <c r="BE87" s="274">
        <f t="shared" si="87"/>
        <v>1.9539961604645986</v>
      </c>
      <c r="BF87" s="274">
        <f t="shared" si="87"/>
        <v>1.7464505172615268</v>
      </c>
      <c r="BG87" s="274">
        <f t="shared" si="87"/>
        <v>1.5520035650925699</v>
      </c>
      <c r="BH87" s="274">
        <f t="shared" si="87"/>
        <v>1.3732461740998758</v>
      </c>
      <c r="BI87" s="274">
        <f t="shared" si="87"/>
        <v>1.2136264288001208</v>
      </c>
      <c r="BJ87" s="60"/>
      <c r="BK87" s="60"/>
      <c r="BL87" s="60"/>
      <c r="BM87" s="60"/>
    </row>
    <row r="88" spans="1:65" s="12" customFormat="1">
      <c r="A88" s="101"/>
      <c r="B88" s="51" t="s">
        <v>60</v>
      </c>
      <c r="C88" s="101"/>
      <c r="D88" s="101"/>
      <c r="E88" s="101"/>
      <c r="F88" s="101"/>
      <c r="G88" s="275">
        <f t="shared" ref="G88:P88" si="88">G85/G91</f>
        <v>0.1028955459317485</v>
      </c>
      <c r="H88" s="276">
        <f t="shared" si="88"/>
        <v>0.10289554593174861</v>
      </c>
      <c r="I88" s="276">
        <f t="shared" si="88"/>
        <v>0.10289554593174846</v>
      </c>
      <c r="J88" s="276">
        <f t="shared" si="88"/>
        <v>0.10289554593174849</v>
      </c>
      <c r="K88" s="276">
        <f t="shared" si="88"/>
        <v>0.10289554593174849</v>
      </c>
      <c r="L88" s="276">
        <f t="shared" si="88"/>
        <v>0.10289554593174853</v>
      </c>
      <c r="M88" s="276">
        <f t="shared" si="88"/>
        <v>0.1028955459317485</v>
      </c>
      <c r="N88" s="276">
        <f t="shared" si="88"/>
        <v>0.10289554593174856</v>
      </c>
      <c r="O88" s="276">
        <f t="shared" si="88"/>
        <v>0.10289554593174847</v>
      </c>
      <c r="P88" s="276">
        <f t="shared" si="88"/>
        <v>0.10289554593174856</v>
      </c>
      <c r="Q88" s="276">
        <f>Q85/Q91</f>
        <v>0.10289554593174849</v>
      </c>
      <c r="R88" s="276">
        <f>R85/R91</f>
        <v>0.10289554593174847</v>
      </c>
      <c r="S88" s="276">
        <f t="shared" ref="S88:AQ88" si="89">S85/S91</f>
        <v>0.10289554593174853</v>
      </c>
      <c r="T88" s="276">
        <f t="shared" si="89"/>
        <v>0.10289554593174853</v>
      </c>
      <c r="U88" s="276">
        <f t="shared" si="89"/>
        <v>0.10289554593174852</v>
      </c>
      <c r="V88" s="276">
        <f t="shared" si="89"/>
        <v>0.10289554593174846</v>
      </c>
      <c r="W88" s="276">
        <f t="shared" si="89"/>
        <v>0.10289554593174857</v>
      </c>
      <c r="X88" s="276">
        <f t="shared" si="89"/>
        <v>0.1028955459317486</v>
      </c>
      <c r="Y88" s="276">
        <f t="shared" si="89"/>
        <v>0.1028955459317485</v>
      </c>
      <c r="Z88" s="276">
        <f t="shared" si="89"/>
        <v>0.10289554593174859</v>
      </c>
      <c r="AA88" s="276">
        <f t="shared" si="89"/>
        <v>0.10289554593174847</v>
      </c>
      <c r="AB88" s="276">
        <f t="shared" si="89"/>
        <v>0.10289554593174853</v>
      </c>
      <c r="AC88" s="276">
        <f t="shared" si="89"/>
        <v>0.10289554593174852</v>
      </c>
      <c r="AD88" s="276">
        <f t="shared" si="89"/>
        <v>0.10289554593174854</v>
      </c>
      <c r="AE88" s="276">
        <f t="shared" si="89"/>
        <v>0.1028955459317485</v>
      </c>
      <c r="AF88" s="276">
        <f t="shared" si="89"/>
        <v>0.10289554593174853</v>
      </c>
      <c r="AG88" s="276">
        <f t="shared" si="89"/>
        <v>0.10289554593174852</v>
      </c>
      <c r="AH88" s="276">
        <f t="shared" si="89"/>
        <v>0.10289554593174853</v>
      </c>
      <c r="AI88" s="276">
        <f t="shared" si="89"/>
        <v>0.1028955459317485</v>
      </c>
      <c r="AJ88" s="276">
        <f t="shared" si="89"/>
        <v>0.1028955459317485</v>
      </c>
      <c r="AK88" s="276">
        <f t="shared" si="89"/>
        <v>0.1028955459317485</v>
      </c>
      <c r="AL88" s="276">
        <f t="shared" si="89"/>
        <v>0.10289554593174849</v>
      </c>
      <c r="AM88" s="276">
        <f t="shared" si="89"/>
        <v>0.10289554593174853</v>
      </c>
      <c r="AN88" s="276">
        <f t="shared" si="89"/>
        <v>0.10289554593174846</v>
      </c>
      <c r="AO88" s="276">
        <f t="shared" si="89"/>
        <v>0.1028955459317485</v>
      </c>
      <c r="AP88" s="276">
        <f t="shared" si="89"/>
        <v>0.10289554593174849</v>
      </c>
      <c r="AQ88" s="276">
        <f t="shared" si="89"/>
        <v>0.10289554593174857</v>
      </c>
      <c r="AR88" s="276">
        <f t="shared" ref="AR88:BI88" si="90">AR85/AR91</f>
        <v>0.1028955459317485</v>
      </c>
      <c r="AS88" s="276">
        <f t="shared" si="90"/>
        <v>0.10289554593174854</v>
      </c>
      <c r="AT88" s="276">
        <f t="shared" si="90"/>
        <v>0.10289554593174849</v>
      </c>
      <c r="AU88" s="276">
        <f t="shared" si="90"/>
        <v>0.10289554593174852</v>
      </c>
      <c r="AV88" s="276">
        <f t="shared" si="90"/>
        <v>0.1028955459317485</v>
      </c>
      <c r="AW88" s="276">
        <f t="shared" si="90"/>
        <v>0.10289554593174852</v>
      </c>
      <c r="AX88" s="276">
        <f t="shared" si="90"/>
        <v>0.10289554593174849</v>
      </c>
      <c r="AY88" s="276">
        <f t="shared" si="90"/>
        <v>0.10289554593174852</v>
      </c>
      <c r="AZ88" s="276">
        <f t="shared" si="90"/>
        <v>0.1028955459317485</v>
      </c>
      <c r="BA88" s="276">
        <f t="shared" si="90"/>
        <v>0.1028955459317485</v>
      </c>
      <c r="BB88" s="276">
        <f t="shared" si="90"/>
        <v>0.10289554593174847</v>
      </c>
      <c r="BC88" s="276">
        <f t="shared" si="90"/>
        <v>0.10289554593174856</v>
      </c>
      <c r="BD88" s="276">
        <f t="shared" si="90"/>
        <v>0.10289554593174846</v>
      </c>
      <c r="BE88" s="276">
        <f t="shared" si="90"/>
        <v>0.1028955459317485</v>
      </c>
      <c r="BF88" s="276">
        <f t="shared" si="90"/>
        <v>0.10289554593174853</v>
      </c>
      <c r="BG88" s="276">
        <f t="shared" si="90"/>
        <v>0.10289554593174853</v>
      </c>
      <c r="BH88" s="276">
        <f t="shared" si="90"/>
        <v>0.10289554593174859</v>
      </c>
      <c r="BI88" s="276">
        <f t="shared" si="90"/>
        <v>0.10289554593174821</v>
      </c>
      <c r="BJ88" s="101"/>
      <c r="BK88" s="101"/>
      <c r="BL88" s="101"/>
      <c r="BM88" s="101"/>
    </row>
    <row r="89" spans="1:65" s="12" customFormat="1">
      <c r="A89" s="101"/>
      <c r="B89" s="51" t="s">
        <v>61</v>
      </c>
      <c r="C89" s="101"/>
      <c r="D89" s="101"/>
      <c r="E89" s="101"/>
      <c r="F89" s="101"/>
      <c r="G89" s="275">
        <f>G87/G91/(1+G$7)</f>
        <v>7.6259728822291761E-2</v>
      </c>
      <c r="H89" s="276">
        <f t="shared" ref="H89:P89" si="91">H87/H91/(1+H$7)</f>
        <v>7.6259728822291872E-2</v>
      </c>
      <c r="I89" s="276">
        <f t="shared" si="91"/>
        <v>7.6259728822291664E-2</v>
      </c>
      <c r="J89" s="276">
        <f t="shared" si="91"/>
        <v>7.6259728822291664E-2</v>
      </c>
      <c r="K89" s="276">
        <f t="shared" si="91"/>
        <v>7.6259728822291678E-2</v>
      </c>
      <c r="L89" s="276">
        <f t="shared" si="91"/>
        <v>7.625972882229165E-2</v>
      </c>
      <c r="M89" s="276">
        <f t="shared" si="91"/>
        <v>7.6259728822291803E-2</v>
      </c>
      <c r="N89" s="276">
        <f t="shared" si="91"/>
        <v>7.6259728822291831E-2</v>
      </c>
      <c r="O89" s="276">
        <f t="shared" si="91"/>
        <v>7.6259728822291747E-2</v>
      </c>
      <c r="P89" s="276">
        <f t="shared" si="91"/>
        <v>7.6259728822291678E-2</v>
      </c>
      <c r="Q89" s="276">
        <f>Q87/Q91/(1+Q$7)</f>
        <v>7.6259728822291845E-2</v>
      </c>
      <c r="R89" s="276">
        <f>R87/R91/(1+R$7)</f>
        <v>7.6259728822291817E-2</v>
      </c>
      <c r="S89" s="276">
        <f t="shared" ref="S89:AQ89" si="92">S87/S91/(1+S$7)</f>
        <v>7.6259728822291942E-2</v>
      </c>
      <c r="T89" s="276">
        <f t="shared" si="92"/>
        <v>7.6259728822291858E-2</v>
      </c>
      <c r="U89" s="276">
        <f t="shared" si="92"/>
        <v>7.6259728822291595E-2</v>
      </c>
      <c r="V89" s="276">
        <f t="shared" si="92"/>
        <v>7.6259728822291761E-2</v>
      </c>
      <c r="W89" s="276">
        <f t="shared" si="92"/>
        <v>7.6259728822291761E-2</v>
      </c>
      <c r="X89" s="276">
        <f t="shared" si="92"/>
        <v>7.6259728822291872E-2</v>
      </c>
      <c r="Y89" s="276">
        <f t="shared" si="92"/>
        <v>7.6259728822291858E-2</v>
      </c>
      <c r="Z89" s="276">
        <f t="shared" si="92"/>
        <v>7.6259728822291734E-2</v>
      </c>
      <c r="AA89" s="276">
        <f t="shared" si="92"/>
        <v>7.6259728822291734E-2</v>
      </c>
      <c r="AB89" s="276">
        <f t="shared" si="92"/>
        <v>7.6259728822291997E-2</v>
      </c>
      <c r="AC89" s="276">
        <f t="shared" si="92"/>
        <v>7.62597288222919E-2</v>
      </c>
      <c r="AD89" s="276">
        <f t="shared" si="92"/>
        <v>7.6259728822291914E-2</v>
      </c>
      <c r="AE89" s="276">
        <f t="shared" si="92"/>
        <v>7.6259728822291803E-2</v>
      </c>
      <c r="AF89" s="276">
        <f t="shared" si="92"/>
        <v>7.6259728822291761E-2</v>
      </c>
      <c r="AG89" s="276">
        <f t="shared" si="92"/>
        <v>7.6259728822291914E-2</v>
      </c>
      <c r="AH89" s="276">
        <f t="shared" si="92"/>
        <v>7.6259728822291831E-2</v>
      </c>
      <c r="AI89" s="276">
        <f t="shared" si="92"/>
        <v>7.6259728822291942E-2</v>
      </c>
      <c r="AJ89" s="276">
        <f t="shared" si="92"/>
        <v>7.6259728822291706E-2</v>
      </c>
      <c r="AK89" s="276">
        <f t="shared" si="92"/>
        <v>7.6259728822291845E-2</v>
      </c>
      <c r="AL89" s="276">
        <f t="shared" si="92"/>
        <v>7.6259728822291747E-2</v>
      </c>
      <c r="AM89" s="276">
        <f t="shared" si="92"/>
        <v>7.6259728822291831E-2</v>
      </c>
      <c r="AN89" s="276">
        <f t="shared" si="92"/>
        <v>7.6259728822291734E-2</v>
      </c>
      <c r="AO89" s="276">
        <f t="shared" si="92"/>
        <v>7.6259728822291872E-2</v>
      </c>
      <c r="AP89" s="276">
        <f t="shared" si="92"/>
        <v>7.625972882229165E-2</v>
      </c>
      <c r="AQ89" s="276">
        <f t="shared" si="92"/>
        <v>7.6259728822291831E-2</v>
      </c>
      <c r="AR89" s="276">
        <f t="shared" ref="AR89:BI89" si="93">AR87/AR91/(1+AR$7)</f>
        <v>7.6259728822291803E-2</v>
      </c>
      <c r="AS89" s="276">
        <f t="shared" si="93"/>
        <v>7.6259728822291775E-2</v>
      </c>
      <c r="AT89" s="276">
        <f t="shared" si="93"/>
        <v>7.6259728822291831E-2</v>
      </c>
      <c r="AU89" s="276">
        <f t="shared" si="93"/>
        <v>7.62597288222919E-2</v>
      </c>
      <c r="AV89" s="276">
        <f t="shared" si="93"/>
        <v>7.6259728822291747E-2</v>
      </c>
      <c r="AW89" s="276">
        <f t="shared" si="93"/>
        <v>7.6259728822291817E-2</v>
      </c>
      <c r="AX89" s="276">
        <f t="shared" si="93"/>
        <v>7.625972882229172E-2</v>
      </c>
      <c r="AY89" s="276">
        <f t="shared" si="93"/>
        <v>7.625972882229172E-2</v>
      </c>
      <c r="AZ89" s="276">
        <f t="shared" si="93"/>
        <v>7.6259728822291678E-2</v>
      </c>
      <c r="BA89" s="276">
        <f t="shared" si="93"/>
        <v>7.6259728822291817E-2</v>
      </c>
      <c r="BB89" s="276">
        <f t="shared" si="93"/>
        <v>7.6259728822291845E-2</v>
      </c>
      <c r="BC89" s="276">
        <f t="shared" si="93"/>
        <v>7.6259728822291817E-2</v>
      </c>
      <c r="BD89" s="276">
        <f t="shared" si="93"/>
        <v>7.625972882229172E-2</v>
      </c>
      <c r="BE89" s="276">
        <f t="shared" si="93"/>
        <v>7.6259728822291609E-2</v>
      </c>
      <c r="BF89" s="276">
        <f t="shared" si="93"/>
        <v>7.6259728822291817E-2</v>
      </c>
      <c r="BG89" s="276">
        <f t="shared" si="93"/>
        <v>7.6259728822291692E-2</v>
      </c>
      <c r="BH89" s="276">
        <f t="shared" si="93"/>
        <v>7.6259728822291789E-2</v>
      </c>
      <c r="BI89" s="276">
        <f t="shared" si="93"/>
        <v>7.6259728822291609E-2</v>
      </c>
      <c r="BJ89" s="101"/>
      <c r="BK89" s="101"/>
      <c r="BL89" s="101"/>
      <c r="BM89" s="101"/>
    </row>
    <row r="90" spans="1:65">
      <c r="A90" s="55"/>
      <c r="B90" s="55"/>
      <c r="C90" s="55"/>
      <c r="D90" s="55"/>
      <c r="E90" s="55"/>
      <c r="F90" s="55"/>
      <c r="G90" s="277"/>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55"/>
      <c r="BK90" s="55"/>
      <c r="BL90" s="55"/>
      <c r="BM90" s="55"/>
    </row>
    <row r="91" spans="1:65">
      <c r="A91" s="55"/>
      <c r="B91" s="55" t="s">
        <v>117</v>
      </c>
      <c r="C91" s="55"/>
      <c r="D91" s="55"/>
      <c r="E91" s="55"/>
      <c r="F91" s="55"/>
      <c r="G91" s="279">
        <f>G11</f>
        <v>239.48793274761289</v>
      </c>
      <c r="H91" s="280">
        <f t="shared" ref="H91:P91" si="94">H11</f>
        <v>260.14408391595362</v>
      </c>
      <c r="I91" s="280">
        <f t="shared" si="94"/>
        <v>278.2813972112304</v>
      </c>
      <c r="J91" s="280">
        <f t="shared" si="94"/>
        <v>295.79073333610455</v>
      </c>
      <c r="K91" s="280">
        <f t="shared" si="94"/>
        <v>310.36370366644871</v>
      </c>
      <c r="L91" s="280">
        <f t="shared" si="94"/>
        <v>323.75461402184351</v>
      </c>
      <c r="M91" s="280">
        <f t="shared" si="94"/>
        <v>314.00894421711837</v>
      </c>
      <c r="N91" s="280">
        <f t="shared" si="94"/>
        <v>303.78570419170137</v>
      </c>
      <c r="O91" s="280">
        <f t="shared" si="94"/>
        <v>292.93304648164906</v>
      </c>
      <c r="P91" s="280">
        <f t="shared" si="94"/>
        <v>281.44917446523095</v>
      </c>
      <c r="Q91" s="280">
        <f>Q11</f>
        <v>269.2984048502978</v>
      </c>
      <c r="R91" s="280">
        <f>R11</f>
        <v>256.45734669951145</v>
      </c>
      <c r="S91" s="280">
        <f t="shared" ref="S91:AQ91" si="95">S11</f>
        <v>243.12606332928277</v>
      </c>
      <c r="T91" s="280">
        <f t="shared" si="95"/>
        <v>229.29641101915783</v>
      </c>
      <c r="U91" s="280">
        <f t="shared" si="95"/>
        <v>214.85554936544037</v>
      </c>
      <c r="V91" s="280">
        <f t="shared" si="95"/>
        <v>199.79112886219301</v>
      </c>
      <c r="W91" s="280">
        <f t="shared" si="95"/>
        <v>184.15476232525154</v>
      </c>
      <c r="X91" s="280">
        <f t="shared" si="95"/>
        <v>167.62207271170536</v>
      </c>
      <c r="Y91" s="280">
        <f t="shared" si="95"/>
        <v>150.15827180600451</v>
      </c>
      <c r="Z91" s="280">
        <f t="shared" si="95"/>
        <v>131.72739846757347</v>
      </c>
      <c r="AA91" s="280">
        <f t="shared" si="95"/>
        <v>112.29228188191252</v>
      </c>
      <c r="AB91" s="280">
        <f t="shared" si="95"/>
        <v>103.278539638027</v>
      </c>
      <c r="AC91" s="280">
        <f t="shared" si="95"/>
        <v>102.08894552295016</v>
      </c>
      <c r="AD91" s="280">
        <f t="shared" si="95"/>
        <v>100.77721315337386</v>
      </c>
      <c r="AE91" s="280">
        <f t="shared" si="95"/>
        <v>99.338025663982549</v>
      </c>
      <c r="AF91" s="280">
        <f t="shared" si="95"/>
        <v>97.765877828810417</v>
      </c>
      <c r="AG91" s="280">
        <f t="shared" si="95"/>
        <v>96.055069994471637</v>
      </c>
      <c r="AH91" s="280">
        <f t="shared" si="95"/>
        <v>94.199701828472087</v>
      </c>
      <c r="AI91" s="280">
        <f t="shared" si="95"/>
        <v>92.193665877166097</v>
      </c>
      <c r="AJ91" s="280">
        <f t="shared" si="95"/>
        <v>90.030640927764608</v>
      </c>
      <c r="AK91" s="280">
        <f t="shared" si="95"/>
        <v>87.704085168642251</v>
      </c>
      <c r="AL91" s="280">
        <f t="shared" si="95"/>
        <v>85.207229142024772</v>
      </c>
      <c r="AM91" s="280">
        <f t="shared" si="95"/>
        <v>82.533068482970108</v>
      </c>
      <c r="AN91" s="280">
        <f t="shared" si="95"/>
        <v>79.674356438381167</v>
      </c>
      <c r="AO91" s="280">
        <f t="shared" si="95"/>
        <v>76.623596159610244</v>
      </c>
      <c r="AP91" s="280">
        <f t="shared" si="95"/>
        <v>73.373032762030178</v>
      </c>
      <c r="AQ91" s="280">
        <f t="shared" si="95"/>
        <v>69.914645144758822</v>
      </c>
      <c r="AR91" s="280">
        <f t="shared" ref="AR91:BI91" si="96">AR11</f>
        <v>66.24013756352835</v>
      </c>
      <c r="AS91" s="280">
        <f t="shared" si="96"/>
        <v>62.340930949491145</v>
      </c>
      <c r="AT91" s="280">
        <f t="shared" si="96"/>
        <v>58.208153966548664</v>
      </c>
      <c r="AU91" s="280">
        <f t="shared" si="96"/>
        <v>53.83263379957755</v>
      </c>
      <c r="AV91" s="280">
        <f t="shared" si="96"/>
        <v>49.204886665711108</v>
      </c>
      <c r="AW91" s="280">
        <f t="shared" si="96"/>
        <v>45.103545225442907</v>
      </c>
      <c r="AX91" s="280">
        <f t="shared" si="96"/>
        <v>41.591071353962313</v>
      </c>
      <c r="AY91" s="280">
        <f t="shared" si="96"/>
        <v>38.672915780968658</v>
      </c>
      <c r="AZ91" s="280">
        <f t="shared" si="96"/>
        <v>36.270515626042027</v>
      </c>
      <c r="BA91" s="280">
        <f t="shared" si="96"/>
        <v>34.266186058114833</v>
      </c>
      <c r="BB91" s="280">
        <f t="shared" si="96"/>
        <v>32.144639213417257</v>
      </c>
      <c r="BC91" s="280">
        <f t="shared" si="96"/>
        <v>29.897094510419961</v>
      </c>
      <c r="BD91" s="280">
        <f t="shared" si="96"/>
        <v>27.518614855211155</v>
      </c>
      <c r="BE91" s="280">
        <f t="shared" si="96"/>
        <v>25.00409595473889</v>
      </c>
      <c r="BF91" s="280">
        <f t="shared" si="96"/>
        <v>22.348261064866932</v>
      </c>
      <c r="BG91" s="280">
        <f t="shared" si="96"/>
        <v>19.860042127434106</v>
      </c>
      <c r="BH91" s="280">
        <f t="shared" si="96"/>
        <v>17.572592925928308</v>
      </c>
      <c r="BI91" s="280">
        <f t="shared" si="96"/>
        <v>15.530036492860905</v>
      </c>
      <c r="BJ91" s="55"/>
      <c r="BK91" s="55"/>
      <c r="BL91" s="55"/>
      <c r="BM91" s="55"/>
    </row>
    <row r="92" spans="1:6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row>
    <row r="93" spans="1:65" s="7" customFormat="1">
      <c r="A93" s="221"/>
      <c r="B93" s="221" t="s">
        <v>159</v>
      </c>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68"/>
      <c r="BK93" s="68"/>
      <c r="BL93" s="68"/>
      <c r="BM93" s="68"/>
    </row>
    <row r="94" spans="1:6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row>
    <row r="95" spans="1:65">
      <c r="A95" s="55"/>
      <c r="B95" s="55" t="s">
        <v>42</v>
      </c>
      <c r="C95" s="55"/>
      <c r="D95" s="55"/>
      <c r="E95" s="55"/>
      <c r="F95" s="283">
        <f>F27</f>
        <v>0</v>
      </c>
      <c r="G95" s="284">
        <f t="shared" ref="G95:P95" si="97">G27</f>
        <v>134.83399310297375</v>
      </c>
      <c r="H95" s="284">
        <f t="shared" si="97"/>
        <v>148.22803300723402</v>
      </c>
      <c r="I95" s="284">
        <f t="shared" si="97"/>
        <v>160.63441957104271</v>
      </c>
      <c r="J95" s="284">
        <f t="shared" si="97"/>
        <v>172.98764349178856</v>
      </c>
      <c r="K95" s="284">
        <f t="shared" si="97"/>
        <v>182.9292956245915</v>
      </c>
      <c r="L95" s="284">
        <f t="shared" si="97"/>
        <v>100.55102723177224</v>
      </c>
      <c r="M95" s="284">
        <f t="shared" si="97"/>
        <v>99.30329163904149</v>
      </c>
      <c r="N95" s="284">
        <f t="shared" si="97"/>
        <v>98.760864241121553</v>
      </c>
      <c r="O95" s="284">
        <f t="shared" si="97"/>
        <v>98.089053431316998</v>
      </c>
      <c r="P95" s="284">
        <f t="shared" si="97"/>
        <v>97.349189566887674</v>
      </c>
      <c r="Q95" s="284"/>
      <c r="R95" s="284"/>
      <c r="S95" s="284"/>
      <c r="T95" s="284"/>
      <c r="U95" s="284"/>
      <c r="V95" s="285"/>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55"/>
      <c r="BK95" s="55"/>
      <c r="BL95" s="55"/>
      <c r="BM95" s="55"/>
    </row>
    <row r="96" spans="1:65">
      <c r="A96" s="55"/>
      <c r="B96" s="55" t="s">
        <v>177</v>
      </c>
      <c r="C96" s="55"/>
      <c r="D96" s="55"/>
      <c r="E96" s="55"/>
      <c r="F96" s="287">
        <f>-F22</f>
        <v>0</v>
      </c>
      <c r="G96" s="264">
        <f t="shared" ref="G96:P96" si="98">-G22</f>
        <v>-62.282167531316482</v>
      </c>
      <c r="H96" s="264">
        <f t="shared" si="98"/>
        <v>-68.538839098709957</v>
      </c>
      <c r="I96" s="264">
        <f t="shared" si="98"/>
        <v>-75.024561482263451</v>
      </c>
      <c r="J96" s="264">
        <f t="shared" si="98"/>
        <v>-82.135019656964062</v>
      </c>
      <c r="K96" s="264">
        <f t="shared" si="98"/>
        <v>-86.861575453123422</v>
      </c>
      <c r="L96" s="264">
        <f t="shared" si="98"/>
        <v>0</v>
      </c>
      <c r="M96" s="264">
        <f t="shared" si="98"/>
        <v>0</v>
      </c>
      <c r="N96" s="264">
        <f t="shared" si="98"/>
        <v>0</v>
      </c>
      <c r="O96" s="264">
        <f t="shared" si="98"/>
        <v>0</v>
      </c>
      <c r="P96" s="264">
        <f t="shared" si="98"/>
        <v>0</v>
      </c>
      <c r="Q96" s="264"/>
      <c r="R96" s="264"/>
      <c r="S96" s="264"/>
      <c r="T96" s="264"/>
      <c r="U96" s="264"/>
      <c r="V96" s="28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55"/>
      <c r="BK96" s="55"/>
      <c r="BL96" s="55"/>
      <c r="BM96" s="55"/>
    </row>
    <row r="97" spans="1:65">
      <c r="A97" s="55"/>
      <c r="B97" s="55" t="s">
        <v>178</v>
      </c>
      <c r="C97" s="55"/>
      <c r="D97" s="55"/>
      <c r="E97" s="55"/>
      <c r="F97" s="287"/>
      <c r="G97" s="264">
        <f>-G35</f>
        <v>-27.961545262220817</v>
      </c>
      <c r="H97" s="264">
        <f t="shared" ref="H97:P97" si="99">-H35</f>
        <v>-30.373265548960784</v>
      </c>
      <c r="I97" s="264">
        <f t="shared" si="99"/>
        <v>-32.490897534934057</v>
      </c>
      <c r="J97" s="264">
        <f t="shared" si="99"/>
        <v>-34.535209701105138</v>
      </c>
      <c r="K97" s="264">
        <f t="shared" si="99"/>
        <v>-36.236684864475265</v>
      </c>
      <c r="L97" s="264">
        <f t="shared" si="99"/>
        <v>-37.800147965554807</v>
      </c>
      <c r="M97" s="264">
        <f t="shared" si="99"/>
        <v>-36.66228692917992</v>
      </c>
      <c r="N97" s="264">
        <f t="shared" si="99"/>
        <v>-35.468666919112444</v>
      </c>
      <c r="O97" s="264">
        <f t="shared" si="99"/>
        <v>-34.201558901211513</v>
      </c>
      <c r="P97" s="264">
        <f t="shared" si="99"/>
        <v>-32.860753109919195</v>
      </c>
      <c r="Q97" s="264"/>
      <c r="R97" s="264"/>
      <c r="S97" s="264"/>
      <c r="T97" s="264"/>
      <c r="U97" s="264"/>
      <c r="V97" s="28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55"/>
      <c r="BK97" s="55"/>
      <c r="BL97" s="55"/>
      <c r="BM97" s="55"/>
    </row>
    <row r="98" spans="1:65">
      <c r="A98" s="55"/>
      <c r="B98" s="55" t="s">
        <v>179</v>
      </c>
      <c r="C98" s="55"/>
      <c r="D98" s="55"/>
      <c r="E98" s="55"/>
      <c r="F98" s="287">
        <f>-F42</f>
        <v>0</v>
      </c>
      <c r="G98" s="264">
        <f t="shared" ref="G98:P98" si="100">-G42</f>
        <v>-9.4248476845170348</v>
      </c>
      <c r="H98" s="264">
        <f t="shared" si="100"/>
        <v>-10.998422579850194</v>
      </c>
      <c r="I98" s="264">
        <f t="shared" si="100"/>
        <v>-11.427388745747701</v>
      </c>
      <c r="J98" s="264">
        <f t="shared" si="100"/>
        <v>-10.781809477211285</v>
      </c>
      <c r="K98" s="264">
        <f t="shared" si="100"/>
        <v>-11.141201771109854</v>
      </c>
      <c r="L98" s="264">
        <f t="shared" si="100"/>
        <v>-10.147593993408888</v>
      </c>
      <c r="M98" s="264">
        <f t="shared" si="100"/>
        <v>-9.5455658072935172</v>
      </c>
      <c r="N98" s="264">
        <f t="shared" si="100"/>
        <v>-9.8047143356249791</v>
      </c>
      <c r="O98" s="264">
        <f t="shared" si="100"/>
        <v>-10.072617499761311</v>
      </c>
      <c r="P98" s="264">
        <f t="shared" si="100"/>
        <v>-10.303291921991148</v>
      </c>
      <c r="Q98" s="264"/>
      <c r="R98" s="264"/>
      <c r="S98" s="264"/>
      <c r="T98" s="264"/>
      <c r="U98" s="264"/>
      <c r="V98" s="28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55"/>
      <c r="BK98" s="55"/>
      <c r="BL98" s="55"/>
      <c r="BM98" s="55"/>
    </row>
    <row r="99" spans="1:65">
      <c r="A99" s="55"/>
      <c r="B99" s="55" t="s">
        <v>180</v>
      </c>
      <c r="C99" s="55"/>
      <c r="D99" s="55"/>
      <c r="E99" s="55"/>
      <c r="F99" s="287">
        <f>+F43</f>
        <v>0</v>
      </c>
      <c r="G99" s="264">
        <f t="shared" ref="G99:P99" si="101">+G43</f>
        <v>4.7124238422585174</v>
      </c>
      <c r="H99" s="264">
        <f t="shared" si="101"/>
        <v>5.4992112899250971</v>
      </c>
      <c r="I99" s="264">
        <f t="shared" si="101"/>
        <v>5.7136943728738503</v>
      </c>
      <c r="J99" s="264">
        <f t="shared" si="101"/>
        <v>5.3909047386056423</v>
      </c>
      <c r="K99" s="264">
        <f t="shared" si="101"/>
        <v>5.5706008855549269</v>
      </c>
      <c r="L99" s="264">
        <f t="shared" si="101"/>
        <v>5.0737969967044441</v>
      </c>
      <c r="M99" s="264">
        <f t="shared" si="101"/>
        <v>4.7727829036467586</v>
      </c>
      <c r="N99" s="264">
        <f t="shared" si="101"/>
        <v>4.9023571678124895</v>
      </c>
      <c r="O99" s="264">
        <f t="shared" si="101"/>
        <v>5.0363087498806554</v>
      </c>
      <c r="P99" s="264">
        <f t="shared" si="101"/>
        <v>5.151645960995574</v>
      </c>
      <c r="Q99" s="264"/>
      <c r="R99" s="264"/>
      <c r="S99" s="264"/>
      <c r="T99" s="264"/>
      <c r="U99" s="264"/>
      <c r="V99" s="28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55"/>
      <c r="BK99" s="55"/>
      <c r="BL99" s="55"/>
      <c r="BM99" s="55"/>
    </row>
    <row r="100" spans="1:65">
      <c r="A100" s="55"/>
      <c r="B100" s="55" t="s">
        <v>181</v>
      </c>
      <c r="C100" s="55"/>
      <c r="D100" s="55"/>
      <c r="E100" s="55"/>
      <c r="F100" s="287">
        <f t="shared" ref="F100:P100" si="102">-F54</f>
        <v>-598.71983186903219</v>
      </c>
      <c r="G100" s="264">
        <f t="shared" si="102"/>
        <v>-66.875992803898157</v>
      </c>
      <c r="H100" s="264">
        <f t="shared" si="102"/>
        <v>-62.392332772383391</v>
      </c>
      <c r="I100" s="264">
        <f t="shared" si="102"/>
        <v>-62.544690204457517</v>
      </c>
      <c r="J100" s="264">
        <f t="shared" si="102"/>
        <v>-56.923386232803402</v>
      </c>
      <c r="K100" s="264">
        <f t="shared" si="102"/>
        <v>-55.802667583766251</v>
      </c>
      <c r="L100" s="264">
        <f t="shared" si="102"/>
        <v>0</v>
      </c>
      <c r="M100" s="264">
        <f t="shared" si="102"/>
        <v>0</v>
      </c>
      <c r="N100" s="264">
        <f t="shared" si="102"/>
        <v>0</v>
      </c>
      <c r="O100" s="264">
        <f t="shared" si="102"/>
        <v>0</v>
      </c>
      <c r="P100" s="264">
        <f t="shared" si="102"/>
        <v>0</v>
      </c>
      <c r="Q100" s="264"/>
      <c r="R100" s="264"/>
      <c r="S100" s="264"/>
      <c r="T100" s="264"/>
      <c r="U100" s="264"/>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55"/>
      <c r="BK100" s="55"/>
      <c r="BL100" s="55"/>
      <c r="BM100" s="55"/>
    </row>
    <row r="101" spans="1:65">
      <c r="A101" s="55"/>
      <c r="B101" s="55" t="s">
        <v>182</v>
      </c>
      <c r="C101" s="55"/>
      <c r="D101" s="55"/>
      <c r="E101" s="55"/>
      <c r="F101" s="287">
        <f>-F56</f>
        <v>359.2318991214193</v>
      </c>
      <c r="G101" s="264">
        <f t="shared" ref="G101:P101" si="103">-G56</f>
        <v>30.98422675251112</v>
      </c>
      <c r="H101" s="264">
        <f t="shared" si="103"/>
        <v>27.205969942915146</v>
      </c>
      <c r="I101" s="264">
        <f t="shared" si="103"/>
        <v>26.26400418731123</v>
      </c>
      <c r="J101" s="264">
        <f t="shared" si="103"/>
        <v>21.859455495516215</v>
      </c>
      <c r="K101" s="264">
        <f t="shared" si="103"/>
        <v>20.086365533092135</v>
      </c>
      <c r="L101" s="264">
        <f t="shared" si="103"/>
        <v>-14.618504707087595</v>
      </c>
      <c r="M101" s="264">
        <f t="shared" si="103"/>
        <v>-15.334860038125498</v>
      </c>
      <c r="N101" s="264">
        <f t="shared" si="103"/>
        <v>-16.278986565078526</v>
      </c>
      <c r="O101" s="264">
        <f t="shared" si="103"/>
        <v>-17.225808024627099</v>
      </c>
      <c r="P101" s="264">
        <f t="shared" si="103"/>
        <v>-18.226154422399816</v>
      </c>
      <c r="Q101" s="264"/>
      <c r="R101" s="264"/>
      <c r="S101" s="264"/>
      <c r="T101" s="264"/>
      <c r="U101" s="264"/>
      <c r="V101" s="28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55"/>
      <c r="BK101" s="55"/>
      <c r="BL101" s="55"/>
      <c r="BM101" s="55"/>
    </row>
    <row r="102" spans="1:65">
      <c r="A102" s="55"/>
      <c r="B102" s="55" t="s">
        <v>118</v>
      </c>
      <c r="C102" s="55"/>
      <c r="D102" s="55"/>
      <c r="E102" s="55"/>
      <c r="F102" s="289"/>
      <c r="G102" s="149"/>
      <c r="H102" s="149"/>
      <c r="I102" s="149"/>
      <c r="J102" s="149"/>
      <c r="K102" s="149">
        <f>IF(L96=0, L11, 0)</f>
        <v>323.75461402184351</v>
      </c>
      <c r="L102" s="149">
        <f>IF(M96=0, IF(L96=0, 0, M11), 0)</f>
        <v>0</v>
      </c>
      <c r="M102" s="149">
        <f>IF(N96=0, IF(M96=0, 0, N11), 0)</f>
        <v>0</v>
      </c>
      <c r="N102" s="149">
        <f>IF(O96=0, IF(N96=0, 0, O11), 0)</f>
        <v>0</v>
      </c>
      <c r="O102" s="149">
        <f>IF(P96=0, IF(O96=0, 0, P11), 0)</f>
        <v>0</v>
      </c>
      <c r="P102" s="149">
        <f>IF(Q96=0, IF(P96=0, 0, Q11), 0)</f>
        <v>0</v>
      </c>
      <c r="Q102" s="149"/>
      <c r="R102" s="149"/>
      <c r="S102" s="149"/>
      <c r="T102" s="149"/>
      <c r="U102" s="149"/>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55"/>
      <c r="BK102" s="55"/>
      <c r="BL102" s="55"/>
      <c r="BM102" s="55"/>
    </row>
    <row r="103" spans="1:65">
      <c r="A103" s="55"/>
      <c r="B103" s="55" t="s">
        <v>119</v>
      </c>
      <c r="C103" s="55"/>
      <c r="D103" s="55"/>
      <c r="E103" s="55"/>
      <c r="F103" s="289">
        <f t="shared" ref="F103:K103" si="104">SUM(F95:F102)</f>
        <v>-239.48793274761289</v>
      </c>
      <c r="G103" s="149">
        <f t="shared" si="104"/>
        <v>3.9860904157909047</v>
      </c>
      <c r="H103" s="149">
        <f t="shared" si="104"/>
        <v>8.630354240169936</v>
      </c>
      <c r="I103" s="149">
        <f t="shared" si="104"/>
        <v>11.124580163825073</v>
      </c>
      <c r="J103" s="149">
        <f t="shared" si="104"/>
        <v>15.862578657826532</v>
      </c>
      <c r="K103" s="149">
        <f t="shared" si="104"/>
        <v>342.29874639260726</v>
      </c>
      <c r="L103" s="149">
        <f>IF(L96=0, 0, SUM(L95:L102))</f>
        <v>0</v>
      </c>
      <c r="M103" s="149">
        <f>IF(M96=0, 0, SUM(M95:M102))</f>
        <v>0</v>
      </c>
      <c r="N103" s="149">
        <f>IF(N96=0, 0, SUM(N95:N102))</f>
        <v>0</v>
      </c>
      <c r="O103" s="149">
        <f>IF(O96=0, 0, SUM(O95:O102))</f>
        <v>0</v>
      </c>
      <c r="P103" s="149">
        <f>IF(P96=0, 0, SUM(P95:P102))</f>
        <v>0</v>
      </c>
      <c r="Q103" s="149"/>
      <c r="R103" s="149"/>
      <c r="S103" s="149"/>
      <c r="T103" s="149"/>
      <c r="U103" s="149"/>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55"/>
      <c r="BK103" s="55"/>
      <c r="BL103" s="55"/>
      <c r="BM103" s="55"/>
    </row>
    <row r="104" spans="1:65">
      <c r="A104" s="55"/>
      <c r="B104" s="55"/>
      <c r="C104" s="55"/>
      <c r="D104" s="55"/>
      <c r="E104" s="55"/>
      <c r="F104" s="149"/>
      <c r="G104" s="149"/>
      <c r="H104" s="149"/>
      <c r="I104" s="149"/>
      <c r="J104" s="149"/>
      <c r="K104" s="149"/>
      <c r="L104" s="149"/>
      <c r="M104" s="149"/>
      <c r="N104" s="149"/>
      <c r="O104" s="149"/>
      <c r="P104" s="149"/>
      <c r="Q104" s="149"/>
      <c r="R104" s="149"/>
      <c r="S104" s="149"/>
      <c r="T104" s="149"/>
      <c r="U104" s="149"/>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55"/>
      <c r="BK104" s="55"/>
      <c r="BL104" s="55"/>
      <c r="BM104" s="55"/>
    </row>
    <row r="105" spans="1:65">
      <c r="A105" s="55"/>
      <c r="B105" s="199" t="s">
        <v>160</v>
      </c>
      <c r="C105" s="199"/>
      <c r="D105" s="199"/>
      <c r="E105" s="281">
        <f>IRR(F103:P103)</f>
        <v>0.10289554592890711</v>
      </c>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row>
    <row r="106" spans="1:65">
      <c r="A106" s="55"/>
      <c r="B106" s="205" t="s">
        <v>161</v>
      </c>
      <c r="C106" s="205"/>
      <c r="D106" s="205"/>
      <c r="E106" s="282">
        <f>WACC!F25</f>
        <v>0.10289554593174852</v>
      </c>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row>
    <row r="107" spans="1:6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row>
    <row r="108" spans="1:6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row>
    <row r="109" spans="1:65">
      <c r="A109" s="291"/>
      <c r="B109" s="290" t="s">
        <v>58</v>
      </c>
      <c r="C109" s="104"/>
      <c r="D109" s="104"/>
      <c r="E109" s="104"/>
      <c r="F109" s="105" t="s">
        <v>54</v>
      </c>
      <c r="G109" s="106">
        <f t="shared" ref="G109:P109" si="105">G17+G18</f>
        <v>52.603786846352321</v>
      </c>
      <c r="H109" s="106">
        <f t="shared" si="105"/>
        <v>57.140933084407429</v>
      </c>
      <c r="I109" s="106">
        <f t="shared" si="105"/>
        <v>61.124813823633367</v>
      </c>
      <c r="J109" s="106">
        <f t="shared" si="105"/>
        <v>64.970758689275868</v>
      </c>
      <c r="K109" s="106">
        <f t="shared" si="105"/>
        <v>68.171727590633921</v>
      </c>
      <c r="L109" s="106">
        <f t="shared" si="105"/>
        <v>71.113055723254917</v>
      </c>
      <c r="M109" s="106">
        <f t="shared" si="105"/>
        <v>68.972408671852278</v>
      </c>
      <c r="N109" s="106">
        <f t="shared" si="105"/>
        <v>66.726862798178217</v>
      </c>
      <c r="O109" s="106">
        <f t="shared" si="105"/>
        <v>64.343064640391049</v>
      </c>
      <c r="P109" s="106">
        <f t="shared" si="105"/>
        <v>61.820619568559067</v>
      </c>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55"/>
      <c r="BK109" s="55"/>
      <c r="BL109" s="55"/>
      <c r="BM109" s="55"/>
    </row>
    <row r="110" spans="1:65">
      <c r="A110" s="68"/>
      <c r="B110" s="107"/>
      <c r="C110" s="107"/>
      <c r="D110" s="107"/>
      <c r="E110" s="107"/>
      <c r="F110" s="108" t="s">
        <v>100</v>
      </c>
      <c r="G110" s="109">
        <f>G22</f>
        <v>62.282167531316482</v>
      </c>
      <c r="H110" s="109">
        <f t="shared" ref="H110:P110" si="106">H22</f>
        <v>68.538839098709957</v>
      </c>
      <c r="I110" s="109">
        <f t="shared" si="106"/>
        <v>75.024561482263451</v>
      </c>
      <c r="J110" s="109">
        <f t="shared" si="106"/>
        <v>82.135019656964062</v>
      </c>
      <c r="K110" s="109">
        <f t="shared" si="106"/>
        <v>86.861575453123422</v>
      </c>
      <c r="L110" s="109">
        <f t="shared" si="106"/>
        <v>0</v>
      </c>
      <c r="M110" s="109">
        <f t="shared" si="106"/>
        <v>0</v>
      </c>
      <c r="N110" s="109">
        <f t="shared" si="106"/>
        <v>0</v>
      </c>
      <c r="O110" s="109">
        <f t="shared" si="106"/>
        <v>0</v>
      </c>
      <c r="P110" s="109">
        <f t="shared" si="106"/>
        <v>0</v>
      </c>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55"/>
      <c r="BK110" s="55"/>
      <c r="BL110" s="55"/>
      <c r="BM110" s="55"/>
    </row>
    <row r="111" spans="1:65">
      <c r="A111" s="68"/>
      <c r="B111" s="107"/>
      <c r="C111" s="107"/>
      <c r="D111" s="107"/>
      <c r="E111" s="107"/>
      <c r="F111" s="108" t="s">
        <v>136</v>
      </c>
      <c r="G111" s="109">
        <f t="shared" ref="G111:P111" si="107">G20</f>
        <v>15.235614883046438</v>
      </c>
      <c r="H111" s="109">
        <f t="shared" si="107"/>
        <v>17.049049534191504</v>
      </c>
      <c r="I111" s="109">
        <f t="shared" si="107"/>
        <v>18.771349892272053</v>
      </c>
      <c r="J111" s="109">
        <f t="shared" si="107"/>
        <v>20.49096040694301</v>
      </c>
      <c r="K111" s="109">
        <f t="shared" si="107"/>
        <v>22.325391695279244</v>
      </c>
      <c r="L111" s="109">
        <f t="shared" si="107"/>
        <v>24.364174511812873</v>
      </c>
      <c r="M111" s="109">
        <f t="shared" si="107"/>
        <v>25.558100063542447</v>
      </c>
      <c r="N111" s="109">
        <f t="shared" si="107"/>
        <v>27.131644275130832</v>
      </c>
      <c r="O111" s="109">
        <f t="shared" si="107"/>
        <v>28.709680041045306</v>
      </c>
      <c r="P111" s="109">
        <f t="shared" si="107"/>
        <v>30.376924037333026</v>
      </c>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55"/>
      <c r="BK111" s="55"/>
      <c r="BL111" s="55"/>
      <c r="BM111" s="55"/>
    </row>
    <row r="112" spans="1:65">
      <c r="A112" s="68"/>
      <c r="B112" s="107"/>
      <c r="C112" s="107"/>
      <c r="D112" s="107"/>
      <c r="E112" s="107"/>
      <c r="F112" s="108" t="s">
        <v>55</v>
      </c>
      <c r="G112" s="110">
        <f t="shared" ref="G112:P112" si="108">G24+G25</f>
        <v>4.7124238422585183</v>
      </c>
      <c r="H112" s="110">
        <f t="shared" si="108"/>
        <v>5.4992112899250944</v>
      </c>
      <c r="I112" s="110">
        <f t="shared" si="108"/>
        <v>5.7136943728738503</v>
      </c>
      <c r="J112" s="110">
        <f t="shared" si="108"/>
        <v>5.3909047386056459</v>
      </c>
      <c r="K112" s="110">
        <f t="shared" si="108"/>
        <v>5.5706008855549296</v>
      </c>
      <c r="L112" s="110">
        <f t="shared" si="108"/>
        <v>5.0737969967044441</v>
      </c>
      <c r="M112" s="110">
        <f t="shared" si="108"/>
        <v>4.7727829036467586</v>
      </c>
      <c r="N112" s="110">
        <f t="shared" si="108"/>
        <v>4.9023571678124886</v>
      </c>
      <c r="O112" s="110">
        <f t="shared" si="108"/>
        <v>5.0363087498806571</v>
      </c>
      <c r="P112" s="110">
        <f t="shared" si="108"/>
        <v>5.1516459609955723</v>
      </c>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55"/>
      <c r="BK112" s="55"/>
      <c r="BL112" s="55"/>
      <c r="BM112" s="55"/>
    </row>
    <row r="113" spans="1:65">
      <c r="A113" s="68"/>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55"/>
      <c r="BK113" s="55"/>
      <c r="BL113" s="55"/>
      <c r="BM113" s="55"/>
    </row>
    <row r="114" spans="1:65">
      <c r="A114" s="68"/>
      <c r="B114" s="107"/>
      <c r="C114" s="107"/>
      <c r="D114" s="107"/>
      <c r="E114" s="107"/>
      <c r="F114" s="108" t="s">
        <v>137</v>
      </c>
      <c r="G114" s="109">
        <f t="shared" ref="G114:P114" si="109">G109+G110+G111</f>
        <v>130.12156926071526</v>
      </c>
      <c r="H114" s="109">
        <f t="shared" si="109"/>
        <v>142.7288217173089</v>
      </c>
      <c r="I114" s="109">
        <f t="shared" si="109"/>
        <v>154.92072519816887</v>
      </c>
      <c r="J114" s="109">
        <f t="shared" si="109"/>
        <v>167.59673875318293</v>
      </c>
      <c r="K114" s="109">
        <f t="shared" si="109"/>
        <v>177.35869473903659</v>
      </c>
      <c r="L114" s="109">
        <f t="shared" si="109"/>
        <v>95.477230235067793</v>
      </c>
      <c r="M114" s="109">
        <f t="shared" si="109"/>
        <v>94.530508735394733</v>
      </c>
      <c r="N114" s="109">
        <f t="shared" si="109"/>
        <v>93.858507073309056</v>
      </c>
      <c r="O114" s="109">
        <f t="shared" si="109"/>
        <v>93.052744681436351</v>
      </c>
      <c r="P114" s="109">
        <f t="shared" si="109"/>
        <v>92.197543605892093</v>
      </c>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55"/>
      <c r="BK114" s="55"/>
      <c r="BL114" s="55"/>
      <c r="BM114" s="55"/>
    </row>
    <row r="115" spans="1:6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row>
    <row r="116" spans="1:6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row>
    <row r="117" spans="1:6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row>
    <row r="118" spans="1:6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row>
    <row r="119" spans="1:6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row>
    <row r="120" spans="1:6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row>
    <row r="121" spans="1:6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row>
    <row r="122" spans="1:6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row>
    <row r="123" spans="1:6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row>
    <row r="124" spans="1:6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row>
    <row r="125" spans="1:6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row>
    <row r="126" spans="1:6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row>
    <row r="127" spans="1:6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row>
    <row r="128" spans="1:6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row>
    <row r="129" spans="1:6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row>
    <row r="130" spans="1:6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row>
    <row r="131" spans="1:6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row>
    <row r="132" spans="1:65">
      <c r="A132" s="55"/>
      <c r="B132" s="55"/>
      <c r="C132" s="55"/>
      <c r="D132" s="122"/>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row>
    <row r="133" spans="1:65">
      <c r="A133" s="55"/>
      <c r="B133" s="55"/>
      <c r="C133" s="55"/>
      <c r="D133" s="122"/>
      <c r="E133" s="123"/>
      <c r="F133" s="123"/>
      <c r="G133" s="123"/>
      <c r="H133" s="123"/>
      <c r="I133" s="123"/>
      <c r="J133" s="123"/>
      <c r="K133" s="123"/>
      <c r="L133" s="123"/>
      <c r="M133" s="123"/>
      <c r="N133" s="123"/>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row>
    <row r="134" spans="1:65">
      <c r="A134" s="55"/>
      <c r="B134" s="55"/>
      <c r="C134" s="55"/>
      <c r="D134" s="122"/>
      <c r="E134" s="102"/>
      <c r="F134" s="102"/>
      <c r="G134" s="102"/>
      <c r="H134" s="102"/>
      <c r="I134" s="102"/>
      <c r="J134" s="102"/>
      <c r="K134" s="102"/>
      <c r="L134" s="102"/>
      <c r="M134" s="102"/>
      <c r="N134" s="102"/>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row>
    <row r="135" spans="1:65">
      <c r="A135" s="55"/>
      <c r="B135" s="55"/>
      <c r="C135" s="55"/>
      <c r="D135" s="122"/>
      <c r="E135" s="102"/>
      <c r="F135" s="102"/>
      <c r="G135" s="102"/>
      <c r="H135" s="102"/>
      <c r="I135" s="102"/>
      <c r="J135" s="102"/>
      <c r="K135" s="102"/>
      <c r="L135" s="102"/>
      <c r="M135" s="102"/>
      <c r="N135" s="102"/>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row>
    <row r="136" spans="1:65">
      <c r="A136" s="55"/>
      <c r="B136" s="55"/>
      <c r="C136" s="55"/>
      <c r="D136" s="122"/>
      <c r="E136" s="326"/>
      <c r="F136" s="326"/>
      <c r="G136" s="326"/>
      <c r="H136" s="326"/>
      <c r="I136" s="326"/>
      <c r="J136" s="326"/>
      <c r="K136" s="326"/>
      <c r="L136" s="326"/>
      <c r="M136" s="326"/>
      <c r="N136" s="326"/>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row>
    <row r="137" spans="1:6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row>
    <row r="138" spans="1:6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row>
    <row r="139" spans="1:6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row>
    <row r="140" spans="1:6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row>
    <row r="141" spans="1:6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row>
    <row r="142" spans="1:6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row>
    <row r="143" spans="1:6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row>
    <row r="144" spans="1:6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row>
    <row r="145" spans="1:6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row>
    <row r="146" spans="1:6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row>
    <row r="147" spans="1:6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row>
    <row r="148" spans="1:6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row>
    <row r="149" spans="1:6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row>
    <row r="150" spans="1:6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192">
    <pageSetUpPr fitToPage="1"/>
  </sheetPr>
  <dimension ref="A1:BK140"/>
  <sheetViews>
    <sheetView zoomScale="90" workbookViewId="0">
      <selection activeCell="H69" sqref="H69"/>
    </sheetView>
  </sheetViews>
  <sheetFormatPr defaultRowHeight="12.75"/>
  <cols>
    <col min="1" max="1" width="2.140625" customWidth="1"/>
    <col min="2" max="2" width="25.42578125" customWidth="1"/>
    <col min="3" max="3" width="14.140625" customWidth="1"/>
    <col min="4" max="4" width="15.85546875" customWidth="1"/>
    <col min="5" max="9" width="15" customWidth="1"/>
    <col min="10" max="10" width="9.85546875" bestFit="1" customWidth="1"/>
    <col min="11" max="11" width="9.28515625" customWidth="1"/>
    <col min="12" max="12" width="26.7109375" bestFit="1" customWidth="1"/>
    <col min="13" max="18" width="9.85546875" customWidth="1"/>
    <col min="19" max="20" width="9.28515625" customWidth="1"/>
  </cols>
  <sheetData>
    <row r="1" spans="1:20">
      <c r="A1" s="16"/>
      <c r="B1" s="25"/>
      <c r="C1" s="25"/>
      <c r="D1" s="25"/>
      <c r="E1" s="23"/>
      <c r="F1" s="19"/>
      <c r="G1" s="19"/>
      <c r="H1" s="80"/>
      <c r="I1" s="19"/>
      <c r="J1" s="19"/>
      <c r="K1" s="19"/>
      <c r="L1" s="81"/>
      <c r="M1" s="81"/>
      <c r="N1" s="81"/>
      <c r="O1" s="16"/>
      <c r="P1" s="16"/>
      <c r="Q1" s="16"/>
      <c r="R1" s="16"/>
      <c r="S1" s="16"/>
      <c r="T1" s="16"/>
    </row>
    <row r="2" spans="1:20" s="79" customFormat="1" ht="15.75">
      <c r="A2" s="23"/>
      <c r="B2" s="142" t="s">
        <v>208</v>
      </c>
      <c r="C2" s="23"/>
      <c r="D2" s="23"/>
      <c r="E2" s="23"/>
      <c r="F2" s="23"/>
      <c r="G2" s="23"/>
      <c r="H2" s="23"/>
      <c r="I2" s="23"/>
      <c r="J2" s="23"/>
      <c r="K2" s="23"/>
      <c r="L2" s="23"/>
      <c r="M2" s="23"/>
      <c r="N2" s="23"/>
      <c r="O2" s="23"/>
      <c r="P2" s="23"/>
      <c r="Q2" s="23"/>
      <c r="R2" s="23"/>
      <c r="S2" s="23"/>
      <c r="T2" s="23"/>
    </row>
    <row r="3" spans="1:20" s="79" customFormat="1" ht="15.75">
      <c r="A3" s="23"/>
      <c r="B3" s="142"/>
      <c r="C3" s="23"/>
      <c r="D3" s="23"/>
      <c r="E3" s="23"/>
      <c r="F3" s="23"/>
      <c r="G3" s="23"/>
      <c r="H3" s="23"/>
      <c r="I3" s="23"/>
      <c r="J3" s="23"/>
      <c r="K3" s="23"/>
      <c r="L3" s="23"/>
      <c r="M3" s="23"/>
      <c r="N3" s="23"/>
      <c r="O3" s="23"/>
      <c r="P3" s="23"/>
      <c r="Q3" s="23"/>
      <c r="R3" s="23"/>
      <c r="S3" s="23"/>
      <c r="T3" s="23"/>
    </row>
    <row r="4" spans="1:20" s="79" customFormat="1" ht="15.75">
      <c r="A4" s="210"/>
      <c r="B4" s="211" t="s">
        <v>67</v>
      </c>
      <c r="C4" s="210"/>
      <c r="D4" s="210" t="str">
        <f>Input!F154</f>
        <v>2008-09</v>
      </c>
      <c r="E4" s="210" t="str">
        <f>Input!G154</f>
        <v>2009-10</v>
      </c>
      <c r="F4" s="210" t="str">
        <f>Input!H154</f>
        <v>2010-11</v>
      </c>
      <c r="G4" s="210" t="str">
        <f>Input!I154</f>
        <v>2011-12</v>
      </c>
      <c r="H4" s="210" t="str">
        <f>Input!J154</f>
        <v>2012-13</v>
      </c>
      <c r="I4" s="210" t="str">
        <f>Input!K154</f>
        <v>2013-14</v>
      </c>
      <c r="J4" s="210"/>
      <c r="K4" s="210"/>
      <c r="L4" s="210"/>
      <c r="M4" s="210"/>
      <c r="N4" s="210"/>
      <c r="O4" s="210"/>
      <c r="P4" s="210"/>
      <c r="Q4" s="210"/>
      <c r="R4" s="23"/>
      <c r="S4" s="23"/>
      <c r="T4" s="23"/>
    </row>
    <row r="5" spans="1:20">
      <c r="A5" s="16"/>
      <c r="B5" s="16"/>
      <c r="C5" s="16"/>
      <c r="D5" s="16"/>
      <c r="E5" s="19"/>
      <c r="F5" s="80"/>
      <c r="G5" s="80"/>
      <c r="H5" s="80"/>
      <c r="I5" s="80"/>
      <c r="J5" s="80"/>
      <c r="K5" s="80"/>
      <c r="L5" s="80"/>
      <c r="M5" s="80"/>
      <c r="N5" s="80"/>
      <c r="O5" s="80"/>
      <c r="P5" s="19"/>
      <c r="Q5" s="16"/>
      <c r="R5" s="16"/>
      <c r="S5" s="16"/>
      <c r="T5" s="16"/>
    </row>
    <row r="6" spans="1:20">
      <c r="A6" s="16"/>
      <c r="B6" s="362"/>
      <c r="C6" s="363"/>
      <c r="D6" s="80"/>
      <c r="E6" s="80"/>
      <c r="F6" s="80"/>
      <c r="G6" s="80"/>
      <c r="H6" s="80"/>
      <c r="I6" s="80"/>
      <c r="J6" s="80"/>
      <c r="K6" s="80"/>
      <c r="L6" s="80"/>
      <c r="M6" s="80"/>
      <c r="N6" s="80"/>
      <c r="O6" s="80"/>
      <c r="P6" s="19"/>
      <c r="Q6" s="16"/>
      <c r="R6" s="16"/>
      <c r="S6" s="16"/>
      <c r="T6" s="16"/>
    </row>
    <row r="7" spans="1:20">
      <c r="A7" s="16"/>
      <c r="B7" s="364" t="s">
        <v>209</v>
      </c>
      <c r="C7" s="341">
        <f>WACC!$F$27</f>
        <v>8.7860438299059401E-2</v>
      </c>
      <c r="D7" s="80"/>
      <c r="E7" s="80"/>
      <c r="F7" s="80"/>
      <c r="G7" s="80"/>
      <c r="H7" s="80"/>
      <c r="I7" s="80"/>
      <c r="J7" s="80"/>
      <c r="K7" s="80"/>
      <c r="L7" s="80"/>
      <c r="M7" s="80"/>
      <c r="N7" s="80"/>
      <c r="O7" s="80"/>
      <c r="P7" s="19"/>
      <c r="Q7" s="16"/>
      <c r="R7" s="16"/>
      <c r="S7" s="16"/>
      <c r="T7" s="16"/>
    </row>
    <row r="8" spans="1:20">
      <c r="A8" s="16"/>
      <c r="B8" s="364" t="s">
        <v>210</v>
      </c>
      <c r="C8" s="365">
        <f>f</f>
        <v>2.4748502983200193E-2</v>
      </c>
      <c r="D8" s="80"/>
      <c r="E8" s="80"/>
      <c r="F8" s="80"/>
      <c r="G8" s="80"/>
      <c r="H8" s="80"/>
      <c r="I8" s="80"/>
      <c r="J8" s="80"/>
      <c r="K8" s="80"/>
      <c r="L8" s="80"/>
      <c r="M8" s="80"/>
      <c r="N8" s="80"/>
      <c r="O8" s="80"/>
      <c r="P8" s="19"/>
      <c r="Q8" s="16"/>
      <c r="R8" s="16"/>
      <c r="S8" s="16"/>
      <c r="T8" s="16"/>
    </row>
    <row r="9" spans="1:20">
      <c r="A9" s="16"/>
      <c r="B9" s="80"/>
      <c r="C9" s="80"/>
      <c r="D9" s="80"/>
      <c r="E9" s="80"/>
      <c r="F9" s="80"/>
      <c r="G9" s="80"/>
      <c r="H9" s="80"/>
      <c r="I9" s="80"/>
      <c r="J9" s="80"/>
      <c r="K9" s="80"/>
      <c r="L9" s="80"/>
      <c r="M9" s="80"/>
      <c r="N9" s="80"/>
      <c r="O9" s="80"/>
      <c r="P9" s="19"/>
      <c r="Q9" s="16"/>
      <c r="R9" s="16"/>
      <c r="S9" s="80"/>
      <c r="T9" s="16"/>
    </row>
    <row r="10" spans="1:20">
      <c r="A10" s="80"/>
      <c r="B10" s="80"/>
      <c r="C10" s="36" t="s">
        <v>211</v>
      </c>
      <c r="D10" s="80"/>
      <c r="E10" s="80"/>
      <c r="F10" s="80"/>
      <c r="G10" s="80"/>
      <c r="H10" s="80"/>
      <c r="I10" s="80"/>
      <c r="J10" s="80"/>
      <c r="K10" s="80"/>
      <c r="L10" s="80"/>
      <c r="M10" s="80"/>
      <c r="N10" s="80"/>
      <c r="O10" s="80"/>
      <c r="P10" s="19"/>
      <c r="Q10" s="16"/>
      <c r="R10" s="16"/>
      <c r="S10" s="80"/>
      <c r="T10" s="16"/>
    </row>
    <row r="11" spans="1:20">
      <c r="A11" s="16"/>
      <c r="B11" s="80"/>
      <c r="C11" s="126" t="s">
        <v>212</v>
      </c>
      <c r="E11" s="517">
        <f>Analysis!G17+Analysis!G18</f>
        <v>52.603786846352321</v>
      </c>
      <c r="F11" s="517">
        <f>Analysis!H17+Analysis!H18</f>
        <v>57.140933084407429</v>
      </c>
      <c r="G11" s="517">
        <f>Analysis!I17+Analysis!I18</f>
        <v>61.124813823633367</v>
      </c>
      <c r="H11" s="517">
        <f>Analysis!J17+Analysis!J18</f>
        <v>64.970758689275868</v>
      </c>
      <c r="I11" s="517">
        <f>Analysis!K17+Analysis!K18</f>
        <v>68.171727590633921</v>
      </c>
      <c r="J11" s="80"/>
      <c r="K11" s="80"/>
      <c r="L11" s="80"/>
      <c r="M11" s="80"/>
      <c r="N11" s="80"/>
      <c r="O11" s="80"/>
      <c r="P11" s="19"/>
      <c r="Q11" s="16"/>
      <c r="R11" s="16"/>
      <c r="S11" s="80"/>
      <c r="T11" s="16"/>
    </row>
    <row r="12" spans="1:20">
      <c r="A12" s="16"/>
      <c r="B12" s="80"/>
      <c r="C12" s="126" t="s">
        <v>213</v>
      </c>
      <c r="D12" s="366"/>
      <c r="E12" s="517">
        <f>Analysis!G20</f>
        <v>15.235614883046438</v>
      </c>
      <c r="F12" s="517">
        <f>Analysis!H20</f>
        <v>17.049049534191504</v>
      </c>
      <c r="G12" s="517">
        <f>Analysis!I20</f>
        <v>18.771349892272053</v>
      </c>
      <c r="H12" s="517">
        <f>Analysis!J20</f>
        <v>20.49096040694301</v>
      </c>
      <c r="I12" s="517">
        <f>Analysis!K20</f>
        <v>22.325391695279244</v>
      </c>
      <c r="J12" s="80"/>
      <c r="K12" s="80"/>
      <c r="L12" s="80"/>
      <c r="M12" s="80"/>
      <c r="N12" s="80"/>
      <c r="O12" s="80"/>
      <c r="P12" s="19"/>
      <c r="Q12" s="16"/>
      <c r="R12" s="16"/>
      <c r="S12" s="80"/>
      <c r="T12" s="16"/>
    </row>
    <row r="13" spans="1:20">
      <c r="A13" s="16"/>
      <c r="B13" s="80"/>
      <c r="C13" s="126" t="s">
        <v>214</v>
      </c>
      <c r="D13" s="366"/>
      <c r="E13" s="517">
        <f>Analysis!G22</f>
        <v>62.282167531316482</v>
      </c>
      <c r="F13" s="517">
        <f>Analysis!H22</f>
        <v>68.538839098709957</v>
      </c>
      <c r="G13" s="517">
        <f>Analysis!I22</f>
        <v>75.024561482263451</v>
      </c>
      <c r="H13" s="517">
        <f>Analysis!J22</f>
        <v>82.135019656964062</v>
      </c>
      <c r="I13" s="517">
        <f>Analysis!K22</f>
        <v>86.861575453123422</v>
      </c>
      <c r="J13" s="80"/>
      <c r="K13" s="80"/>
      <c r="L13" s="80"/>
      <c r="M13" s="80"/>
      <c r="N13" s="80"/>
      <c r="O13" s="80"/>
      <c r="P13" s="19"/>
      <c r="Q13" s="16"/>
      <c r="R13" s="16"/>
      <c r="S13" s="80"/>
      <c r="T13" s="16"/>
    </row>
    <row r="14" spans="1:20">
      <c r="A14" s="16"/>
      <c r="B14" s="80"/>
      <c r="C14" s="126" t="s">
        <v>215</v>
      </c>
      <c r="D14" s="366"/>
      <c r="E14" s="518">
        <f>Analysis!G24+Analysis!G25</f>
        <v>4.7124238422585183</v>
      </c>
      <c r="F14" s="518">
        <f>Analysis!H24+Analysis!H25</f>
        <v>5.4992112899250944</v>
      </c>
      <c r="G14" s="518">
        <f>Analysis!I24+Analysis!I25</f>
        <v>5.7136943728738503</v>
      </c>
      <c r="H14" s="518">
        <f>Analysis!J24+Analysis!J25</f>
        <v>5.3909047386056459</v>
      </c>
      <c r="I14" s="518">
        <f>Analysis!K24+Analysis!K25</f>
        <v>5.5706008855549296</v>
      </c>
      <c r="J14" s="80"/>
      <c r="K14" s="80"/>
      <c r="L14" s="80"/>
      <c r="M14" s="80"/>
      <c r="N14" s="80"/>
      <c r="O14" s="80"/>
      <c r="P14" s="19"/>
      <c r="Q14" s="16"/>
      <c r="R14" s="16"/>
      <c r="S14" s="80"/>
      <c r="T14" s="16"/>
    </row>
    <row r="15" spans="1:20" ht="13.5" thickBot="1">
      <c r="A15" s="16"/>
      <c r="B15" s="80"/>
      <c r="C15" s="16"/>
      <c r="D15" s="366"/>
      <c r="E15" s="519">
        <f>SUM(E11:E14)</f>
        <v>134.83399310297375</v>
      </c>
      <c r="F15" s="519">
        <f>SUM(F11:F14)</f>
        <v>148.22803300723399</v>
      </c>
      <c r="G15" s="519">
        <f>SUM(G11:G14)</f>
        <v>160.63441957104271</v>
      </c>
      <c r="H15" s="519">
        <f>SUM(H11:H14)</f>
        <v>172.98764349178859</v>
      </c>
      <c r="I15" s="519">
        <f>SUM(I11:I14)</f>
        <v>182.92929562459153</v>
      </c>
      <c r="J15" s="80"/>
      <c r="K15" s="80"/>
      <c r="L15" s="80"/>
      <c r="M15" s="80"/>
      <c r="N15" s="80"/>
      <c r="O15" s="80"/>
      <c r="P15" s="19"/>
      <c r="Q15" s="16"/>
      <c r="R15" s="16"/>
      <c r="S15" s="80"/>
      <c r="T15" s="16"/>
    </row>
    <row r="16" spans="1:20" ht="13.5" thickTop="1">
      <c r="A16" s="16"/>
      <c r="B16" s="36"/>
      <c r="D16" s="80"/>
      <c r="E16" s="463"/>
      <c r="F16" s="463"/>
      <c r="G16" s="463"/>
      <c r="H16" s="463"/>
      <c r="I16" s="463"/>
      <c r="J16" s="80"/>
      <c r="K16" s="80"/>
      <c r="L16" s="80"/>
      <c r="M16" s="80"/>
      <c r="N16" s="81"/>
      <c r="O16" s="81"/>
      <c r="P16" s="81"/>
      <c r="Q16" s="16"/>
      <c r="R16" s="16"/>
      <c r="S16" s="80"/>
      <c r="T16" s="16"/>
    </row>
    <row r="17" spans="1:63" hidden="1">
      <c r="A17" s="16"/>
      <c r="B17" s="36"/>
      <c r="C17" s="16"/>
      <c r="D17" s="366"/>
      <c r="E17" s="147"/>
      <c r="F17" s="147"/>
      <c r="G17" s="147"/>
      <c r="H17" s="147"/>
      <c r="I17" s="147"/>
      <c r="J17" s="80"/>
      <c r="K17" s="80"/>
      <c r="L17" s="80"/>
      <c r="M17" s="80"/>
      <c r="N17" s="81"/>
      <c r="O17" s="81"/>
      <c r="P17" s="81"/>
      <c r="Q17" s="16"/>
      <c r="R17" s="16"/>
      <c r="S17" s="80"/>
      <c r="T17" s="16"/>
    </row>
    <row r="18" spans="1:63" hidden="1">
      <c r="A18" s="80"/>
      <c r="B18" s="80"/>
      <c r="C18" s="80"/>
      <c r="D18" s="80"/>
      <c r="E18" s="80"/>
      <c r="F18" s="80"/>
      <c r="G18" s="80"/>
      <c r="H18" s="80"/>
      <c r="I18" s="80"/>
      <c r="J18" s="80"/>
      <c r="K18" s="80"/>
      <c r="L18" s="80"/>
      <c r="M18" s="80"/>
      <c r="N18" s="80"/>
      <c r="O18" s="80"/>
      <c r="P18" s="80"/>
      <c r="Q18" s="80"/>
      <c r="R18" s="80"/>
      <c r="S18" s="80"/>
      <c r="T18" s="80"/>
    </row>
    <row r="19" spans="1:63" hidden="1">
      <c r="A19" s="182"/>
      <c r="B19" s="201" t="s">
        <v>216</v>
      </c>
      <c r="C19" s="182"/>
      <c r="D19" s="182"/>
      <c r="E19" s="182"/>
      <c r="F19" s="367"/>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16"/>
      <c r="BK19" s="16"/>
    </row>
    <row r="20" spans="1:63" hidden="1">
      <c r="A20" s="16"/>
      <c r="B20" s="81"/>
      <c r="C20" s="81"/>
      <c r="D20" s="81"/>
      <c r="E20" s="81"/>
      <c r="F20" s="81"/>
      <c r="G20" s="81"/>
      <c r="H20" s="81"/>
      <c r="I20" s="81"/>
      <c r="J20" s="81"/>
      <c r="K20" s="81"/>
      <c r="L20" s="81"/>
      <c r="M20" s="81"/>
      <c r="N20" s="81"/>
      <c r="O20" s="81"/>
      <c r="P20" s="81"/>
      <c r="Q20" s="81"/>
      <c r="R20" s="16"/>
      <c r="S20" s="80"/>
      <c r="T20" s="16"/>
    </row>
    <row r="21" spans="1:63" hidden="1">
      <c r="A21" s="16"/>
      <c r="B21" s="36" t="s">
        <v>217</v>
      </c>
      <c r="C21" s="16"/>
      <c r="E21" s="147">
        <f>E15</f>
        <v>134.83399310297375</v>
      </c>
      <c r="F21" s="147">
        <f>F15</f>
        <v>148.22803300723399</v>
      </c>
      <c r="G21" s="147">
        <f>G15</f>
        <v>160.63441957104271</v>
      </c>
      <c r="H21" s="147">
        <f>H15</f>
        <v>172.98764349178859</v>
      </c>
      <c r="I21" s="147">
        <f>I15</f>
        <v>182.92929562459153</v>
      </c>
      <c r="J21" s="81"/>
      <c r="K21" s="81"/>
      <c r="L21" s="81"/>
      <c r="M21" s="81"/>
      <c r="N21" s="81"/>
      <c r="O21" s="81"/>
      <c r="P21" s="81"/>
      <c r="Q21" s="81"/>
      <c r="R21" s="16"/>
      <c r="S21" s="16"/>
      <c r="T21" s="16"/>
    </row>
    <row r="22" spans="1:63" hidden="1">
      <c r="A22" s="16"/>
      <c r="B22" s="36"/>
      <c r="C22" s="368" t="s">
        <v>50</v>
      </c>
      <c r="D22" s="369">
        <f>NPV($C$7,E21:I21)</f>
        <v>617.54956164107273</v>
      </c>
      <c r="F22" s="147"/>
      <c r="G22" s="147"/>
      <c r="H22" s="147"/>
      <c r="I22" s="147"/>
      <c r="J22" s="81"/>
      <c r="K22" s="81"/>
      <c r="L22" s="81"/>
      <c r="M22" s="81"/>
      <c r="N22" s="81"/>
      <c r="O22" s="81"/>
      <c r="P22" s="81"/>
      <c r="Q22" s="81"/>
      <c r="R22" s="16"/>
      <c r="S22" s="16"/>
      <c r="T22" s="16"/>
    </row>
    <row r="23" spans="1:63" hidden="1">
      <c r="A23" s="16"/>
      <c r="B23" s="16"/>
      <c r="C23" s="16"/>
      <c r="E23" s="147"/>
      <c r="F23" s="147"/>
      <c r="G23" s="147"/>
      <c r="H23" s="147"/>
      <c r="I23" s="147"/>
      <c r="J23" s="81"/>
      <c r="K23" s="81"/>
      <c r="L23" s="81"/>
      <c r="M23" s="81"/>
      <c r="N23" s="81"/>
      <c r="O23" s="81"/>
      <c r="P23" s="370"/>
      <c r="R23" s="16"/>
      <c r="S23" s="16"/>
      <c r="T23" s="16"/>
    </row>
    <row r="24" spans="1:63" s="3" customFormat="1" hidden="1">
      <c r="A24" s="16"/>
      <c r="B24" s="36" t="s">
        <v>218</v>
      </c>
      <c r="C24" s="16"/>
      <c r="D24" s="371" t="e">
        <f>#REF!/1000000</f>
        <v>#REF!</v>
      </c>
      <c r="E24" s="147" t="e">
        <f>#REF!/1000000</f>
        <v>#REF!</v>
      </c>
      <c r="F24" s="147" t="e">
        <f>#REF!/1000000</f>
        <v>#REF!</v>
      </c>
      <c r="G24" s="147" t="e">
        <f>#REF!/1000000</f>
        <v>#REF!</v>
      </c>
      <c r="H24" s="147" t="e">
        <f>#REF!/1000000</f>
        <v>#REF!</v>
      </c>
      <c r="I24" s="147" t="e">
        <f>#REF!/1000000</f>
        <v>#REF!</v>
      </c>
      <c r="J24" s="372"/>
      <c r="K24" s="81"/>
      <c r="L24" s="81"/>
      <c r="M24" s="81"/>
      <c r="N24" s="81"/>
      <c r="O24" s="81"/>
      <c r="Q24" s="16"/>
      <c r="R24" s="16"/>
      <c r="S24" s="16"/>
      <c r="T24" s="16"/>
    </row>
    <row r="25" spans="1:63" s="3" customFormat="1" hidden="1">
      <c r="A25" s="16"/>
      <c r="B25" s="36"/>
      <c r="C25" s="368" t="s">
        <v>50</v>
      </c>
      <c r="D25" s="369" t="e">
        <f>NPV($C$7,E24:I24)</f>
        <v>#REF!</v>
      </c>
      <c r="F25" s="373"/>
      <c r="G25" s="373"/>
      <c r="H25" s="373"/>
      <c r="I25" s="373"/>
      <c r="J25" s="81"/>
      <c r="K25" s="81"/>
      <c r="L25" s="81"/>
      <c r="M25" s="81"/>
      <c r="N25" s="81"/>
      <c r="O25" s="81"/>
      <c r="P25" s="81"/>
      <c r="Q25" s="16"/>
      <c r="R25" s="16"/>
      <c r="S25" s="16"/>
      <c r="T25" s="16"/>
    </row>
    <row r="26" spans="1:63" s="3" customFormat="1" hidden="1">
      <c r="A26" s="16"/>
      <c r="B26" s="36"/>
      <c r="C26" s="16"/>
      <c r="E26" s="373"/>
      <c r="F26" s="373"/>
      <c r="G26" s="373"/>
      <c r="H26" s="373"/>
      <c r="I26" s="373"/>
      <c r="J26" s="81"/>
      <c r="K26" s="81"/>
      <c r="L26" s="81"/>
      <c r="M26" s="81"/>
      <c r="N26" s="81"/>
      <c r="O26" s="81"/>
      <c r="P26" s="81"/>
      <c r="Q26" s="16"/>
      <c r="R26" s="16"/>
      <c r="S26" s="16"/>
      <c r="T26" s="16"/>
    </row>
    <row r="27" spans="1:63" s="3" customFormat="1" hidden="1">
      <c r="A27" s="16"/>
      <c r="B27" s="36"/>
      <c r="C27" s="374" t="s">
        <v>219</v>
      </c>
      <c r="D27" s="369" t="e">
        <f>(D22-D25)</f>
        <v>#REF!</v>
      </c>
      <c r="E27" s="81"/>
      <c r="F27" s="81"/>
      <c r="G27" s="81"/>
      <c r="H27" s="375" t="s">
        <v>220</v>
      </c>
      <c r="I27" s="376" t="e">
        <f>I24/I21-1</f>
        <v>#REF!</v>
      </c>
      <c r="J27" s="81"/>
      <c r="K27" s="81"/>
      <c r="L27" s="81"/>
      <c r="M27" s="81"/>
      <c r="N27" s="81"/>
      <c r="O27" s="81"/>
      <c r="P27" s="81"/>
      <c r="Q27" s="16"/>
      <c r="R27" s="16"/>
      <c r="S27" s="16"/>
      <c r="T27" s="16"/>
    </row>
    <row r="28" spans="1:63" s="3" customFormat="1" hidden="1">
      <c r="A28" s="16"/>
      <c r="B28" s="36"/>
      <c r="C28" s="16"/>
      <c r="D28" s="377"/>
      <c r="E28" s="81"/>
      <c r="F28" s="81"/>
      <c r="G28" s="81"/>
      <c r="H28" s="81"/>
      <c r="I28" s="81"/>
      <c r="J28" s="81"/>
      <c r="K28" s="81"/>
      <c r="L28" s="81"/>
      <c r="M28" s="81"/>
      <c r="N28" s="81"/>
      <c r="O28" s="81"/>
      <c r="P28" s="81"/>
      <c r="Q28" s="16"/>
      <c r="R28" s="16"/>
      <c r="S28" s="16"/>
      <c r="T28" s="16"/>
    </row>
    <row r="29" spans="1:63" hidden="1">
      <c r="A29" s="16"/>
      <c r="B29" s="19"/>
      <c r="C29" s="19"/>
      <c r="D29" s="19"/>
      <c r="E29" s="378" t="s">
        <v>221</v>
      </c>
      <c r="F29" s="378" t="s">
        <v>222</v>
      </c>
      <c r="G29" s="378" t="s">
        <v>223</v>
      </c>
      <c r="H29" s="378" t="s">
        <v>224</v>
      </c>
      <c r="I29" s="378" t="s">
        <v>225</v>
      </c>
      <c r="J29" s="16"/>
      <c r="K29" s="81"/>
      <c r="L29" s="16"/>
      <c r="M29" s="16"/>
      <c r="N29" s="16"/>
      <c r="O29" s="81"/>
      <c r="P29" s="19"/>
      <c r="Q29" s="16"/>
      <c r="R29" s="16"/>
      <c r="S29" s="16"/>
      <c r="T29" s="16"/>
    </row>
    <row r="30" spans="1:63" hidden="1">
      <c r="A30" s="16"/>
      <c r="B30" s="19"/>
      <c r="C30" s="19"/>
      <c r="D30" s="19"/>
      <c r="E30" s="379">
        <v>0.64615904510406952</v>
      </c>
      <c r="F30" s="379">
        <v>0</v>
      </c>
      <c r="G30" s="379">
        <v>0</v>
      </c>
      <c r="H30" s="379">
        <v>0</v>
      </c>
      <c r="I30" s="379">
        <v>0</v>
      </c>
      <c r="K30" s="359" t="s">
        <v>226</v>
      </c>
      <c r="L30" s="16"/>
      <c r="M30" s="16"/>
      <c r="N30" s="16"/>
      <c r="O30" s="81"/>
      <c r="P30" s="380"/>
      <c r="Q30" s="16"/>
      <c r="R30" s="16"/>
      <c r="S30" s="16"/>
      <c r="T30" s="16"/>
    </row>
    <row r="31" spans="1:63" hidden="1">
      <c r="A31" s="16"/>
      <c r="B31" s="19"/>
      <c r="C31" s="19"/>
      <c r="D31" s="19"/>
      <c r="E31" s="19"/>
      <c r="F31" s="19"/>
      <c r="G31" s="19"/>
      <c r="H31" s="81"/>
      <c r="I31" s="19"/>
      <c r="J31" s="19"/>
      <c r="K31" s="81"/>
      <c r="L31" s="19"/>
      <c r="M31" s="19"/>
      <c r="N31" s="19"/>
      <c r="O31" s="19"/>
      <c r="P31" s="19"/>
      <c r="Q31" s="16"/>
      <c r="R31" s="16"/>
      <c r="S31" s="16"/>
      <c r="T31" s="16"/>
    </row>
    <row r="32" spans="1:63" hidden="1">
      <c r="A32" s="16"/>
      <c r="B32" s="19"/>
      <c r="C32" s="19"/>
      <c r="D32" s="19"/>
      <c r="E32" s="19"/>
      <c r="F32" s="81"/>
      <c r="G32" s="81"/>
      <c r="H32" s="81"/>
      <c r="I32" s="81"/>
      <c r="J32" s="81"/>
      <c r="K32" s="81"/>
      <c r="L32" s="81"/>
      <c r="M32" s="81"/>
      <c r="N32" s="81"/>
      <c r="O32" s="81"/>
      <c r="P32" s="19"/>
      <c r="Q32" s="16"/>
      <c r="R32" s="16"/>
      <c r="S32" s="16"/>
      <c r="T32" s="16"/>
    </row>
    <row r="33" spans="1:63" hidden="1">
      <c r="A33" s="16"/>
      <c r="B33" s="16"/>
      <c r="C33" s="368"/>
      <c r="E33" s="328"/>
      <c r="F33" s="81"/>
      <c r="G33" s="81"/>
      <c r="H33" s="81"/>
      <c r="I33" s="81"/>
      <c r="J33" s="81"/>
      <c r="K33" s="81"/>
      <c r="L33" s="81"/>
      <c r="M33" s="81"/>
      <c r="N33" s="81"/>
      <c r="O33" s="81"/>
      <c r="P33" s="19"/>
      <c r="Q33" s="16"/>
      <c r="R33" s="16"/>
      <c r="S33" s="16"/>
      <c r="T33" s="16"/>
    </row>
    <row r="34" spans="1:63" hidden="1">
      <c r="A34" s="36"/>
      <c r="B34" s="36"/>
      <c r="C34" s="36"/>
      <c r="D34" s="347"/>
      <c r="E34" s="347"/>
      <c r="F34" s="347"/>
      <c r="G34" s="347"/>
      <c r="H34" s="347"/>
      <c r="I34" s="347"/>
      <c r="J34" s="36"/>
      <c r="K34" s="36"/>
      <c r="L34" s="36"/>
      <c r="M34" s="36"/>
      <c r="N34" s="36"/>
      <c r="O34" s="36"/>
      <c r="P34" s="36"/>
      <c r="Q34" s="36"/>
      <c r="R34" s="16"/>
      <c r="S34" s="16"/>
      <c r="T34" s="16"/>
    </row>
    <row r="35" spans="1:63" hidden="1">
      <c r="A35" s="36"/>
      <c r="B35" s="16"/>
      <c r="C35" s="16"/>
      <c r="D35" s="344"/>
      <c r="E35" s="344"/>
      <c r="F35" s="344"/>
      <c r="G35" s="344"/>
      <c r="H35" s="344"/>
      <c r="I35" s="344"/>
      <c r="J35" s="36"/>
      <c r="K35" s="36"/>
      <c r="L35" s="36"/>
      <c r="M35" s="36"/>
      <c r="N35" s="36"/>
      <c r="O35" s="36"/>
      <c r="P35" s="36"/>
      <c r="Q35" s="36"/>
      <c r="R35" s="16"/>
      <c r="S35" s="16"/>
      <c r="T35" s="16"/>
    </row>
    <row r="36" spans="1:63" hidden="1">
      <c r="A36" s="16"/>
      <c r="B36" s="16"/>
      <c r="C36" s="16"/>
      <c r="D36" s="16"/>
      <c r="E36" s="16"/>
      <c r="F36" s="16"/>
      <c r="G36" s="16"/>
      <c r="H36" s="16"/>
      <c r="I36" s="16"/>
      <c r="J36" s="16"/>
      <c r="K36" s="16"/>
      <c r="L36" s="16"/>
      <c r="M36" s="16"/>
      <c r="N36" s="16"/>
      <c r="O36" s="16"/>
      <c r="P36" s="16"/>
      <c r="Q36" s="16"/>
      <c r="R36" s="16"/>
      <c r="S36" s="16"/>
      <c r="T36" s="16"/>
    </row>
    <row r="37" spans="1:63" hidden="1">
      <c r="A37" s="182"/>
      <c r="B37" s="201" t="s">
        <v>227</v>
      </c>
      <c r="C37" s="182"/>
      <c r="D37" s="182"/>
      <c r="E37" s="182"/>
      <c r="F37" s="367"/>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16"/>
      <c r="BK37" s="16"/>
    </row>
    <row r="38" spans="1:63" hidden="1">
      <c r="A38" s="16"/>
      <c r="B38" s="16"/>
      <c r="C38" s="16"/>
      <c r="D38" s="16"/>
      <c r="E38" s="16"/>
      <c r="F38" s="16"/>
      <c r="G38" s="16"/>
      <c r="H38" s="16"/>
      <c r="I38" s="16"/>
      <c r="J38" s="16"/>
      <c r="K38" s="16"/>
      <c r="L38" s="16"/>
      <c r="M38" s="16"/>
      <c r="N38" s="16"/>
      <c r="O38" s="16"/>
      <c r="P38" s="16"/>
      <c r="Q38" s="16"/>
      <c r="R38" s="16"/>
      <c r="S38" s="16"/>
      <c r="T38" s="16"/>
    </row>
    <row r="39" spans="1:63" hidden="1">
      <c r="A39" s="16"/>
      <c r="B39" s="36" t="str">
        <f>B21</f>
        <v>Building block requirement ($m)</v>
      </c>
      <c r="C39" s="16"/>
      <c r="D39" s="16"/>
      <c r="E39" s="381">
        <f>E21</f>
        <v>134.83399310297375</v>
      </c>
      <c r="F39" s="381">
        <f>F21</f>
        <v>148.22803300723399</v>
      </c>
      <c r="G39" s="381">
        <f>G21</f>
        <v>160.63441957104271</v>
      </c>
      <c r="H39" s="381">
        <f>H21</f>
        <v>172.98764349178859</v>
      </c>
      <c r="I39" s="381">
        <f>I21</f>
        <v>182.92929562459153</v>
      </c>
      <c r="J39" s="16"/>
      <c r="K39" s="16"/>
      <c r="L39" s="16"/>
      <c r="M39" s="16"/>
      <c r="N39" s="16"/>
      <c r="O39" s="16"/>
      <c r="P39" s="16"/>
      <c r="Q39" s="16"/>
      <c r="R39" s="16"/>
      <c r="S39" s="16"/>
      <c r="T39" s="16"/>
    </row>
    <row r="40" spans="1:63" hidden="1">
      <c r="A40" s="16"/>
      <c r="B40" s="36"/>
      <c r="C40" s="368" t="s">
        <v>50</v>
      </c>
      <c r="D40" s="369">
        <f>NPV($C$7,E39:I39)</f>
        <v>617.54956164107273</v>
      </c>
      <c r="E40" s="16"/>
      <c r="F40" s="16"/>
      <c r="G40" s="16"/>
      <c r="H40" s="16"/>
      <c r="I40" s="16"/>
      <c r="J40" s="16"/>
      <c r="K40" s="16"/>
      <c r="L40" s="16"/>
      <c r="M40" s="16"/>
      <c r="N40" s="16"/>
      <c r="O40" s="16"/>
      <c r="P40" s="16"/>
      <c r="Q40" s="16"/>
      <c r="R40" s="16"/>
      <c r="S40" s="16"/>
      <c r="T40" s="16"/>
    </row>
    <row r="41" spans="1:63" hidden="1">
      <c r="A41" s="16"/>
      <c r="B41" s="16"/>
      <c r="C41" s="16"/>
      <c r="D41" s="16"/>
      <c r="E41" s="16"/>
      <c r="F41" s="16"/>
      <c r="G41" s="16"/>
      <c r="H41" s="16"/>
      <c r="I41" s="16"/>
      <c r="J41" s="16"/>
      <c r="K41" s="16"/>
      <c r="L41" s="16"/>
      <c r="M41" s="16"/>
      <c r="N41" s="16"/>
      <c r="O41" s="16"/>
      <c r="P41" s="16"/>
      <c r="Q41" s="16"/>
      <c r="R41" s="16"/>
      <c r="S41" s="16"/>
      <c r="T41" s="16"/>
    </row>
    <row r="42" spans="1:63" hidden="1">
      <c r="A42" s="16"/>
      <c r="B42" s="36" t="s">
        <v>228</v>
      </c>
      <c r="C42" s="16"/>
      <c r="D42" s="382">
        <f>Input!G149</f>
        <v>0</v>
      </c>
      <c r="E42" s="329">
        <f>D42*(1-E49)*(1+$C$8)</f>
        <v>0</v>
      </c>
      <c r="F42" s="329">
        <f>E42*(1-F49)*(1+$C$8)</f>
        <v>0</v>
      </c>
      <c r="G42" s="329">
        <f>F42*(1-G49)*(1+$C$8)</f>
        <v>0</v>
      </c>
      <c r="H42" s="329">
        <f>G42*(1-H49)*(1+$C$8)</f>
        <v>0</v>
      </c>
      <c r="I42" s="329">
        <f>H42*(1-I49)*(1+$C$8)</f>
        <v>0</v>
      </c>
      <c r="J42" s="16"/>
      <c r="K42" s="16"/>
      <c r="L42" s="16"/>
      <c r="M42" s="16"/>
      <c r="N42" s="16"/>
      <c r="O42" s="16"/>
      <c r="P42" s="16"/>
      <c r="Q42" s="16"/>
      <c r="R42" s="16"/>
      <c r="S42" s="16"/>
      <c r="T42" s="16"/>
    </row>
    <row r="43" spans="1:63" hidden="1">
      <c r="A43" s="16"/>
      <c r="C43" s="368" t="s">
        <v>50</v>
      </c>
      <c r="D43" s="369">
        <f>NPV($C$7,E42:I42)</f>
        <v>0</v>
      </c>
      <c r="E43" s="16"/>
      <c r="F43" s="16"/>
      <c r="G43" s="16"/>
      <c r="H43" s="16"/>
      <c r="I43" s="16"/>
      <c r="J43" s="16"/>
      <c r="K43" s="16"/>
      <c r="L43" s="16"/>
      <c r="M43" s="16"/>
      <c r="N43" s="16"/>
      <c r="O43" s="16"/>
      <c r="P43" s="16"/>
      <c r="Q43" s="16"/>
      <c r="R43" s="16"/>
      <c r="S43" s="16"/>
      <c r="T43" s="16"/>
    </row>
    <row r="44" spans="1:63" hidden="1">
      <c r="A44" s="16"/>
      <c r="B44" s="16"/>
      <c r="C44" s="16"/>
      <c r="D44" s="16"/>
      <c r="E44" s="16"/>
      <c r="F44" s="16"/>
      <c r="G44" s="16"/>
      <c r="H44" s="16"/>
      <c r="I44" s="16"/>
      <c r="J44" s="16"/>
      <c r="K44" s="16"/>
      <c r="L44" s="16"/>
      <c r="M44" s="16"/>
      <c r="N44" s="16"/>
      <c r="O44" s="16"/>
      <c r="P44" s="16"/>
      <c r="Q44" s="16"/>
      <c r="R44" s="16"/>
      <c r="S44" s="16"/>
      <c r="T44" s="16"/>
    </row>
    <row r="45" spans="1:63" hidden="1">
      <c r="A45" s="16"/>
      <c r="B45" s="16"/>
      <c r="C45" s="374" t="s">
        <v>219</v>
      </c>
      <c r="D45" s="369">
        <f>D43-D40</f>
        <v>-617.54956164107273</v>
      </c>
      <c r="E45" s="16"/>
      <c r="F45" s="16"/>
      <c r="G45" s="16"/>
      <c r="H45" s="375" t="s">
        <v>220</v>
      </c>
      <c r="I45" s="376">
        <f>I42/I39-1</f>
        <v>-1</v>
      </c>
      <c r="J45" s="16"/>
      <c r="K45" s="16"/>
      <c r="L45" s="16"/>
      <c r="M45" s="16"/>
      <c r="N45" s="16"/>
      <c r="O45" s="16"/>
      <c r="P45" s="16"/>
      <c r="Q45" s="16"/>
      <c r="R45" s="16"/>
      <c r="S45" s="16"/>
      <c r="T45" s="16"/>
    </row>
    <row r="46" spans="1:63" hidden="1">
      <c r="A46" s="16"/>
      <c r="B46" s="16"/>
      <c r="C46" s="374"/>
      <c r="D46" s="16"/>
      <c r="E46" s="16"/>
      <c r="F46" s="16"/>
      <c r="G46" s="16"/>
      <c r="H46" s="16"/>
      <c r="I46" s="16"/>
      <c r="J46" s="16"/>
      <c r="K46" s="16"/>
      <c r="L46" s="16"/>
      <c r="M46" s="16"/>
      <c r="N46" s="16"/>
      <c r="O46" s="16"/>
      <c r="P46" s="16"/>
      <c r="Q46" s="16"/>
      <c r="R46" s="16"/>
      <c r="S46" s="16"/>
      <c r="T46" s="16"/>
    </row>
    <row r="47" spans="1:63" hidden="1">
      <c r="A47" s="16"/>
      <c r="B47" s="16"/>
      <c r="C47" s="16"/>
      <c r="D47" s="16"/>
      <c r="E47" s="16"/>
      <c r="F47" s="16"/>
      <c r="G47" s="16"/>
      <c r="H47" s="16"/>
      <c r="I47" s="16"/>
      <c r="J47" s="16"/>
      <c r="K47" s="16"/>
      <c r="L47" s="16"/>
      <c r="M47" s="16"/>
      <c r="N47" s="16"/>
      <c r="O47" s="16"/>
      <c r="P47" s="16"/>
      <c r="Q47" s="16"/>
      <c r="R47" s="16"/>
      <c r="S47" s="16"/>
      <c r="T47" s="16"/>
    </row>
    <row r="48" spans="1:63" hidden="1">
      <c r="A48" s="16"/>
      <c r="B48" s="16"/>
      <c r="C48" s="16"/>
      <c r="D48" s="16"/>
      <c r="E48" s="378" t="s">
        <v>221</v>
      </c>
      <c r="F48" s="378" t="s">
        <v>222</v>
      </c>
      <c r="G48" s="378" t="s">
        <v>223</v>
      </c>
      <c r="H48" s="378" t="s">
        <v>224</v>
      </c>
      <c r="I48" s="378" t="s">
        <v>225</v>
      </c>
      <c r="J48" s="16"/>
      <c r="K48" s="16"/>
      <c r="L48" s="16"/>
      <c r="M48" s="16"/>
      <c r="N48" s="16"/>
      <c r="O48" s="16"/>
      <c r="P48" s="16"/>
      <c r="Q48" s="16"/>
      <c r="R48" s="16"/>
      <c r="S48" s="16"/>
      <c r="T48" s="16"/>
    </row>
    <row r="49" spans="1:63" hidden="1">
      <c r="A49" s="16"/>
      <c r="B49" s="16"/>
      <c r="C49" s="16"/>
      <c r="D49" s="16"/>
      <c r="E49" s="379">
        <v>-6434083690.1484966</v>
      </c>
      <c r="F49" s="379">
        <v>-0.01</v>
      </c>
      <c r="G49" s="379">
        <v>-0.01</v>
      </c>
      <c r="H49" s="379">
        <v>-0.01</v>
      </c>
      <c r="I49" s="379">
        <v>-0.01</v>
      </c>
      <c r="J49" s="359" t="s">
        <v>226</v>
      </c>
      <c r="K49" s="16"/>
      <c r="L49" s="16"/>
      <c r="M49" s="16"/>
      <c r="N49" s="16"/>
      <c r="O49" s="16"/>
      <c r="P49" s="16"/>
      <c r="Q49" s="16"/>
      <c r="R49" s="16"/>
      <c r="S49" s="16"/>
      <c r="T49" s="16"/>
    </row>
    <row r="50" spans="1:63" hidden="1">
      <c r="A50" s="16"/>
      <c r="B50" s="16"/>
      <c r="C50" s="16"/>
      <c r="D50" s="16"/>
      <c r="E50" s="16"/>
      <c r="F50" s="16"/>
      <c r="G50" s="16"/>
      <c r="H50" s="16"/>
      <c r="I50" s="16"/>
      <c r="J50" s="16"/>
      <c r="K50" s="16"/>
      <c r="L50" s="16"/>
      <c r="M50" s="16"/>
      <c r="N50" s="16"/>
      <c r="O50" s="16"/>
      <c r="P50" s="16"/>
      <c r="Q50" s="16"/>
      <c r="R50" s="16"/>
      <c r="S50" s="16"/>
      <c r="T50" s="16"/>
    </row>
    <row r="51" spans="1:63" hidden="1">
      <c r="A51" s="16"/>
      <c r="B51" s="16"/>
      <c r="C51" s="16"/>
      <c r="D51" s="16"/>
      <c r="E51" s="16"/>
      <c r="F51" s="16"/>
      <c r="G51" s="16"/>
      <c r="H51" s="16"/>
      <c r="I51" s="16"/>
      <c r="J51" s="16"/>
      <c r="K51" s="16"/>
      <c r="L51" s="16"/>
      <c r="M51" s="16"/>
      <c r="N51" s="16"/>
      <c r="O51" s="16"/>
      <c r="P51" s="16"/>
      <c r="Q51" s="16"/>
      <c r="R51" s="16"/>
      <c r="S51" s="16"/>
      <c r="T51" s="16"/>
    </row>
    <row r="52" spans="1:63" hidden="1">
      <c r="A52" s="16"/>
      <c r="B52" s="16"/>
      <c r="C52" s="16"/>
      <c r="D52" s="16"/>
      <c r="E52" s="16"/>
      <c r="F52" s="16"/>
      <c r="G52" s="16"/>
      <c r="H52" s="16"/>
      <c r="I52" s="16"/>
      <c r="J52" s="16"/>
      <c r="K52" s="16"/>
      <c r="L52" s="16"/>
      <c r="M52" s="16"/>
      <c r="N52" s="16"/>
      <c r="O52" s="16"/>
      <c r="P52" s="16"/>
      <c r="Q52" s="16"/>
      <c r="R52" s="16"/>
      <c r="S52" s="16"/>
      <c r="T52" s="16"/>
    </row>
    <row r="53" spans="1:63">
      <c r="A53" s="182"/>
      <c r="B53" s="201" t="s">
        <v>229</v>
      </c>
      <c r="C53" s="182"/>
      <c r="D53" s="182"/>
      <c r="E53" s="182"/>
      <c r="F53" s="367"/>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16"/>
      <c r="BK53" s="16"/>
    </row>
    <row r="54" spans="1:63">
      <c r="A54" s="16"/>
      <c r="B54" s="16"/>
      <c r="C54" s="16"/>
      <c r="D54" s="16"/>
      <c r="E54" s="16"/>
      <c r="F54" s="16"/>
      <c r="G54" s="16"/>
      <c r="H54" s="16"/>
      <c r="I54" s="16"/>
      <c r="J54" s="16"/>
      <c r="K54" s="16"/>
      <c r="L54" s="16"/>
      <c r="M54" s="16"/>
      <c r="N54" s="16"/>
      <c r="O54" s="16"/>
      <c r="P54" s="16"/>
      <c r="Q54" s="16"/>
      <c r="R54" s="16"/>
      <c r="S54" s="16"/>
      <c r="T54" s="16"/>
    </row>
    <row r="55" spans="1:63">
      <c r="A55" s="16"/>
      <c r="B55" s="36" t="str">
        <f>B39</f>
        <v>Building block requirement ($m)</v>
      </c>
      <c r="C55" s="16"/>
      <c r="D55" s="16"/>
      <c r="E55" s="381">
        <f>E39</f>
        <v>134.83399310297375</v>
      </c>
      <c r="F55" s="381">
        <f>F39</f>
        <v>148.22803300723399</v>
      </c>
      <c r="G55" s="381">
        <f>G39</f>
        <v>160.63441957104271</v>
      </c>
      <c r="H55" s="381">
        <f>H39</f>
        <v>172.98764349178859</v>
      </c>
      <c r="I55" s="381">
        <f>I39</f>
        <v>182.92929562459153</v>
      </c>
      <c r="J55" s="16"/>
      <c r="K55" s="16"/>
      <c r="L55" s="16"/>
      <c r="M55" s="16"/>
      <c r="N55" s="16"/>
      <c r="O55" s="16"/>
      <c r="P55" s="16"/>
      <c r="Q55" s="16"/>
      <c r="R55" s="16"/>
      <c r="S55" s="16"/>
      <c r="T55" s="16"/>
    </row>
    <row r="56" spans="1:63">
      <c r="A56" s="16"/>
      <c r="B56" s="36"/>
      <c r="C56" s="368" t="s">
        <v>50</v>
      </c>
      <c r="D56" s="369">
        <f>NPV($C$7,E55:I55)</f>
        <v>617.54956164107273</v>
      </c>
      <c r="E56" s="471"/>
      <c r="F56" s="29"/>
      <c r="G56" s="29"/>
      <c r="H56" s="29"/>
      <c r="I56" s="29"/>
      <c r="J56" s="16"/>
      <c r="K56" s="16"/>
      <c r="L56" s="16"/>
      <c r="M56" s="16"/>
      <c r="N56" s="16"/>
      <c r="O56" s="16"/>
      <c r="P56" s="16"/>
      <c r="Q56" s="16"/>
      <c r="R56" s="16"/>
      <c r="S56" s="16"/>
      <c r="T56" s="16"/>
    </row>
    <row r="57" spans="1:63">
      <c r="A57" s="16"/>
      <c r="B57" s="16"/>
      <c r="C57" s="16"/>
      <c r="D57" s="16"/>
      <c r="E57" s="16"/>
      <c r="F57" s="16"/>
      <c r="G57" s="16"/>
      <c r="H57" s="16"/>
      <c r="I57" s="16"/>
      <c r="J57" s="16"/>
      <c r="K57" s="16"/>
      <c r="L57" s="16"/>
      <c r="M57" s="16"/>
      <c r="N57" s="16"/>
      <c r="O57" s="16"/>
      <c r="P57" s="16"/>
      <c r="Q57" s="16"/>
      <c r="R57" s="16"/>
      <c r="S57" s="16"/>
      <c r="T57" s="16"/>
    </row>
    <row r="58" spans="1:63">
      <c r="A58" s="16"/>
      <c r="B58" s="16"/>
      <c r="C58" s="16"/>
      <c r="D58" s="16"/>
      <c r="E58" s="16"/>
      <c r="F58" s="16"/>
      <c r="G58" s="16"/>
      <c r="H58" s="16"/>
      <c r="I58" s="16"/>
      <c r="J58" s="16"/>
      <c r="K58" s="16"/>
      <c r="L58" s="16"/>
      <c r="M58" s="16"/>
      <c r="N58" s="16"/>
      <c r="O58" s="16"/>
      <c r="P58" s="16"/>
      <c r="Q58" s="16"/>
      <c r="R58" s="16"/>
      <c r="S58" s="16"/>
      <c r="T58" s="16"/>
    </row>
    <row r="59" spans="1:63">
      <c r="A59" s="16"/>
      <c r="B59" s="16" t="s">
        <v>255</v>
      </c>
      <c r="C59" s="16"/>
      <c r="D59" s="327">
        <f>Input!F155</f>
        <v>2906273672</v>
      </c>
      <c r="E59" s="327">
        <f>Input!G155</f>
        <v>2932861624</v>
      </c>
      <c r="F59" s="327">
        <f>Input!H155</f>
        <v>2916011329</v>
      </c>
      <c r="G59" s="327">
        <f>Input!I155</f>
        <v>2907580856</v>
      </c>
      <c r="H59" s="327">
        <f>Input!J155</f>
        <v>2898320326</v>
      </c>
      <c r="I59" s="327">
        <f>Input!K155</f>
        <v>2888941816</v>
      </c>
      <c r="J59" s="16"/>
      <c r="K59" s="96"/>
      <c r="L59" s="96"/>
      <c r="M59" s="96"/>
      <c r="N59" s="96"/>
      <c r="O59" s="96"/>
      <c r="P59" s="16"/>
      <c r="Q59" s="16"/>
      <c r="R59" s="16"/>
      <c r="S59" s="16"/>
      <c r="T59" s="16"/>
    </row>
    <row r="60" spans="1:63">
      <c r="A60" s="16"/>
      <c r="B60" s="16"/>
      <c r="C60" s="16"/>
      <c r="D60" s="16"/>
      <c r="E60" s="16"/>
      <c r="F60" s="16"/>
      <c r="G60" s="16"/>
      <c r="H60" s="16"/>
      <c r="I60" s="16"/>
      <c r="J60" s="16"/>
      <c r="K60" s="16"/>
      <c r="L60" s="16"/>
      <c r="M60" s="16"/>
      <c r="N60" s="16"/>
      <c r="O60" s="16"/>
      <c r="P60" s="16"/>
      <c r="Q60" s="16"/>
      <c r="R60" s="16"/>
      <c r="S60" s="16"/>
      <c r="T60" s="16"/>
    </row>
    <row r="61" spans="1:63">
      <c r="A61" s="16"/>
      <c r="B61" s="36" t="s">
        <v>256</v>
      </c>
      <c r="C61" s="16"/>
      <c r="D61" s="432">
        <f>Input!G150</f>
        <v>4.0919999999999998E-2</v>
      </c>
      <c r="E61" s="432">
        <f>D61*(1-E69)*(1+$C$8)</f>
        <v>4.7728688103482485E-2</v>
      </c>
      <c r="F61" s="432">
        <f>E61*(1-F69)*(1+$C$8)</f>
        <v>5.0866297750731586E-2</v>
      </c>
      <c r="G61" s="432">
        <f>F61*(1-G69)*(1+$C$8)</f>
        <v>5.4210168971254316E-2</v>
      </c>
      <c r="H61" s="432">
        <f>G61*(1-H69)*(1+$C$8)</f>
        <v>5.8555457710123091E-2</v>
      </c>
      <c r="I61" s="432">
        <f>H61*(1-I69)*(1+$C$8)</f>
        <v>6.3249048890811441E-2</v>
      </c>
      <c r="J61" s="16"/>
      <c r="K61" s="16"/>
      <c r="L61" s="16"/>
      <c r="M61" s="16"/>
      <c r="N61" s="16"/>
      <c r="O61" s="16"/>
      <c r="P61" s="16"/>
      <c r="Q61" s="16"/>
      <c r="R61" s="16"/>
      <c r="S61" s="16"/>
      <c r="T61" s="16"/>
    </row>
    <row r="62" spans="1:63">
      <c r="A62" s="16"/>
      <c r="B62" s="16"/>
      <c r="C62" s="16"/>
      <c r="D62" s="16"/>
      <c r="E62" s="16"/>
      <c r="F62" s="16"/>
      <c r="G62" s="16"/>
      <c r="H62" s="16"/>
      <c r="I62" s="16"/>
      <c r="J62" s="16"/>
      <c r="K62" s="16"/>
      <c r="L62" s="16"/>
      <c r="M62" s="16"/>
      <c r="N62" s="16"/>
      <c r="O62" s="16"/>
      <c r="P62" s="16"/>
      <c r="Q62" s="16"/>
      <c r="R62" s="16"/>
      <c r="S62" s="16"/>
      <c r="T62" s="16"/>
    </row>
    <row r="63" spans="1:63">
      <c r="A63" s="16"/>
      <c r="B63" s="36" t="s">
        <v>230</v>
      </c>
      <c r="C63" s="16"/>
      <c r="D63" s="366">
        <f t="shared" ref="D63:I63" si="0">D61*D59/1000000</f>
        <v>118.92471865824</v>
      </c>
      <c r="E63" s="488">
        <f t="shared" si="0"/>
        <v>139.98163770256912</v>
      </c>
      <c r="F63" s="488">
        <f t="shared" si="0"/>
        <v>148.32670050542055</v>
      </c>
      <c r="G63" s="488">
        <f t="shared" si="0"/>
        <v>157.62044950134427</v>
      </c>
      <c r="H63" s="488">
        <f t="shared" si="0"/>
        <v>169.71247327948316</v>
      </c>
      <c r="I63" s="488">
        <f t="shared" si="0"/>
        <v>182.72282216289361</v>
      </c>
      <c r="J63" s="16"/>
      <c r="K63" s="16"/>
      <c r="L63" s="16"/>
      <c r="M63" s="16"/>
      <c r="N63" s="16"/>
      <c r="O63" s="16"/>
      <c r="P63" s="16"/>
      <c r="Q63" s="16"/>
      <c r="R63" s="16"/>
      <c r="S63" s="16"/>
      <c r="T63" s="16"/>
    </row>
    <row r="64" spans="1:63">
      <c r="A64" s="16"/>
      <c r="C64" s="368" t="s">
        <v>50</v>
      </c>
      <c r="D64" s="369">
        <f>NPV($C$7,E63:I63)</f>
        <v>617.54969747273753</v>
      </c>
      <c r="E64" s="16"/>
      <c r="F64" s="16"/>
      <c r="G64" s="16"/>
      <c r="H64" s="16"/>
      <c r="I64" s="16"/>
      <c r="J64" s="16"/>
      <c r="K64" s="16"/>
      <c r="L64" s="16"/>
      <c r="M64" s="16"/>
      <c r="N64" s="16"/>
      <c r="O64" s="16"/>
      <c r="P64" s="16"/>
      <c r="Q64" s="16"/>
      <c r="R64" s="16"/>
      <c r="S64" s="16"/>
      <c r="T64" s="16"/>
    </row>
    <row r="65" spans="1:63">
      <c r="A65" s="16"/>
      <c r="B65" s="16"/>
      <c r="C65" s="23"/>
      <c r="D65" s="16"/>
      <c r="E65" s="16"/>
      <c r="F65" s="16"/>
      <c r="G65" s="16"/>
      <c r="H65" s="16"/>
      <c r="I65" s="16"/>
      <c r="J65" s="16"/>
      <c r="K65" s="16"/>
      <c r="L65" s="16"/>
      <c r="M65" s="16"/>
      <c r="N65" s="16"/>
      <c r="O65" s="16"/>
      <c r="P65" s="16"/>
      <c r="Q65" s="16"/>
      <c r="R65" s="16"/>
      <c r="S65" s="16"/>
      <c r="T65" s="16"/>
    </row>
    <row r="66" spans="1:63">
      <c r="A66" s="16"/>
      <c r="B66" s="16"/>
      <c r="C66" s="383" t="s">
        <v>219</v>
      </c>
      <c r="D66" s="485">
        <f>D64-D56</f>
        <v>1.3583166480657383E-4</v>
      </c>
      <c r="E66" s="16"/>
      <c r="F66" s="16"/>
      <c r="G66" s="16"/>
      <c r="H66" s="375" t="s">
        <v>220</v>
      </c>
      <c r="I66" s="376">
        <f>I63/I55-1</f>
        <v>-1.1287063725520241E-3</v>
      </c>
      <c r="J66" s="16"/>
      <c r="K66" s="16"/>
      <c r="L66" s="16"/>
      <c r="M66" s="16"/>
      <c r="N66" s="16"/>
      <c r="O66" s="16"/>
      <c r="P66" s="16"/>
      <c r="Q66" s="16"/>
      <c r="R66" s="16"/>
      <c r="S66" s="16"/>
      <c r="T66" s="16"/>
    </row>
    <row r="67" spans="1:63">
      <c r="A67" s="16"/>
      <c r="B67" s="16"/>
      <c r="C67" s="23"/>
      <c r="D67" s="16"/>
      <c r="E67" s="16"/>
      <c r="F67" s="16"/>
      <c r="G67" s="16"/>
      <c r="H67" s="16"/>
      <c r="I67" s="16"/>
      <c r="J67" s="16"/>
      <c r="K67" s="16"/>
      <c r="L67" s="16"/>
      <c r="M67" s="16"/>
      <c r="N67" s="16"/>
      <c r="O67" s="16"/>
      <c r="P67" s="16"/>
      <c r="Q67" s="16"/>
      <c r="R67" s="16"/>
      <c r="S67" s="16"/>
      <c r="T67" s="16"/>
    </row>
    <row r="68" spans="1:63">
      <c r="A68" s="16"/>
      <c r="B68" s="16"/>
      <c r="C68" s="16"/>
      <c r="D68" s="16"/>
      <c r="E68" s="378" t="s">
        <v>221</v>
      </c>
      <c r="F68" s="378" t="s">
        <v>222</v>
      </c>
      <c r="G68" s="378" t="s">
        <v>223</v>
      </c>
      <c r="H68" s="378" t="s">
        <v>224</v>
      </c>
      <c r="I68" s="378" t="s">
        <v>225</v>
      </c>
      <c r="J68" s="16"/>
      <c r="K68" s="16"/>
      <c r="L68" s="16"/>
      <c r="M68" s="16"/>
      <c r="N68" s="16"/>
      <c r="O68" s="16"/>
      <c r="P68" s="16"/>
      <c r="Q68" s="16"/>
      <c r="R68" s="16"/>
      <c r="S68" s="16"/>
      <c r="T68" s="16"/>
    </row>
    <row r="69" spans="1:63">
      <c r="A69" s="16"/>
      <c r="B69" s="16"/>
      <c r="C69" s="16"/>
      <c r="D69" s="16"/>
      <c r="E69" s="379">
        <v>-0.13822096247253937</v>
      </c>
      <c r="F69" s="379">
        <v>-0.04</v>
      </c>
      <c r="G69" s="379">
        <v>-0.04</v>
      </c>
      <c r="H69" s="379">
        <v>-5.4069693117211298E-2</v>
      </c>
      <c r="I69" s="379">
        <f>H69</f>
        <v>-5.4069693117211298E-2</v>
      </c>
      <c r="J69" s="359" t="s">
        <v>226</v>
      </c>
      <c r="K69" s="16"/>
      <c r="L69" s="16"/>
      <c r="M69" s="16"/>
      <c r="N69" s="16"/>
      <c r="O69" s="16"/>
      <c r="P69" s="16"/>
      <c r="Q69" s="16"/>
      <c r="R69" s="16"/>
      <c r="S69" s="16"/>
      <c r="T69" s="16"/>
    </row>
    <row r="70" spans="1:63">
      <c r="A70" s="16"/>
      <c r="B70" s="16"/>
      <c r="C70" s="16"/>
      <c r="D70" s="16"/>
      <c r="E70" s="16"/>
      <c r="F70" s="16"/>
      <c r="G70" s="16"/>
      <c r="H70" s="16"/>
      <c r="I70" s="16"/>
      <c r="J70" s="16"/>
      <c r="K70" s="16"/>
      <c r="L70" s="16"/>
      <c r="M70" s="16"/>
      <c r="N70" s="16"/>
      <c r="O70" s="16"/>
      <c r="P70" s="16"/>
      <c r="Q70" s="16"/>
      <c r="R70" s="16"/>
      <c r="S70" s="16"/>
      <c r="T70" s="16"/>
    </row>
    <row r="71" spans="1:63">
      <c r="A71" s="16"/>
      <c r="B71" s="16"/>
      <c r="C71" s="16"/>
      <c r="D71" s="16"/>
      <c r="E71" s="16"/>
      <c r="F71" s="16"/>
      <c r="G71" s="16"/>
      <c r="H71" s="16"/>
      <c r="I71" s="16"/>
      <c r="J71" s="16"/>
      <c r="K71" s="16"/>
      <c r="L71" s="16"/>
      <c r="M71" s="16"/>
      <c r="N71" s="16"/>
      <c r="O71" s="16"/>
      <c r="P71" s="16"/>
      <c r="Q71" s="16"/>
      <c r="R71" s="16"/>
      <c r="S71" s="16"/>
      <c r="T71" s="16"/>
    </row>
    <row r="72" spans="1:63">
      <c r="A72" s="16"/>
      <c r="B72" s="16"/>
      <c r="C72" s="16"/>
      <c r="D72" s="16"/>
      <c r="E72" s="481"/>
      <c r="F72" s="16"/>
      <c r="G72" s="16"/>
      <c r="H72" s="16"/>
      <c r="I72" s="16"/>
      <c r="J72" s="16"/>
      <c r="K72" s="16"/>
      <c r="L72" s="16"/>
      <c r="M72" s="16"/>
      <c r="N72" s="16"/>
      <c r="O72" s="16"/>
      <c r="P72" s="16"/>
      <c r="Q72" s="16"/>
      <c r="R72" s="16"/>
      <c r="S72" s="16"/>
      <c r="T72" s="16"/>
    </row>
    <row r="73" spans="1:63">
      <c r="A73" s="16"/>
      <c r="B73" s="16"/>
      <c r="C73" s="16"/>
      <c r="D73" s="16"/>
      <c r="E73" s="482"/>
      <c r="F73" s="16"/>
      <c r="G73" s="16"/>
      <c r="H73" s="16"/>
      <c r="I73" s="16"/>
      <c r="J73" s="16"/>
      <c r="K73" s="16"/>
      <c r="L73" s="16"/>
      <c r="M73" s="16"/>
      <c r="N73" s="16"/>
      <c r="O73" s="16"/>
      <c r="P73" s="16"/>
      <c r="Q73" s="16"/>
      <c r="R73" s="16"/>
      <c r="S73" s="16"/>
      <c r="T73" s="16"/>
    </row>
    <row r="74" spans="1:63" hidden="1">
      <c r="A74" s="182"/>
      <c r="B74" s="201" t="s">
        <v>231</v>
      </c>
      <c r="C74" s="182"/>
      <c r="D74" s="182"/>
      <c r="E74" s="182"/>
      <c r="F74" s="367"/>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16"/>
      <c r="BK74" s="16"/>
    </row>
    <row r="75" spans="1:63" hidden="1">
      <c r="A75" s="16"/>
      <c r="B75" s="16"/>
      <c r="C75" s="16"/>
      <c r="D75" s="16"/>
      <c r="E75" s="16"/>
      <c r="F75" s="16"/>
      <c r="G75" s="16"/>
      <c r="H75" s="16"/>
      <c r="I75" s="16"/>
      <c r="J75" s="16"/>
      <c r="K75" s="16"/>
      <c r="L75" s="16"/>
      <c r="M75" s="16"/>
      <c r="N75" s="16"/>
      <c r="O75" s="16"/>
      <c r="P75" s="16"/>
      <c r="Q75" s="16"/>
      <c r="R75" s="16"/>
      <c r="S75" s="16"/>
      <c r="T75" s="16"/>
    </row>
    <row r="76" spans="1:63" hidden="1">
      <c r="A76" s="16"/>
      <c r="B76" s="551" t="s">
        <v>232</v>
      </c>
      <c r="C76" s="552"/>
      <c r="D76" s="385" t="s">
        <v>50</v>
      </c>
      <c r="E76" s="386"/>
      <c r="F76" s="386"/>
      <c r="G76" s="386"/>
      <c r="H76" s="386"/>
      <c r="I76" s="384"/>
      <c r="J76" s="16"/>
      <c r="K76" s="16"/>
      <c r="L76" s="16"/>
      <c r="M76" s="16"/>
      <c r="N76" s="16"/>
      <c r="O76" s="16"/>
      <c r="P76" s="16"/>
      <c r="Q76" s="16"/>
      <c r="R76" s="16"/>
      <c r="S76" s="16"/>
      <c r="T76" s="16"/>
    </row>
    <row r="77" spans="1:63" hidden="1">
      <c r="A77" s="16"/>
      <c r="B77" s="553" t="s">
        <v>188</v>
      </c>
      <c r="C77" s="554"/>
      <c r="D77" s="387">
        <f>NPV($C$7,E77:I77)</f>
        <v>0</v>
      </c>
      <c r="E77" s="388"/>
      <c r="F77" s="388"/>
      <c r="G77" s="388"/>
      <c r="H77" s="388"/>
      <c r="I77" s="389"/>
      <c r="J77" s="16"/>
      <c r="K77" s="16"/>
      <c r="L77" s="16"/>
      <c r="M77" s="16"/>
      <c r="N77" s="16"/>
      <c r="O77" s="16"/>
      <c r="P77" s="16"/>
      <c r="Q77" s="16"/>
      <c r="R77" s="16"/>
      <c r="S77" s="16"/>
      <c r="T77" s="16"/>
    </row>
    <row r="78" spans="1:63" hidden="1">
      <c r="A78" s="16"/>
      <c r="B78" s="547" t="s">
        <v>233</v>
      </c>
      <c r="C78" s="548"/>
      <c r="D78" s="390">
        <f>NPV($C$7,E78:I78)</f>
        <v>0</v>
      </c>
      <c r="E78" s="391"/>
      <c r="F78" s="391"/>
      <c r="G78" s="391"/>
      <c r="H78" s="391"/>
      <c r="I78" s="392"/>
      <c r="J78" s="16"/>
      <c r="K78" s="16"/>
      <c r="L78" s="16"/>
      <c r="M78" s="16"/>
      <c r="N78" s="16"/>
      <c r="O78" s="16"/>
      <c r="P78" s="16"/>
      <c r="Q78" s="16"/>
      <c r="R78" s="16"/>
      <c r="S78" s="16"/>
      <c r="T78" s="16"/>
    </row>
    <row r="79" spans="1:63" hidden="1">
      <c r="A79" s="16"/>
      <c r="B79" s="547" t="s">
        <v>234</v>
      </c>
      <c r="C79" s="548"/>
      <c r="D79" s="390">
        <f>NPV($C$7,E79:I79)</f>
        <v>0</v>
      </c>
      <c r="E79" s="391"/>
      <c r="F79" s="391"/>
      <c r="G79" s="391"/>
      <c r="H79" s="391"/>
      <c r="I79" s="392"/>
      <c r="J79" s="16"/>
      <c r="K79" s="16"/>
      <c r="L79" s="16"/>
      <c r="M79" s="16"/>
      <c r="N79" s="16"/>
      <c r="O79" s="16"/>
      <c r="P79" s="16"/>
      <c r="Q79" s="16"/>
      <c r="R79" s="16"/>
      <c r="S79" s="16"/>
      <c r="T79" s="16"/>
    </row>
    <row r="80" spans="1:63" hidden="1">
      <c r="A80" s="16"/>
      <c r="B80" s="549" t="s">
        <v>235</v>
      </c>
      <c r="C80" s="550"/>
      <c r="D80" s="393">
        <f>NPV($C$7,E80:I80)</f>
        <v>0</v>
      </c>
      <c r="E80" s="394"/>
      <c r="F80" s="394"/>
      <c r="G80" s="394"/>
      <c r="H80" s="394"/>
      <c r="I80" s="395"/>
      <c r="J80" s="16"/>
      <c r="K80" s="16"/>
      <c r="L80" s="16"/>
      <c r="M80" s="16"/>
      <c r="N80" s="16"/>
      <c r="O80" s="16"/>
      <c r="P80" s="16"/>
      <c r="Q80" s="16"/>
      <c r="R80" s="16"/>
      <c r="S80" s="16"/>
      <c r="T80" s="16"/>
    </row>
    <row r="81" spans="1:20" hidden="1">
      <c r="A81" s="16"/>
      <c r="B81" s="16"/>
      <c r="C81" s="16"/>
      <c r="D81" s="16"/>
      <c r="E81" s="16"/>
      <c r="F81" s="16"/>
      <c r="G81" s="16"/>
      <c r="H81" s="16"/>
      <c r="I81" s="16"/>
      <c r="J81" s="16"/>
      <c r="K81" s="16"/>
      <c r="L81" s="16"/>
      <c r="M81" s="16"/>
      <c r="N81" s="16"/>
      <c r="O81" s="16"/>
      <c r="P81" s="16"/>
      <c r="Q81" s="16"/>
      <c r="R81" s="16"/>
      <c r="S81" s="16"/>
      <c r="T81" s="16"/>
    </row>
    <row r="82" spans="1:20" hidden="1">
      <c r="A82" s="16"/>
      <c r="B82" s="16"/>
      <c r="C82" s="16"/>
      <c r="D82" s="396" t="s">
        <v>236</v>
      </c>
      <c r="E82" s="386"/>
      <c r="F82" s="386"/>
      <c r="G82" s="386"/>
      <c r="H82" s="386"/>
      <c r="I82" s="384"/>
      <c r="J82" s="16"/>
      <c r="K82" s="16"/>
      <c r="L82" s="16"/>
      <c r="M82" s="16"/>
      <c r="N82" s="16"/>
      <c r="O82" s="16"/>
      <c r="P82" s="16"/>
      <c r="Q82" s="16"/>
      <c r="R82" s="16"/>
      <c r="S82" s="16"/>
      <c r="T82" s="16"/>
    </row>
    <row r="83" spans="1:20" hidden="1">
      <c r="A83" s="16"/>
      <c r="B83" s="16"/>
      <c r="C83" s="16"/>
      <c r="D83" s="387" t="str">
        <f>B77</f>
        <v>WAPC</v>
      </c>
      <c r="E83" s="397"/>
      <c r="F83" s="398"/>
      <c r="G83" s="398"/>
      <c r="H83" s="398"/>
      <c r="I83" s="399"/>
      <c r="J83" s="16"/>
      <c r="K83" s="16"/>
      <c r="L83" s="16"/>
      <c r="M83" s="16"/>
      <c r="N83" s="16"/>
      <c r="O83" s="16"/>
      <c r="P83" s="16"/>
      <c r="Q83" s="16"/>
      <c r="R83" s="16"/>
      <c r="S83" s="16"/>
      <c r="T83" s="16"/>
    </row>
    <row r="84" spans="1:20" hidden="1">
      <c r="A84" s="16"/>
      <c r="B84" s="16"/>
      <c r="C84" s="16"/>
      <c r="D84" s="390" t="str">
        <f>B78</f>
        <v>Revenue cap</v>
      </c>
      <c r="E84" s="400"/>
      <c r="F84" s="401"/>
      <c r="G84" s="401"/>
      <c r="H84" s="401"/>
      <c r="I84" s="402"/>
      <c r="J84" s="16"/>
      <c r="K84" s="16"/>
      <c r="L84" s="16"/>
      <c r="M84" s="16"/>
      <c r="N84" s="16"/>
      <c r="O84" s="16"/>
      <c r="P84" s="16"/>
      <c r="Q84" s="16"/>
      <c r="R84" s="16"/>
      <c r="S84" s="16"/>
      <c r="T84" s="16"/>
    </row>
    <row r="85" spans="1:20" hidden="1">
      <c r="A85" s="16"/>
      <c r="B85" s="16"/>
      <c r="C85" s="16"/>
      <c r="D85" s="393" t="str">
        <f>B79</f>
        <v>Revenue yield</v>
      </c>
      <c r="E85" s="403"/>
      <c r="F85" s="404"/>
      <c r="G85" s="404"/>
      <c r="H85" s="404"/>
      <c r="I85" s="405"/>
      <c r="J85" s="16"/>
      <c r="K85" s="16"/>
      <c r="L85" s="16"/>
      <c r="M85" s="16"/>
      <c r="N85" s="16"/>
      <c r="O85" s="16"/>
      <c r="P85" s="16"/>
      <c r="Q85" s="16"/>
      <c r="R85" s="16"/>
      <c r="S85" s="16"/>
      <c r="T85" s="16"/>
    </row>
    <row r="86" spans="1:20" hidden="1">
      <c r="A86" s="16"/>
      <c r="B86" s="16"/>
      <c r="C86" s="16"/>
      <c r="D86" s="16"/>
      <c r="E86" s="16"/>
      <c r="F86" s="16"/>
      <c r="G86" s="16"/>
      <c r="H86" s="16"/>
      <c r="I86" s="16"/>
      <c r="J86" s="16"/>
      <c r="K86" s="16"/>
      <c r="L86" s="16"/>
      <c r="M86" s="16"/>
      <c r="N86" s="16"/>
      <c r="O86" s="16"/>
      <c r="P86" s="16"/>
      <c r="Q86" s="16"/>
      <c r="R86" s="16"/>
      <c r="S86" s="16"/>
      <c r="T86" s="16"/>
    </row>
    <row r="87" spans="1:20" hidden="1">
      <c r="A87" s="16"/>
      <c r="B87" s="414"/>
      <c r="C87" s="146"/>
      <c r="D87" s="412" t="str">
        <f>D4</f>
        <v>2008-09</v>
      </c>
      <c r="E87" s="412"/>
      <c r="F87" s="412"/>
      <c r="G87" s="412"/>
      <c r="H87" s="412"/>
      <c r="I87" s="415"/>
      <c r="J87" s="16"/>
      <c r="K87" s="16"/>
      <c r="L87" s="16"/>
      <c r="M87" s="16"/>
      <c r="N87" s="16"/>
      <c r="O87" s="16"/>
      <c r="P87" s="16"/>
      <c r="Q87" s="16"/>
      <c r="R87" s="16"/>
      <c r="S87" s="16"/>
      <c r="T87" s="16"/>
    </row>
    <row r="88" spans="1:20" hidden="1">
      <c r="A88" s="16"/>
      <c r="B88" s="553" t="s">
        <v>240</v>
      </c>
      <c r="C88" s="554"/>
      <c r="D88" s="409">
        <f>'X factor'!D63</f>
        <v>118.92471865824</v>
      </c>
      <c r="E88" s="409"/>
      <c r="F88" s="409"/>
      <c r="G88" s="409"/>
      <c r="H88" s="409"/>
      <c r="I88" s="416"/>
      <c r="J88" s="16"/>
      <c r="K88" s="16"/>
      <c r="L88" s="16"/>
      <c r="M88" s="16"/>
      <c r="N88" s="16"/>
      <c r="O88" s="16"/>
      <c r="P88" s="16"/>
      <c r="Q88" s="16"/>
      <c r="R88" s="16"/>
      <c r="S88" s="16"/>
      <c r="T88" s="16"/>
    </row>
    <row r="89" spans="1:20" hidden="1">
      <c r="A89" s="16"/>
      <c r="B89" s="547" t="s">
        <v>238</v>
      </c>
      <c r="C89" s="548"/>
      <c r="D89" s="410">
        <f>D63</f>
        <v>118.92471865824</v>
      </c>
      <c r="E89" s="410"/>
      <c r="F89" s="410"/>
      <c r="G89" s="410"/>
      <c r="H89" s="410"/>
      <c r="I89" s="417"/>
      <c r="J89" s="16"/>
      <c r="K89" s="16"/>
      <c r="L89" s="16"/>
      <c r="M89" s="16"/>
      <c r="N89" s="16"/>
      <c r="O89" s="16"/>
      <c r="P89" s="16"/>
      <c r="Q89" s="16"/>
      <c r="R89" s="16"/>
      <c r="S89" s="16"/>
      <c r="T89" s="16"/>
    </row>
    <row r="90" spans="1:20" hidden="1">
      <c r="A90" s="16"/>
      <c r="B90" s="549" t="s">
        <v>239</v>
      </c>
      <c r="C90" s="550"/>
      <c r="D90" s="433">
        <f>'X factor'!D61</f>
        <v>4.0919999999999998E-2</v>
      </c>
      <c r="E90" s="433"/>
      <c r="F90" s="433"/>
      <c r="G90" s="433"/>
      <c r="H90" s="433"/>
      <c r="I90" s="434"/>
      <c r="J90" s="16"/>
      <c r="K90" s="16"/>
      <c r="L90" s="16"/>
      <c r="M90" s="16"/>
      <c r="N90" s="16"/>
      <c r="O90" s="16"/>
      <c r="P90" s="16"/>
      <c r="Q90" s="16"/>
      <c r="R90" s="16"/>
      <c r="S90" s="16"/>
      <c r="T90" s="16"/>
    </row>
    <row r="91" spans="1:20" hidden="1">
      <c r="A91" s="16"/>
      <c r="B91" s="414"/>
      <c r="C91" s="146"/>
      <c r="D91" s="146"/>
      <c r="E91" s="146"/>
      <c r="F91" s="146"/>
      <c r="G91" s="146"/>
      <c r="H91" s="146"/>
      <c r="I91" s="423"/>
      <c r="J91" s="16"/>
      <c r="K91" s="16"/>
      <c r="L91" s="16"/>
      <c r="M91" s="16"/>
      <c r="N91" s="16"/>
      <c r="O91" s="16"/>
      <c r="P91" s="16"/>
      <c r="Q91" s="16"/>
      <c r="R91" s="16"/>
      <c r="S91" s="16"/>
      <c r="T91" s="16"/>
    </row>
    <row r="92" spans="1:20" hidden="1">
      <c r="A92" s="16"/>
      <c r="B92" s="424" t="s">
        <v>237</v>
      </c>
      <c r="C92" s="144"/>
      <c r="D92" s="425">
        <f>Analysis!F8</f>
        <v>1</v>
      </c>
      <c r="E92" s="425"/>
      <c r="F92" s="425"/>
      <c r="G92" s="425"/>
      <c r="H92" s="425"/>
      <c r="I92" s="426"/>
      <c r="J92" s="16"/>
      <c r="K92" s="16"/>
      <c r="L92" s="16"/>
      <c r="M92" s="16"/>
      <c r="N92" s="16"/>
      <c r="O92" s="16"/>
      <c r="P92" s="16"/>
      <c r="Q92" s="16"/>
      <c r="R92" s="16"/>
      <c r="S92" s="16"/>
      <c r="T92" s="16"/>
    </row>
    <row r="93" spans="1:20" hidden="1">
      <c r="A93" s="16"/>
      <c r="B93" s="420"/>
      <c r="C93" s="421"/>
      <c r="D93" s="143"/>
      <c r="E93" s="143"/>
      <c r="F93" s="143"/>
      <c r="G93" s="143"/>
      <c r="H93" s="143"/>
      <c r="I93" s="422"/>
      <c r="J93" s="16"/>
      <c r="K93" s="16"/>
      <c r="L93" s="16"/>
      <c r="M93" s="16"/>
      <c r="N93" s="16"/>
      <c r="O93" s="16"/>
      <c r="P93" s="16"/>
      <c r="Q93" s="16"/>
      <c r="R93" s="16"/>
      <c r="S93" s="16"/>
      <c r="T93" s="16"/>
    </row>
    <row r="94" spans="1:20" hidden="1">
      <c r="A94" s="16"/>
      <c r="B94" s="406" t="str">
        <f>"Real unsmoothed revenues ($M "&amp;CONCATENATE(LEFT(Input!P7, 4)-1 &amp;"-" &amp; "0"&amp; RIGHT(Input!P7,2)-1)&amp;")"</f>
        <v>Real unsmoothed revenues ($M 2008-09)</v>
      </c>
      <c r="C94" s="416"/>
      <c r="D94" s="409">
        <f>D88/D92</f>
        <v>118.92471865824</v>
      </c>
      <c r="E94" s="409"/>
      <c r="F94" s="409"/>
      <c r="G94" s="409"/>
      <c r="H94" s="409"/>
      <c r="I94" s="416"/>
      <c r="J94" s="16"/>
      <c r="K94" s="16"/>
      <c r="L94" s="16"/>
      <c r="M94" s="16"/>
      <c r="N94" s="16"/>
      <c r="O94" s="16"/>
      <c r="P94" s="16"/>
      <c r="Q94" s="16"/>
      <c r="R94" s="16"/>
      <c r="S94" s="16"/>
      <c r="T94" s="16"/>
    </row>
    <row r="95" spans="1:20" hidden="1">
      <c r="A95" s="16"/>
      <c r="B95" s="407" t="str">
        <f>"Real smoothed revenues ($M "&amp;CONCATENATE(LEFT(Input!P7, 4)-1 &amp;"-" &amp; "0"&amp; RIGHT(Input!P7,2)-1)&amp;")"</f>
        <v>Real smoothed revenues ($M 2008-09)</v>
      </c>
      <c r="C95" s="419"/>
      <c r="D95" s="410">
        <f>D89/D92</f>
        <v>118.92471865824</v>
      </c>
      <c r="E95" s="410"/>
      <c r="F95" s="410"/>
      <c r="G95" s="410"/>
      <c r="H95" s="410"/>
      <c r="I95" s="417"/>
      <c r="J95" s="16"/>
      <c r="K95" s="16"/>
      <c r="L95" s="16"/>
      <c r="M95" s="16"/>
      <c r="N95" s="16"/>
      <c r="O95" s="16"/>
      <c r="P95" s="16"/>
      <c r="Q95" s="16"/>
      <c r="R95" s="16"/>
      <c r="S95" s="16"/>
      <c r="T95" s="16"/>
    </row>
    <row r="96" spans="1:20" hidden="1">
      <c r="A96" s="16"/>
      <c r="B96" s="549" t="str">
        <f>"Real price path ($/MWh "&amp;CONCATENATE(LEFT(Input!P7, 4)-1 &amp;"-" &amp; "0"&amp; RIGHT(Input!P7,2)-1)&amp;")"</f>
        <v>Real price path ($/MWh 2008-09)</v>
      </c>
      <c r="C96" s="550"/>
      <c r="D96" s="411">
        <f>D90/D92</f>
        <v>4.0919999999999998E-2</v>
      </c>
      <c r="E96" s="411"/>
      <c r="F96" s="411"/>
      <c r="G96" s="411"/>
      <c r="H96" s="411"/>
      <c r="I96" s="418"/>
      <c r="J96" s="16"/>
      <c r="K96" s="16"/>
      <c r="L96" s="16"/>
      <c r="M96" s="16"/>
      <c r="N96" s="16"/>
      <c r="O96" s="16"/>
      <c r="P96" s="16"/>
      <c r="Q96" s="16"/>
      <c r="R96" s="16"/>
      <c r="S96" s="16"/>
      <c r="T96" s="16"/>
    </row>
    <row r="97" spans="1:20" hidden="1">
      <c r="A97" s="16"/>
      <c r="J97" s="16"/>
      <c r="K97" s="16"/>
      <c r="L97" s="16"/>
      <c r="M97" s="16"/>
      <c r="N97" s="16"/>
      <c r="O97" s="16"/>
      <c r="P97" s="16"/>
      <c r="Q97" s="16"/>
      <c r="R97" s="16"/>
      <c r="S97" s="16"/>
      <c r="T97" s="16"/>
    </row>
    <row r="98" spans="1:20" hidden="1">
      <c r="A98" s="16"/>
      <c r="B98" s="16"/>
      <c r="C98" s="16"/>
      <c r="D98" s="16"/>
      <c r="E98" s="16"/>
      <c r="F98" s="16"/>
      <c r="G98" s="16"/>
      <c r="H98" s="16"/>
      <c r="I98" s="16"/>
      <c r="J98" s="16"/>
      <c r="K98" s="16"/>
      <c r="L98" s="16"/>
      <c r="M98" s="16"/>
      <c r="N98" s="16"/>
      <c r="O98" s="16"/>
      <c r="P98" s="16"/>
      <c r="Q98" s="16"/>
      <c r="R98" s="16"/>
      <c r="S98" s="16"/>
      <c r="T98" s="16"/>
    </row>
    <row r="99" spans="1:20" hidden="1">
      <c r="A99" s="16"/>
      <c r="B99" s="16"/>
      <c r="C99" s="16"/>
      <c r="D99" s="16"/>
      <c r="E99" s="16"/>
      <c r="F99" s="16"/>
      <c r="G99" s="16"/>
      <c r="H99" s="16"/>
      <c r="I99" s="16"/>
      <c r="J99" s="16"/>
      <c r="K99" s="16"/>
      <c r="L99" s="16"/>
      <c r="M99" s="16"/>
      <c r="N99" s="16"/>
      <c r="O99" s="16"/>
      <c r="P99" s="16"/>
      <c r="Q99" s="16"/>
      <c r="R99" s="16"/>
      <c r="S99" s="16"/>
      <c r="T99" s="16"/>
    </row>
    <row r="100" spans="1:20" hidden="1">
      <c r="A100" s="16"/>
      <c r="B100" s="16"/>
      <c r="C100" s="16"/>
      <c r="D100" s="16"/>
      <c r="E100" s="16"/>
      <c r="F100" s="16"/>
      <c r="G100" s="16"/>
      <c r="H100" s="16"/>
      <c r="I100" s="16"/>
      <c r="J100" s="16"/>
      <c r="K100" s="16"/>
      <c r="L100" s="16"/>
      <c r="M100" s="16"/>
      <c r="N100" s="16"/>
      <c r="O100" s="16"/>
      <c r="P100" s="16"/>
      <c r="Q100" s="16"/>
      <c r="R100" s="16"/>
      <c r="S100" s="16"/>
      <c r="T100" s="16"/>
    </row>
    <row r="101" spans="1:20" hidden="1">
      <c r="A101" s="16"/>
      <c r="B101" s="16"/>
      <c r="C101" s="16"/>
      <c r="D101" s="16"/>
      <c r="E101" s="16"/>
      <c r="F101" s="16"/>
      <c r="G101" s="16"/>
      <c r="H101" s="16"/>
      <c r="I101" s="16"/>
      <c r="J101" s="16"/>
      <c r="K101" s="16"/>
      <c r="L101" s="16"/>
      <c r="M101" s="16"/>
      <c r="N101" s="16"/>
      <c r="O101" s="16"/>
      <c r="P101" s="16"/>
      <c r="Q101" s="16"/>
      <c r="R101" s="16"/>
      <c r="S101" s="16"/>
      <c r="T101" s="16"/>
    </row>
    <row r="102" spans="1:20" hidden="1"/>
    <row r="103" spans="1:20" hidden="1"/>
    <row r="104" spans="1:20" hidden="1"/>
    <row r="105" spans="1:20" hidden="1"/>
    <row r="106" spans="1:20" hidden="1"/>
    <row r="107" spans="1:20">
      <c r="B107" s="16"/>
      <c r="C107" s="16"/>
      <c r="D107" s="16"/>
      <c r="E107" s="514"/>
      <c r="F107" s="514"/>
      <c r="G107" s="514"/>
      <c r="H107" s="514"/>
      <c r="I107" s="514"/>
      <c r="J107" s="16"/>
      <c r="K107" s="16"/>
      <c r="L107" s="16"/>
      <c r="M107" s="16"/>
      <c r="N107" s="16"/>
      <c r="O107" s="16"/>
      <c r="P107" s="16"/>
      <c r="Q107" s="16"/>
      <c r="R107" s="16"/>
      <c r="S107" s="16"/>
      <c r="T107" s="16"/>
    </row>
    <row r="108" spans="1:20">
      <c r="B108" s="16"/>
      <c r="C108" s="16"/>
      <c r="D108" s="16"/>
      <c r="E108" s="16"/>
      <c r="F108" s="16"/>
      <c r="G108" s="16"/>
      <c r="H108" s="16"/>
      <c r="I108" s="16"/>
      <c r="J108" s="16"/>
      <c r="K108" s="16"/>
      <c r="L108" s="16"/>
      <c r="M108" s="16"/>
      <c r="N108" s="16"/>
      <c r="O108" s="16"/>
      <c r="P108" s="16"/>
      <c r="Q108" s="16"/>
      <c r="R108" s="16"/>
      <c r="S108" s="16"/>
      <c r="T108" s="16"/>
    </row>
    <row r="109" spans="1:20">
      <c r="B109" s="16"/>
      <c r="C109" s="16"/>
      <c r="D109" s="16"/>
      <c r="E109" s="16"/>
      <c r="F109" s="16"/>
      <c r="G109" s="16"/>
      <c r="H109" s="16"/>
      <c r="I109" s="16"/>
      <c r="J109" s="16"/>
      <c r="K109" s="16"/>
      <c r="L109" s="16"/>
      <c r="M109" s="16"/>
      <c r="N109" s="16"/>
      <c r="O109" s="16"/>
      <c r="P109" s="16"/>
      <c r="Q109" s="16"/>
      <c r="R109" s="16"/>
      <c r="S109" s="16"/>
      <c r="T109" s="16"/>
    </row>
    <row r="110" spans="1:20">
      <c r="B110" s="16"/>
      <c r="C110" s="16"/>
      <c r="D110" s="16"/>
      <c r="E110" s="16"/>
      <c r="F110" s="471"/>
      <c r="G110" s="471"/>
      <c r="H110" s="471"/>
      <c r="I110" s="471"/>
      <c r="J110" s="16"/>
      <c r="K110" s="16"/>
      <c r="L110" s="16"/>
      <c r="M110" s="16"/>
      <c r="N110" s="16"/>
      <c r="O110" s="16"/>
      <c r="P110" s="16"/>
      <c r="Q110" s="16"/>
      <c r="R110" s="16"/>
      <c r="S110" s="16"/>
      <c r="T110" s="16"/>
    </row>
    <row r="111" spans="1:20">
      <c r="B111" s="16"/>
      <c r="C111" s="16"/>
      <c r="D111" s="16"/>
      <c r="E111" s="16"/>
      <c r="F111" s="16"/>
      <c r="G111" s="16"/>
      <c r="H111" s="16"/>
      <c r="I111" s="16"/>
      <c r="J111" s="16"/>
      <c r="K111" s="16"/>
      <c r="L111" s="16"/>
      <c r="M111" s="16"/>
      <c r="N111" s="16"/>
      <c r="O111" s="16"/>
      <c r="P111" s="16"/>
      <c r="Q111" s="16"/>
      <c r="R111" s="16"/>
      <c r="S111" s="16"/>
      <c r="T111" s="16"/>
    </row>
    <row r="112" spans="1:20">
      <c r="B112" s="16"/>
      <c r="C112" s="16"/>
      <c r="D112" s="16"/>
      <c r="E112" s="16"/>
      <c r="F112" s="16"/>
      <c r="G112" s="16"/>
      <c r="H112" s="16"/>
      <c r="I112" s="16"/>
      <c r="J112" s="16"/>
      <c r="K112" s="16"/>
      <c r="L112" s="16"/>
      <c r="M112" s="16"/>
      <c r="N112" s="16"/>
      <c r="O112" s="16"/>
      <c r="P112" s="16"/>
      <c r="Q112" s="16"/>
      <c r="R112" s="16"/>
      <c r="S112" s="16"/>
      <c r="T112" s="16"/>
    </row>
    <row r="113" spans="2:20">
      <c r="B113" s="16"/>
      <c r="C113" s="16"/>
      <c r="D113" s="16"/>
      <c r="E113" s="16"/>
      <c r="F113" s="16"/>
      <c r="G113" s="16"/>
      <c r="H113" s="16"/>
      <c r="I113" s="16"/>
      <c r="J113" s="16"/>
      <c r="K113" s="16"/>
      <c r="L113" s="16"/>
      <c r="M113" s="16"/>
      <c r="N113" s="16"/>
      <c r="O113" s="16"/>
      <c r="P113" s="16"/>
      <c r="Q113" s="16"/>
      <c r="R113" s="16"/>
      <c r="S113" s="16"/>
      <c r="T113" s="16"/>
    </row>
    <row r="114" spans="2:20">
      <c r="B114" s="16"/>
      <c r="C114" s="16"/>
      <c r="D114" s="16"/>
      <c r="E114" s="16"/>
      <c r="F114" s="16"/>
      <c r="G114" s="16"/>
      <c r="H114" s="16"/>
      <c r="I114" s="16"/>
      <c r="J114" s="16"/>
      <c r="K114" s="16"/>
      <c r="L114" s="16"/>
      <c r="M114" s="16"/>
      <c r="N114" s="16"/>
      <c r="O114" s="16"/>
      <c r="P114" s="16"/>
      <c r="Q114" s="16"/>
      <c r="R114" s="16"/>
      <c r="S114" s="16"/>
      <c r="T114" s="16"/>
    </row>
    <row r="115" spans="2:20">
      <c r="B115" s="16"/>
      <c r="C115" s="16"/>
      <c r="D115" s="16"/>
      <c r="E115" s="16"/>
      <c r="F115" s="16"/>
      <c r="G115" s="16"/>
      <c r="H115" s="16"/>
      <c r="I115" s="16"/>
      <c r="J115" s="16"/>
      <c r="K115" s="16"/>
      <c r="L115" s="16"/>
      <c r="M115" s="16"/>
      <c r="N115" s="16"/>
      <c r="O115" s="16"/>
      <c r="P115" s="16"/>
      <c r="Q115" s="16"/>
      <c r="R115" s="16"/>
      <c r="S115" s="16"/>
      <c r="T115" s="16"/>
    </row>
    <row r="116" spans="2:20">
      <c r="B116" s="16"/>
      <c r="C116" s="16"/>
      <c r="D116" s="16"/>
      <c r="E116" s="16"/>
      <c r="F116" s="16"/>
      <c r="G116" s="16"/>
      <c r="H116" s="16"/>
      <c r="I116" s="16"/>
      <c r="J116" s="16"/>
      <c r="K116" s="16"/>
      <c r="L116" s="16"/>
      <c r="M116" s="16"/>
      <c r="N116" s="16"/>
      <c r="O116" s="16"/>
      <c r="P116" s="16"/>
      <c r="Q116" s="16"/>
      <c r="R116" s="16"/>
      <c r="S116" s="16"/>
      <c r="T116" s="16"/>
    </row>
    <row r="117" spans="2:20">
      <c r="B117" s="16"/>
      <c r="C117" s="16"/>
      <c r="D117" s="16"/>
      <c r="E117" s="16"/>
      <c r="F117" s="16"/>
      <c r="G117" s="16"/>
      <c r="H117" s="16"/>
      <c r="I117" s="16"/>
      <c r="J117" s="16"/>
      <c r="K117" s="16"/>
      <c r="L117" s="16"/>
      <c r="M117" s="16"/>
      <c r="N117" s="16"/>
      <c r="O117" s="16"/>
      <c r="P117" s="16"/>
      <c r="Q117" s="16"/>
      <c r="R117" s="16"/>
      <c r="S117" s="16"/>
      <c r="T117" s="16"/>
    </row>
    <row r="118" spans="2:20">
      <c r="B118" s="16"/>
      <c r="C118" s="16"/>
      <c r="D118" s="16"/>
      <c r="E118" s="16"/>
      <c r="F118" s="16"/>
      <c r="G118" s="16"/>
      <c r="H118" s="16"/>
      <c r="I118" s="16"/>
      <c r="J118" s="16"/>
      <c r="K118" s="16"/>
      <c r="L118" s="16"/>
      <c r="M118" s="16"/>
      <c r="N118" s="16"/>
      <c r="O118" s="16"/>
      <c r="P118" s="16"/>
      <c r="Q118" s="16"/>
      <c r="R118" s="16"/>
      <c r="S118" s="16"/>
      <c r="T118" s="16"/>
    </row>
    <row r="119" spans="2:20">
      <c r="B119" s="16"/>
      <c r="C119" s="16"/>
      <c r="D119" s="16"/>
      <c r="E119" s="16"/>
      <c r="F119" s="16"/>
      <c r="G119" s="16"/>
      <c r="H119" s="16"/>
      <c r="I119" s="16"/>
      <c r="J119" s="16"/>
      <c r="K119" s="16"/>
      <c r="L119" s="16"/>
      <c r="M119" s="16"/>
      <c r="N119" s="16"/>
      <c r="O119" s="16"/>
      <c r="P119" s="16"/>
      <c r="Q119" s="16"/>
      <c r="R119" s="16"/>
      <c r="S119" s="16"/>
      <c r="T119" s="16"/>
    </row>
    <row r="120" spans="2:20">
      <c r="B120" s="16"/>
      <c r="C120" s="16"/>
      <c r="D120" s="16"/>
      <c r="E120" s="16"/>
      <c r="F120" s="16"/>
      <c r="G120" s="16"/>
      <c r="H120" s="16"/>
      <c r="I120" s="16"/>
      <c r="J120" s="16"/>
      <c r="K120" s="16"/>
      <c r="L120" s="16"/>
      <c r="M120" s="16"/>
      <c r="N120" s="16"/>
      <c r="O120" s="16"/>
      <c r="P120" s="16"/>
      <c r="Q120" s="16"/>
      <c r="R120" s="16"/>
      <c r="S120" s="16"/>
      <c r="T120" s="16"/>
    </row>
    <row r="121" spans="2:20">
      <c r="B121" s="16"/>
      <c r="C121" s="16"/>
      <c r="D121" s="16"/>
      <c r="E121" s="16"/>
      <c r="F121" s="16"/>
      <c r="G121" s="16"/>
      <c r="H121" s="16"/>
      <c r="I121" s="16"/>
      <c r="J121" s="16"/>
      <c r="K121" s="16"/>
      <c r="L121" s="16"/>
      <c r="M121" s="16"/>
      <c r="N121" s="16"/>
      <c r="O121" s="16"/>
      <c r="P121" s="16"/>
      <c r="Q121" s="16"/>
      <c r="R121" s="16"/>
      <c r="S121" s="16"/>
      <c r="T121" s="16"/>
    </row>
    <row r="122" spans="2:20">
      <c r="B122" s="16"/>
      <c r="C122" s="16"/>
      <c r="D122" s="16"/>
      <c r="E122" s="16"/>
      <c r="F122" s="16"/>
      <c r="G122" s="16"/>
      <c r="H122" s="16"/>
      <c r="I122" s="16"/>
      <c r="J122" s="16"/>
      <c r="K122" s="16"/>
      <c r="L122" s="16"/>
      <c r="M122" s="16"/>
      <c r="N122" s="16"/>
      <c r="O122" s="16"/>
      <c r="P122" s="16"/>
      <c r="Q122" s="16"/>
      <c r="R122" s="16"/>
      <c r="S122" s="16"/>
      <c r="T122" s="16"/>
    </row>
    <row r="123" spans="2:20">
      <c r="B123" s="16"/>
      <c r="C123" s="16"/>
      <c r="D123" s="16"/>
      <c r="E123" s="16"/>
      <c r="F123" s="16"/>
      <c r="G123" s="16"/>
      <c r="H123" s="16"/>
      <c r="I123" s="16"/>
      <c r="J123" s="16"/>
      <c r="K123" s="16"/>
      <c r="L123" s="16"/>
      <c r="M123" s="16"/>
      <c r="N123" s="16"/>
      <c r="O123" s="16"/>
      <c r="P123" s="16"/>
      <c r="Q123" s="16"/>
      <c r="R123" s="16"/>
      <c r="S123" s="16"/>
      <c r="T123" s="16"/>
    </row>
    <row r="124" spans="2:20">
      <c r="B124" s="16"/>
      <c r="C124" s="16"/>
      <c r="D124" s="16"/>
      <c r="E124" s="16"/>
      <c r="F124" s="16"/>
      <c r="G124" s="16"/>
      <c r="H124" s="16"/>
      <c r="I124" s="16"/>
      <c r="J124" s="16"/>
      <c r="K124" s="16"/>
      <c r="L124" s="16"/>
      <c r="M124" s="16"/>
      <c r="N124" s="16"/>
      <c r="O124" s="16"/>
      <c r="P124" s="16"/>
      <c r="Q124" s="16"/>
      <c r="R124" s="16"/>
      <c r="S124" s="16"/>
      <c r="T124" s="16"/>
    </row>
    <row r="125" spans="2:20">
      <c r="B125" s="16"/>
      <c r="C125" s="16"/>
      <c r="D125" s="16"/>
      <c r="E125" s="16"/>
      <c r="F125" s="16"/>
      <c r="G125" s="16"/>
      <c r="H125" s="16"/>
      <c r="I125" s="16"/>
      <c r="J125" s="16"/>
      <c r="K125" s="16"/>
      <c r="L125" s="16"/>
      <c r="M125" s="16"/>
      <c r="N125" s="16"/>
      <c r="O125" s="16"/>
      <c r="P125" s="16"/>
      <c r="Q125" s="16"/>
      <c r="R125" s="16"/>
      <c r="S125" s="16"/>
      <c r="T125" s="16"/>
    </row>
    <row r="126" spans="2:20">
      <c r="B126" s="16"/>
      <c r="C126" s="16"/>
      <c r="D126" s="16"/>
      <c r="E126" s="16"/>
      <c r="F126" s="16"/>
      <c r="G126" s="16"/>
      <c r="H126" s="16"/>
      <c r="I126" s="16"/>
      <c r="J126" s="16"/>
      <c r="K126" s="16"/>
      <c r="L126" s="16"/>
      <c r="M126" s="16"/>
      <c r="N126" s="16"/>
      <c r="O126" s="16"/>
      <c r="P126" s="16"/>
      <c r="Q126" s="16"/>
      <c r="R126" s="16"/>
      <c r="S126" s="16"/>
      <c r="T126" s="16"/>
    </row>
    <row r="127" spans="2:20">
      <c r="B127" s="16"/>
      <c r="C127" s="16"/>
      <c r="D127" s="16"/>
      <c r="E127" s="16"/>
      <c r="F127" s="16"/>
      <c r="G127" s="16"/>
      <c r="H127" s="16"/>
      <c r="I127" s="16"/>
      <c r="J127" s="16"/>
      <c r="K127" s="16"/>
      <c r="L127" s="16"/>
      <c r="M127" s="16"/>
      <c r="N127" s="16"/>
      <c r="O127" s="16"/>
      <c r="P127" s="16"/>
      <c r="Q127" s="16"/>
      <c r="R127" s="16"/>
      <c r="S127" s="16"/>
      <c r="T127" s="16"/>
    </row>
    <row r="128" spans="2:20">
      <c r="B128" s="16"/>
      <c r="C128" s="16"/>
      <c r="D128" s="16"/>
      <c r="E128" s="16"/>
      <c r="F128" s="16"/>
      <c r="G128" s="16"/>
      <c r="H128" s="16"/>
      <c r="I128" s="16"/>
      <c r="J128" s="16"/>
      <c r="K128" s="16"/>
      <c r="L128" s="16"/>
      <c r="M128" s="16"/>
      <c r="N128" s="16"/>
      <c r="O128" s="16"/>
      <c r="P128" s="16"/>
      <c r="Q128" s="16"/>
      <c r="R128" s="16"/>
      <c r="S128" s="16"/>
      <c r="T128" s="16"/>
    </row>
    <row r="129" spans="2:20">
      <c r="B129" s="16"/>
      <c r="C129" s="16"/>
      <c r="D129" s="16"/>
      <c r="E129" s="16"/>
      <c r="F129" s="16"/>
      <c r="G129" s="16"/>
      <c r="H129" s="16"/>
      <c r="I129" s="16"/>
      <c r="J129" s="16"/>
      <c r="K129" s="16"/>
      <c r="L129" s="16"/>
      <c r="M129" s="16"/>
      <c r="N129" s="16"/>
      <c r="O129" s="16"/>
      <c r="P129" s="16"/>
      <c r="Q129" s="16"/>
      <c r="R129" s="16"/>
      <c r="S129" s="16"/>
      <c r="T129" s="16"/>
    </row>
    <row r="130" spans="2:20">
      <c r="B130" s="16"/>
      <c r="C130" s="16"/>
      <c r="D130" s="16"/>
      <c r="E130" s="16"/>
      <c r="F130" s="16"/>
      <c r="G130" s="16"/>
      <c r="H130" s="16"/>
      <c r="I130" s="16"/>
      <c r="J130" s="16"/>
      <c r="K130" s="16"/>
      <c r="L130" s="16"/>
      <c r="M130" s="16"/>
      <c r="N130" s="16"/>
      <c r="O130" s="16"/>
      <c r="P130" s="16"/>
      <c r="Q130" s="16"/>
      <c r="R130" s="16"/>
      <c r="S130" s="16"/>
      <c r="T130" s="16"/>
    </row>
    <row r="131" spans="2:20">
      <c r="B131" s="16"/>
      <c r="C131" s="16"/>
      <c r="D131" s="16"/>
      <c r="E131" s="16"/>
      <c r="F131" s="16"/>
      <c r="G131" s="16"/>
      <c r="H131" s="16"/>
      <c r="I131" s="16"/>
      <c r="J131" s="16"/>
      <c r="K131" s="16"/>
      <c r="L131" s="16"/>
      <c r="M131" s="16"/>
      <c r="N131" s="16"/>
      <c r="O131" s="16"/>
      <c r="P131" s="16"/>
      <c r="Q131" s="16"/>
      <c r="R131" s="16"/>
      <c r="S131" s="16"/>
      <c r="T131" s="16"/>
    </row>
    <row r="132" spans="2:20">
      <c r="B132" s="16"/>
      <c r="C132" s="16"/>
      <c r="D132" s="16"/>
      <c r="E132" s="16"/>
      <c r="F132" s="16"/>
      <c r="G132" s="16"/>
      <c r="H132" s="16"/>
      <c r="I132" s="16"/>
      <c r="J132" s="16"/>
      <c r="K132" s="16"/>
      <c r="L132" s="16"/>
      <c r="M132" s="16"/>
      <c r="N132" s="16"/>
      <c r="O132" s="16"/>
      <c r="P132" s="16"/>
      <c r="Q132" s="16"/>
      <c r="R132" s="16"/>
      <c r="S132" s="16"/>
      <c r="T132" s="16"/>
    </row>
    <row r="133" spans="2:20">
      <c r="B133" s="16"/>
      <c r="C133" s="16"/>
      <c r="D133" s="16"/>
      <c r="E133" s="16"/>
      <c r="F133" s="16"/>
      <c r="G133" s="16"/>
      <c r="H133" s="16"/>
      <c r="I133" s="16"/>
      <c r="J133" s="16"/>
      <c r="K133" s="16"/>
      <c r="L133" s="16"/>
      <c r="M133" s="16"/>
      <c r="N133" s="16"/>
      <c r="O133" s="16"/>
      <c r="P133" s="16"/>
      <c r="Q133" s="16"/>
      <c r="R133" s="16"/>
      <c r="S133" s="16"/>
      <c r="T133" s="16"/>
    </row>
    <row r="134" spans="2:20">
      <c r="B134" s="16"/>
      <c r="C134" s="16"/>
      <c r="D134" s="16"/>
      <c r="E134" s="16"/>
      <c r="F134" s="16"/>
      <c r="G134" s="16"/>
      <c r="H134" s="16"/>
      <c r="I134" s="16"/>
      <c r="J134" s="16"/>
      <c r="K134" s="16"/>
      <c r="L134" s="16"/>
      <c r="M134" s="16"/>
      <c r="N134" s="16"/>
      <c r="O134" s="16"/>
      <c r="P134" s="16"/>
      <c r="Q134" s="16"/>
      <c r="R134" s="16"/>
      <c r="S134" s="16"/>
      <c r="T134" s="16"/>
    </row>
    <row r="135" spans="2:20">
      <c r="B135" s="16"/>
      <c r="C135" s="16"/>
      <c r="D135" s="16"/>
      <c r="E135" s="16"/>
      <c r="F135" s="16"/>
      <c r="G135" s="16"/>
      <c r="H135" s="16"/>
      <c r="I135" s="16"/>
      <c r="J135" s="16"/>
      <c r="K135" s="16"/>
      <c r="L135" s="16"/>
      <c r="M135" s="16"/>
      <c r="N135" s="16"/>
      <c r="O135" s="16"/>
      <c r="P135" s="16"/>
      <c r="Q135" s="16"/>
      <c r="R135" s="16"/>
      <c r="S135" s="16"/>
      <c r="T135" s="16"/>
    </row>
    <row r="136" spans="2:20">
      <c r="B136" s="16"/>
      <c r="C136" s="16"/>
      <c r="D136" s="16"/>
      <c r="E136" s="16"/>
      <c r="F136" s="16"/>
      <c r="G136" s="16"/>
      <c r="H136" s="16"/>
      <c r="I136" s="16"/>
      <c r="J136" s="16"/>
      <c r="K136" s="16"/>
      <c r="L136" s="16"/>
      <c r="M136" s="16"/>
      <c r="N136" s="16"/>
      <c r="O136" s="16"/>
      <c r="P136" s="16"/>
      <c r="Q136" s="16"/>
      <c r="R136" s="16"/>
      <c r="S136" s="16"/>
      <c r="T136" s="16"/>
    </row>
    <row r="137" spans="2:20">
      <c r="B137" s="16"/>
      <c r="C137" s="16"/>
      <c r="D137" s="16"/>
      <c r="E137" s="16"/>
      <c r="F137" s="16"/>
      <c r="G137" s="16"/>
      <c r="H137" s="16"/>
      <c r="I137" s="16"/>
      <c r="J137" s="16"/>
      <c r="K137" s="16"/>
      <c r="L137" s="16"/>
      <c r="M137" s="16"/>
      <c r="N137" s="16"/>
      <c r="O137" s="16"/>
      <c r="P137" s="16"/>
      <c r="Q137" s="16"/>
      <c r="R137" s="16"/>
      <c r="S137" s="16"/>
      <c r="T137" s="16"/>
    </row>
    <row r="138" spans="2:20">
      <c r="B138" s="16"/>
      <c r="C138" s="16"/>
      <c r="D138" s="16"/>
      <c r="E138" s="16"/>
      <c r="F138" s="16"/>
      <c r="G138" s="16"/>
      <c r="H138" s="16"/>
      <c r="I138" s="16"/>
      <c r="J138" s="16"/>
      <c r="K138" s="16"/>
      <c r="L138" s="16"/>
      <c r="M138" s="16"/>
      <c r="N138" s="16"/>
      <c r="O138" s="16"/>
      <c r="P138" s="16"/>
      <c r="Q138" s="16"/>
      <c r="R138" s="16"/>
      <c r="S138" s="16"/>
      <c r="T138" s="16"/>
    </row>
    <row r="139" spans="2:20">
      <c r="B139" s="16"/>
      <c r="C139" s="16"/>
      <c r="D139" s="16"/>
      <c r="E139" s="16"/>
      <c r="F139" s="16"/>
      <c r="G139" s="16"/>
      <c r="H139" s="16"/>
      <c r="I139" s="16"/>
      <c r="J139" s="16"/>
      <c r="K139" s="16"/>
      <c r="L139" s="16"/>
      <c r="M139" s="16"/>
      <c r="N139" s="16"/>
      <c r="O139" s="16"/>
      <c r="P139" s="16"/>
      <c r="Q139" s="16"/>
      <c r="R139" s="16"/>
      <c r="S139" s="16"/>
      <c r="T139" s="16"/>
    </row>
    <row r="140" spans="2:20">
      <c r="B140" s="16"/>
      <c r="C140" s="16"/>
      <c r="D140" s="16"/>
      <c r="E140" s="16"/>
      <c r="F140" s="16"/>
      <c r="G140" s="16"/>
      <c r="H140" s="16"/>
      <c r="I140" s="16"/>
      <c r="J140" s="16"/>
      <c r="K140" s="16"/>
      <c r="L140" s="16"/>
      <c r="M140" s="16"/>
      <c r="N140" s="16"/>
      <c r="O140" s="16"/>
      <c r="P140" s="16"/>
      <c r="Q140" s="16"/>
      <c r="R140" s="16"/>
      <c r="S140" s="16"/>
      <c r="T140" s="16"/>
    </row>
  </sheetData>
  <mergeCells count="9">
    <mergeCell ref="B89:C89"/>
    <mergeCell ref="B90:C90"/>
    <mergeCell ref="B96:C96"/>
    <mergeCell ref="B80:C80"/>
    <mergeCell ref="B76:C76"/>
    <mergeCell ref="B77:C77"/>
    <mergeCell ref="B78:C78"/>
    <mergeCell ref="B79:C79"/>
    <mergeCell ref="B88:C88"/>
  </mergeCells>
  <phoneticPr fontId="0" type="noConversion"/>
  <printOptions headings="1"/>
  <pageMargins left="0.75" right="0.75" top="1" bottom="1" header="0.5" footer="0.5"/>
  <pageSetup paperSize="9" scale="67"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160</vt:i4>
      </vt:variant>
    </vt:vector>
  </HeadingPairs>
  <TitlesOfParts>
    <vt:vector size="166" baseType="lpstr">
      <vt:lpstr>Intro</vt:lpstr>
      <vt:lpstr>Input</vt:lpstr>
      <vt:lpstr>WACC</vt:lpstr>
      <vt:lpstr>Assets</vt:lpstr>
      <vt:lpstr>Analysis</vt:lpstr>
      <vt:lpstr>X factor</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A2remlife</vt:lpstr>
      <vt:lpstr>A2stdlife</vt:lpstr>
      <vt:lpstr>A2taxremlife</vt:lpstr>
      <vt:lpstr>A2taxstdlife</vt:lpstr>
      <vt:lpstr>A2taxvalue</vt:lpstr>
      <vt:lpstr>A2value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Asset3</vt:lpstr>
      <vt:lpstr>Asset4</vt:lpstr>
      <vt:lpstr>Asset5</vt:lpstr>
      <vt:lpstr>Asset6</vt:lpstr>
      <vt:lpstr>Asset7</vt:lpstr>
      <vt:lpstr>Asset8</vt:lpstr>
      <vt:lpstr>Asset9</vt:lpstr>
      <vt:lpstr>Be</vt:lpstr>
      <vt:lpstr>Dr</vt:lpstr>
      <vt:lpstr>Drp</vt:lpstr>
      <vt:lpstr>Dv</vt:lpstr>
      <vt:lpstr>f</vt:lpstr>
      <vt:lpstr>g</vt:lpstr>
      <vt:lpstr>Mrp</vt:lpstr>
      <vt:lpstr>P0</vt:lpstr>
      <vt:lpstr>Intro!Print_Area</vt:lpstr>
      <vt:lpstr>RAB</vt:lpstr>
      <vt:lpstr>Rf</vt:lpstr>
      <vt:lpstr>rrf</vt:lpstr>
      <vt:lpstr>rvanilla</vt:lpstr>
      <vt:lpstr>Td</vt:lpstr>
      <vt:lpstr>Te</vt:lpstr>
      <vt:lpstr>vanilla</vt:lpstr>
      <vt:lpstr>x_1</vt:lpstr>
      <vt:lpstr>X_2</vt:lpstr>
      <vt:lpstr>X_3</vt:lpstr>
      <vt:lpstr>X_4</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kjo</cp:lastModifiedBy>
  <cp:lastPrinted>2008-10-21T07:22:03Z</cp:lastPrinted>
  <dcterms:created xsi:type="dcterms:W3CDTF">2000-02-13T23:07:37Z</dcterms:created>
  <dcterms:modified xsi:type="dcterms:W3CDTF">2012-04-30T03:47:41Z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M_Links_Updated">
    <vt:bool>true</vt:bool>
  </property>
</Properties>
</file>