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2355" windowWidth="25320" windowHeight="9945" tabRatio="695"/>
  </bookViews>
  <sheets>
    <sheet name="Allocation to distr &amp; transm" sheetId="33" r:id="rId1"/>
    <sheet name="ActewAGL RFM FD 2009" sheetId="1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10remlife">[1]Input!#REF!</definedName>
    <definedName name="A10resid">[2]Input!#REF!</definedName>
    <definedName name="A10stdlife">[1]Input!#REF!</definedName>
    <definedName name="A10value">#REF!</definedName>
    <definedName name="A11remlife">[1]Input!#REF!</definedName>
    <definedName name="A11resid">[2]Input!#REF!</definedName>
    <definedName name="A11stdlife">[1]Input!#REF!</definedName>
    <definedName name="A11value">#REF!</definedName>
    <definedName name="A12remlife">[1]Input!#REF!</definedName>
    <definedName name="A12resid">[2]Input!#REF!</definedName>
    <definedName name="A12stdlife">[1]Input!#REF!</definedName>
    <definedName name="A12value">#REF!</definedName>
    <definedName name="A13remlife">[1]Input!#REF!</definedName>
    <definedName name="A13resid">[2]Input!#REF!</definedName>
    <definedName name="A13stdlife">[1]Input!#REF!</definedName>
    <definedName name="A13value">#REF!</definedName>
    <definedName name="A14remlife">[1]Input!#REF!</definedName>
    <definedName name="A14resid">[2]Input!#REF!</definedName>
    <definedName name="A14stdlife">[1]Input!#REF!</definedName>
    <definedName name="A14value">#REF!</definedName>
    <definedName name="A15remlife">[1]Input!#REF!</definedName>
    <definedName name="A15resid">[2]Input!#REF!</definedName>
    <definedName name="A15stdlife">[1]Input!#REF!</definedName>
    <definedName name="A15value">#REF!</definedName>
    <definedName name="A16remlife">[1]Input!#REF!</definedName>
    <definedName name="A16resid">[2]Input!#REF!</definedName>
    <definedName name="A16stdlife">[1]Input!#REF!</definedName>
    <definedName name="A16value">#REF!</definedName>
    <definedName name="A17remlife">[1]Input!#REF!</definedName>
    <definedName name="A17resid">[2]Input!#REF!</definedName>
    <definedName name="A17stdlife">[1]Input!#REF!</definedName>
    <definedName name="A17value">#REF!</definedName>
    <definedName name="A18remlife">[1]Input!#REF!</definedName>
    <definedName name="A18stdlife">[1]Input!#REF!</definedName>
    <definedName name="A18value">#REF!</definedName>
    <definedName name="A19remlife">[1]Input!#REF!</definedName>
    <definedName name="A19stdlife">[1]Input!#REF!</definedName>
    <definedName name="A19value">#REF!</definedName>
    <definedName name="A1remlife">[1]Input!#REF!</definedName>
    <definedName name="A1resid">[2]Input!#REF!</definedName>
    <definedName name="A1stdlife">[1]Input!#REF!</definedName>
    <definedName name="A1value">#REF!</definedName>
    <definedName name="A20remlife">[1]Input!#REF!</definedName>
    <definedName name="A20stdlife">[1]Input!#REF!</definedName>
    <definedName name="A20value">#REF!</definedName>
    <definedName name="A2remlife">[1]Input!#REF!</definedName>
    <definedName name="A2resid">[2]Input!#REF!</definedName>
    <definedName name="A2stdlife">[1]Input!#REF!</definedName>
    <definedName name="A2value">#REF!</definedName>
    <definedName name="A3remlife">[1]Input!#REF!</definedName>
    <definedName name="A3resid">[2]Input!#REF!</definedName>
    <definedName name="A3stdlife">[1]Input!#REF!</definedName>
    <definedName name="A3value">#REF!</definedName>
    <definedName name="A4remlife">[1]Input!#REF!</definedName>
    <definedName name="A4resid">[2]Input!#REF!</definedName>
    <definedName name="A4stdlife">[1]Input!#REF!</definedName>
    <definedName name="A4value">#REF!</definedName>
    <definedName name="A5remlife">[1]Input!#REF!</definedName>
    <definedName name="A5resid">[2]Input!#REF!</definedName>
    <definedName name="A5stdlife">[1]Input!#REF!</definedName>
    <definedName name="A5value">#REF!</definedName>
    <definedName name="A6remlife">[1]Input!#REF!</definedName>
    <definedName name="A6resid">[2]Input!#REF!</definedName>
    <definedName name="A6stdlife">[1]Input!#REF!</definedName>
    <definedName name="A6value">#REF!</definedName>
    <definedName name="A7remlife">[1]Input!#REF!</definedName>
    <definedName name="A7resid">[2]Input!#REF!</definedName>
    <definedName name="A7stdlife">[1]Input!#REF!</definedName>
    <definedName name="A7value">#REF!</definedName>
    <definedName name="A8remlife">[1]Input!#REF!</definedName>
    <definedName name="A8resid">[2]Input!#REF!</definedName>
    <definedName name="A8stdlife">[1]Input!#REF!</definedName>
    <definedName name="A8value">#REF!</definedName>
    <definedName name="A9remlife">[1]Input!#REF!</definedName>
    <definedName name="A9resid">[2]Input!#REF!</definedName>
    <definedName name="A9stdlife">[1]Input!#REF!</definedName>
    <definedName name="A9value">#REF!</definedName>
    <definedName name="AccountedPeriodType1">[3]Criteria1!$B$5</definedName>
    <definedName name="AccountedPeriodType2">[3]Criteria2!$B$5</definedName>
    <definedName name="AccountedPeriodType3">[3]Criteria3!$B$5</definedName>
    <definedName name="AccountSegment1">[3]Criteria1!$B$28</definedName>
    <definedName name="AccountSegment2">[3]Criteria2!$B$28</definedName>
    <definedName name="AccountSegment3">[3]Criteria3!$B$28</definedName>
    <definedName name="AppsUsername1">[3]Criteria1!$B$11</definedName>
    <definedName name="AppsUsername2">[3]Criteria2!$B$11</definedName>
    <definedName name="AppsUsername3">[3]Criteria3!$B$11</definedName>
    <definedName name="Asset_Life">[2]Input!#REF!</definedName>
    <definedName name="Asset15">#REF!</definedName>
    <definedName name="Asset4">#REF!</definedName>
    <definedName name="Ba">[2]Input!#REF!</definedName>
    <definedName name="bb">#REF!</definedName>
    <definedName name="Bd">[2]Input!#REF!</definedName>
    <definedName name="BudgetCurrencyCode1">[3]Criteria1!$B$16</definedName>
    <definedName name="BudgetCurrencyCode2">[3]Criteria2!$B$16</definedName>
    <definedName name="BudgetCurrencyCode3">[3]Criteria3!$B$16</definedName>
    <definedName name="BudgetDecimalPlaces1">[3]Criteria1!$B$45</definedName>
    <definedName name="BudgetDecimalPlaces2">[3]Criteria2!$B$45</definedName>
    <definedName name="BudgetDecimalPlaces3">[3]Criteria3!$B$45</definedName>
    <definedName name="BudgetEntityID1">[3]Criteria1!$B$15</definedName>
    <definedName name="BudgetEntityID2">[3]Criteria2!$B$15</definedName>
    <definedName name="BudgetEntityID3">[3]Criteria3!$B$15</definedName>
    <definedName name="BudgetGraphCorresponding1">[3]Criteria1!$B$49</definedName>
    <definedName name="BudgetGraphCorresponding2">[3]Criteria2!$B$49</definedName>
    <definedName name="BudgetGraphCorresponding3">[3]Criteria3!$B$49</definedName>
    <definedName name="BudgetGraphIncActuals1">[3]Criteria1!$B$47</definedName>
    <definedName name="BudgetGraphIncActuals2">[3]Criteria2!$B$47</definedName>
    <definedName name="BudgetGraphIncActuals3">[3]Criteria3!$B$47</definedName>
    <definedName name="BudgetGraphIncBudgets1">[3]Criteria1!$B$46</definedName>
    <definedName name="BudgetGraphIncBudgets2">[3]Criteria2!$B$46</definedName>
    <definedName name="BudgetGraphIncBudgets3">[3]Criteria3!$B$46</definedName>
    <definedName name="BudgetGraphIncTitles1">[3]Criteria1!$B$57</definedName>
    <definedName name="BudgetGraphIncTitles2">[3]Criteria2!$B$57</definedName>
    <definedName name="BudgetGraphIncTitles3">[3]Criteria3!$B$57</definedName>
    <definedName name="BudgetGraphIncVariances1">[3]Criteria1!$B$48</definedName>
    <definedName name="BudgetGraphIncVariances2">[3]Criteria2!$B$48</definedName>
    <definedName name="BudgetGraphIncVariances3">[3]Criteria3!$B$48</definedName>
    <definedName name="BudgetGraphStyle1">[3]Criteria1!$B$44</definedName>
    <definedName name="BudgetGraphStyle2">[3]Criteria2!$B$44</definedName>
    <definedName name="BudgetGraphStyle3">[3]Criteria3!$B$44</definedName>
    <definedName name="BudgetHeadingsBackColour1">[3]Criteria1!$B$55</definedName>
    <definedName name="BudgetHeadingsBackColour2">[3]Criteria2!$B$55</definedName>
    <definedName name="BudgetHeadingsBackColour3">[3]Criteria3!$B$55</definedName>
    <definedName name="BudgetHeadingsForeColour1">[3]Criteria1!$B$56</definedName>
    <definedName name="BudgetHeadingsForeColour2">[3]Criteria2!$B$56</definedName>
    <definedName name="BudgetHeadingsForeColour3">[3]Criteria3!$B$56</definedName>
    <definedName name="BudgetName1">[3]Criteria1!$B$13</definedName>
    <definedName name="BudgetName2">[3]Criteria2!$B$13</definedName>
    <definedName name="BudgetName3">[3]Criteria3!$B$13</definedName>
    <definedName name="BudgetOrg1">[3]Criteria1!$B$14</definedName>
    <definedName name="BudgetOrg2">[3]Criteria2!$B$14</definedName>
    <definedName name="BudgetOrg3">[3]Criteria3!$B$14</definedName>
    <definedName name="BudgetOrgFrozen1">[3]Criteria1!$B$33</definedName>
    <definedName name="BudgetOrgFrozen2">[3]Criteria2!$B$33</definedName>
    <definedName name="BudgetOrgFrozen3">[3]Criteria3!$B$33</definedName>
    <definedName name="BudgetOutputOption1">[3]Criteria1!$B$26</definedName>
    <definedName name="BudgetOutputOption2">[3]Criteria2!$B$26</definedName>
    <definedName name="BudgetOutputOption3">[3]Criteria3!$B$26</definedName>
    <definedName name="BudgetPasswordRequiredFlag1">[3]Criteria1!$B$42</definedName>
    <definedName name="BudgetPasswordRequiredFlag2">[3]Criteria2!$B$42</definedName>
    <definedName name="BudgetPasswordRequiredFlag3">[3]Criteria3!$B$42</definedName>
    <definedName name="BudgetShowCriteriaSheet1">[3]Criteria1!$B$58</definedName>
    <definedName name="BudgetShowCriteriaSheet2">[3]Criteria2!$B$58</definedName>
    <definedName name="BudgetShowCriteriaSheet3">[3]Criteria3!$B$58</definedName>
    <definedName name="BudgetStatus1">[3]Criteria1!$B$31</definedName>
    <definedName name="BudgetStatus2">[3]Criteria2!$B$31</definedName>
    <definedName name="BudgetStatus3">[3]Criteria3!$B$31</definedName>
    <definedName name="BudgetTitleBackColour1">[3]Criteria1!$B$50</definedName>
    <definedName name="BudgetTitleBackColour2">[3]Criteria2!$B$50</definedName>
    <definedName name="BudgetTitleBackColour3">[3]Criteria3!$B$50</definedName>
    <definedName name="BudgetTitleBorderColour1">[3]Criteria1!$B$51</definedName>
    <definedName name="BudgetTitleBorderColour2">[3]Criteria2!$B$51</definedName>
    <definedName name="BudgetTitleBorderColour3">[3]Criteria3!$B$51</definedName>
    <definedName name="BudgetTitleForeColour1">[3]Criteria1!$B$52</definedName>
    <definedName name="BudgetTitleForeColour2">[3]Criteria2!$B$52</definedName>
    <definedName name="BudgetTitleForeColour3">[3]Criteria3!$B$52</definedName>
    <definedName name="BudgetValuesWidth1">[3]Criteria1!$B$59</definedName>
    <definedName name="BudgetValuesWidth2">[3]Criteria2!$B$59</definedName>
    <definedName name="BudgetValuesWidth3">[3]Criteria3!$B$59</definedName>
    <definedName name="BudgetVersionID1">[3]Criteria1!$B$23</definedName>
    <definedName name="BudgetVersionID2">[3]Criteria2!$B$23</definedName>
    <definedName name="BudgetVersionID3">[3]Criteria3!$B$23</definedName>
    <definedName name="ChartOfAccountsID1">[3]Criteria1!$B$3</definedName>
    <definedName name="ChartOfAccountsID2">[3]Criteria2!$B$3</definedName>
    <definedName name="ChartOfAccountsID3">[3]Criteria3!$B$3</definedName>
    <definedName name="ConnectString1">[3]Criteria1!$B$10</definedName>
    <definedName name="ConnectString2">[3]Criteria2!$B$10</definedName>
    <definedName name="ConnectString3">[3]Criteria3!$B$10</definedName>
    <definedName name="cpi">#REF!</definedName>
    <definedName name="CreateGraph1">[3]Criteria1!$B$27</definedName>
    <definedName name="CreateGraph2">[3]Criteria2!$B$27</definedName>
    <definedName name="CreateGraph3">[3]Criteria3!$B$27</definedName>
    <definedName name="DATA" localSheetId="1">[4]Data!$A$1:$D$1002</definedName>
    <definedName name="Data">#REF!</definedName>
    <definedName name="data1">#REF!</definedName>
    <definedName name="DBName1">[3]Criteria1!$B$39</definedName>
    <definedName name="DBName2">[3]Criteria2!$B$39</definedName>
    <definedName name="DBName3">[3]Criteria3!$B$39</definedName>
    <definedName name="DBUsername1">[3]Criteria1!$B$9</definedName>
    <definedName name="DBUsername2">[3]Criteria2!$B$9</definedName>
    <definedName name="DBUsername3">[3]Criteria3!$B$9</definedName>
    <definedName name="DeleteLogicType1">[3]Criteria1!$B$34</definedName>
    <definedName name="DeleteLogicType2">[3]Criteria2!$B$34</definedName>
    <definedName name="DeleteLogicType3">[3]Criteria3!$B$34</definedName>
    <definedName name="EndPeriodName1">[3]Criteria1!$B$19</definedName>
    <definedName name="EndPeriodName2">[3]Criteria2!$B$19</definedName>
    <definedName name="EndPeriodName3">[3]Criteria3!$B$19</definedName>
    <definedName name="EndPeriodNum1">[3]Criteria1!$B$20</definedName>
    <definedName name="EndPeriodNum2">[3]Criteria2!$B$20</definedName>
    <definedName name="EndPeriodNum3">[3]Criteria3!$B$20</definedName>
    <definedName name="Expenditure">'[5]Project Data'!$A$1:$R$826</definedName>
    <definedName name="FFAppColName1_1">[3]Criteria1!$F$1</definedName>
    <definedName name="FFAppColName1_2">[3]Criteria2!$F$1</definedName>
    <definedName name="FFAppColName1_3">[3]Criteria3!$F$1</definedName>
    <definedName name="FFAppColName2_1">[3]Criteria1!$F$2</definedName>
    <definedName name="FFAppColName2_2">[3]Criteria2!$F$2</definedName>
    <definedName name="FFAppColName2_3">[3]Criteria3!$F$2</definedName>
    <definedName name="FFAppColName3_1">[3]Criteria1!$F$3</definedName>
    <definedName name="FFAppColName3_2">[3]Criteria2!$F$3</definedName>
    <definedName name="FFAppColName3_3">[3]Criteria3!$F$3</definedName>
    <definedName name="FFAppColName4_1">[3]Criteria1!$F$4</definedName>
    <definedName name="FFAppColName4_2">[3]Criteria2!$F$4</definedName>
    <definedName name="FFAppColName4_3">[3]Criteria3!$F$4</definedName>
    <definedName name="FFAppColName5_1">[3]Criteria1!$F$5</definedName>
    <definedName name="FFAppColName5_2">[3]Criteria2!$F$5</definedName>
    <definedName name="FFAppColName5_3">[3]Criteria3!$F$5</definedName>
    <definedName name="FFSegDesc1_1">[3]Criteria1!$P$1</definedName>
    <definedName name="FFSegDesc1_2">[3]Criteria2!$P$1</definedName>
    <definedName name="FFSegDesc1_3">[3]Criteria3!$P$1</definedName>
    <definedName name="FFSegDesc2_1">[3]Criteria1!$P$2</definedName>
    <definedName name="FFSegDesc2_2">[3]Criteria2!$P$2</definedName>
    <definedName name="FFSegDesc2_3">[3]Criteria3!$P$2</definedName>
    <definedName name="FFSegDesc3_1">[3]Criteria1!$P$3</definedName>
    <definedName name="FFSegDesc3_2">[3]Criteria2!$P$3</definedName>
    <definedName name="FFSegDesc3_3">[3]Criteria3!$P$3</definedName>
    <definedName name="FFSegDesc4_1">[3]Criteria1!$P$4</definedName>
    <definedName name="FFSegDesc4_2">[3]Criteria2!$P$4</definedName>
    <definedName name="FFSegDesc4_3">[3]Criteria3!$P$4</definedName>
    <definedName name="FFSegDesc5_1">[3]Criteria1!$P$5</definedName>
    <definedName name="FFSegDesc5_2">[3]Criteria2!$P$5</definedName>
    <definedName name="FFSegDesc5_3">[3]Criteria3!$P$5</definedName>
    <definedName name="FFSegment1_1">[3]Criteria1!$D$1</definedName>
    <definedName name="FFSegment1_2">[3]Criteria2!$D$1</definedName>
    <definedName name="FFSegment1_3">[3]Criteria3!$D$1</definedName>
    <definedName name="FFSegment2_1">[3]Criteria1!$D$2</definedName>
    <definedName name="FFSegment2_2">[3]Criteria2!$D$2</definedName>
    <definedName name="FFSegment2_3">[3]Criteria3!$D$2</definedName>
    <definedName name="FFSegment3_1">[3]Criteria1!$D$3</definedName>
    <definedName name="FFSegment3_2">[3]Criteria2!$D$3</definedName>
    <definedName name="FFSegment3_3">[3]Criteria3!$D$3</definedName>
    <definedName name="FFSegment4_1">[3]Criteria1!$D$4</definedName>
    <definedName name="FFSegment4_2">[3]Criteria2!$D$4</definedName>
    <definedName name="FFSegment4_3">[3]Criteria3!$D$4</definedName>
    <definedName name="FFSegment5_1">[3]Criteria1!$D$5</definedName>
    <definedName name="FFSegment5_2">[3]Criteria2!$D$5</definedName>
    <definedName name="FFSegment5_3">[3]Criteria3!$D$5</definedName>
    <definedName name="FFSegSeparator1">[3]Criteria1!$B$41</definedName>
    <definedName name="FFSegSeparator2">[3]Criteria2!$B$41</definedName>
    <definedName name="FFSegSeparator3">[3]Criteria3!$B$41</definedName>
    <definedName name="FNDNAM1">[3]Criteria1!$B$37</definedName>
    <definedName name="FNDNAM2">[3]Criteria2!$B$37</definedName>
    <definedName name="FNDNAM3">[3]Criteria3!$B$37</definedName>
    <definedName name="FNDUserID1">[3]Criteria1!$B$32</definedName>
    <definedName name="FNDUserID2">[3]Criteria2!$B$32</definedName>
    <definedName name="FNDUserID3">[3]Criteria3!$B$32</definedName>
    <definedName name="GWYUID1">[3]Criteria1!$B$38</definedName>
    <definedName name="GWYUID2">[3]Criteria2!$B$38</definedName>
    <definedName name="GWYUID3">[3]Criteria3!$B$38</definedName>
    <definedName name="LastYear">[6]DATA!#REF!</definedName>
    <definedName name="NoOfFFSegments1">[3]Criteria1!$B$12</definedName>
    <definedName name="NoOfFFSegments2">[3]Criteria2!$B$12</definedName>
    <definedName name="NoOfFFSegments3">[3]Criteria3!$B$12</definedName>
    <definedName name="NoOfPeriods1">[3]Criteria1!$B$22</definedName>
    <definedName name="NoOfPeriods2">[3]Criteria2!$B$22</definedName>
    <definedName name="NoOfPeriods3">[3]Criteria3!$B$22</definedName>
    <definedName name="ODBCDataSource1">[3]Criteria1!$B$40</definedName>
    <definedName name="ODBCDataSource2">[3]Criteria2!$B$40</definedName>
    <definedName name="ODBCDataSource3">[3]Criteria3!$B$40</definedName>
    <definedName name="PERIOD">#REF!</definedName>
    <definedName name="PeriodSetName1">[3]Criteria1!$B$4</definedName>
    <definedName name="PeriodSetName2">[3]Criteria2!$B$4</definedName>
    <definedName name="PeriodSetName3">[3]Criteria3!$B$4</definedName>
    <definedName name="PeriodYear1">[3]Criteria1!$B$21</definedName>
    <definedName name="PeriodYear2">[3]Criteria2!$B$21</definedName>
    <definedName name="PeriodYear3">[3]Criteria3!$B$21</definedName>
    <definedName name="previous_vanilla">[1]Input!#REF!</definedName>
    <definedName name="_xlnm.Print_Area" localSheetId="1">'ActewAGL RFM FD 2009'!$A$4:$O$892</definedName>
    <definedName name="RAB">[1]Input!#REF!</definedName>
    <definedName name="ReadOnlyBackColour1">[3]Criteria1!$B$53</definedName>
    <definedName name="ReadOnlyBackColour2">[3]Criteria2!$B$53</definedName>
    <definedName name="ReadOnlyBackColour3">[3]Criteria3!$B$53</definedName>
    <definedName name="ReadWriteBackColour1">[3]Criteria1!$B$54</definedName>
    <definedName name="ReadWriteBackColour2">[3]Criteria2!$B$54</definedName>
    <definedName name="ReadWriteBackColour3">[3]Criteria3!$B$54</definedName>
    <definedName name="RequireBudgetJournalsFlag1">[3]Criteria1!$B$30</definedName>
    <definedName name="RequireBudgetJournalsFlag2">[3]Criteria2!$B$30</definedName>
    <definedName name="RequireBudgetJournalsFlag3">[3]Criteria3!$B$30</definedName>
    <definedName name="ResponsibilityApplicationID1">[3]Criteria1!$B$7</definedName>
    <definedName name="ResponsibilityApplicationID2">[3]Criteria2!$B$7</definedName>
    <definedName name="ResponsibilityApplicationID3">[3]Criteria3!$B$7</definedName>
    <definedName name="ResponsibilityID1">[3]Criteria1!$B$8</definedName>
    <definedName name="ResponsibilityID2">[3]Criteria2!$B$8</definedName>
    <definedName name="ResponsibilityID3">[3]Criteria3!$B$8</definedName>
    <definedName name="ResponsibilityName1">[3]Criteria1!$B$6</definedName>
    <definedName name="ResponsibilityName2">[3]Criteria2!$B$6</definedName>
    <definedName name="ResponsibilityName3">[3]Criteria3!$B$6</definedName>
    <definedName name="Revenue">'[7]Revenue Data'!$A$1:$O$1525</definedName>
    <definedName name="RowsToUpload1">[3]Criteria1!$B$35</definedName>
    <definedName name="RowsToUpload2">[3]Criteria2!$B$35</definedName>
    <definedName name="RowsToUpload3">[3]Criteria3!$B$35</definedName>
    <definedName name="Seg1_Direction1">[3]Criteria1!$N$1</definedName>
    <definedName name="Seg1_Direction2">[3]Criteria2!$N$1</definedName>
    <definedName name="Seg1_Direction3">[3]Criteria3!$N$1</definedName>
    <definedName name="SEG1_FROM1">[3]Criteria1!$H$1</definedName>
    <definedName name="SEG1_FROM2">[3]Criteria2!$H$1</definedName>
    <definedName name="SEG1_FROM3">[3]Criteria3!$H$1</definedName>
    <definedName name="Seg1_Sort1">[3]Criteria1!$L$1</definedName>
    <definedName name="Seg1_Sort2">[3]Criteria2!$L$1</definedName>
    <definedName name="Seg1_Sort3">[3]Criteria3!$L$1</definedName>
    <definedName name="SEG1_TO1">[3]Criteria1!$J$1</definedName>
    <definedName name="SEG1_TO2">[3]Criteria2!$J$1</definedName>
    <definedName name="SEG1_TO3">[3]Criteria3!$J$1</definedName>
    <definedName name="Seg2_Direction1">[3]Criteria1!$N$2</definedName>
    <definedName name="Seg2_Direction2">[3]Criteria2!$N$2</definedName>
    <definedName name="Seg2_Direction3">[3]Criteria3!$N$2</definedName>
    <definedName name="SEG2_FROM1">[3]Criteria1!$H$2</definedName>
    <definedName name="SEG2_FROM2">[3]Criteria2!$H$2</definedName>
    <definedName name="SEG2_FROM3">[3]Criteria3!$H$2</definedName>
    <definedName name="Seg2_Sort1">[3]Criteria1!$L$2</definedName>
    <definedName name="Seg2_Sort2">[3]Criteria2!$L$2</definedName>
    <definedName name="Seg2_Sort3">[3]Criteria3!$L$2</definedName>
    <definedName name="SEG2_TO1">[3]Criteria1!$J$2</definedName>
    <definedName name="SEG2_TO2">[3]Criteria2!$J$2</definedName>
    <definedName name="SEG2_TO3">[3]Criteria3!$J$2</definedName>
    <definedName name="Seg3_Direction1">[3]Criteria1!$N$3</definedName>
    <definedName name="Seg3_Direction2">[3]Criteria2!$N$3</definedName>
    <definedName name="Seg3_Direction3">[3]Criteria3!$N$3</definedName>
    <definedName name="SEG3_FROM1">[3]Criteria1!$H$3</definedName>
    <definedName name="SEG3_FROM2">[3]Criteria2!$H$3</definedName>
    <definedName name="SEG3_FROM3">[3]Criteria3!$H$3</definedName>
    <definedName name="Seg3_Sort1">[3]Criteria1!$L$3</definedName>
    <definedName name="Seg3_Sort2">[3]Criteria2!$L$3</definedName>
    <definedName name="Seg3_Sort3">[3]Criteria3!$L$3</definedName>
    <definedName name="SEG3_TO1">[3]Criteria1!$J$3</definedName>
    <definedName name="SEG3_TO2">[3]Criteria2!$J$3</definedName>
    <definedName name="SEG3_TO3">[3]Criteria3!$J$3</definedName>
    <definedName name="Seg4_Direction1">[3]Criteria1!$N$4</definedName>
    <definedName name="Seg4_Direction2">[3]Criteria2!$N$4</definedName>
    <definedName name="Seg4_Direction3">[3]Criteria3!$N$4</definedName>
    <definedName name="SEG4_FROM1">[3]Criteria1!$H$4</definedName>
    <definedName name="SEG4_FROM2">[3]Criteria2!$H$4</definedName>
    <definedName name="SEG4_FROM3">[3]Criteria3!$H$4</definedName>
    <definedName name="Seg4_Sort1">[3]Criteria1!$L$4</definedName>
    <definedName name="Seg4_Sort2">[3]Criteria2!$L$4</definedName>
    <definedName name="Seg4_Sort3">[3]Criteria3!$L$4</definedName>
    <definedName name="SEG4_TO1">[3]Criteria1!$J$4</definedName>
    <definedName name="SEG4_TO2">[3]Criteria2!$J$4</definedName>
    <definedName name="SEG4_TO3">[3]Criteria3!$J$4</definedName>
    <definedName name="Seg5_Direction1">[3]Criteria1!$N$5</definedName>
    <definedName name="Seg5_Direction2">[3]Criteria2!$N$5</definedName>
    <definedName name="Seg5_Direction3">[3]Criteria3!$N$5</definedName>
    <definedName name="SEG5_FROM1">[3]Criteria1!$H$5</definedName>
    <definedName name="SEG5_FROM2">[3]Criteria2!$H$5</definedName>
    <definedName name="SEG5_FROM3">[3]Criteria3!$H$5</definedName>
    <definedName name="Seg5_Sort1">[3]Criteria1!$L$5</definedName>
    <definedName name="Seg5_Sort2">[3]Criteria2!$L$5</definedName>
    <definedName name="Seg5_Sort3">[3]Criteria3!$L$5</definedName>
    <definedName name="SEG5_TO1">[3]Criteria1!$J$5</definedName>
    <definedName name="SEG5_TO2">[3]Criteria2!$J$5</definedName>
    <definedName name="SEG5_TO3">[3]Criteria3!$J$5</definedName>
    <definedName name="SetOfBooksID1">[3]Criteria1!$B$1</definedName>
    <definedName name="SetOfBooksID2">[3]Criteria2!$B$1</definedName>
    <definedName name="SetOfBooksID3">[3]Criteria3!$B$1</definedName>
    <definedName name="SetOfBooksName1">[3]Criteria1!$B$2</definedName>
    <definedName name="SetOfBooksName2">[3]Criteria2!$B$2</definedName>
    <definedName name="SetOfBooksName3">[3]Criteria3!$B$2</definedName>
    <definedName name="ship">#REF!</definedName>
    <definedName name="StartBudgetPost1">[3]Criteria1!$B$36</definedName>
    <definedName name="StartBudgetPost2">[3]Criteria2!$B$36</definedName>
    <definedName name="StartBudgetPost3">[3]Criteria3!$B$36</definedName>
    <definedName name="StartPeriodName1">[3]Criteria1!$B$17</definedName>
    <definedName name="StartPeriodName2">[3]Criteria2!$B$17</definedName>
    <definedName name="StartPeriodName3">[3]Criteria3!$B$17</definedName>
    <definedName name="StartPeriodNum1">[3]Criteria1!$B$18</definedName>
    <definedName name="StartPeriodNum2">[3]Criteria2!$B$18</definedName>
    <definedName name="StartPeriodNum3">[3]Criteria3!$B$18</definedName>
    <definedName name="Tax_Life">[2]Input!#REF!</definedName>
    <definedName name="Time_Horizon">[8]Input!$C$5</definedName>
    <definedName name="TM1REBUILDOPTION">1</definedName>
    <definedName name="UpdateLogicType1">[3]Criteria1!$B$29</definedName>
    <definedName name="UpdateLogicType2">[3]Criteria2!$B$29</definedName>
    <definedName name="UpdateLogicType3">[3]Criteria3!$B$29</definedName>
    <definedName name="vanilla1">[1]Input!#REF!</definedName>
    <definedName name="vanilla10">[1]Input!#REF!</definedName>
    <definedName name="vanilla2">[1]Input!#REF!</definedName>
    <definedName name="vanilla3">[1]Input!#REF!</definedName>
    <definedName name="vanilla4">[1]Input!#REF!</definedName>
    <definedName name="vanilla5">[1]Input!#REF!</definedName>
    <definedName name="vanilla6">[1]Input!#REF!</definedName>
    <definedName name="vanilla7">[1]Input!#REF!</definedName>
    <definedName name="vanilla8">[1]Input!#REF!</definedName>
    <definedName name="vanilla9">[1]Input!#REF!</definedName>
    <definedName name="wrn.BPR." hidden="1">{#N/A,#N/A,FALSE,"Group P&amp;L";#N/A,#N/A,FALSE,"Group Balance Sheet"}</definedName>
    <definedName name="x">[9]Input!$C$5</definedName>
    <definedName name="X_Factor">#REF!</definedName>
    <definedName name="yes">#REF!</definedName>
  </definedNames>
  <calcPr calcId="145621" concurrentCalc="0"/>
</workbook>
</file>

<file path=xl/calcChain.xml><?xml version="1.0" encoding="utf-8"?>
<calcChain xmlns="http://schemas.openxmlformats.org/spreadsheetml/2006/main">
  <c r="H9" i="33" l="1"/>
  <c r="J15" i="33"/>
  <c r="J14" i="33"/>
  <c r="J75" i="18"/>
  <c r="J76" i="18"/>
  <c r="J77" i="18"/>
  <c r="I121" i="18"/>
  <c r="I123" i="18"/>
  <c r="F24" i="33"/>
  <c r="F1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G15" i="33"/>
  <c r="H15" i="33"/>
  <c r="C30" i="33"/>
  <c r="D30" i="33"/>
  <c r="E30" i="33"/>
  <c r="F30" i="33"/>
  <c r="C32" i="33"/>
  <c r="D32" i="33"/>
  <c r="E32" i="33"/>
  <c r="F32" i="33"/>
  <c r="B32" i="33"/>
  <c r="C31" i="33"/>
  <c r="D31" i="33"/>
  <c r="E31" i="33"/>
  <c r="F31" i="33"/>
  <c r="B31" i="33"/>
  <c r="B30" i="33"/>
  <c r="E91" i="18"/>
  <c r="E133" i="18"/>
  <c r="F74" i="18"/>
  <c r="E84" i="18"/>
  <c r="E134" i="18"/>
  <c r="E135" i="18"/>
  <c r="D137" i="18"/>
  <c r="E131" i="18"/>
  <c r="E137" i="18"/>
  <c r="E142" i="18"/>
  <c r="E92" i="18"/>
  <c r="D144" i="18"/>
  <c r="E144" i="18"/>
  <c r="E118" i="18"/>
  <c r="E119" i="18"/>
  <c r="E120" i="18"/>
  <c r="F115" i="18"/>
  <c r="F116" i="18"/>
  <c r="F132" i="18"/>
  <c r="F133" i="18"/>
  <c r="G74" i="18"/>
  <c r="F84" i="18"/>
  <c r="F134" i="18"/>
  <c r="F135" i="18"/>
  <c r="F131" i="18"/>
  <c r="F137" i="18"/>
  <c r="E143" i="18"/>
  <c r="F140" i="18"/>
  <c r="F142" i="18"/>
  <c r="F144" i="18"/>
  <c r="F118" i="18"/>
  <c r="F119" i="18"/>
  <c r="F120" i="18"/>
  <c r="G115" i="18"/>
  <c r="G116" i="18"/>
  <c r="G132" i="18"/>
  <c r="G133" i="18"/>
  <c r="H74" i="18"/>
  <c r="G84" i="18"/>
  <c r="G134" i="18"/>
  <c r="G135" i="18"/>
  <c r="G131" i="18"/>
  <c r="G137" i="18"/>
  <c r="F143" i="18"/>
  <c r="G140" i="18"/>
  <c r="G142" i="18"/>
  <c r="G144" i="18"/>
  <c r="G118" i="18"/>
  <c r="G119" i="18"/>
  <c r="G120" i="18"/>
  <c r="H115" i="18"/>
  <c r="H116" i="18"/>
  <c r="H132" i="18"/>
  <c r="H133" i="18"/>
  <c r="I74" i="18"/>
  <c r="H84" i="18"/>
  <c r="H134" i="18"/>
  <c r="H135" i="18"/>
  <c r="H131" i="18"/>
  <c r="H137" i="18"/>
  <c r="G143" i="18"/>
  <c r="H140" i="18"/>
  <c r="H142" i="18"/>
  <c r="H144" i="18"/>
  <c r="H118" i="18"/>
  <c r="H119" i="18"/>
  <c r="H120" i="18"/>
  <c r="I115" i="18"/>
  <c r="I116" i="18"/>
  <c r="I132" i="18"/>
  <c r="I133" i="18"/>
  <c r="J74" i="18"/>
  <c r="I84" i="18"/>
  <c r="I134" i="18"/>
  <c r="I135" i="18"/>
  <c r="I131" i="18"/>
  <c r="I137" i="18"/>
  <c r="H143" i="18"/>
  <c r="I140" i="18"/>
  <c r="I142" i="18"/>
  <c r="I144" i="18"/>
  <c r="I118" i="18"/>
  <c r="I119" i="18"/>
  <c r="I120" i="18"/>
  <c r="E65" i="18"/>
  <c r="E74" i="18"/>
  <c r="E66" i="18"/>
  <c r="E68" i="18"/>
  <c r="F75" i="18"/>
  <c r="F76" i="18"/>
  <c r="G75" i="18"/>
  <c r="G76" i="18"/>
  <c r="H75" i="18"/>
  <c r="H76" i="18"/>
  <c r="I75" i="18"/>
  <c r="I76" i="18"/>
  <c r="I122" i="18"/>
  <c r="E24" i="33"/>
  <c r="B22" i="33"/>
  <c r="B24" i="33"/>
  <c r="D19" i="33"/>
  <c r="C14" i="33"/>
  <c r="C13" i="33"/>
  <c r="C15" i="33"/>
  <c r="D15" i="33"/>
  <c r="C9" i="33"/>
  <c r="D18" i="33"/>
  <c r="C18" i="33"/>
  <c r="C19" i="33"/>
  <c r="D20" i="33"/>
  <c r="C20" i="33"/>
  <c r="D21" i="33"/>
  <c r="C21" i="33"/>
  <c r="C22" i="33"/>
  <c r="C24" i="33"/>
  <c r="D22" i="33"/>
  <c r="D24" i="33"/>
  <c r="F22" i="33"/>
  <c r="F18" i="33"/>
  <c r="G18" i="33"/>
  <c r="H18" i="33"/>
  <c r="J18" i="33"/>
  <c r="H14" i="33"/>
  <c r="C8" i="33"/>
  <c r="E22" i="33"/>
  <c r="J19" i="33"/>
  <c r="J20" i="33"/>
  <c r="J21" i="33"/>
  <c r="E15" i="33"/>
  <c r="B15" i="33"/>
  <c r="D13" i="33"/>
  <c r="D12" i="33"/>
  <c r="C12" i="33"/>
  <c r="C11" i="33"/>
  <c r="E10" i="33"/>
  <c r="C7" i="33"/>
  <c r="C6" i="33"/>
  <c r="E140" i="18"/>
  <c r="B133" i="18"/>
  <c r="G130" i="18"/>
  <c r="H130" i="18"/>
  <c r="F130" i="18"/>
  <c r="H117" i="18"/>
  <c r="G117" i="18"/>
  <c r="F117" i="18"/>
  <c r="E117" i="18"/>
  <c r="E115" i="18"/>
  <c r="E132" i="18"/>
  <c r="E108" i="18"/>
  <c r="E107" i="18"/>
  <c r="E106" i="18"/>
  <c r="I104" i="18"/>
  <c r="H104" i="18"/>
  <c r="G104" i="18"/>
  <c r="F104" i="18"/>
  <c r="E104" i="18"/>
  <c r="I103" i="18"/>
  <c r="H103" i="18"/>
  <c r="G103" i="18"/>
  <c r="F103" i="18"/>
  <c r="E103" i="18"/>
  <c r="I102" i="18"/>
  <c r="H102" i="18"/>
  <c r="G102" i="18"/>
  <c r="F102" i="18"/>
  <c r="E102" i="18"/>
  <c r="I99" i="18"/>
  <c r="I117" i="18"/>
  <c r="C92" i="18"/>
  <c r="E75" i="18"/>
  <c r="E73" i="18"/>
  <c r="J51" i="18"/>
  <c r="I95" i="18"/>
  <c r="I141" i="18"/>
  <c r="G51" i="18"/>
  <c r="F95" i="18"/>
  <c r="F141" i="18"/>
  <c r="E51" i="18"/>
  <c r="E58" i="18"/>
  <c r="E60" i="18"/>
  <c r="J50" i="18"/>
  <c r="H50" i="18"/>
  <c r="H51" i="18"/>
  <c r="G95" i="18"/>
  <c r="G141" i="18"/>
  <c r="G50" i="18"/>
  <c r="F50" i="18"/>
  <c r="F51" i="18"/>
  <c r="E95" i="18"/>
  <c r="E50" i="18"/>
  <c r="I49" i="18"/>
  <c r="I50" i="18"/>
  <c r="J46" i="18"/>
  <c r="H46" i="18"/>
  <c r="G46" i="18"/>
  <c r="F46" i="18"/>
  <c r="E46" i="18"/>
  <c r="I42" i="18"/>
  <c r="I40" i="18"/>
  <c r="I38" i="18"/>
  <c r="H28" i="18"/>
  <c r="B28" i="18"/>
  <c r="H27" i="18"/>
  <c r="B27" i="18"/>
  <c r="H26" i="18"/>
  <c r="B26" i="18"/>
  <c r="H25" i="18"/>
  <c r="B25" i="18"/>
  <c r="F85" i="18"/>
  <c r="G85" i="18"/>
  <c r="H85" i="18"/>
  <c r="I85" i="18"/>
  <c r="E116" i="18"/>
  <c r="E141" i="18"/>
  <c r="I130" i="18"/>
  <c r="I46" i="18"/>
  <c r="I51" i="18"/>
  <c r="H95" i="18"/>
  <c r="H141" i="18"/>
  <c r="E125" i="18"/>
  <c r="F125" i="18"/>
  <c r="G125" i="18"/>
  <c r="I143" i="18"/>
  <c r="H125" i="18"/>
  <c r="J116" i="18"/>
  <c r="I125" i="18"/>
  <c r="H8" i="33"/>
  <c r="J8" i="33"/>
  <c r="H6" i="33"/>
  <c r="J6" i="33"/>
  <c r="H7" i="33"/>
  <c r="J7" i="33"/>
  <c r="H11" i="33"/>
  <c r="H12" i="33"/>
  <c r="J12" i="33"/>
  <c r="H13" i="33"/>
  <c r="J13" i="33"/>
  <c r="F19" i="33"/>
  <c r="G19" i="33"/>
  <c r="F20" i="33"/>
  <c r="G20" i="33"/>
  <c r="F21" i="33"/>
  <c r="G21" i="33"/>
  <c r="G22" i="33"/>
  <c r="G24" i="33"/>
  <c r="H22" i="33"/>
  <c r="H21" i="33"/>
  <c r="H20" i="33"/>
  <c r="H19" i="33"/>
</calcChain>
</file>

<file path=xl/comments1.xml><?xml version="1.0" encoding="utf-8"?>
<comments xmlns="http://schemas.openxmlformats.org/spreadsheetml/2006/main">
  <authors>
    <author>bhtibell</author>
  </authors>
  <commentList>
    <comment ref="H9" authorId="0">
      <text>
        <r>
          <rPr>
            <sz val="9"/>
            <color indexed="81"/>
            <rFont val="Tahoma"/>
            <family val="2"/>
          </rPr>
          <t>Indirect percentage used as the land acquired related to the Warehouse to which the indirect percentage applies.</t>
        </r>
      </text>
    </comment>
    <comment ref="H14" authorId="0">
      <text>
        <r>
          <rPr>
            <sz val="9"/>
            <color indexed="81"/>
            <rFont val="Tahoma"/>
            <family val="2"/>
          </rPr>
          <t>Note that this percentage has been used for calculating the allocation as per 1 july 2009 for indirect allocation (row 15). For  FY10-FY14 a different percentage has been used for each year according to direct allocation of the capital expenditure. See row 32.</t>
        </r>
      </text>
    </comment>
    <comment ref="J14" authorId="0">
      <text>
        <r>
          <rPr>
            <sz val="9"/>
            <color indexed="81"/>
            <rFont val="Tahoma"/>
            <family val="2"/>
          </rPr>
          <t>Based on directly allocated assets as at 1 Jul 2009 (rolled forward to 1 July 2014) and capex during the FY10-FY14.</t>
        </r>
      </text>
    </comment>
    <comment ref="J15" authorId="0">
      <text>
        <r>
          <rPr>
            <sz val="9"/>
            <color indexed="81"/>
            <rFont val="Tahoma"/>
            <family val="2"/>
          </rPr>
          <t>Percentage based on proportion of transmission RAB/distribution RAB on 30 June 2014</t>
        </r>
      </text>
    </comment>
  </commentList>
</comments>
</file>

<file path=xl/comments2.xml><?xml version="1.0" encoding="utf-8"?>
<comments xmlns="http://schemas.openxmlformats.org/spreadsheetml/2006/main">
  <authors>
    <author>Bjorn Tibell</author>
    <author>Bee Thompson</author>
    <author>ammcpherson</author>
  </authors>
  <commentList>
    <comment ref="E66" authorId="0">
      <text>
        <r>
          <rPr>
            <b/>
            <sz val="8"/>
            <color indexed="81"/>
            <rFont val="Tahoma"/>
            <family val="2"/>
          </rPr>
          <t>Bjorn Tibell:</t>
        </r>
        <r>
          <rPr>
            <sz val="8"/>
            <color indexed="81"/>
            <rFont val="Tahoma"/>
            <family val="2"/>
          </rPr>
          <t xml:space="preserve">
Formula error. Contributed assets inappropriately added to gross capex. ActewAGL Distr has amended formula.</t>
        </r>
      </text>
    </comment>
    <comment ref="B74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Average for four quarters to June on average for four quarters to June (including GST)</t>
        </r>
      </text>
    </comment>
    <comment ref="B84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Average for four quarters to June on average for four quarters to June (including GST)</t>
        </r>
      </text>
    </comment>
    <comment ref="E88" authorId="1">
      <text>
        <r>
          <rPr>
            <sz val="8"/>
            <color indexed="81"/>
            <rFont val="Tahoma"/>
            <family val="2"/>
          </rPr>
          <t>as at 1 July 2004, from transitional rule S6.2.1(c)</t>
        </r>
      </text>
    </comment>
    <comment ref="E92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 
life adopted in model used for 1999 direction</t>
        </r>
      </text>
    </comment>
    <comment ref="I99" authorId="2">
      <text>
        <r>
          <rPr>
            <b/>
            <sz val="8"/>
            <color indexed="81"/>
            <rFont val="Tahoma"/>
            <family val="2"/>
          </rPr>
          <t>ammcpherson:</t>
        </r>
        <r>
          <rPr>
            <sz val="8"/>
            <color indexed="81"/>
            <rFont val="Tahoma"/>
            <family val="2"/>
          </rPr>
          <t xml:space="preserve">
confidential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>ammcpherson:</t>
        </r>
        <r>
          <rPr>
            <sz val="8"/>
            <color indexed="81"/>
            <rFont val="Tahoma"/>
            <family val="2"/>
          </rPr>
          <t xml:space="preserve">
Treated as proceeds from sale consistent with section 6.5.1(g) of the transitional Rules</t>
        </r>
      </text>
    </comment>
    <comment ref="B137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formula = (closing value + specified % disposals) x depreciation rate x % depreciation remaining</t>
        </r>
      </text>
    </comment>
    <comment ref="E137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formula = (closing value + specified % disposals) x depreciation rate x % depreciation remaining</t>
        </r>
      </text>
    </comment>
    <comment ref="B142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Formula = (opening value + specified % capex) x inflation rate</t>
        </r>
      </text>
    </comment>
    <comment ref="E142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Formula = (opening value + specified % capex) x inflation rate</t>
        </r>
      </text>
    </comment>
    <comment ref="B144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formula = (opening value + indexation + specified % capex) x depreciation rate </t>
        </r>
      </text>
    </comment>
    <comment ref="E144" authorId="1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formula = (opening value + indexation + specified % capex) x depreciation rate </t>
        </r>
      </text>
    </comment>
  </commentList>
</comments>
</file>

<file path=xl/sharedStrings.xml><?xml version="1.0" encoding="utf-8"?>
<sst xmlns="http://schemas.openxmlformats.org/spreadsheetml/2006/main" count="181" uniqueCount="140">
  <si>
    <t>Services</t>
  </si>
  <si>
    <t>Meters</t>
  </si>
  <si>
    <t>Zone Substation</t>
  </si>
  <si>
    <t>Sub-transmission Overhead</t>
  </si>
  <si>
    <t>Sub-transmission Underground</t>
  </si>
  <si>
    <t>Distribution Overhead Lines</t>
  </si>
  <si>
    <t>Distribution Substations</t>
  </si>
  <si>
    <t>Distribution Underground Lines</t>
  </si>
  <si>
    <t>Other Non-System Assets (Networks)</t>
  </si>
  <si>
    <t>Buildings</t>
  </si>
  <si>
    <t>IT &amp; Communication Systems (Networks)</t>
  </si>
  <si>
    <t>Land</t>
  </si>
  <si>
    <t>Grand Total</t>
  </si>
  <si>
    <t>Alternate Control</t>
  </si>
  <si>
    <t>Roll forward model for Electricity Distribution</t>
  </si>
  <si>
    <t>for ActewAGL, 2009-14 period</t>
  </si>
  <si>
    <t>Version: 02</t>
  </si>
  <si>
    <t>Date: 3 April 2008</t>
  </si>
  <si>
    <t>To be used in conjunction with AER roll forward model handbook for NSW and ACT DNSPs, Version 1, January 2008</t>
  </si>
  <si>
    <t>Model amendment record</t>
  </si>
  <si>
    <t>Version</t>
  </si>
  <si>
    <t>Date</t>
  </si>
  <si>
    <t>Amendment</t>
  </si>
  <si>
    <t>Version 1</t>
  </si>
  <si>
    <t>-</t>
  </si>
  <si>
    <t>Version 2</t>
  </si>
  <si>
    <t>Table RAB 2-  deletion of previous cell E53. This cell double-counted the value of capital contributions in actual net capex</t>
  </si>
  <si>
    <t>Insertion of amendment record</t>
  </si>
  <si>
    <t>Colour code:</t>
  </si>
  <si>
    <t xml:space="preserve">Inputs with default values </t>
  </si>
  <si>
    <t>Input Values</t>
  </si>
  <si>
    <t>calculated values</t>
  </si>
  <si>
    <t>default values or description shown in italics</t>
  </si>
  <si>
    <t>Index</t>
  </si>
  <si>
    <t>row number</t>
  </si>
  <si>
    <t>TABLE RAB 1  TOTAL CAPITAL EXPENDITURE (NOMINAL)</t>
  </si>
  <si>
    <t xml:space="preserve">The classification of a project should depend on the primary reason for the project rather than the ex-post effects. However, a project may serve more than one purpose, </t>
  </si>
  <si>
    <t xml:space="preserve">for example asset replacement may be combined with reliability improvements. Where the secondary function involves additional expenditure, this additional expenditure should </t>
  </si>
  <si>
    <t>be reported under the secondary function.</t>
  </si>
  <si>
    <t xml:space="preserve">Financial year ending 30 June </t>
  </si>
  <si>
    <t>System Assets</t>
  </si>
  <si>
    <t xml:space="preserve"> - Asset renewal/replacement</t>
  </si>
  <si>
    <t>$'000</t>
  </si>
  <si>
    <t xml:space="preserve"> - Growth (demand related)</t>
  </si>
  <si>
    <t xml:space="preserve"> - Reliability enhancement</t>
  </si>
  <si>
    <t xml:space="preserve"> - Full retail contestability</t>
  </si>
  <si>
    <t xml:space="preserve"> -  Relocation</t>
  </si>
  <si>
    <t xml:space="preserve"> - Capital Contributions</t>
  </si>
  <si>
    <t xml:space="preserve"> - Relocation Contributions</t>
  </si>
  <si>
    <t xml:space="preserve"> - Other</t>
  </si>
  <si>
    <t>Total system Capex</t>
  </si>
  <si>
    <t>Non-system assets</t>
  </si>
  <si>
    <t>Total non-system Capex</t>
  </si>
  <si>
    <t>Total regulated network Capex</t>
  </si>
  <si>
    <t>TABLE RAB 2  ADJUSTMENT TO OPENING RAB</t>
  </si>
  <si>
    <t>Actual capex (net of capital contributions)</t>
  </si>
  <si>
    <t>Actual disposals</t>
  </si>
  <si>
    <t>Actual net capex</t>
  </si>
  <si>
    <t>Estimated gross capex</t>
  </si>
  <si>
    <t>Estimated disposals</t>
  </si>
  <si>
    <t>Estimated contributed assets</t>
  </si>
  <si>
    <t>estimated inflation</t>
  </si>
  <si>
    <t>estimated net capex, inflation adjusted</t>
  </si>
  <si>
    <t>difference in net capex</t>
  </si>
  <si>
    <t>return on difference</t>
  </si>
  <si>
    <t>Decision nominal pre tax WACC</t>
  </si>
  <si>
    <t>Decision inflation</t>
  </si>
  <si>
    <t>real WACC</t>
  </si>
  <si>
    <t>actual inflation</t>
  </si>
  <si>
    <t>nominal time varying WACC</t>
  </si>
  <si>
    <t>annual return on difference</t>
  </si>
  <si>
    <t>total return on difference</t>
  </si>
  <si>
    <t>TABLE RAB 3 - ASSUMPTIONS MADE IN ROLL FORWARD</t>
  </si>
  <si>
    <r>
      <t>Inflation</t>
    </r>
    <r>
      <rPr>
        <sz val="10"/>
        <rFont val="Arial"/>
        <family val="2"/>
      </rPr>
      <t xml:space="preserve"> rate to roll forward RAB</t>
    </r>
  </si>
  <si>
    <t>Inflator</t>
  </si>
  <si>
    <t>Opening value and assets lives</t>
  </si>
  <si>
    <t>Opening value</t>
  </si>
  <si>
    <t>adjustment for 2004 actual capex and disposals</t>
  </si>
  <si>
    <t>Av remaining life of assets</t>
  </si>
  <si>
    <t>years</t>
  </si>
  <si>
    <t>Av expected life of new assets</t>
  </si>
  <si>
    <t>Capital expenditure (net of cash capital contributions)</t>
  </si>
  <si>
    <t>Total capex for roll forward</t>
  </si>
  <si>
    <t>Value of assets disposed and written off</t>
  </si>
  <si>
    <t>Regulatory value of disposals</t>
  </si>
  <si>
    <t>Default = proceeds from sale</t>
  </si>
  <si>
    <t>Regulatory value of write-offs</t>
  </si>
  <si>
    <t>Default = book value</t>
  </si>
  <si>
    <t>Disposals for roll forward</t>
  </si>
  <si>
    <t>Write-offs for roll forward</t>
  </si>
  <si>
    <t>Total for roll forward</t>
  </si>
  <si>
    <t>% of disposals/write-offs in year depreciated and indexed</t>
  </si>
  <si>
    <t xml:space="preserve">% of capex in year depreciated </t>
  </si>
  <si>
    <t>% of capex of year indexed</t>
  </si>
  <si>
    <t>TABLE RAB 4 - ROLLED FORWARD RAB (nominal $'000)</t>
  </si>
  <si>
    <t>Network assets</t>
  </si>
  <si>
    <t>Capex/Additions (net of cap cons)</t>
  </si>
  <si>
    <t>disposals/assets written off</t>
  </si>
  <si>
    <t>depreciation</t>
  </si>
  <si>
    <t>Indexation</t>
  </si>
  <si>
    <t>Closing value</t>
  </si>
  <si>
    <t>adjustment for return on 2004 capex estimate</t>
  </si>
  <si>
    <t>adjustment for difference in 2004 capex estimate</t>
  </si>
  <si>
    <t>Adjusted closing value</t>
  </si>
  <si>
    <t>average remaining life (rough estimate)</t>
  </si>
  <si>
    <t>Calculation of depreciation</t>
  </si>
  <si>
    <t>Existing assets</t>
  </si>
  <si>
    <t>% depreciation remaining</t>
  </si>
  <si>
    <t xml:space="preserve">Opening value of existing assets </t>
  </si>
  <si>
    <t xml:space="preserve">Indexation </t>
  </si>
  <si>
    <t>Closing value before further depreciation</t>
  </si>
  <si>
    <t>Depreciation of indexed value</t>
  </si>
  <si>
    <t>Depreciation on new assets (undepreciated values)</t>
  </si>
  <si>
    <t>Opening value (undepreciated)</t>
  </si>
  <si>
    <t>Indexation new assets</t>
  </si>
  <si>
    <t>Depreciation for year</t>
  </si>
  <si>
    <t>Control Services RAB</t>
  </si>
  <si>
    <t>Corporate Assets</t>
  </si>
  <si>
    <t>Subtotal</t>
  </si>
  <si>
    <t>Transmission</t>
  </si>
  <si>
    <t>Total</t>
  </si>
  <si>
    <t>Distribution percentage</t>
  </si>
  <si>
    <t>Tranmission percentage</t>
  </si>
  <si>
    <t>Allocation of zone substations, FY10-FY14</t>
  </si>
  <si>
    <t>INDIRECT ALLOCATED ASSETS</t>
  </si>
  <si>
    <t>N/A</t>
  </si>
  <si>
    <t>Transmission 
Network RAB</t>
  </si>
  <si>
    <t>Transmission 
Network</t>
  </si>
  <si>
    <t>Distribution 
Network</t>
  </si>
  <si>
    <t>Sum of Net 
Book Value</t>
  </si>
  <si>
    <t>Percentage Std Control RAB assigned to transmission, 2009-14</t>
  </si>
  <si>
    <t>Percentage Std Control RAB assigned to transmission, 2014-19</t>
  </si>
  <si>
    <t xml:space="preserve">Distribution  </t>
  </si>
  <si>
    <t>2009-10</t>
  </si>
  <si>
    <t>2010-11</t>
  </si>
  <si>
    <t>2011-12</t>
  </si>
  <si>
    <t>2012-13</t>
  </si>
  <si>
    <t>2013-14</t>
  </si>
  <si>
    <t>DIRECT ALLOCATED ASSETS</t>
  </si>
  <si>
    <t>Asset register 30 June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</si>
</sst>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_);_(@_)"/>
    <numFmt numFmtId="167" formatCode="_(* #,##0.0_);_(* \(#,##0.0\);_(* &quot;-&quot;?_);_(@_)"/>
    <numFmt numFmtId="168" formatCode="#,##0;\(#,##0\)"/>
    <numFmt numFmtId="169" formatCode="_(* #,##0_);_(* \(#,##0\);_(* &quot;-&quot;??_);_(@_)"/>
    <numFmt numFmtId="170" formatCode="_(* #,##0_);_(* \(#,##0\);_(* &quot;-&quot;?_);_(@_)"/>
    <numFmt numFmtId="171" formatCode="_(* #,##0.00_);_(* \(#,##0.00\);_(* &quot;-&quot;?_);_(@_)"/>
    <numFmt numFmtId="172" formatCode="_(* #,##0.000_);_(* \(#,##0.000\);_(* &quot;-&quot;?_);_(@_)"/>
    <numFmt numFmtId="173" formatCode=";;;"/>
    <numFmt numFmtId="174" formatCode="0.0%"/>
    <numFmt numFmtId="175" formatCode="#,##0.000_);\(#,##0.000\);\-_)"/>
    <numFmt numFmtId="176" formatCode="0.00%_);\(0.00%\);\-_%_)"/>
    <numFmt numFmtId="177" formatCode="#,##0_);\(#,##0\);\-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color indexed="46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4" borderId="0" applyFont="0" applyBorder="0" applyAlignment="0">
      <alignment horizontal="right"/>
      <protection locked="0"/>
    </xf>
    <xf numFmtId="167" fontId="2" fillId="5" borderId="0" applyFont="0" applyBorder="0">
      <alignment horizontal="right"/>
    </xf>
    <xf numFmtId="167" fontId="2" fillId="5" borderId="0" applyFont="0" applyBorder="0">
      <alignment horizontal="right"/>
    </xf>
    <xf numFmtId="0" fontId="2" fillId="0" borderId="0"/>
    <xf numFmtId="170" fontId="2" fillId="0" borderId="0" applyFont="0" applyFill="0" applyBorder="0" applyAlignment="0" applyProtection="0"/>
    <xf numFmtId="166" fontId="2" fillId="4" borderId="0" applyFont="0" applyBorder="0" applyAlignment="0">
      <alignment horizontal="right"/>
      <protection locked="0"/>
    </xf>
    <xf numFmtId="9" fontId="2" fillId="0" borderId="0" applyFont="0" applyFill="0" applyBorder="0" applyAlignment="0" applyProtection="0"/>
    <xf numFmtId="166" fontId="2" fillId="7" borderId="0" applyNumberFormat="0" applyFont="0" applyBorder="0" applyAlignment="0">
      <alignment horizontal="right"/>
    </xf>
    <xf numFmtId="15" fontId="3" fillId="0" borderId="0" applyFill="0" applyBorder="0" applyProtection="0">
      <alignment horizontal="centerContinuous"/>
    </xf>
    <xf numFmtId="173" fontId="2" fillId="0" borderId="0" applyFont="0" applyFill="0" applyBorder="0" applyAlignment="0" applyProtection="0"/>
    <xf numFmtId="174" fontId="2" fillId="5" borderId="0" applyFont="0" applyBorder="0" applyAlignment="0"/>
    <xf numFmtId="166" fontId="14" fillId="7" borderId="0" applyFont="0" applyBorder="0" applyAlignment="0"/>
    <xf numFmtId="175" fontId="2" fillId="0" borderId="0" applyFont="0" applyFill="0" applyBorder="0" applyAlignment="0" applyProtection="0"/>
    <xf numFmtId="10" fontId="2" fillId="4" borderId="0" applyFont="0" applyBorder="0">
      <alignment horizontal="right"/>
      <protection locked="0"/>
    </xf>
    <xf numFmtId="166" fontId="2" fillId="8" borderId="0" applyFont="0" applyBorder="0" applyAlignment="0">
      <alignment horizontal="right"/>
      <protection locked="0"/>
    </xf>
    <xf numFmtId="3" fontId="2" fillId="9" borderId="0" applyFont="0" applyBorder="0">
      <protection locked="0"/>
    </xf>
    <xf numFmtId="174" fontId="15" fillId="9" borderId="0" applyBorder="0" applyAlignment="0">
      <protection locked="0"/>
    </xf>
    <xf numFmtId="170" fontId="2" fillId="2" borderId="0" applyFont="0" applyBorder="0">
      <alignment horizontal="right"/>
      <protection locked="0"/>
    </xf>
    <xf numFmtId="10" fontId="3" fillId="2" borderId="0" applyFont="0" applyBorder="0" applyAlignment="0">
      <alignment horizontal="left"/>
      <protection locked="0"/>
    </xf>
    <xf numFmtId="166" fontId="2" fillId="5" borderId="0" applyFont="0" applyBorder="0">
      <alignment horizontal="right"/>
      <protection locked="0"/>
    </xf>
    <xf numFmtId="9" fontId="3" fillId="5" borderId="0" applyFont="0" applyBorder="0">
      <alignment horizontal="right"/>
      <protection locked="0"/>
    </xf>
    <xf numFmtId="174" fontId="16" fillId="10" borderId="0" applyBorder="0" applyAlignment="0"/>
    <xf numFmtId="167" fontId="14" fillId="7" borderId="4" applyFont="0" applyBorder="0" applyAlignment="0"/>
    <xf numFmtId="174" fontId="15" fillId="7" borderId="0" applyFont="0" applyBorder="0" applyAlignment="0"/>
    <xf numFmtId="176" fontId="9" fillId="0" borderId="0" applyNumberFormat="0" applyFill="0" applyBorder="0" applyAlignment="0">
      <protection locked="0"/>
    </xf>
    <xf numFmtId="0" fontId="17" fillId="0" borderId="0" applyNumberFormat="0" applyFill="0" applyBorder="0" applyAlignment="0">
      <protection locked="0"/>
    </xf>
    <xf numFmtId="40" fontId="18" fillId="11" borderId="0">
      <alignment horizontal="right"/>
    </xf>
    <xf numFmtId="0" fontId="19" fillId="12" borderId="0">
      <alignment horizontal="center"/>
    </xf>
    <xf numFmtId="0" fontId="20" fillId="13" borderId="0"/>
    <xf numFmtId="0" fontId="21" fillId="11" borderId="0" applyBorder="0">
      <alignment horizontal="centerContinuous"/>
    </xf>
    <xf numFmtId="0" fontId="22" fillId="13" borderId="0" applyBorder="0">
      <alignment horizontal="centerContinuous"/>
    </xf>
    <xf numFmtId="177" fontId="3" fillId="0" borderId="0" applyNumberFormat="0" applyFill="0" applyBorder="0" applyAlignment="0" applyProtection="0"/>
    <xf numFmtId="177" fontId="20" fillId="14" borderId="0" applyNumberFormat="0" applyBorder="0" applyProtection="0">
      <alignment horizontal="centerContinuous"/>
    </xf>
    <xf numFmtId="177" fontId="8" fillId="0" borderId="0" applyNumberFormat="0" applyFill="0" applyBorder="0" applyAlignment="0" applyProtection="0"/>
    <xf numFmtId="15" fontId="23" fillId="14" borderId="0" applyBorder="0" applyProtection="0">
      <alignment horizontal="centerContinuous"/>
    </xf>
    <xf numFmtId="15" fontId="24" fillId="14" borderId="0" applyBorder="0" applyProtection="0">
      <alignment horizontal="centerContinuous"/>
    </xf>
    <xf numFmtId="177" fontId="20" fillId="14" borderId="0" applyNumberFormat="0" applyBorder="0" applyProtection="0">
      <alignment horizontal="centerContinuous"/>
    </xf>
    <xf numFmtId="0" fontId="25" fillId="1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7" fontId="2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165" fontId="0" fillId="0" borderId="0" xfId="1" applyFont="1"/>
    <xf numFmtId="0" fontId="4" fillId="3" borderId="2" xfId="0" applyFont="1" applyFill="1" applyBorder="1"/>
    <xf numFmtId="166" fontId="2" fillId="4" borderId="0" xfId="5" applyFont="1" applyBorder="1" applyAlignment="1" applyProtection="1">
      <alignment horizontal="left"/>
    </xf>
    <xf numFmtId="168" fontId="2" fillId="5" borderId="0" xfId="6" applyNumberFormat="1" applyFont="1" applyBorder="1" applyAlignment="1">
      <alignment horizontal="right"/>
    </xf>
    <xf numFmtId="168" fontId="2" fillId="0" borderId="4" xfId="6" applyNumberFormat="1" applyFont="1" applyFill="1" applyBorder="1" applyAlignment="1">
      <alignment horizontal="left"/>
    </xf>
    <xf numFmtId="167" fontId="7" fillId="0" borderId="0" xfId="7" applyFont="1" applyFill="1" applyBorder="1">
      <alignment horizontal="right"/>
    </xf>
    <xf numFmtId="167" fontId="6" fillId="0" borderId="0" xfId="7" applyFont="1" applyFill="1" applyBorder="1" applyAlignment="1">
      <alignment horizontal="left"/>
    </xf>
    <xf numFmtId="0" fontId="2" fillId="0" borderId="0" xfId="8" applyFont="1" applyBorder="1" applyAlignment="1">
      <alignment horizontal="center"/>
    </xf>
    <xf numFmtId="0" fontId="2" fillId="0" borderId="0" xfId="8" applyFont="1" applyBorder="1" applyAlignment="1"/>
    <xf numFmtId="168" fontId="2" fillId="0" borderId="0" xfId="8" applyNumberFormat="1" applyFont="1" applyBorder="1" applyAlignment="1"/>
    <xf numFmtId="0" fontId="2" fillId="0" borderId="5" xfId="8" applyFont="1" applyFill="1" applyBorder="1" applyAlignment="1" applyProtection="1">
      <alignment horizontal="center"/>
    </xf>
    <xf numFmtId="0" fontId="2" fillId="0" borderId="6" xfId="8" applyFont="1" applyBorder="1" applyAlignment="1">
      <alignment horizontal="center"/>
    </xf>
    <xf numFmtId="0" fontId="2" fillId="0" borderId="6" xfId="8" applyFont="1" applyBorder="1" applyAlignment="1">
      <alignment horizontal="right"/>
    </xf>
    <xf numFmtId="1" fontId="3" fillId="0" borderId="6" xfId="9" applyNumberFormat="1" applyFont="1" applyBorder="1" applyAlignment="1">
      <alignment horizontal="right"/>
    </xf>
    <xf numFmtId="1" fontId="3" fillId="0" borderId="7" xfId="9" applyNumberFormat="1" applyFont="1" applyBorder="1" applyAlignment="1">
      <alignment horizontal="right"/>
    </xf>
    <xf numFmtId="0" fontId="2" fillId="0" borderId="0" xfId="8" applyFont="1" applyAlignment="1"/>
    <xf numFmtId="0" fontId="2" fillId="0" borderId="8" xfId="8" applyFont="1" applyBorder="1" applyAlignment="1"/>
    <xf numFmtId="0" fontId="2" fillId="0" borderId="9" xfId="8" applyFont="1" applyBorder="1" applyAlignment="1"/>
    <xf numFmtId="0" fontId="2" fillId="0" borderId="10" xfId="8" applyFont="1" applyBorder="1" applyAlignment="1"/>
    <xf numFmtId="0" fontId="3" fillId="0" borderId="8" xfId="8" applyFont="1" applyFill="1" applyBorder="1" applyAlignment="1" applyProtection="1"/>
    <xf numFmtId="0" fontId="2" fillId="0" borderId="4" xfId="8" applyFont="1" applyBorder="1" applyAlignment="1"/>
    <xf numFmtId="0" fontId="2" fillId="0" borderId="11" xfId="8" applyFont="1" applyBorder="1" applyAlignment="1"/>
    <xf numFmtId="0" fontId="2" fillId="0" borderId="8" xfId="8" applyFont="1" applyFill="1" applyBorder="1" applyAlignment="1" applyProtection="1"/>
    <xf numFmtId="0" fontId="2" fillId="0" borderId="0" xfId="8" applyFont="1" applyFill="1" applyBorder="1" applyAlignment="1" applyProtection="1"/>
    <xf numFmtId="168" fontId="2" fillId="5" borderId="4" xfId="6" applyNumberFormat="1" applyFont="1" applyBorder="1" applyAlignment="1">
      <alignment horizontal="right"/>
    </xf>
    <xf numFmtId="168" fontId="2" fillId="5" borderId="11" xfId="6" applyNumberFormat="1" applyFont="1" applyBorder="1" applyAlignment="1">
      <alignment horizontal="right"/>
    </xf>
    <xf numFmtId="3" fontId="2" fillId="5" borderId="4" xfId="6" applyNumberFormat="1" applyFont="1" applyBorder="1" applyAlignment="1">
      <alignment horizontal="right"/>
    </xf>
    <xf numFmtId="3" fontId="2" fillId="5" borderId="0" xfId="6" applyNumberFormat="1" applyFont="1" applyBorder="1" applyAlignment="1">
      <alignment horizontal="right"/>
    </xf>
    <xf numFmtId="3" fontId="2" fillId="5" borderId="11" xfId="6" applyNumberFormat="1" applyFont="1" applyBorder="1" applyAlignment="1">
      <alignment horizontal="right"/>
    </xf>
    <xf numFmtId="168" fontId="2" fillId="0" borderId="4" xfId="6" applyNumberFormat="1" applyFont="1" applyFill="1" applyBorder="1" applyAlignment="1">
      <alignment horizontal="right"/>
    </xf>
    <xf numFmtId="168" fontId="2" fillId="0" borderId="0" xfId="6" applyNumberFormat="1" applyFont="1" applyFill="1" applyBorder="1" applyAlignment="1">
      <alignment horizontal="right"/>
    </xf>
    <xf numFmtId="168" fontId="2" fillId="0" borderId="11" xfId="10" applyNumberFormat="1" applyFont="1" applyFill="1" applyBorder="1" applyAlignment="1" applyProtection="1">
      <alignment horizontal="right"/>
    </xf>
    <xf numFmtId="168" fontId="2" fillId="0" borderId="4" xfId="10" applyNumberFormat="1" applyFont="1" applyFill="1" applyBorder="1" applyAlignment="1" applyProtection="1">
      <alignment horizontal="right"/>
    </xf>
    <xf numFmtId="168" fontId="2" fillId="0" borderId="0" xfId="10" applyNumberFormat="1" applyFont="1" applyFill="1" applyBorder="1" applyAlignment="1" applyProtection="1">
      <alignment horizontal="right"/>
    </xf>
    <xf numFmtId="168" fontId="2" fillId="5" borderId="4" xfId="6" quotePrefix="1" applyNumberFormat="1" applyFont="1" applyBorder="1" applyAlignment="1">
      <alignment horizontal="right"/>
    </xf>
    <xf numFmtId="168" fontId="2" fillId="5" borderId="0" xfId="6" quotePrefix="1" applyNumberFormat="1" applyFont="1" applyBorder="1" applyAlignment="1">
      <alignment horizontal="right"/>
    </xf>
    <xf numFmtId="168" fontId="2" fillId="5" borderId="11" xfId="6" quotePrefix="1" applyNumberFormat="1" applyFont="1" applyBorder="1" applyAlignment="1">
      <alignment horizontal="right"/>
    </xf>
    <xf numFmtId="168" fontId="2" fillId="0" borderId="12" xfId="10" applyNumberFormat="1" applyFont="1" applyFill="1" applyBorder="1" applyAlignment="1" applyProtection="1">
      <alignment horizontal="right"/>
    </xf>
    <xf numFmtId="0" fontId="3" fillId="0" borderId="13" xfId="8" applyFont="1" applyFill="1" applyBorder="1" applyAlignment="1" applyProtection="1"/>
    <xf numFmtId="0" fontId="2" fillId="0" borderId="14" xfId="8" applyFont="1" applyBorder="1" applyAlignment="1">
      <alignment horizontal="center"/>
    </xf>
    <xf numFmtId="0" fontId="2" fillId="0" borderId="14" xfId="8" applyFont="1" applyFill="1" applyBorder="1" applyAlignment="1" applyProtection="1"/>
    <xf numFmtId="168" fontId="2" fillId="0" borderId="15" xfId="10" applyNumberFormat="1" applyFont="1" applyFill="1" applyBorder="1" applyAlignment="1" applyProtection="1">
      <alignment horizontal="right"/>
    </xf>
    <xf numFmtId="168" fontId="2" fillId="0" borderId="16" xfId="10" applyNumberFormat="1" applyFont="1" applyFill="1" applyBorder="1" applyAlignment="1" applyProtection="1">
      <alignment horizontal="right"/>
    </xf>
    <xf numFmtId="168" fontId="2" fillId="0" borderId="14" xfId="10" applyNumberFormat="1" applyFont="1" applyFill="1" applyBorder="1" applyAlignment="1" applyProtection="1">
      <alignment horizontal="right"/>
    </xf>
    <xf numFmtId="168" fontId="2" fillId="0" borderId="17" xfId="10" applyNumberFormat="1" applyFont="1" applyFill="1" applyBorder="1" applyAlignment="1" applyProtection="1">
      <alignment horizontal="right"/>
    </xf>
    <xf numFmtId="1" fontId="3" fillId="0" borderId="9" xfId="9" applyNumberFormat="1" applyFont="1" applyBorder="1" applyAlignment="1">
      <alignment horizontal="right"/>
    </xf>
    <xf numFmtId="1" fontId="3" fillId="0" borderId="0" xfId="9" applyNumberFormat="1" applyFont="1" applyBorder="1" applyAlignment="1">
      <alignment horizontal="right"/>
    </xf>
    <xf numFmtId="1" fontId="3" fillId="0" borderId="18" xfId="9" applyNumberFormat="1" applyFont="1" applyBorder="1" applyAlignment="1">
      <alignment horizontal="right"/>
    </xf>
    <xf numFmtId="1" fontId="3" fillId="0" borderId="10" xfId="9" applyNumberFormat="1" applyFont="1" applyBorder="1" applyAlignment="1">
      <alignment horizontal="right"/>
    </xf>
    <xf numFmtId="1" fontId="3" fillId="0" borderId="11" xfId="9" applyNumberFormat="1" applyFont="1" applyBorder="1" applyAlignment="1">
      <alignment horizontal="right"/>
    </xf>
    <xf numFmtId="1" fontId="2" fillId="5" borderId="4" xfId="6" applyNumberFormat="1" applyFont="1" applyBorder="1" applyAlignment="1">
      <alignment horizontal="right"/>
    </xf>
    <xf numFmtId="1" fontId="3" fillId="0" borderId="4" xfId="9" applyNumberFormat="1" applyFont="1" applyBorder="1" applyAlignment="1">
      <alignment horizontal="right"/>
    </xf>
    <xf numFmtId="168" fontId="2" fillId="6" borderId="4" xfId="6" applyNumberFormat="1" applyFont="1" applyFill="1" applyBorder="1" applyAlignment="1">
      <alignment horizontal="right"/>
    </xf>
    <xf numFmtId="1" fontId="2" fillId="6" borderId="4" xfId="6" applyNumberFormat="1" applyFont="1" applyFill="1" applyBorder="1" applyAlignment="1">
      <alignment horizontal="right"/>
    </xf>
    <xf numFmtId="10" fontId="2" fillId="5" borderId="4" xfId="11" applyNumberFormat="1" applyFont="1" applyFill="1" applyBorder="1" applyAlignment="1">
      <alignment horizontal="right"/>
    </xf>
    <xf numFmtId="10" fontId="2" fillId="0" borderId="4" xfId="11" applyNumberFormat="1" applyFont="1" applyBorder="1"/>
    <xf numFmtId="10" fontId="2" fillId="6" borderId="4" xfId="11" applyNumberFormat="1" applyFont="1" applyFill="1" applyBorder="1" applyAlignment="1">
      <alignment horizontal="right"/>
    </xf>
    <xf numFmtId="10" fontId="2" fillId="6" borderId="0" xfId="11" applyNumberFormat="1" applyFont="1" applyFill="1" applyBorder="1" applyAlignment="1">
      <alignment horizontal="right"/>
    </xf>
    <xf numFmtId="10" fontId="2" fillId="6" borderId="11" xfId="11" applyNumberFormat="1" applyFont="1" applyFill="1" applyBorder="1" applyAlignment="1">
      <alignment horizontal="right"/>
    </xf>
    <xf numFmtId="10" fontId="2" fillId="0" borderId="0" xfId="11" applyNumberFormat="1" applyFont="1" applyBorder="1"/>
    <xf numFmtId="10" fontId="2" fillId="0" borderId="11" xfId="11" applyNumberFormat="1" applyFont="1" applyBorder="1"/>
    <xf numFmtId="171" fontId="2" fillId="0" borderId="0" xfId="9" applyNumberFormat="1" applyFont="1" applyFill="1" applyBorder="1" applyAlignment="1">
      <alignment horizontal="right"/>
    </xf>
    <xf numFmtId="171" fontId="2" fillId="0" borderId="11" xfId="9" applyNumberFormat="1" applyFont="1" applyFill="1" applyBorder="1" applyAlignment="1">
      <alignment horizontal="right"/>
    </xf>
    <xf numFmtId="10" fontId="2" fillId="0" borderId="0" xfId="11" applyNumberFormat="1" applyFont="1" applyFill="1" applyBorder="1" applyAlignment="1">
      <alignment horizontal="right"/>
    </xf>
    <xf numFmtId="10" fontId="2" fillId="0" borderId="11" xfId="11" applyNumberFormat="1" applyFont="1" applyFill="1" applyBorder="1" applyAlignment="1">
      <alignment horizontal="right"/>
    </xf>
    <xf numFmtId="172" fontId="2" fillId="0" borderId="0" xfId="9" applyNumberFormat="1" applyFont="1" applyFill="1" applyBorder="1" applyAlignment="1">
      <alignment horizontal="right"/>
    </xf>
    <xf numFmtId="172" fontId="2" fillId="0" borderId="11" xfId="9" applyNumberFormat="1" applyFont="1" applyFill="1" applyBorder="1" applyAlignment="1">
      <alignment horizontal="right"/>
    </xf>
    <xf numFmtId="3" fontId="2" fillId="5" borderId="0" xfId="7" applyNumberFormat="1" applyFont="1" applyBorder="1">
      <alignment horizontal="right"/>
    </xf>
    <xf numFmtId="170" fontId="2" fillId="5" borderId="0" xfId="7" applyNumberFormat="1" applyFont="1" applyBorder="1">
      <alignment horizontal="right"/>
    </xf>
    <xf numFmtId="166" fontId="2" fillId="4" borderId="11" xfId="5" applyFont="1" applyBorder="1" applyAlignment="1" applyProtection="1">
      <alignment horizontal="left"/>
    </xf>
    <xf numFmtId="170" fontId="2" fillId="5" borderId="11" xfId="7" applyNumberFormat="1" applyFont="1" applyBorder="1">
      <alignment horizontal="right"/>
    </xf>
    <xf numFmtId="9" fontId="8" fillId="0" borderId="0" xfId="11" applyFont="1" applyBorder="1" applyAlignment="1">
      <alignment horizontal="left"/>
    </xf>
    <xf numFmtId="9" fontId="2" fillId="0" borderId="0" xfId="11" applyFont="1" applyBorder="1"/>
    <xf numFmtId="9" fontId="2" fillId="0" borderId="11" xfId="11" applyFont="1" applyBorder="1"/>
    <xf numFmtId="10" fontId="2" fillId="0" borderId="22" xfId="11" applyNumberFormat="1" applyFont="1" applyBorder="1"/>
    <xf numFmtId="3" fontId="0" fillId="0" borderId="0" xfId="0" applyNumberFormat="1"/>
    <xf numFmtId="3" fontId="0" fillId="0" borderId="0" xfId="1" applyNumberFormat="1" applyFont="1"/>
    <xf numFmtId="3" fontId="4" fillId="3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169" fontId="0" fillId="0" borderId="0" xfId="1" applyNumberFormat="1" applyFont="1"/>
    <xf numFmtId="0" fontId="0" fillId="0" borderId="0" xfId="0" applyFill="1" applyAlignment="1">
      <alignment horizontal="left"/>
    </xf>
    <xf numFmtId="3" fontId="0" fillId="0" borderId="0" xfId="0" applyNumberFormat="1" applyFill="1"/>
    <xf numFmtId="3" fontId="4" fillId="16" borderId="1" xfId="0" applyNumberFormat="1" applyFont="1" applyFill="1" applyBorder="1"/>
    <xf numFmtId="0" fontId="2" fillId="0" borderId="0" xfId="0" applyFont="1"/>
    <xf numFmtId="0" fontId="2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Protection="1"/>
    <xf numFmtId="0" fontId="2" fillId="0" borderId="0" xfId="0" applyFont="1" applyAlignment="1" applyProtection="1"/>
    <xf numFmtId="0" fontId="2" fillId="0" borderId="0" xfId="0" applyFont="1" applyProtection="1"/>
    <xf numFmtId="0" fontId="3" fillId="0" borderId="0" xfId="0" applyFont="1" applyFill="1" applyAlignment="1">
      <alignment horizontal="center"/>
    </xf>
    <xf numFmtId="0" fontId="3" fillId="0" borderId="0" xfId="0" applyFont="1" applyFill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Fill="1" applyProtection="1"/>
    <xf numFmtId="15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Alignment="1" applyProtection="1"/>
    <xf numFmtId="0" fontId="6" fillId="0" borderId="0" xfId="0" applyFont="1" applyFill="1"/>
    <xf numFmtId="0" fontId="3" fillId="0" borderId="0" xfId="0" applyFont="1" applyBorder="1" applyProtection="1"/>
    <xf numFmtId="169" fontId="6" fillId="0" borderId="0" xfId="0" applyNumberFormat="1" applyFont="1" applyFill="1" applyBorder="1" applyAlignment="1" applyProtection="1">
      <alignment horizontal="left"/>
    </xf>
    <xf numFmtId="169" fontId="6" fillId="0" borderId="0" xfId="0" applyNumberFormat="1" applyFont="1" applyFill="1" applyBorder="1" applyProtection="1"/>
    <xf numFmtId="0" fontId="7" fillId="0" borderId="0" xfId="0" applyFont="1" applyFill="1"/>
    <xf numFmtId="0" fontId="8" fillId="0" borderId="0" xfId="0" applyFont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Fill="1" applyBorder="1"/>
    <xf numFmtId="0" fontId="2" fillId="0" borderId="8" xfId="0" applyFont="1" applyBorder="1"/>
    <xf numFmtId="0" fontId="2" fillId="0" borderId="8" xfId="0" applyFont="1" applyFill="1" applyBorder="1"/>
    <xf numFmtId="168" fontId="2" fillId="0" borderId="4" xfId="0" applyNumberFormat="1" applyFont="1" applyBorder="1"/>
    <xf numFmtId="168" fontId="2" fillId="0" borderId="0" xfId="0" applyNumberFormat="1" applyFont="1" applyBorder="1"/>
    <xf numFmtId="0" fontId="2" fillId="0" borderId="11" xfId="0" applyFont="1" applyBorder="1"/>
    <xf numFmtId="168" fontId="2" fillId="6" borderId="4" xfId="0" applyNumberFormat="1" applyFont="1" applyFill="1" applyBorder="1"/>
    <xf numFmtId="0" fontId="2" fillId="0" borderId="4" xfId="0" applyFont="1" applyBorder="1"/>
    <xf numFmtId="1" fontId="2" fillId="0" borderId="4" xfId="0" applyNumberFormat="1" applyFont="1" applyBorder="1"/>
    <xf numFmtId="2" fontId="2" fillId="0" borderId="12" xfId="0" applyNumberFormat="1" applyFont="1" applyBorder="1"/>
    <xf numFmtId="2" fontId="2" fillId="0" borderId="0" xfId="0" applyNumberFormat="1" applyFont="1" applyBorder="1"/>
    <xf numFmtId="2" fontId="2" fillId="0" borderId="4" xfId="0" applyNumberFormat="1" applyFont="1" applyBorder="1"/>
    <xf numFmtId="1" fontId="2" fillId="0" borderId="0" xfId="0" applyNumberFormat="1" applyFont="1" applyBorder="1"/>
    <xf numFmtId="2" fontId="2" fillId="0" borderId="19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3" fillId="0" borderId="0" xfId="0" applyFont="1" applyBorder="1"/>
    <xf numFmtId="0" fontId="3" fillId="0" borderId="8" xfId="0" applyFont="1" applyFill="1" applyBorder="1"/>
    <xf numFmtId="0" fontId="3" fillId="0" borderId="8" xfId="0" applyFont="1" applyBorder="1"/>
    <xf numFmtId="0" fontId="9" fillId="0" borderId="0" xfId="0" applyFont="1" applyBorder="1"/>
    <xf numFmtId="168" fontId="10" fillId="6" borderId="0" xfId="0" applyNumberFormat="1" applyFont="1" applyFill="1" applyBorder="1"/>
    <xf numFmtId="166" fontId="2" fillId="0" borderId="20" xfId="0" applyNumberFormat="1" applyFont="1" applyBorder="1"/>
    <xf numFmtId="166" fontId="2" fillId="0" borderId="19" xfId="0" applyNumberFormat="1" applyFont="1" applyBorder="1"/>
    <xf numFmtId="0" fontId="8" fillId="0" borderId="8" xfId="0" applyFont="1" applyFill="1" applyBorder="1"/>
    <xf numFmtId="170" fontId="2" fillId="0" borderId="0" xfId="0" applyNumberFormat="1" applyFont="1" applyBorder="1"/>
    <xf numFmtId="170" fontId="2" fillId="0" borderId="11" xfId="0" applyNumberFormat="1" applyFont="1" applyBorder="1"/>
    <xf numFmtId="170" fontId="2" fillId="0" borderId="21" xfId="0" applyNumberFormat="1" applyFont="1" applyBorder="1"/>
    <xf numFmtId="170" fontId="2" fillId="0" borderId="20" xfId="0" applyNumberFormat="1" applyFont="1" applyBorder="1"/>
    <xf numFmtId="170" fontId="2" fillId="0" borderId="19" xfId="0" applyNumberFormat="1" applyFont="1" applyBorder="1"/>
    <xf numFmtId="0" fontId="2" fillId="0" borderId="8" xfId="0" applyFont="1" applyFill="1" applyBorder="1" applyAlignment="1">
      <alignment wrapText="1"/>
    </xf>
    <xf numFmtId="0" fontId="3" fillId="0" borderId="0" xfId="0" applyFont="1"/>
    <xf numFmtId="170" fontId="3" fillId="0" borderId="22" xfId="0" applyNumberFormat="1" applyFont="1" applyBorder="1"/>
    <xf numFmtId="170" fontId="2" fillId="0" borderId="0" xfId="0" applyNumberFormat="1" applyFont="1"/>
    <xf numFmtId="170" fontId="2" fillId="0" borderId="0" xfId="0" applyNumberFormat="1" applyFont="1" applyFill="1" applyBorder="1"/>
    <xf numFmtId="170" fontId="2" fillId="0" borderId="11" xfId="0" applyNumberFormat="1" applyFont="1" applyFill="1" applyBorder="1"/>
    <xf numFmtId="170" fontId="3" fillId="0" borderId="0" xfId="0" applyNumberFormat="1" applyFont="1" applyBorder="1"/>
    <xf numFmtId="170" fontId="3" fillId="0" borderId="11" xfId="0" applyNumberFormat="1" applyFont="1" applyBorder="1"/>
    <xf numFmtId="0" fontId="2" fillId="6" borderId="8" xfId="0" applyFont="1" applyFill="1" applyBorder="1"/>
    <xf numFmtId="0" fontId="2" fillId="6" borderId="0" xfId="0" applyFont="1" applyFill="1" applyBorder="1"/>
    <xf numFmtId="0" fontId="3" fillId="6" borderId="0" xfId="0" applyFont="1" applyFill="1" applyBorder="1"/>
    <xf numFmtId="170" fontId="3" fillId="6" borderId="0" xfId="0" applyNumberFormat="1" applyFont="1" applyFill="1" applyBorder="1"/>
    <xf numFmtId="170" fontId="2" fillId="6" borderId="11" xfId="0" applyNumberFormat="1" applyFont="1" applyFill="1" applyBorder="1"/>
    <xf numFmtId="170" fontId="3" fillId="0" borderId="8" xfId="0" applyNumberFormat="1" applyFont="1" applyBorder="1"/>
    <xf numFmtId="165" fontId="2" fillId="0" borderId="0" xfId="0" applyNumberFormat="1" applyFont="1"/>
    <xf numFmtId="0" fontId="2" fillId="0" borderId="23" xfId="0" applyFont="1" applyBorder="1"/>
    <xf numFmtId="165" fontId="2" fillId="0" borderId="3" xfId="0" applyNumberFormat="1" applyFont="1" applyBorder="1"/>
    <xf numFmtId="165" fontId="2" fillId="0" borderId="21" xfId="0" applyNumberFormat="1" applyFont="1" applyBorder="1"/>
    <xf numFmtId="0" fontId="11" fillId="0" borderId="8" xfId="0" applyFont="1" applyBorder="1"/>
    <xf numFmtId="167" fontId="2" fillId="0" borderId="0" xfId="0" applyNumberFormat="1" applyFont="1" applyBorder="1"/>
    <xf numFmtId="167" fontId="2" fillId="0" borderId="11" xfId="0" applyNumberFormat="1" applyFont="1" applyBorder="1"/>
    <xf numFmtId="0" fontId="2" fillId="0" borderId="11" xfId="0" applyFont="1" applyFill="1" applyBorder="1"/>
    <xf numFmtId="0" fontId="2" fillId="0" borderId="13" xfId="0" applyFont="1" applyFill="1" applyBorder="1"/>
    <xf numFmtId="10" fontId="0" fillId="0" borderId="25" xfId="0" applyNumberFormat="1" applyBorder="1"/>
    <xf numFmtId="10" fontId="0" fillId="0" borderId="26" xfId="0" applyNumberFormat="1" applyBorder="1"/>
    <xf numFmtId="10" fontId="4" fillId="17" borderId="27" xfId="0" applyNumberFormat="1" applyFont="1" applyFill="1" applyBorder="1"/>
    <xf numFmtId="0" fontId="4" fillId="17" borderId="2" xfId="42" applyFont="1" applyFill="1" applyBorder="1" applyAlignment="1">
      <alignment horizontal="right" wrapText="1"/>
    </xf>
    <xf numFmtId="3" fontId="4" fillId="18" borderId="0" xfId="0" applyNumberFormat="1" applyFont="1" applyFill="1" applyAlignment="1">
      <alignment horizontal="right"/>
    </xf>
    <xf numFmtId="0" fontId="4" fillId="0" borderId="0" xfId="43" applyFont="1" applyAlignment="1"/>
    <xf numFmtId="0" fontId="4" fillId="0" borderId="0" xfId="0" applyFont="1" applyFill="1" applyBorder="1"/>
    <xf numFmtId="10" fontId="4" fillId="0" borderId="0" xfId="0" applyNumberFormat="1" applyFont="1"/>
    <xf numFmtId="0" fontId="4" fillId="0" borderId="0" xfId="0" applyFont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1" applyFont="1" applyAlignment="1">
      <alignment horizontal="right"/>
    </xf>
    <xf numFmtId="0" fontId="4" fillId="3" borderId="2" xfId="0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1" applyNumberFormat="1" applyFont="1" applyAlignment="1">
      <alignment horizontal="right"/>
    </xf>
    <xf numFmtId="10" fontId="0" fillId="0" borderId="25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10" fontId="0" fillId="17" borderId="24" xfId="0" applyNumberForma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4" fillId="0" borderId="0" xfId="0" applyFont="1"/>
  </cellXfs>
  <cellStyles count="47">
    <cellStyle name="Blockout" xfId="12"/>
    <cellStyle name="Column - Heading" xfId="13"/>
    <cellStyle name="Comma" xfId="1" builtinId="3"/>
    <cellStyle name="Comma 2" xfId="3"/>
    <cellStyle name="Comma 3" xfId="4"/>
    <cellStyle name="Comma_20080104 - ACT RFM" xfId="9"/>
    <cellStyle name="Currency 8 2" xfId="44"/>
    <cellStyle name="Good" xfId="42" builtinId="26"/>
    <cellStyle name="Hidden" xfId="14"/>
    <cellStyle name="import" xfId="7"/>
    <cellStyle name="import%" xfId="15"/>
    <cellStyle name="Import_Capex_2001-2009" xfId="16"/>
    <cellStyle name="import_ICRC Electricity model 1-1  (1 Feb 2003) " xfId="6"/>
    <cellStyle name="Index" xfId="17"/>
    <cellStyle name="Input1" xfId="5"/>
    <cellStyle name="Input1%" xfId="18"/>
    <cellStyle name="Input1_Capex_2001-2009" xfId="19"/>
    <cellStyle name="Input1_ICRC Electricity model 1-1  (1 Feb 2003) " xfId="10"/>
    <cellStyle name="Input1default" xfId="20"/>
    <cellStyle name="Input1default%" xfId="21"/>
    <cellStyle name="Input2" xfId="22"/>
    <cellStyle name="Input2%" xfId="23"/>
    <cellStyle name="Input3" xfId="24"/>
    <cellStyle name="Input3%" xfId="25"/>
    <cellStyle name="key result" xfId="26"/>
    <cellStyle name="Local import" xfId="27"/>
    <cellStyle name="Local import %" xfId="28"/>
    <cellStyle name="LV Input" xfId="29"/>
    <cellStyle name="Normal" xfId="0" builtinId="0"/>
    <cellStyle name="Normal 102 2" xfId="43"/>
    <cellStyle name="Normal 2" xfId="2"/>
    <cellStyle name="Normal 3 2 2" xfId="45"/>
    <cellStyle name="Normal_ICRC Electricity model 1-1  (1 Feb 2003) " xfId="8"/>
    <cellStyle name="Notes" xfId="30"/>
    <cellStyle name="Output Amounts" xfId="31"/>
    <cellStyle name="Output Column Headings" xfId="32"/>
    <cellStyle name="Output Line Items" xfId="33"/>
    <cellStyle name="Output Report Heading" xfId="34"/>
    <cellStyle name="Output Report Title" xfId="35"/>
    <cellStyle name="Percent 10 2" xfId="46"/>
    <cellStyle name="Percent 2" xfId="11"/>
    <cellStyle name="Row - Heading" xfId="36"/>
    <cellStyle name="Row - Major Heading" xfId="37"/>
    <cellStyle name="Row - SubHeading" xfId="38"/>
    <cellStyle name="Title 1" xfId="39"/>
    <cellStyle name="Title 2" xfId="40"/>
    <cellStyle name="Title 3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3</xdr:col>
      <xdr:colOff>247650</xdr:colOff>
      <xdr:row>4</xdr:row>
      <xdr:rowOff>66675</xdr:rowOff>
    </xdr:to>
    <xdr:pic>
      <xdr:nvPicPr>
        <xdr:cNvPr id="2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8575"/>
          <a:ext cx="2733675" cy="6858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247650</xdr:colOff>
      <xdr:row>59</xdr:row>
      <xdr:rowOff>104775</xdr:rowOff>
    </xdr:from>
    <xdr:to>
      <xdr:col>7</xdr:col>
      <xdr:colOff>561975</xdr:colOff>
      <xdr:row>63</xdr:row>
      <xdr:rowOff>142875</xdr:rowOff>
    </xdr:to>
    <xdr:sp macro="" textlink="">
      <xdr:nvSpPr>
        <xdr:cNvPr id="3" name="Text Box 203"/>
        <xdr:cNvSpPr txBox="1">
          <a:spLocks noChangeArrowheads="1"/>
        </xdr:cNvSpPr>
      </xdr:nvSpPr>
      <xdr:spPr bwMode="auto">
        <a:xfrm>
          <a:off x="4181475" y="10125075"/>
          <a:ext cx="1743075" cy="685800"/>
        </a:xfrm>
        <a:prstGeom prst="rect">
          <a:avLst/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deleted ActewAGL numbers 24,915 (est gross capex), 0 (est disposals), 1,820 (est contributions)</a:t>
          </a:r>
        </a:p>
      </xdr:txBody>
    </xdr:sp>
    <xdr:clientData/>
  </xdr:twoCellAnchor>
  <xdr:twoCellAnchor>
    <xdr:from>
      <xdr:col>5</xdr:col>
      <xdr:colOff>28575</xdr:colOff>
      <xdr:row>60</xdr:row>
      <xdr:rowOff>47625</xdr:rowOff>
    </xdr:from>
    <xdr:to>
      <xdr:col>5</xdr:col>
      <xdr:colOff>219075</xdr:colOff>
      <xdr:row>61</xdr:row>
      <xdr:rowOff>66675</xdr:rowOff>
    </xdr:to>
    <xdr:sp macro="" textlink="">
      <xdr:nvSpPr>
        <xdr:cNvPr id="4" name="Line 205"/>
        <xdr:cNvSpPr>
          <a:spLocks noChangeShapeType="1"/>
        </xdr:cNvSpPr>
      </xdr:nvSpPr>
      <xdr:spPr bwMode="auto">
        <a:xfrm flipH="1">
          <a:off x="3962400" y="10229850"/>
          <a:ext cx="1905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238125</xdr:colOff>
      <xdr:row>64</xdr:row>
      <xdr:rowOff>57150</xdr:rowOff>
    </xdr:from>
    <xdr:to>
      <xdr:col>7</xdr:col>
      <xdr:colOff>304800</xdr:colOff>
      <xdr:row>66</xdr:row>
      <xdr:rowOff>114300</xdr:rowOff>
    </xdr:to>
    <xdr:sp macro="" textlink="">
      <xdr:nvSpPr>
        <xdr:cNvPr id="5" name="Text Box 206"/>
        <xdr:cNvSpPr txBox="1">
          <a:spLocks noChangeArrowheads="1"/>
        </xdr:cNvSpPr>
      </xdr:nvSpPr>
      <xdr:spPr bwMode="auto">
        <a:xfrm>
          <a:off x="4171950" y="10887075"/>
          <a:ext cx="1495425" cy="381000"/>
        </a:xfrm>
        <a:prstGeom prst="rect">
          <a:avLst/>
        </a:prstGeom>
        <a:solidFill>
          <a:srgbClr val="CC99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ICRC approved capex (net contributions) 21,915 </a:t>
          </a:r>
        </a:p>
      </xdr:txBody>
    </xdr:sp>
    <xdr:clientData/>
  </xdr:twoCellAnchor>
  <xdr:twoCellAnchor>
    <xdr:from>
      <xdr:col>5</xdr:col>
      <xdr:colOff>19050</xdr:colOff>
      <xdr:row>64</xdr:row>
      <xdr:rowOff>142875</xdr:rowOff>
    </xdr:from>
    <xdr:to>
      <xdr:col>5</xdr:col>
      <xdr:colOff>219075</xdr:colOff>
      <xdr:row>65</xdr:row>
      <xdr:rowOff>47625</xdr:rowOff>
    </xdr:to>
    <xdr:sp macro="" textlink="">
      <xdr:nvSpPr>
        <xdr:cNvPr id="6" name="Line 207"/>
        <xdr:cNvSpPr>
          <a:spLocks noChangeShapeType="1"/>
        </xdr:cNvSpPr>
      </xdr:nvSpPr>
      <xdr:spPr bwMode="auto">
        <a:xfrm flipH="1">
          <a:off x="3952875" y="10972800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120</xdr:row>
      <xdr:rowOff>104775</xdr:rowOff>
    </xdr:from>
    <xdr:to>
      <xdr:col>12</xdr:col>
      <xdr:colOff>76200</xdr:colOff>
      <xdr:row>125</xdr:row>
      <xdr:rowOff>28575</xdr:rowOff>
    </xdr:to>
    <xdr:sp macro="" textlink="">
      <xdr:nvSpPr>
        <xdr:cNvPr id="7" name="Text Box 208"/>
        <xdr:cNvSpPr txBox="1">
          <a:spLocks noChangeArrowheads="1"/>
        </xdr:cNvSpPr>
      </xdr:nvSpPr>
      <xdr:spPr bwMode="auto">
        <a:xfrm>
          <a:off x="7105650" y="20107275"/>
          <a:ext cx="1743075" cy="733425"/>
        </a:xfrm>
        <a:prstGeom prst="rect">
          <a:avLst/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Correction for adjustment of 2004 capex estimate - to be consistent with RFM for distribution and transmission.</a:t>
          </a:r>
        </a:p>
      </xdr:txBody>
    </xdr:sp>
    <xdr:clientData/>
  </xdr:twoCellAnchor>
  <xdr:twoCellAnchor editAs="oneCell">
    <xdr:from>
      <xdr:col>5</xdr:col>
      <xdr:colOff>228600</xdr:colOff>
      <xdr:row>87</xdr:row>
      <xdr:rowOff>142875</xdr:rowOff>
    </xdr:from>
    <xdr:to>
      <xdr:col>7</xdr:col>
      <xdr:colOff>295275</xdr:colOff>
      <xdr:row>90</xdr:row>
      <xdr:rowOff>38100</xdr:rowOff>
    </xdr:to>
    <xdr:sp macro="" textlink="">
      <xdr:nvSpPr>
        <xdr:cNvPr id="8" name="Text Box 209"/>
        <xdr:cNvSpPr txBox="1">
          <a:spLocks noChangeArrowheads="1"/>
        </xdr:cNvSpPr>
      </xdr:nvSpPr>
      <xdr:spPr bwMode="auto">
        <a:xfrm>
          <a:off x="4162425" y="14658975"/>
          <a:ext cx="1495425" cy="381000"/>
        </a:xfrm>
        <a:prstGeom prst="rect">
          <a:avLst/>
        </a:prstGeom>
        <a:solidFill>
          <a:srgbClr val="CC99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deleted and adjustment made in row 122</a:t>
          </a:r>
        </a:p>
      </xdr:txBody>
    </xdr:sp>
    <xdr:clientData/>
  </xdr:twoCellAnchor>
  <xdr:twoCellAnchor>
    <xdr:from>
      <xdr:col>5</xdr:col>
      <xdr:colOff>19050</xdr:colOff>
      <xdr:row>88</xdr:row>
      <xdr:rowOff>9525</xdr:rowOff>
    </xdr:from>
    <xdr:to>
      <xdr:col>5</xdr:col>
      <xdr:colOff>219075</xdr:colOff>
      <xdr:row>88</xdr:row>
      <xdr:rowOff>76200</xdr:rowOff>
    </xdr:to>
    <xdr:sp macro="" textlink="">
      <xdr:nvSpPr>
        <xdr:cNvPr id="9" name="Line 210"/>
        <xdr:cNvSpPr>
          <a:spLocks noChangeShapeType="1"/>
        </xdr:cNvSpPr>
      </xdr:nvSpPr>
      <xdr:spPr bwMode="auto">
        <a:xfrm flipH="1">
          <a:off x="3952875" y="14687550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</xdr:colOff>
      <xdr:row>121</xdr:row>
      <xdr:rowOff>19050</xdr:rowOff>
    </xdr:from>
    <xdr:to>
      <xdr:col>9</xdr:col>
      <xdr:colOff>228600</xdr:colOff>
      <xdr:row>121</xdr:row>
      <xdr:rowOff>85725</xdr:rowOff>
    </xdr:to>
    <xdr:sp macro="" textlink="">
      <xdr:nvSpPr>
        <xdr:cNvPr id="10" name="Line 211"/>
        <xdr:cNvSpPr>
          <a:spLocks noChangeShapeType="1"/>
        </xdr:cNvSpPr>
      </xdr:nvSpPr>
      <xdr:spPr bwMode="auto">
        <a:xfrm flipH="1">
          <a:off x="6848475" y="20183475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209550</xdr:colOff>
      <xdr:row>72</xdr:row>
      <xdr:rowOff>142875</xdr:rowOff>
    </xdr:from>
    <xdr:to>
      <xdr:col>12</xdr:col>
      <xdr:colOff>142875</xdr:colOff>
      <xdr:row>75</xdr:row>
      <xdr:rowOff>38100</xdr:rowOff>
    </xdr:to>
    <xdr:sp macro="" textlink="">
      <xdr:nvSpPr>
        <xdr:cNvPr id="11" name="Text Box 212"/>
        <xdr:cNvSpPr txBox="1">
          <a:spLocks noChangeArrowheads="1"/>
        </xdr:cNvSpPr>
      </xdr:nvSpPr>
      <xdr:spPr bwMode="auto">
        <a:xfrm>
          <a:off x="7762875" y="12268200"/>
          <a:ext cx="1152525" cy="381000"/>
        </a:xfrm>
        <a:prstGeom prst="rect">
          <a:avLst/>
        </a:prstGeom>
        <a:solidFill>
          <a:srgbClr val="CC99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adjusted inflation calculations</a:t>
          </a:r>
        </a:p>
      </xdr:txBody>
    </xdr:sp>
    <xdr:clientData/>
  </xdr:twoCellAnchor>
  <xdr:twoCellAnchor>
    <xdr:from>
      <xdr:col>10</xdr:col>
      <xdr:colOff>0</xdr:colOff>
      <xdr:row>72</xdr:row>
      <xdr:rowOff>152400</xdr:rowOff>
    </xdr:from>
    <xdr:to>
      <xdr:col>10</xdr:col>
      <xdr:colOff>200025</xdr:colOff>
      <xdr:row>73</xdr:row>
      <xdr:rowOff>57150</xdr:rowOff>
    </xdr:to>
    <xdr:sp macro="" textlink="">
      <xdr:nvSpPr>
        <xdr:cNvPr id="12" name="Line 213"/>
        <xdr:cNvSpPr>
          <a:spLocks noChangeShapeType="1"/>
        </xdr:cNvSpPr>
      </xdr:nvSpPr>
      <xdr:spPr bwMode="auto">
        <a:xfrm flipH="1">
          <a:off x="7553325" y="12277725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0</xdr:colOff>
      <xdr:row>0</xdr:row>
      <xdr:rowOff>28575</xdr:rowOff>
    </xdr:from>
    <xdr:to>
      <xdr:col>3</xdr:col>
      <xdr:colOff>247650</xdr:colOff>
      <xdr:row>4</xdr:row>
      <xdr:rowOff>66675</xdr:rowOff>
    </xdr:to>
    <xdr:pic>
      <xdr:nvPicPr>
        <xdr:cNvPr id="13" name="Picture 1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8575"/>
          <a:ext cx="2733675" cy="6858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247650</xdr:colOff>
      <xdr:row>59</xdr:row>
      <xdr:rowOff>104775</xdr:rowOff>
    </xdr:from>
    <xdr:to>
      <xdr:col>7</xdr:col>
      <xdr:colOff>561975</xdr:colOff>
      <xdr:row>63</xdr:row>
      <xdr:rowOff>142875</xdr:rowOff>
    </xdr:to>
    <xdr:sp macro="" textlink="">
      <xdr:nvSpPr>
        <xdr:cNvPr id="14" name="Text Box 203"/>
        <xdr:cNvSpPr txBox="1">
          <a:spLocks noChangeArrowheads="1"/>
        </xdr:cNvSpPr>
      </xdr:nvSpPr>
      <xdr:spPr bwMode="auto">
        <a:xfrm>
          <a:off x="4181475" y="10125075"/>
          <a:ext cx="1743075" cy="685800"/>
        </a:xfrm>
        <a:prstGeom prst="rect">
          <a:avLst/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deleted ActewAGL numbers 24,915 (est gross capex), 0 (est disposals), 1,820 (est contributions)</a:t>
          </a:r>
        </a:p>
      </xdr:txBody>
    </xdr:sp>
    <xdr:clientData/>
  </xdr:twoCellAnchor>
  <xdr:twoCellAnchor>
    <xdr:from>
      <xdr:col>5</xdr:col>
      <xdr:colOff>28575</xdr:colOff>
      <xdr:row>60</xdr:row>
      <xdr:rowOff>47625</xdr:rowOff>
    </xdr:from>
    <xdr:to>
      <xdr:col>5</xdr:col>
      <xdr:colOff>219075</xdr:colOff>
      <xdr:row>61</xdr:row>
      <xdr:rowOff>66675</xdr:rowOff>
    </xdr:to>
    <xdr:sp macro="" textlink="">
      <xdr:nvSpPr>
        <xdr:cNvPr id="15" name="Line 205"/>
        <xdr:cNvSpPr>
          <a:spLocks noChangeShapeType="1"/>
        </xdr:cNvSpPr>
      </xdr:nvSpPr>
      <xdr:spPr bwMode="auto">
        <a:xfrm flipH="1">
          <a:off x="3962400" y="10229850"/>
          <a:ext cx="1905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238125</xdr:colOff>
      <xdr:row>64</xdr:row>
      <xdr:rowOff>57150</xdr:rowOff>
    </xdr:from>
    <xdr:to>
      <xdr:col>7</xdr:col>
      <xdr:colOff>304800</xdr:colOff>
      <xdr:row>66</xdr:row>
      <xdr:rowOff>114300</xdr:rowOff>
    </xdr:to>
    <xdr:sp macro="" textlink="">
      <xdr:nvSpPr>
        <xdr:cNvPr id="16" name="Text Box 206"/>
        <xdr:cNvSpPr txBox="1">
          <a:spLocks noChangeArrowheads="1"/>
        </xdr:cNvSpPr>
      </xdr:nvSpPr>
      <xdr:spPr bwMode="auto">
        <a:xfrm>
          <a:off x="4171950" y="10887075"/>
          <a:ext cx="1495425" cy="381000"/>
        </a:xfrm>
        <a:prstGeom prst="rect">
          <a:avLst/>
        </a:prstGeom>
        <a:solidFill>
          <a:srgbClr val="CC99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ICRC approved capex (net contributions) 21,915 </a:t>
          </a:r>
        </a:p>
      </xdr:txBody>
    </xdr:sp>
    <xdr:clientData/>
  </xdr:twoCellAnchor>
  <xdr:twoCellAnchor>
    <xdr:from>
      <xdr:col>5</xdr:col>
      <xdr:colOff>19050</xdr:colOff>
      <xdr:row>64</xdr:row>
      <xdr:rowOff>142875</xdr:rowOff>
    </xdr:from>
    <xdr:to>
      <xdr:col>5</xdr:col>
      <xdr:colOff>219075</xdr:colOff>
      <xdr:row>65</xdr:row>
      <xdr:rowOff>47625</xdr:rowOff>
    </xdr:to>
    <xdr:sp macro="" textlink="">
      <xdr:nvSpPr>
        <xdr:cNvPr id="17" name="Line 207"/>
        <xdr:cNvSpPr>
          <a:spLocks noChangeShapeType="1"/>
        </xdr:cNvSpPr>
      </xdr:nvSpPr>
      <xdr:spPr bwMode="auto">
        <a:xfrm flipH="1">
          <a:off x="3952875" y="10972800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120</xdr:row>
      <xdr:rowOff>104775</xdr:rowOff>
    </xdr:from>
    <xdr:to>
      <xdr:col>12</xdr:col>
      <xdr:colOff>76200</xdr:colOff>
      <xdr:row>125</xdr:row>
      <xdr:rowOff>28575</xdr:rowOff>
    </xdr:to>
    <xdr:sp macro="" textlink="">
      <xdr:nvSpPr>
        <xdr:cNvPr id="18" name="Text Box 208"/>
        <xdr:cNvSpPr txBox="1">
          <a:spLocks noChangeArrowheads="1"/>
        </xdr:cNvSpPr>
      </xdr:nvSpPr>
      <xdr:spPr bwMode="auto">
        <a:xfrm>
          <a:off x="7105650" y="20107275"/>
          <a:ext cx="1743075" cy="733425"/>
        </a:xfrm>
        <a:prstGeom prst="rect">
          <a:avLst/>
        </a:prstGeom>
        <a:solidFill>
          <a:srgbClr val="CC99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Correction for adjustment of 2004 capex estimate - to be consistent with RFM for distribution and transmission.</a:t>
          </a:r>
        </a:p>
      </xdr:txBody>
    </xdr:sp>
    <xdr:clientData/>
  </xdr:twoCellAnchor>
  <xdr:twoCellAnchor editAs="oneCell">
    <xdr:from>
      <xdr:col>5</xdr:col>
      <xdr:colOff>228600</xdr:colOff>
      <xdr:row>87</xdr:row>
      <xdr:rowOff>142875</xdr:rowOff>
    </xdr:from>
    <xdr:to>
      <xdr:col>7</xdr:col>
      <xdr:colOff>295275</xdr:colOff>
      <xdr:row>90</xdr:row>
      <xdr:rowOff>38100</xdr:rowOff>
    </xdr:to>
    <xdr:sp macro="" textlink="">
      <xdr:nvSpPr>
        <xdr:cNvPr id="19" name="Text Box 209"/>
        <xdr:cNvSpPr txBox="1">
          <a:spLocks noChangeArrowheads="1"/>
        </xdr:cNvSpPr>
      </xdr:nvSpPr>
      <xdr:spPr bwMode="auto">
        <a:xfrm>
          <a:off x="4162425" y="14658975"/>
          <a:ext cx="1495425" cy="381000"/>
        </a:xfrm>
        <a:prstGeom prst="rect">
          <a:avLst/>
        </a:prstGeom>
        <a:solidFill>
          <a:srgbClr val="CC99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deleted and adjustment made in row 122</a:t>
          </a:r>
        </a:p>
      </xdr:txBody>
    </xdr:sp>
    <xdr:clientData/>
  </xdr:twoCellAnchor>
  <xdr:twoCellAnchor>
    <xdr:from>
      <xdr:col>5</xdr:col>
      <xdr:colOff>19050</xdr:colOff>
      <xdr:row>88</xdr:row>
      <xdr:rowOff>9525</xdr:rowOff>
    </xdr:from>
    <xdr:to>
      <xdr:col>5</xdr:col>
      <xdr:colOff>219075</xdr:colOff>
      <xdr:row>88</xdr:row>
      <xdr:rowOff>76200</xdr:rowOff>
    </xdr:to>
    <xdr:sp macro="" textlink="">
      <xdr:nvSpPr>
        <xdr:cNvPr id="20" name="Line 210"/>
        <xdr:cNvSpPr>
          <a:spLocks noChangeShapeType="1"/>
        </xdr:cNvSpPr>
      </xdr:nvSpPr>
      <xdr:spPr bwMode="auto">
        <a:xfrm flipH="1">
          <a:off x="3952875" y="14687550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</xdr:colOff>
      <xdr:row>121</xdr:row>
      <xdr:rowOff>19050</xdr:rowOff>
    </xdr:from>
    <xdr:to>
      <xdr:col>9</xdr:col>
      <xdr:colOff>228600</xdr:colOff>
      <xdr:row>121</xdr:row>
      <xdr:rowOff>85725</xdr:rowOff>
    </xdr:to>
    <xdr:sp macro="" textlink="">
      <xdr:nvSpPr>
        <xdr:cNvPr id="21" name="Line 211"/>
        <xdr:cNvSpPr>
          <a:spLocks noChangeShapeType="1"/>
        </xdr:cNvSpPr>
      </xdr:nvSpPr>
      <xdr:spPr bwMode="auto">
        <a:xfrm flipH="1">
          <a:off x="6848475" y="20183475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209550</xdr:colOff>
      <xdr:row>72</xdr:row>
      <xdr:rowOff>142875</xdr:rowOff>
    </xdr:from>
    <xdr:to>
      <xdr:col>12</xdr:col>
      <xdr:colOff>142875</xdr:colOff>
      <xdr:row>75</xdr:row>
      <xdr:rowOff>38100</xdr:rowOff>
    </xdr:to>
    <xdr:sp macro="" textlink="">
      <xdr:nvSpPr>
        <xdr:cNvPr id="22" name="Text Box 212"/>
        <xdr:cNvSpPr txBox="1">
          <a:spLocks noChangeArrowheads="1"/>
        </xdr:cNvSpPr>
      </xdr:nvSpPr>
      <xdr:spPr bwMode="auto">
        <a:xfrm>
          <a:off x="7762875" y="12268200"/>
          <a:ext cx="1152525" cy="381000"/>
        </a:xfrm>
        <a:prstGeom prst="rect">
          <a:avLst/>
        </a:prstGeom>
        <a:solidFill>
          <a:srgbClr val="CC99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adjusted inflation calculations</a:t>
          </a:r>
        </a:p>
      </xdr:txBody>
    </xdr:sp>
    <xdr:clientData/>
  </xdr:twoCellAnchor>
  <xdr:twoCellAnchor>
    <xdr:from>
      <xdr:col>10</xdr:col>
      <xdr:colOff>0</xdr:colOff>
      <xdr:row>72</xdr:row>
      <xdr:rowOff>152400</xdr:rowOff>
    </xdr:from>
    <xdr:to>
      <xdr:col>10</xdr:col>
      <xdr:colOff>200025</xdr:colOff>
      <xdr:row>73</xdr:row>
      <xdr:rowOff>57150</xdr:rowOff>
    </xdr:to>
    <xdr:sp macro="" textlink="">
      <xdr:nvSpPr>
        <xdr:cNvPr id="23" name="Line 213"/>
        <xdr:cNvSpPr>
          <a:spLocks noChangeShapeType="1"/>
        </xdr:cNvSpPr>
      </xdr:nvSpPr>
      <xdr:spPr bwMode="auto">
        <a:xfrm flipH="1">
          <a:off x="7553325" y="12277725"/>
          <a:ext cx="200025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eg%20Affairs\Electricity%20Network%20Price%20Review%202009\Modelling\Standard%20Control%20(Reticulation)\1.%20Final%20Models\Tax%20Roll%20Forward%20Model\TaxAssetBase_RollForward_mar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%20Affairs/Electricity%20Network%20Price%20Review%202014/Modelling/Capex-opex/20140509%20EN%20Model%20Regulatory%20Submission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tibell\AppData\Local\Temp\Temp1_AER%20final%20decision%20ActewAGL%20models.zip\AER%20final%20decision%20for%20ActewAGL%20-%20RFM%20(Standard%20Contro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AER/NRS/Distribution/price%20regulation/Guidelines/NSW%20ACT/final%20versions/as%20sent%20to%20DNSPs%2021%20Jan/20070608%20-%20draft%20distribution%20PTRM_inter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FS\BPR%202000\BPR%20May%202000%20Final%20Approv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FS\Executive%20Reports%202000-01\July%202000%20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%20Reports\Electricity%20Networks\2001-2002\Project%20Reports\June\Capital%20Electricity%20Networks%20Ju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FS\BPR%202000\BPR%20August%201999%20Final%20approv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ject%20Manag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Nom%20Real%20Tax%20WACC\PTRM1000ipart%20(nom%20real%20Bee's%20copy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windows/TEMP/Nom%20Real%20Tax%20WACC/PTRM1000ipart%20(nom%20real%20Bee's%20copy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tro"/>
      <sheetName val="Tax value roll forward"/>
      <sheetName val="Business Support Systems - CS"/>
      <sheetName val="Buildings - Corporate Services"/>
      <sheetName val="Buildings"/>
      <sheetName val="Subtransmission"/>
      <sheetName val="Zone Substations"/>
      <sheetName val="Distribution Substations"/>
      <sheetName val="Distribution Reticulation"/>
      <sheetName val="Connection Services"/>
      <sheetName val="Land"/>
      <sheetName val="Business Support Systems - Net."/>
      <sheetName val="Tax Effective Lives"/>
      <sheetName val="Tax remaining life roll forward"/>
      <sheetName val="Inflation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e Allocation"/>
      <sheetName val="Community"/>
      <sheetName val="Allocation"/>
      <sheetName val="10 year CAPEX Forecast Detail"/>
      <sheetName val="10 year MAINT Forecast Detail"/>
      <sheetName val="3.2 Opex"/>
      <sheetName val="Labour Rates"/>
      <sheetName val="Escalation"/>
      <sheetName val="CIP Current Rg (nuked)"/>
      <sheetName val="Other information"/>
      <sheetName val="Regulatory Template"/>
      <sheetName val="10 year CAPEX Escalation"/>
      <sheetName val="10 year CAPEX Real"/>
      <sheetName val="Asset breakup"/>
      <sheetName val="IT Support Investment Opex"/>
      <sheetName val="IT Support BAU"/>
      <sheetName val="Asset % Breakup"/>
      <sheetName val="CAPEX Tables Real"/>
      <sheetName val="Base year"/>
      <sheetName val="2.16 Opex Summary"/>
      <sheetName val="Output"/>
      <sheetName val="Base Year Input"/>
      <sheetName val="Base Year Escalated"/>
      <sheetName val="OPEX Step Changes"/>
      <sheetName val="Step Changes Input"/>
      <sheetName val="Step Changes Escalated"/>
      <sheetName val="UNFT"/>
      <sheetName val="2.1 Expenditure summary"/>
      <sheetName val="OPEX Tables Real"/>
      <sheetName val="OPEX Tables Real Detail"/>
      <sheetName val="Regulated Detail"/>
      <sheetName val="Contestable"/>
      <sheetName val="Cost Centre Summary ex Dep"/>
      <sheetName val="CPI"/>
      <sheetName val="Input Variables - EN"/>
      <sheetName val="Unregulated"/>
      <sheetName val="Corp Depreciati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G18">
            <v>0.88746584266148165</v>
          </cell>
        </row>
        <row r="22">
          <cell r="D22">
            <v>0.18131434547799344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ewAGL RFM"/>
      <sheetName val="Import"/>
      <sheetName val="Hist RAB"/>
      <sheetName val="Inflation Calculation"/>
    </sheetNames>
    <sheetDataSet>
      <sheetData sheetId="0" refreshError="1"/>
      <sheetData sheetId="1">
        <row r="20">
          <cell r="J20">
            <v>2.5000000000000001E-2</v>
          </cell>
        </row>
      </sheetData>
      <sheetData sheetId="2">
        <row r="29">
          <cell r="E29">
            <v>40</v>
          </cell>
        </row>
        <row r="64">
          <cell r="J64">
            <v>21.774927387281259</v>
          </cell>
        </row>
      </sheetData>
      <sheetData sheetId="3">
        <row r="7">
          <cell r="F7">
            <v>2.7707352408547603E-2</v>
          </cell>
        </row>
        <row r="8">
          <cell r="F8">
            <v>2.343612334801759E-2</v>
          </cell>
        </row>
        <row r="9">
          <cell r="F9">
            <v>2.6687327823691431E-2</v>
          </cell>
        </row>
        <row r="10">
          <cell r="F10">
            <v>3.5384873385879922E-2</v>
          </cell>
        </row>
        <row r="11">
          <cell r="F11">
            <v>2.3323615160349753E-2</v>
          </cell>
        </row>
        <row r="12">
          <cell r="F12">
            <v>4.3526432415321059E-2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 calc"/>
      <sheetName val="Chart1-BuildingBlocks"/>
      <sheetName val="20070608 - draft distribution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"/>
      <sheetName val="Group P&amp;L - Chart"/>
      <sheetName val="Group P&amp;L"/>
      <sheetName val="Notes to P&amp;L"/>
      <sheetName val="Group Balance Sheet"/>
      <sheetName val="Notes to BS"/>
      <sheetName val="Group Cash Flow"/>
      <sheetName val="Group Ops&amp;Admin Expense - Chart"/>
      <sheetName val="Group Profit Diagram"/>
      <sheetName val="Electricity - Charts"/>
      <sheetName val="Water - Charts"/>
      <sheetName val="Other - Charts"/>
      <sheetName val="ACTEW Energy"/>
      <sheetName val="ACTEW Retail P&amp;L"/>
      <sheetName val="Energy Network P&amp;L"/>
      <sheetName val="Energy Ancilliary"/>
      <sheetName val="Water P&amp;L"/>
      <sheetName val="Sewerage P&amp;L"/>
      <sheetName val="Holding Co. P&amp;L"/>
      <sheetName val="CODE"/>
      <sheetName val="BD"/>
      <sheetName val="Subsidiaries "/>
      <sheetName val="Capex - Charts"/>
      <sheetName val="Major"/>
      <sheetName val="DCC - Secondary Contractors"/>
      <sheetName val="Ops &amp; Admin - Charts 1"/>
      <sheetName val="Ops &amp; Admin - Charts 2"/>
      <sheetName val="DATA"/>
      <sheetName val="SUMMARY"/>
      <sheetName val="Ops&amp;Admin Cost Data"/>
      <sheetName val="Energy Ancillary (2)"/>
      <sheetName val="Criteria2"/>
      <sheetName val="Criteria3"/>
      <sheetName val="Criteria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1">
          <cell r="B1">
            <v>1</v>
          </cell>
          <cell r="D1" t="str">
            <v>Co</v>
          </cell>
          <cell r="F1" t="str">
            <v>SEGMENT1</v>
          </cell>
          <cell r="H1" t="str">
            <v/>
          </cell>
          <cell r="J1" t="str">
            <v/>
          </cell>
          <cell r="L1" t="str">
            <v>SEGMENT1</v>
          </cell>
          <cell r="N1" t="str">
            <v/>
          </cell>
          <cell r="P1">
            <v>0</v>
          </cell>
        </row>
        <row r="2">
          <cell r="B2" t="str">
            <v>ACTEW CORPORATION LTD</v>
          </cell>
          <cell r="D2" t="str">
            <v>Cctr</v>
          </cell>
          <cell r="F2" t="str">
            <v>SEGMENT2</v>
          </cell>
          <cell r="H2" t="str">
            <v>2204</v>
          </cell>
          <cell r="J2" t="str">
            <v>2204</v>
          </cell>
          <cell r="L2" t="str">
            <v>SEGMENT2</v>
          </cell>
          <cell r="N2" t="str">
            <v/>
          </cell>
          <cell r="P2">
            <v>0</v>
          </cell>
        </row>
        <row r="3">
          <cell r="B3">
            <v>101</v>
          </cell>
          <cell r="D3" t="str">
            <v>Nacct</v>
          </cell>
          <cell r="F3" t="str">
            <v>SEGMENT3</v>
          </cell>
          <cell r="H3" t="str">
            <v/>
          </cell>
          <cell r="J3" t="str">
            <v/>
          </cell>
          <cell r="L3" t="str">
            <v>SEGMENT3</v>
          </cell>
          <cell r="N3" t="str">
            <v/>
          </cell>
          <cell r="P3">
            <v>0</v>
          </cell>
        </row>
        <row r="4">
          <cell r="B4" t="str">
            <v>Financial Year</v>
          </cell>
          <cell r="D4" t="str">
            <v>Projct</v>
          </cell>
          <cell r="F4" t="str">
            <v>SEGMENT4</v>
          </cell>
          <cell r="H4" t="str">
            <v/>
          </cell>
          <cell r="J4" t="str">
            <v/>
          </cell>
          <cell r="L4" t="str">
            <v>SEGMENT4</v>
          </cell>
          <cell r="N4" t="str">
            <v/>
          </cell>
          <cell r="P4">
            <v>0</v>
          </cell>
        </row>
        <row r="5">
          <cell r="B5" t="str">
            <v>Period</v>
          </cell>
          <cell r="D5" t="str">
            <v>Activ</v>
          </cell>
          <cell r="F5" t="str">
            <v>SEGMENT5</v>
          </cell>
          <cell r="H5" t="str">
            <v>70000</v>
          </cell>
          <cell r="J5" t="str">
            <v>79999</v>
          </cell>
          <cell r="L5" t="str">
            <v>SEGMENT5</v>
          </cell>
          <cell r="N5" t="str">
            <v/>
          </cell>
          <cell r="P5">
            <v>0</v>
          </cell>
        </row>
        <row r="6">
          <cell r="B6" t="str">
            <v>Financial Planning</v>
          </cell>
        </row>
        <row r="7">
          <cell r="B7">
            <v>101</v>
          </cell>
        </row>
        <row r="8">
          <cell r="B8">
            <v>20356</v>
          </cell>
        </row>
        <row r="9">
          <cell r="B9" t="str">
            <v>APPS_FND</v>
          </cell>
        </row>
        <row r="10">
          <cell r="B10" t="str">
            <v>fndp</v>
          </cell>
        </row>
        <row r="11">
          <cell r="B11" t="str">
            <v>djisbel</v>
          </cell>
        </row>
        <row r="12">
          <cell r="B12">
            <v>5</v>
          </cell>
        </row>
        <row r="13">
          <cell r="B13" t="str">
            <v>98/99 BUDGET</v>
          </cell>
        </row>
        <row r="14">
          <cell r="B14" t="str">
            <v>ALL</v>
          </cell>
        </row>
        <row r="15">
          <cell r="B15">
            <v>1067</v>
          </cell>
        </row>
        <row r="16">
          <cell r="B16" t="str">
            <v>AUD</v>
          </cell>
        </row>
        <row r="17">
          <cell r="B17" t="str">
            <v>JUL-98</v>
          </cell>
        </row>
        <row r="18">
          <cell r="B18">
            <v>1</v>
          </cell>
        </row>
        <row r="19">
          <cell r="B19" t="str">
            <v>JUN-99</v>
          </cell>
        </row>
        <row r="20">
          <cell r="B20">
            <v>12</v>
          </cell>
        </row>
        <row r="21">
          <cell r="B21">
            <v>1999</v>
          </cell>
        </row>
        <row r="22">
          <cell r="B22">
            <v>12</v>
          </cell>
        </row>
        <row r="23">
          <cell r="B23">
            <v>1012</v>
          </cell>
        </row>
        <row r="26">
          <cell r="B26">
            <v>1</v>
          </cell>
        </row>
        <row r="27">
          <cell r="B27">
            <v>0</v>
          </cell>
        </row>
        <row r="28">
          <cell r="B28" t="str">
            <v>SEGMENT3</v>
          </cell>
        </row>
        <row r="29">
          <cell r="B29" t="str">
            <v>Replace</v>
          </cell>
        </row>
        <row r="30">
          <cell r="B30" t="str">
            <v>N</v>
          </cell>
        </row>
        <row r="31">
          <cell r="B31" t="str">
            <v>Current</v>
          </cell>
        </row>
        <row r="32">
          <cell r="B32">
            <v>2091</v>
          </cell>
        </row>
        <row r="33">
          <cell r="B33" t="str">
            <v>N</v>
          </cell>
        </row>
        <row r="34">
          <cell r="B34" t="str">
            <v>P</v>
          </cell>
        </row>
        <row r="35">
          <cell r="B35" t="str">
            <v>Y</v>
          </cell>
        </row>
        <row r="36">
          <cell r="B36" t="str">
            <v>NE</v>
          </cell>
        </row>
        <row r="37">
          <cell r="B37" t="str">
            <v>fnd</v>
          </cell>
        </row>
        <row r="38">
          <cell r="B38" t="str">
            <v>fndpub/pub</v>
          </cell>
        </row>
        <row r="39">
          <cell r="B39" t="str">
            <v>Prod - Oracle Applications</v>
          </cell>
        </row>
        <row r="40">
          <cell r="B40" t="str">
            <v>Prod - Oracle Applications</v>
          </cell>
        </row>
        <row r="41">
          <cell r="B41" t="str">
            <v>-</v>
          </cell>
        </row>
        <row r="42">
          <cell r="B42" t="str">
            <v>N</v>
          </cell>
        </row>
        <row r="44">
          <cell r="B44" t="str">
            <v>3DColumn</v>
          </cell>
        </row>
        <row r="45">
          <cell r="B45">
            <v>-1</v>
          </cell>
        </row>
        <row r="46">
          <cell r="B46">
            <v>-1</v>
          </cell>
        </row>
        <row r="47">
          <cell r="B47">
            <v>-1</v>
          </cell>
        </row>
        <row r="48">
          <cell r="B48">
            <v>-1</v>
          </cell>
        </row>
        <row r="49">
          <cell r="B49">
            <v>-1</v>
          </cell>
        </row>
        <row r="50">
          <cell r="B50">
            <v>36</v>
          </cell>
        </row>
        <row r="51">
          <cell r="B51">
            <v>16</v>
          </cell>
        </row>
        <row r="52">
          <cell r="B52">
            <v>1</v>
          </cell>
        </row>
        <row r="53">
          <cell r="B53">
            <v>40</v>
          </cell>
        </row>
        <row r="54">
          <cell r="B54">
            <v>2</v>
          </cell>
        </row>
        <row r="55">
          <cell r="B55">
            <v>5</v>
          </cell>
        </row>
        <row r="56">
          <cell r="B56">
            <v>2</v>
          </cell>
        </row>
        <row r="57">
          <cell r="B57">
            <v>-1</v>
          </cell>
        </row>
        <row r="58">
          <cell r="B58">
            <v>0</v>
          </cell>
        </row>
        <row r="59">
          <cell r="B59">
            <v>12</v>
          </cell>
        </row>
      </sheetData>
      <sheetData sheetId="32" refreshError="1">
        <row r="1">
          <cell r="B1">
            <v>1</v>
          </cell>
          <cell r="D1" t="str">
            <v>Co</v>
          </cell>
          <cell r="F1" t="str">
            <v>SEGMENT1</v>
          </cell>
          <cell r="H1" t="str">
            <v/>
          </cell>
          <cell r="J1" t="str">
            <v/>
          </cell>
          <cell r="L1" t="str">
            <v>SEGMENT1</v>
          </cell>
          <cell r="N1" t="str">
            <v/>
          </cell>
          <cell r="P1">
            <v>0</v>
          </cell>
        </row>
        <row r="2">
          <cell r="B2" t="str">
            <v>ACTEW CORPORATION LTD</v>
          </cell>
          <cell r="D2" t="str">
            <v>Cctr</v>
          </cell>
          <cell r="F2" t="str">
            <v>SEGMENT2</v>
          </cell>
          <cell r="H2" t="str">
            <v>2204</v>
          </cell>
          <cell r="J2" t="str">
            <v>2204</v>
          </cell>
          <cell r="L2" t="str">
            <v>SEGMENT2</v>
          </cell>
          <cell r="N2" t="str">
            <v/>
          </cell>
          <cell r="P2">
            <v>0</v>
          </cell>
        </row>
        <row r="3">
          <cell r="B3">
            <v>101</v>
          </cell>
          <cell r="D3" t="str">
            <v>Nacct</v>
          </cell>
          <cell r="F3" t="str">
            <v>SEGMENT3</v>
          </cell>
          <cell r="H3" t="str">
            <v/>
          </cell>
          <cell r="J3" t="str">
            <v/>
          </cell>
          <cell r="L3" t="str">
            <v>SEGMENT3</v>
          </cell>
          <cell r="N3" t="str">
            <v/>
          </cell>
          <cell r="P3">
            <v>0</v>
          </cell>
        </row>
        <row r="4">
          <cell r="B4" t="str">
            <v>Financial Year</v>
          </cell>
          <cell r="D4" t="str">
            <v>Projct</v>
          </cell>
          <cell r="F4" t="str">
            <v>SEGMENT4</v>
          </cell>
          <cell r="H4" t="str">
            <v/>
          </cell>
          <cell r="J4" t="str">
            <v/>
          </cell>
          <cell r="L4" t="str">
            <v>SEGMENT4</v>
          </cell>
          <cell r="N4" t="str">
            <v/>
          </cell>
          <cell r="P4">
            <v>0</v>
          </cell>
        </row>
        <row r="5">
          <cell r="B5" t="str">
            <v>Period</v>
          </cell>
          <cell r="D5" t="str">
            <v>Activ</v>
          </cell>
          <cell r="F5" t="str">
            <v>SEGMENT5</v>
          </cell>
          <cell r="H5" t="str">
            <v>70000</v>
          </cell>
          <cell r="J5" t="str">
            <v>79999</v>
          </cell>
          <cell r="L5" t="str">
            <v>SEGMENT5</v>
          </cell>
          <cell r="N5" t="str">
            <v/>
          </cell>
          <cell r="P5">
            <v>0</v>
          </cell>
        </row>
        <row r="6">
          <cell r="B6" t="str">
            <v>Financial Planning</v>
          </cell>
        </row>
        <row r="7">
          <cell r="B7">
            <v>101</v>
          </cell>
        </row>
        <row r="8">
          <cell r="B8">
            <v>20356</v>
          </cell>
        </row>
        <row r="9">
          <cell r="B9" t="str">
            <v>APPS_FND</v>
          </cell>
        </row>
        <row r="10">
          <cell r="B10" t="str">
            <v>fndp</v>
          </cell>
        </row>
        <row r="11">
          <cell r="B11" t="str">
            <v>djisbel</v>
          </cell>
        </row>
        <row r="12">
          <cell r="B12">
            <v>5</v>
          </cell>
        </row>
        <row r="13">
          <cell r="B13" t="str">
            <v>APPROVED</v>
          </cell>
        </row>
        <row r="14">
          <cell r="B14" t="str">
            <v>ALL</v>
          </cell>
        </row>
        <row r="15">
          <cell r="B15">
            <v>1067</v>
          </cell>
        </row>
        <row r="16">
          <cell r="B16" t="str">
            <v>AUD</v>
          </cell>
        </row>
        <row r="17">
          <cell r="B17" t="str">
            <v>JUL-98</v>
          </cell>
        </row>
        <row r="18">
          <cell r="B18">
            <v>1</v>
          </cell>
        </row>
        <row r="19">
          <cell r="B19" t="str">
            <v>JUN-99</v>
          </cell>
        </row>
        <row r="20">
          <cell r="B20">
            <v>12</v>
          </cell>
        </row>
        <row r="21">
          <cell r="B21">
            <v>1999</v>
          </cell>
        </row>
        <row r="22">
          <cell r="B22">
            <v>12</v>
          </cell>
        </row>
        <row r="23">
          <cell r="B23">
            <v>1005</v>
          </cell>
        </row>
        <row r="26">
          <cell r="B26">
            <v>1</v>
          </cell>
        </row>
        <row r="27">
          <cell r="B27">
            <v>0</v>
          </cell>
        </row>
        <row r="28">
          <cell r="B28" t="str">
            <v>SEGMENT3</v>
          </cell>
        </row>
        <row r="29">
          <cell r="B29" t="str">
            <v>Replace</v>
          </cell>
        </row>
        <row r="30">
          <cell r="B30" t="str">
            <v>N</v>
          </cell>
        </row>
        <row r="31">
          <cell r="B31" t="str">
            <v>Frozen</v>
          </cell>
        </row>
        <row r="32">
          <cell r="B32">
            <v>2091</v>
          </cell>
        </row>
        <row r="33">
          <cell r="B33" t="str">
            <v>N</v>
          </cell>
        </row>
        <row r="34">
          <cell r="B34" t="str">
            <v>P</v>
          </cell>
        </row>
        <row r="35">
          <cell r="B35" t="str">
            <v>Y</v>
          </cell>
        </row>
        <row r="36">
          <cell r="B36" t="str">
            <v>NE</v>
          </cell>
        </row>
        <row r="37">
          <cell r="B37" t="str">
            <v>fnd</v>
          </cell>
        </row>
        <row r="38">
          <cell r="B38" t="str">
            <v>fndpub/pub</v>
          </cell>
        </row>
        <row r="39">
          <cell r="B39" t="str">
            <v>Prod - Oracle Applications</v>
          </cell>
        </row>
        <row r="40">
          <cell r="B40" t="str">
            <v>Prod - Oracle Applications</v>
          </cell>
        </row>
        <row r="41">
          <cell r="B41" t="str">
            <v>-</v>
          </cell>
        </row>
        <row r="42">
          <cell r="B42" t="str">
            <v>N</v>
          </cell>
        </row>
        <row r="44">
          <cell r="B44" t="str">
            <v>3DColumn</v>
          </cell>
        </row>
        <row r="45">
          <cell r="B45">
            <v>-1</v>
          </cell>
        </row>
        <row r="46">
          <cell r="B46">
            <v>-1</v>
          </cell>
        </row>
        <row r="47">
          <cell r="B47">
            <v>-1</v>
          </cell>
        </row>
        <row r="48">
          <cell r="B48">
            <v>-1</v>
          </cell>
        </row>
        <row r="49">
          <cell r="B49">
            <v>-1</v>
          </cell>
        </row>
        <row r="50">
          <cell r="B50">
            <v>36</v>
          </cell>
        </row>
        <row r="51">
          <cell r="B51">
            <v>16</v>
          </cell>
        </row>
        <row r="52">
          <cell r="B52">
            <v>1</v>
          </cell>
        </row>
        <row r="53">
          <cell r="B53">
            <v>40</v>
          </cell>
        </row>
        <row r="54">
          <cell r="B54">
            <v>2</v>
          </cell>
        </row>
        <row r="55">
          <cell r="B55">
            <v>5</v>
          </cell>
        </row>
        <row r="56">
          <cell r="B56">
            <v>2</v>
          </cell>
        </row>
        <row r="57">
          <cell r="B57">
            <v>-1</v>
          </cell>
        </row>
        <row r="58">
          <cell r="B58">
            <v>0</v>
          </cell>
        </row>
        <row r="59">
          <cell r="B59">
            <v>12</v>
          </cell>
        </row>
      </sheetData>
      <sheetData sheetId="33" refreshError="1">
        <row r="1">
          <cell r="B1">
            <v>1</v>
          </cell>
          <cell r="D1" t="str">
            <v>Co</v>
          </cell>
          <cell r="F1" t="str">
            <v>SEGMENT1</v>
          </cell>
          <cell r="H1" t="str">
            <v/>
          </cell>
          <cell r="J1" t="str">
            <v/>
          </cell>
          <cell r="L1" t="str">
            <v>SEGMENT1</v>
          </cell>
          <cell r="N1" t="str">
            <v/>
          </cell>
          <cell r="P1">
            <v>0</v>
          </cell>
        </row>
        <row r="2">
          <cell r="B2" t="str">
            <v>ACTEW CORPORATION LTD</v>
          </cell>
          <cell r="D2" t="str">
            <v>Cctr</v>
          </cell>
          <cell r="F2" t="str">
            <v>SEGMENT2</v>
          </cell>
          <cell r="H2" t="str">
            <v>2204</v>
          </cell>
          <cell r="J2" t="str">
            <v>2204</v>
          </cell>
          <cell r="L2" t="str">
            <v>SEGMENT2</v>
          </cell>
          <cell r="N2" t="str">
            <v/>
          </cell>
          <cell r="P2">
            <v>0</v>
          </cell>
        </row>
        <row r="3">
          <cell r="B3">
            <v>101</v>
          </cell>
          <cell r="D3" t="str">
            <v>Nacct</v>
          </cell>
          <cell r="F3" t="str">
            <v>SEGMENT3</v>
          </cell>
          <cell r="H3" t="str">
            <v/>
          </cell>
          <cell r="J3" t="str">
            <v/>
          </cell>
          <cell r="L3" t="str">
            <v>SEGMENT3</v>
          </cell>
          <cell r="N3" t="str">
            <v/>
          </cell>
          <cell r="P3">
            <v>0</v>
          </cell>
        </row>
        <row r="4">
          <cell r="B4" t="str">
            <v>Financial Year</v>
          </cell>
          <cell r="D4" t="str">
            <v>Projct</v>
          </cell>
          <cell r="F4" t="str">
            <v>SEGMENT4</v>
          </cell>
          <cell r="H4" t="str">
            <v/>
          </cell>
          <cell r="J4" t="str">
            <v/>
          </cell>
          <cell r="L4" t="str">
            <v>SEGMENT4</v>
          </cell>
          <cell r="N4" t="str">
            <v/>
          </cell>
          <cell r="P4">
            <v>0</v>
          </cell>
        </row>
        <row r="5">
          <cell r="B5" t="str">
            <v>Period</v>
          </cell>
          <cell r="D5" t="str">
            <v>Activ</v>
          </cell>
          <cell r="F5" t="str">
            <v>SEGMENT5</v>
          </cell>
          <cell r="H5" t="str">
            <v>70000</v>
          </cell>
          <cell r="J5" t="str">
            <v>79999</v>
          </cell>
          <cell r="L5" t="str">
            <v>SEGMENT5</v>
          </cell>
          <cell r="N5" t="str">
            <v/>
          </cell>
          <cell r="P5">
            <v>0</v>
          </cell>
        </row>
        <row r="6">
          <cell r="B6" t="str">
            <v>Financial Planning</v>
          </cell>
        </row>
        <row r="7">
          <cell r="B7">
            <v>101</v>
          </cell>
        </row>
        <row r="8">
          <cell r="B8">
            <v>20356</v>
          </cell>
        </row>
        <row r="9">
          <cell r="B9" t="str">
            <v>APPS_FND</v>
          </cell>
        </row>
        <row r="10">
          <cell r="B10" t="str">
            <v>fndp</v>
          </cell>
        </row>
        <row r="11">
          <cell r="B11" t="str">
            <v>djisbel</v>
          </cell>
        </row>
        <row r="12">
          <cell r="B12">
            <v>5</v>
          </cell>
        </row>
        <row r="13">
          <cell r="B13" t="str">
            <v>98/99 BUDGET</v>
          </cell>
        </row>
        <row r="14">
          <cell r="B14" t="str">
            <v>ALL</v>
          </cell>
        </row>
        <row r="15">
          <cell r="B15">
            <v>1067</v>
          </cell>
        </row>
        <row r="16">
          <cell r="B16" t="str">
            <v>AUD</v>
          </cell>
        </row>
        <row r="17">
          <cell r="B17" t="str">
            <v>JUL-98</v>
          </cell>
        </row>
        <row r="18">
          <cell r="B18">
            <v>1</v>
          </cell>
        </row>
        <row r="19">
          <cell r="B19" t="str">
            <v>JUN-99</v>
          </cell>
        </row>
        <row r="20">
          <cell r="B20">
            <v>12</v>
          </cell>
        </row>
        <row r="21">
          <cell r="B21">
            <v>1999</v>
          </cell>
        </row>
        <row r="22">
          <cell r="B22">
            <v>12</v>
          </cell>
        </row>
        <row r="23">
          <cell r="B23">
            <v>1012</v>
          </cell>
        </row>
        <row r="26">
          <cell r="B26">
            <v>1</v>
          </cell>
        </row>
        <row r="27">
          <cell r="B27">
            <v>0</v>
          </cell>
        </row>
        <row r="28">
          <cell r="B28" t="str">
            <v>SEGMENT3</v>
          </cell>
        </row>
        <row r="29">
          <cell r="B29" t="str">
            <v>Replace</v>
          </cell>
        </row>
        <row r="30">
          <cell r="B30" t="str">
            <v>N</v>
          </cell>
        </row>
        <row r="31">
          <cell r="B31" t="str">
            <v>Current</v>
          </cell>
        </row>
        <row r="32">
          <cell r="B32">
            <v>2091</v>
          </cell>
        </row>
        <row r="33">
          <cell r="B33" t="str">
            <v>N</v>
          </cell>
        </row>
        <row r="34">
          <cell r="B34" t="str">
            <v>P</v>
          </cell>
        </row>
        <row r="35">
          <cell r="B35" t="str">
            <v>Y</v>
          </cell>
        </row>
        <row r="36">
          <cell r="B36" t="str">
            <v>NE</v>
          </cell>
        </row>
        <row r="37">
          <cell r="B37" t="str">
            <v>fnd</v>
          </cell>
        </row>
        <row r="38">
          <cell r="B38" t="str">
            <v>fndpub/pub</v>
          </cell>
        </row>
        <row r="39">
          <cell r="B39" t="str">
            <v>Prod - Oracle Applications</v>
          </cell>
        </row>
        <row r="40">
          <cell r="B40" t="str">
            <v>Prod - Oracle Applications</v>
          </cell>
        </row>
        <row r="41">
          <cell r="B41" t="str">
            <v>-</v>
          </cell>
        </row>
        <row r="42">
          <cell r="B42" t="str">
            <v>N</v>
          </cell>
        </row>
        <row r="44">
          <cell r="B44" t="str">
            <v>3DColumn</v>
          </cell>
        </row>
        <row r="45">
          <cell r="B45">
            <v>-1</v>
          </cell>
        </row>
        <row r="46">
          <cell r="B46">
            <v>-1</v>
          </cell>
        </row>
        <row r="47">
          <cell r="B47">
            <v>-1</v>
          </cell>
        </row>
        <row r="48">
          <cell r="B48">
            <v>-1</v>
          </cell>
        </row>
        <row r="49">
          <cell r="B49">
            <v>-1</v>
          </cell>
        </row>
        <row r="50">
          <cell r="B50">
            <v>36</v>
          </cell>
        </row>
        <row r="51">
          <cell r="B51">
            <v>16</v>
          </cell>
        </row>
        <row r="52">
          <cell r="B52">
            <v>1</v>
          </cell>
        </row>
        <row r="53">
          <cell r="B53">
            <v>40</v>
          </cell>
        </row>
        <row r="54">
          <cell r="B54">
            <v>2</v>
          </cell>
        </row>
        <row r="55">
          <cell r="B55">
            <v>5</v>
          </cell>
        </row>
        <row r="56">
          <cell r="B56">
            <v>2</v>
          </cell>
        </row>
        <row r="57">
          <cell r="B57">
            <v>-1</v>
          </cell>
        </row>
        <row r="58">
          <cell r="B58">
            <v>0</v>
          </cell>
        </row>
        <row r="59">
          <cell r="B59">
            <v>12</v>
          </cell>
        </row>
      </sheetData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 "/>
      <sheetName val="Capital Expenditure"/>
      <sheetName val="ACTEW Group"/>
      <sheetName val="Notes to P&amp;L"/>
      <sheetName val="Sub Elims"/>
      <sheetName val="Subsidiaries"/>
      <sheetName val="ACTEW Corp"/>
      <sheetName val="Retail"/>
      <sheetName val="Network"/>
      <sheetName val="Water"/>
      <sheetName val="Executive"/>
      <sheetName val="DCEO"/>
      <sheetName val="Finance"/>
      <sheetName val="Legal"/>
      <sheetName val="Appendix"/>
      <sheetName val="OTHER"/>
      <sheetName val="Holding"/>
      <sheetName val="Eliminations"/>
      <sheetName val="Data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ACTEW CORPORATION LTD</v>
          </cell>
        </row>
        <row r="2">
          <cell r="A2">
            <v>36342</v>
          </cell>
        </row>
        <row r="3">
          <cell r="A3" t="str">
            <v>Current Period: JUL-00</v>
          </cell>
        </row>
        <row r="4">
          <cell r="A4" t="str">
            <v>Date: 09-AUG-00 15:08:49</v>
          </cell>
        </row>
        <row r="6">
          <cell r="A6" t="str">
            <v>currency AUD</v>
          </cell>
        </row>
        <row r="7">
          <cell r="A7" t="str">
            <v>No specific Company requested</v>
          </cell>
        </row>
        <row r="8">
          <cell r="B8" t="str">
            <v xml:space="preserve">   Actuals</v>
          </cell>
          <cell r="C8" t="str">
            <v xml:space="preserve">   Budget</v>
          </cell>
          <cell r="D8" t="str">
            <v xml:space="preserve">   Actuals</v>
          </cell>
        </row>
        <row r="9">
          <cell r="B9" t="str">
            <v xml:space="preserve">    as of</v>
          </cell>
          <cell r="C9" t="str">
            <v xml:space="preserve">    as of</v>
          </cell>
          <cell r="D9" t="str">
            <v xml:space="preserve">   Last Year</v>
          </cell>
        </row>
        <row r="10">
          <cell r="B10" t="str">
            <v xml:space="preserve">    JUL-00</v>
          </cell>
          <cell r="C10" t="str">
            <v xml:space="preserve">    JUL-00</v>
          </cell>
          <cell r="D10" t="str">
            <v xml:space="preserve">    JUL-008</v>
          </cell>
        </row>
        <row r="11">
          <cell r="B11" t="str">
            <v xml:space="preserve"> ____________</v>
          </cell>
          <cell r="C11" t="str">
            <v xml:space="preserve"> ____________</v>
          </cell>
          <cell r="D11" t="str">
            <v xml:space="preserve"> -----------</v>
          </cell>
        </row>
        <row r="15">
          <cell r="A15">
            <v>1010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1020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1030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1040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1050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1060</v>
          </cell>
          <cell r="B20">
            <v>-105.55</v>
          </cell>
          <cell r="C20">
            <v>-105.55</v>
          </cell>
          <cell r="D20">
            <v>-152.66</v>
          </cell>
        </row>
        <row r="21">
          <cell r="A21">
            <v>1070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1080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1090</v>
          </cell>
          <cell r="B23">
            <v>48.01</v>
          </cell>
          <cell r="C23">
            <v>55.7</v>
          </cell>
          <cell r="D23">
            <v>38.44</v>
          </cell>
        </row>
        <row r="24">
          <cell r="A24">
            <v>1120</v>
          </cell>
          <cell r="B24">
            <v>8.93</v>
          </cell>
          <cell r="C24">
            <v>32.01</v>
          </cell>
          <cell r="D24">
            <v>6</v>
          </cell>
        </row>
        <row r="25">
          <cell r="A25">
            <v>1130</v>
          </cell>
          <cell r="B25">
            <v>2.2999999999999998</v>
          </cell>
          <cell r="C25">
            <v>1.83</v>
          </cell>
          <cell r="D25">
            <v>1.05</v>
          </cell>
        </row>
        <row r="26">
          <cell r="A26">
            <v>1140</v>
          </cell>
          <cell r="B26">
            <v>9.7200000000000006</v>
          </cell>
          <cell r="C26">
            <v>6.33</v>
          </cell>
          <cell r="D26">
            <v>5.59</v>
          </cell>
        </row>
        <row r="27">
          <cell r="A27">
            <v>1150</v>
          </cell>
          <cell r="B27">
            <v>5.82</v>
          </cell>
          <cell r="C27">
            <v>5.39</v>
          </cell>
          <cell r="D27">
            <v>9.86</v>
          </cell>
        </row>
        <row r="28">
          <cell r="A28">
            <v>1180</v>
          </cell>
          <cell r="B28">
            <v>2.02</v>
          </cell>
          <cell r="C28">
            <v>1.92</v>
          </cell>
          <cell r="D28">
            <v>2.39</v>
          </cell>
        </row>
        <row r="29">
          <cell r="A29">
            <v>1190</v>
          </cell>
        </row>
        <row r="30">
          <cell r="A30">
            <v>1200</v>
          </cell>
          <cell r="B30">
            <v>0</v>
          </cell>
          <cell r="C30">
            <v>0</v>
          </cell>
          <cell r="D30">
            <v>0</v>
          </cell>
        </row>
        <row r="31">
          <cell r="A31">
            <v>1210</v>
          </cell>
          <cell r="B31">
            <v>0</v>
          </cell>
          <cell r="C31">
            <v>0</v>
          </cell>
          <cell r="D31">
            <v>5.71</v>
          </cell>
        </row>
        <row r="32">
          <cell r="A32">
            <v>1220</v>
          </cell>
          <cell r="B32">
            <v>0</v>
          </cell>
          <cell r="C32">
            <v>0</v>
          </cell>
          <cell r="D32">
            <v>0</v>
          </cell>
        </row>
        <row r="33">
          <cell r="A33">
            <v>1230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2010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2020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2030</v>
          </cell>
          <cell r="B36">
            <v>0</v>
          </cell>
          <cell r="C36">
            <v>0</v>
          </cell>
          <cell r="D36">
            <v>0</v>
          </cell>
        </row>
        <row r="37">
          <cell r="A37">
            <v>2040</v>
          </cell>
          <cell r="B37">
            <v>0</v>
          </cell>
          <cell r="C37">
            <v>0</v>
          </cell>
          <cell r="D37">
            <v>0</v>
          </cell>
        </row>
        <row r="38">
          <cell r="A38">
            <v>2050</v>
          </cell>
          <cell r="B38">
            <v>0</v>
          </cell>
          <cell r="C38">
            <v>0</v>
          </cell>
          <cell r="D38">
            <v>0</v>
          </cell>
        </row>
        <row r="39">
          <cell r="A39">
            <v>2060</v>
          </cell>
          <cell r="B39">
            <v>-477.13</v>
          </cell>
          <cell r="C39">
            <v>-477.13</v>
          </cell>
          <cell r="D39">
            <v>-500.67</v>
          </cell>
        </row>
        <row r="40">
          <cell r="A40">
            <v>2070</v>
          </cell>
          <cell r="B40">
            <v>0.26</v>
          </cell>
          <cell r="C40">
            <v>-11.25</v>
          </cell>
          <cell r="D40">
            <v>-7.74</v>
          </cell>
        </row>
        <row r="41">
          <cell r="A41">
            <v>2080</v>
          </cell>
          <cell r="B41">
            <v>0</v>
          </cell>
          <cell r="C41">
            <v>0</v>
          </cell>
          <cell r="D41">
            <v>0</v>
          </cell>
        </row>
        <row r="42">
          <cell r="A42">
            <v>2090</v>
          </cell>
          <cell r="B42">
            <v>316.74</v>
          </cell>
          <cell r="C42">
            <v>368.36</v>
          </cell>
          <cell r="D42">
            <v>365.31</v>
          </cell>
        </row>
        <row r="43">
          <cell r="A43">
            <v>2120</v>
          </cell>
          <cell r="B43">
            <v>23.57</v>
          </cell>
          <cell r="C43">
            <v>55.28</v>
          </cell>
          <cell r="D43">
            <v>39.06</v>
          </cell>
        </row>
        <row r="44">
          <cell r="A44">
            <v>2130</v>
          </cell>
          <cell r="B44">
            <v>20.98</v>
          </cell>
          <cell r="C44">
            <v>20.420000000000002</v>
          </cell>
          <cell r="D44">
            <v>21.47</v>
          </cell>
        </row>
        <row r="45">
          <cell r="A45">
            <v>2140</v>
          </cell>
          <cell r="B45">
            <v>4.6500000000000004</v>
          </cell>
          <cell r="C45">
            <v>8.58</v>
          </cell>
          <cell r="D45">
            <v>3.75</v>
          </cell>
        </row>
        <row r="46">
          <cell r="A46">
            <v>2150</v>
          </cell>
          <cell r="B46">
            <v>-1.43</v>
          </cell>
          <cell r="C46">
            <v>23.82</v>
          </cell>
          <cell r="D46">
            <v>22.86</v>
          </cell>
        </row>
        <row r="47">
          <cell r="A47">
            <v>2180</v>
          </cell>
          <cell r="B47">
            <v>10.96</v>
          </cell>
          <cell r="C47">
            <v>7.56</v>
          </cell>
          <cell r="D47">
            <v>9.99</v>
          </cell>
        </row>
        <row r="48">
          <cell r="A48">
            <v>2190</v>
          </cell>
        </row>
        <row r="49">
          <cell r="A49">
            <v>2200</v>
          </cell>
          <cell r="B49">
            <v>0</v>
          </cell>
          <cell r="C49">
            <v>0</v>
          </cell>
          <cell r="D49">
            <v>0</v>
          </cell>
        </row>
        <row r="50">
          <cell r="A50">
            <v>2210</v>
          </cell>
          <cell r="B50">
            <v>1.48</v>
          </cell>
          <cell r="C50">
            <v>0</v>
          </cell>
          <cell r="D50">
            <v>-28.34</v>
          </cell>
        </row>
        <row r="51">
          <cell r="A51">
            <v>2220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2230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3010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3020</v>
          </cell>
          <cell r="B54">
            <v>0</v>
          </cell>
          <cell r="C54">
            <v>0</v>
          </cell>
          <cell r="D54">
            <v>0</v>
          </cell>
        </row>
        <row r="55">
          <cell r="A55">
            <v>3030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3040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3050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3060</v>
          </cell>
          <cell r="B58">
            <v>-1035.1500000000001</v>
          </cell>
          <cell r="C58">
            <v>-1042.53</v>
          </cell>
          <cell r="D58">
            <v>-900.5</v>
          </cell>
        </row>
        <row r="59">
          <cell r="A59">
            <v>3070</v>
          </cell>
          <cell r="B59">
            <v>-36.57</v>
          </cell>
          <cell r="C59">
            <v>-31.75</v>
          </cell>
          <cell r="D59">
            <v>54.65</v>
          </cell>
        </row>
        <row r="60">
          <cell r="A60">
            <v>3080</v>
          </cell>
          <cell r="B60">
            <v>0</v>
          </cell>
          <cell r="C60">
            <v>0</v>
          </cell>
          <cell r="D60">
            <v>0</v>
          </cell>
        </row>
        <row r="61">
          <cell r="A61">
            <v>3090</v>
          </cell>
          <cell r="B61">
            <v>387.38</v>
          </cell>
          <cell r="C61">
            <v>552.02</v>
          </cell>
          <cell r="D61">
            <v>371.8</v>
          </cell>
        </row>
        <row r="62">
          <cell r="A62">
            <v>3120</v>
          </cell>
          <cell r="B62">
            <v>22.12</v>
          </cell>
          <cell r="C62">
            <v>40.770000000000003</v>
          </cell>
          <cell r="D62">
            <v>14.47</v>
          </cell>
        </row>
        <row r="63">
          <cell r="A63">
            <v>3130</v>
          </cell>
          <cell r="B63">
            <v>47.64</v>
          </cell>
          <cell r="C63">
            <v>56.34</v>
          </cell>
          <cell r="D63">
            <v>49.27</v>
          </cell>
        </row>
        <row r="64">
          <cell r="A64">
            <v>3140</v>
          </cell>
          <cell r="B64">
            <v>5.6</v>
          </cell>
          <cell r="C64">
            <v>10.27</v>
          </cell>
          <cell r="D64">
            <v>23.23</v>
          </cell>
        </row>
        <row r="65">
          <cell r="A65">
            <v>3150</v>
          </cell>
          <cell r="B65">
            <v>169.85</v>
          </cell>
          <cell r="C65">
            <v>212.81</v>
          </cell>
          <cell r="D65">
            <v>296.18</v>
          </cell>
        </row>
        <row r="66">
          <cell r="A66">
            <v>3180</v>
          </cell>
          <cell r="B66">
            <v>373.97</v>
          </cell>
          <cell r="C66">
            <v>287.8</v>
          </cell>
          <cell r="D66">
            <v>358.87</v>
          </cell>
        </row>
        <row r="68">
          <cell r="A68">
            <v>3200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3210</v>
          </cell>
          <cell r="B69">
            <v>-72.22</v>
          </cell>
          <cell r="C69">
            <v>-84.62</v>
          </cell>
          <cell r="D69">
            <v>4.53</v>
          </cell>
        </row>
        <row r="70">
          <cell r="A70">
            <v>3220</v>
          </cell>
          <cell r="B70">
            <v>0</v>
          </cell>
          <cell r="C70">
            <v>0</v>
          </cell>
          <cell r="D70">
            <v>0</v>
          </cell>
        </row>
        <row r="71">
          <cell r="A71">
            <v>3230</v>
          </cell>
          <cell r="B71">
            <v>0</v>
          </cell>
          <cell r="C71">
            <v>0</v>
          </cell>
          <cell r="D71">
            <v>0</v>
          </cell>
        </row>
        <row r="72">
          <cell r="A72">
            <v>4010</v>
          </cell>
          <cell r="B72">
            <v>0</v>
          </cell>
          <cell r="C72">
            <v>0</v>
          </cell>
          <cell r="D72">
            <v>0</v>
          </cell>
        </row>
        <row r="73">
          <cell r="A73">
            <v>4020</v>
          </cell>
          <cell r="B73">
            <v>0</v>
          </cell>
          <cell r="C73">
            <v>0</v>
          </cell>
          <cell r="D73">
            <v>0</v>
          </cell>
        </row>
        <row r="74">
          <cell r="A74">
            <v>4030</v>
          </cell>
          <cell r="B74">
            <v>0</v>
          </cell>
          <cell r="C74">
            <v>0</v>
          </cell>
          <cell r="D74">
            <v>0</v>
          </cell>
        </row>
        <row r="75">
          <cell r="A75">
            <v>4040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4050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4060</v>
          </cell>
          <cell r="B77">
            <v>-160.41999999999999</v>
          </cell>
          <cell r="C77">
            <v>-160.41999999999999</v>
          </cell>
          <cell r="D77">
            <v>-108.63</v>
          </cell>
        </row>
        <row r="78">
          <cell r="A78">
            <v>4070</v>
          </cell>
          <cell r="B78">
            <v>-0.85</v>
          </cell>
          <cell r="C78">
            <v>-5.08</v>
          </cell>
          <cell r="D78">
            <v>-6.68</v>
          </cell>
        </row>
        <row r="79">
          <cell r="A79">
            <v>4080</v>
          </cell>
          <cell r="B79">
            <v>0</v>
          </cell>
          <cell r="C79">
            <v>0</v>
          </cell>
          <cell r="D79">
            <v>0</v>
          </cell>
        </row>
        <row r="80">
          <cell r="A80">
            <v>4090</v>
          </cell>
          <cell r="B80">
            <v>88.46</v>
          </cell>
          <cell r="C80">
            <v>90.68</v>
          </cell>
          <cell r="D80">
            <v>78.45</v>
          </cell>
        </row>
        <row r="81">
          <cell r="A81">
            <v>4120</v>
          </cell>
          <cell r="B81">
            <v>8.94</v>
          </cell>
          <cell r="C81">
            <v>8.59</v>
          </cell>
          <cell r="D81">
            <v>1.56</v>
          </cell>
        </row>
        <row r="82">
          <cell r="A82">
            <v>4130</v>
          </cell>
          <cell r="B82">
            <v>4.8</v>
          </cell>
          <cell r="C82">
            <v>5.67</v>
          </cell>
          <cell r="D82">
            <v>3.55</v>
          </cell>
        </row>
        <row r="83">
          <cell r="A83">
            <v>4140</v>
          </cell>
          <cell r="B83">
            <v>0.09</v>
          </cell>
          <cell r="C83">
            <v>1.1200000000000001</v>
          </cell>
          <cell r="D83">
            <v>0.33</v>
          </cell>
        </row>
        <row r="84">
          <cell r="A84">
            <v>4150</v>
          </cell>
          <cell r="B84">
            <v>12.38</v>
          </cell>
          <cell r="C84">
            <v>60.32</v>
          </cell>
          <cell r="D84">
            <v>107.05</v>
          </cell>
        </row>
        <row r="85">
          <cell r="A85">
            <v>4180</v>
          </cell>
          <cell r="B85">
            <v>0.72</v>
          </cell>
          <cell r="C85">
            <v>0.73</v>
          </cell>
          <cell r="D85">
            <v>1.1399999999999999</v>
          </cell>
        </row>
        <row r="86">
          <cell r="A86">
            <v>4190</v>
          </cell>
        </row>
        <row r="87">
          <cell r="A87">
            <v>4200</v>
          </cell>
          <cell r="B87">
            <v>0</v>
          </cell>
          <cell r="C87">
            <v>0</v>
          </cell>
          <cell r="D87">
            <v>0</v>
          </cell>
        </row>
        <row r="88">
          <cell r="A88">
            <v>4210</v>
          </cell>
          <cell r="B88">
            <v>1.81</v>
          </cell>
          <cell r="C88">
            <v>0</v>
          </cell>
          <cell r="D88">
            <v>0</v>
          </cell>
        </row>
        <row r="89">
          <cell r="A89">
            <v>4220</v>
          </cell>
          <cell r="B89">
            <v>0</v>
          </cell>
          <cell r="C89">
            <v>0</v>
          </cell>
          <cell r="D89">
            <v>0</v>
          </cell>
        </row>
        <row r="90">
          <cell r="A90">
            <v>4230</v>
          </cell>
          <cell r="B90">
            <v>0</v>
          </cell>
          <cell r="C90">
            <v>0</v>
          </cell>
          <cell r="D90">
            <v>0</v>
          </cell>
        </row>
        <row r="91">
          <cell r="A91">
            <v>5010</v>
          </cell>
          <cell r="B91">
            <v>-15420.47</v>
          </cell>
          <cell r="C91">
            <v>-14824.93</v>
          </cell>
          <cell r="D91">
            <v>-14189.28</v>
          </cell>
        </row>
        <row r="92">
          <cell r="A92">
            <v>5020</v>
          </cell>
          <cell r="B92">
            <v>0</v>
          </cell>
          <cell r="C92">
            <v>0</v>
          </cell>
          <cell r="D92">
            <v>0</v>
          </cell>
        </row>
        <row r="93">
          <cell r="A93">
            <v>5030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5040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5050</v>
          </cell>
          <cell r="B95">
            <v>0</v>
          </cell>
          <cell r="C95">
            <v>0</v>
          </cell>
          <cell r="D95">
            <v>0</v>
          </cell>
        </row>
        <row r="96">
          <cell r="A96">
            <v>5060</v>
          </cell>
          <cell r="B96">
            <v>-1049.02</v>
          </cell>
          <cell r="C96">
            <v>-1049.02</v>
          </cell>
          <cell r="D96">
            <v>-1045.55</v>
          </cell>
        </row>
        <row r="97">
          <cell r="A97">
            <v>5070</v>
          </cell>
          <cell r="B97">
            <v>24.29</v>
          </cell>
          <cell r="C97">
            <v>-43.75</v>
          </cell>
          <cell r="D97">
            <v>-42.61</v>
          </cell>
        </row>
        <row r="98">
          <cell r="A98">
            <v>5080</v>
          </cell>
          <cell r="B98">
            <v>14233.19</v>
          </cell>
          <cell r="C98">
            <v>14126.31</v>
          </cell>
          <cell r="D98">
            <v>13818.19</v>
          </cell>
        </row>
        <row r="99">
          <cell r="A99">
            <v>5090</v>
          </cell>
          <cell r="B99">
            <v>419.38</v>
          </cell>
          <cell r="C99">
            <v>436.22</v>
          </cell>
          <cell r="D99">
            <v>428.34</v>
          </cell>
        </row>
        <row r="100">
          <cell r="A100">
            <v>5120</v>
          </cell>
          <cell r="B100">
            <v>93.98</v>
          </cell>
          <cell r="C100">
            <v>128.32</v>
          </cell>
          <cell r="D100">
            <v>20.5</v>
          </cell>
        </row>
        <row r="101">
          <cell r="A101">
            <v>5130</v>
          </cell>
          <cell r="B101">
            <v>20.85</v>
          </cell>
          <cell r="C101">
            <v>20.55</v>
          </cell>
          <cell r="D101">
            <v>17.329999999999998</v>
          </cell>
        </row>
        <row r="102">
          <cell r="A102">
            <v>5140</v>
          </cell>
          <cell r="B102">
            <v>26.52</v>
          </cell>
          <cell r="C102">
            <v>176.23</v>
          </cell>
          <cell r="D102">
            <v>100.91</v>
          </cell>
        </row>
        <row r="103">
          <cell r="A103">
            <v>5150</v>
          </cell>
          <cell r="B103">
            <v>155.97</v>
          </cell>
          <cell r="C103">
            <v>251.3</v>
          </cell>
          <cell r="D103">
            <v>233.83</v>
          </cell>
        </row>
        <row r="104">
          <cell r="A104">
            <v>5180</v>
          </cell>
          <cell r="B104">
            <v>153.99</v>
          </cell>
          <cell r="C104">
            <v>156.43</v>
          </cell>
          <cell r="D104">
            <v>72.16</v>
          </cell>
        </row>
        <row r="105">
          <cell r="A105">
            <v>5190</v>
          </cell>
          <cell r="B105">
            <v>7.04</v>
          </cell>
          <cell r="C105">
            <v>6.96</v>
          </cell>
          <cell r="D105">
            <v>-0.12</v>
          </cell>
        </row>
        <row r="106">
          <cell r="A106">
            <v>5200</v>
          </cell>
          <cell r="B106">
            <v>489.7</v>
          </cell>
          <cell r="C106">
            <v>489.7</v>
          </cell>
          <cell r="D106">
            <v>558.4</v>
          </cell>
        </row>
        <row r="107">
          <cell r="A107">
            <v>5210</v>
          </cell>
          <cell r="B107">
            <v>9.41</v>
          </cell>
          <cell r="C107">
            <v>0</v>
          </cell>
          <cell r="D107">
            <v>0</v>
          </cell>
        </row>
        <row r="108">
          <cell r="A108">
            <v>5220</v>
          </cell>
          <cell r="B108">
            <v>0</v>
          </cell>
          <cell r="C108">
            <v>0</v>
          </cell>
          <cell r="D108">
            <v>0</v>
          </cell>
        </row>
        <row r="109">
          <cell r="A109">
            <v>5230</v>
          </cell>
          <cell r="B109">
            <v>0</v>
          </cell>
          <cell r="C109">
            <v>0</v>
          </cell>
          <cell r="D109">
            <v>0</v>
          </cell>
        </row>
        <row r="110">
          <cell r="A110">
            <v>5240</v>
          </cell>
          <cell r="B110">
            <v>-215.08</v>
          </cell>
          <cell r="C110">
            <v>5.83</v>
          </cell>
          <cell r="D110">
            <v>-215.09</v>
          </cell>
        </row>
        <row r="111">
          <cell r="A111">
            <v>6010</v>
          </cell>
          <cell r="B111">
            <v>-10737.43</v>
          </cell>
          <cell r="C111">
            <v>-11289.04</v>
          </cell>
          <cell r="D111">
            <v>-10551.39</v>
          </cell>
        </row>
        <row r="112">
          <cell r="A112">
            <v>6020</v>
          </cell>
          <cell r="B112">
            <v>0</v>
          </cell>
          <cell r="C112">
            <v>0</v>
          </cell>
          <cell r="D112">
            <v>0</v>
          </cell>
        </row>
        <row r="113">
          <cell r="A113">
            <v>6030</v>
          </cell>
          <cell r="B113">
            <v>0</v>
          </cell>
          <cell r="C113">
            <v>0</v>
          </cell>
          <cell r="D113">
            <v>0</v>
          </cell>
        </row>
        <row r="114">
          <cell r="A114">
            <v>6040</v>
          </cell>
          <cell r="B114">
            <v>0</v>
          </cell>
          <cell r="C114">
            <v>0</v>
          </cell>
          <cell r="D114">
            <v>0</v>
          </cell>
        </row>
        <row r="115">
          <cell r="A115">
            <v>6050</v>
          </cell>
          <cell r="B115">
            <v>0</v>
          </cell>
          <cell r="C115">
            <v>0</v>
          </cell>
          <cell r="D115">
            <v>0</v>
          </cell>
        </row>
        <row r="116">
          <cell r="A116">
            <v>6060</v>
          </cell>
          <cell r="B116">
            <v>-547.17999999999995</v>
          </cell>
          <cell r="C116">
            <v>-575.62</v>
          </cell>
          <cell r="D116">
            <v>-678.08</v>
          </cell>
        </row>
        <row r="117">
          <cell r="A117">
            <v>6070</v>
          </cell>
          <cell r="B117">
            <v>-676.37</v>
          </cell>
          <cell r="C117">
            <v>-1047.1199999999999</v>
          </cell>
          <cell r="D117">
            <v>-602.07000000000005</v>
          </cell>
        </row>
        <row r="118">
          <cell r="A118">
            <v>6080</v>
          </cell>
          <cell r="B118">
            <v>1656.27</v>
          </cell>
          <cell r="C118">
            <v>1657.7</v>
          </cell>
          <cell r="D118">
            <v>1385</v>
          </cell>
        </row>
        <row r="119">
          <cell r="A119">
            <v>6090</v>
          </cell>
          <cell r="B119">
            <v>1989.5</v>
          </cell>
          <cell r="C119">
            <v>2025.72</v>
          </cell>
          <cell r="D119">
            <v>1647.86</v>
          </cell>
        </row>
        <row r="120">
          <cell r="A120">
            <v>6120</v>
          </cell>
          <cell r="B120">
            <v>660.26</v>
          </cell>
          <cell r="C120">
            <v>653.96</v>
          </cell>
          <cell r="D120">
            <v>516.39</v>
          </cell>
        </row>
        <row r="121">
          <cell r="A121">
            <v>6130</v>
          </cell>
          <cell r="B121">
            <v>307</v>
          </cell>
          <cell r="C121">
            <v>421.5</v>
          </cell>
          <cell r="D121">
            <v>253.02</v>
          </cell>
        </row>
        <row r="122">
          <cell r="A122">
            <v>6140</v>
          </cell>
          <cell r="B122">
            <v>24.7</v>
          </cell>
          <cell r="C122">
            <v>22.88</v>
          </cell>
          <cell r="D122">
            <v>8.44</v>
          </cell>
        </row>
        <row r="123">
          <cell r="A123">
            <v>6150</v>
          </cell>
          <cell r="B123">
            <v>58.91</v>
          </cell>
          <cell r="C123">
            <v>87.34</v>
          </cell>
          <cell r="D123">
            <v>0.15</v>
          </cell>
        </row>
        <row r="124">
          <cell r="A124">
            <v>6180</v>
          </cell>
          <cell r="B124">
            <v>2009.96</v>
          </cell>
          <cell r="C124">
            <v>2018.17</v>
          </cell>
          <cell r="D124">
            <v>1758.46</v>
          </cell>
        </row>
        <row r="125">
          <cell r="A125">
            <v>6190</v>
          </cell>
          <cell r="B125">
            <v>72.87</v>
          </cell>
          <cell r="C125">
            <v>66.760000000000005</v>
          </cell>
          <cell r="D125">
            <v>767.52</v>
          </cell>
        </row>
        <row r="126">
          <cell r="A126">
            <v>6200</v>
          </cell>
          <cell r="B126">
            <v>1096.56</v>
          </cell>
          <cell r="C126">
            <v>1096.56</v>
          </cell>
          <cell r="D126">
            <v>1228.6300000000001</v>
          </cell>
        </row>
        <row r="127">
          <cell r="A127">
            <v>6210</v>
          </cell>
          <cell r="B127">
            <v>525.91</v>
          </cell>
          <cell r="C127">
            <v>566.55999999999995</v>
          </cell>
          <cell r="D127">
            <v>700.84387000000004</v>
          </cell>
        </row>
        <row r="128">
          <cell r="A128">
            <v>6220</v>
          </cell>
          <cell r="B128">
            <v>100.4</v>
          </cell>
          <cell r="C128">
            <v>93.74</v>
          </cell>
          <cell r="D128">
            <v>74.75</v>
          </cell>
        </row>
        <row r="129">
          <cell r="A129">
            <v>6230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7010</v>
          </cell>
          <cell r="B130">
            <v>-16.5</v>
          </cell>
          <cell r="C130">
            <v>-20.8</v>
          </cell>
          <cell r="D130">
            <v>0</v>
          </cell>
        </row>
        <row r="131">
          <cell r="A131">
            <v>7020</v>
          </cell>
          <cell r="B131">
            <v>-3767.5</v>
          </cell>
          <cell r="C131">
            <v>-3934.19</v>
          </cell>
          <cell r="D131">
            <v>-4076.48</v>
          </cell>
        </row>
        <row r="132">
          <cell r="A132">
            <v>7030</v>
          </cell>
          <cell r="B132">
            <v>-4646.1099999999997</v>
          </cell>
          <cell r="C132">
            <v>-4429.45</v>
          </cell>
          <cell r="D132">
            <v>-4477.34</v>
          </cell>
        </row>
        <row r="133">
          <cell r="A133">
            <v>7040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7050</v>
          </cell>
          <cell r="B134">
            <v>-688.58</v>
          </cell>
          <cell r="C134">
            <v>-688.58</v>
          </cell>
          <cell r="D134">
            <v>-677</v>
          </cell>
        </row>
        <row r="135">
          <cell r="A135">
            <v>7060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7070</v>
          </cell>
          <cell r="B136">
            <v>-244.58</v>
          </cell>
          <cell r="C136">
            <v>-277.86</v>
          </cell>
          <cell r="D136">
            <v>-342.02</v>
          </cell>
        </row>
        <row r="137">
          <cell r="A137">
            <v>7080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7085</v>
          </cell>
          <cell r="B138">
            <v>315.56</v>
          </cell>
          <cell r="C138">
            <v>301.92</v>
          </cell>
          <cell r="D138">
            <v>0</v>
          </cell>
        </row>
        <row r="139">
          <cell r="A139">
            <v>7090</v>
          </cell>
          <cell r="B139">
            <v>1579.48</v>
          </cell>
          <cell r="C139">
            <v>1701.16</v>
          </cell>
          <cell r="D139">
            <v>1634.28</v>
          </cell>
        </row>
        <row r="140">
          <cell r="A140">
            <v>7120</v>
          </cell>
          <cell r="B140">
            <v>777.7349999999999</v>
          </cell>
          <cell r="C140">
            <v>956.55</v>
          </cell>
          <cell r="D140">
            <v>469.35</v>
          </cell>
        </row>
        <row r="141">
          <cell r="A141">
            <v>7130</v>
          </cell>
          <cell r="B141">
            <v>212.95</v>
          </cell>
          <cell r="C141">
            <v>220.31</v>
          </cell>
          <cell r="D141">
            <v>120.38</v>
          </cell>
        </row>
        <row r="142">
          <cell r="A142">
            <v>7140</v>
          </cell>
          <cell r="B142">
            <v>18.760000000000002</v>
          </cell>
          <cell r="C142">
            <v>12.94</v>
          </cell>
          <cell r="D142">
            <v>16.47</v>
          </cell>
        </row>
        <row r="143">
          <cell r="A143">
            <v>7150</v>
          </cell>
          <cell r="B143">
            <v>20.99</v>
          </cell>
          <cell r="C143">
            <v>112.24</v>
          </cell>
          <cell r="D143">
            <v>72.62</v>
          </cell>
        </row>
        <row r="144">
          <cell r="A144">
            <v>7180</v>
          </cell>
          <cell r="B144">
            <v>1869.45</v>
          </cell>
          <cell r="C144">
            <v>1877.76</v>
          </cell>
          <cell r="D144">
            <v>1676.58</v>
          </cell>
        </row>
        <row r="145">
          <cell r="A145">
            <v>7190</v>
          </cell>
          <cell r="B145">
            <v>93.63</v>
          </cell>
          <cell r="C145">
            <v>92.94</v>
          </cell>
          <cell r="D145">
            <v>53.32</v>
          </cell>
        </row>
        <row r="146">
          <cell r="A146">
            <v>7200</v>
          </cell>
          <cell r="B146">
            <v>1178.49</v>
          </cell>
          <cell r="C146">
            <v>1195.95</v>
          </cell>
          <cell r="D146">
            <v>1312.5</v>
          </cell>
        </row>
        <row r="147">
          <cell r="A147">
            <v>7210</v>
          </cell>
          <cell r="B147">
            <v>-199.55</v>
          </cell>
          <cell r="C147">
            <v>-262.14</v>
          </cell>
          <cell r="D147">
            <v>-300.31</v>
          </cell>
        </row>
        <row r="148">
          <cell r="A148">
            <v>7220</v>
          </cell>
          <cell r="B148">
            <v>2051.12</v>
          </cell>
          <cell r="C148">
            <v>2119.0729999999999</v>
          </cell>
          <cell r="D148">
            <v>587.91999999999996</v>
          </cell>
        </row>
        <row r="149">
          <cell r="A149">
            <v>7230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9010</v>
          </cell>
          <cell r="B150">
            <v>-6595.98</v>
          </cell>
          <cell r="C150">
            <v>-6552.16</v>
          </cell>
          <cell r="D150">
            <v>-6496.42</v>
          </cell>
        </row>
        <row r="151">
          <cell r="A151">
            <v>9020</v>
          </cell>
          <cell r="B151">
            <v>6595.98</v>
          </cell>
          <cell r="C151">
            <v>6552.16</v>
          </cell>
          <cell r="D151">
            <v>6496.42</v>
          </cell>
        </row>
        <row r="152">
          <cell r="A152">
            <v>9040</v>
          </cell>
          <cell r="B152">
            <v>-140.94</v>
          </cell>
          <cell r="C152">
            <v>-117.7</v>
          </cell>
          <cell r="D152">
            <v>-241.11</v>
          </cell>
        </row>
        <row r="153">
          <cell r="A153">
            <v>9070</v>
          </cell>
          <cell r="B153">
            <v>-549</v>
          </cell>
          <cell r="C153">
            <v>-545.21</v>
          </cell>
          <cell r="D153">
            <v>-476.44</v>
          </cell>
        </row>
        <row r="154">
          <cell r="A154">
            <v>9090</v>
          </cell>
          <cell r="B154">
            <v>485.13</v>
          </cell>
          <cell r="C154">
            <v>519.05999999999995</v>
          </cell>
          <cell r="D154">
            <v>356.56</v>
          </cell>
        </row>
        <row r="155">
          <cell r="A155">
            <v>9120</v>
          </cell>
          <cell r="B155">
            <v>-24.05</v>
          </cell>
          <cell r="C155">
            <v>0</v>
          </cell>
          <cell r="D155">
            <v>-86.54</v>
          </cell>
        </row>
        <row r="156">
          <cell r="A156">
            <v>9130</v>
          </cell>
          <cell r="B156">
            <v>17.34</v>
          </cell>
          <cell r="C156">
            <v>0</v>
          </cell>
          <cell r="D156">
            <v>16.760000000000002</v>
          </cell>
        </row>
        <row r="157">
          <cell r="A157">
            <v>9140</v>
          </cell>
          <cell r="B157">
            <v>1.05</v>
          </cell>
          <cell r="C157">
            <v>0</v>
          </cell>
          <cell r="D157">
            <v>5.04</v>
          </cell>
        </row>
        <row r="158">
          <cell r="A158">
            <v>9150</v>
          </cell>
          <cell r="B158">
            <v>96.33</v>
          </cell>
          <cell r="C158">
            <v>171.91</v>
          </cell>
          <cell r="D158">
            <v>936.83</v>
          </cell>
        </row>
        <row r="159">
          <cell r="A159">
            <v>9180</v>
          </cell>
          <cell r="B159">
            <v>7.36</v>
          </cell>
          <cell r="C159">
            <v>67.97</v>
          </cell>
          <cell r="D159">
            <v>98.9</v>
          </cell>
        </row>
        <row r="160">
          <cell r="A160">
            <v>9200</v>
          </cell>
          <cell r="B160">
            <v>165.17</v>
          </cell>
          <cell r="C160">
            <v>165.17</v>
          </cell>
          <cell r="D160">
            <v>295.77</v>
          </cell>
        </row>
        <row r="161">
          <cell r="A161">
            <v>9210</v>
          </cell>
          <cell r="B161">
            <v>0</v>
          </cell>
          <cell r="C161">
            <v>0</v>
          </cell>
          <cell r="D161">
            <v>-24.07</v>
          </cell>
        </row>
        <row r="162">
          <cell r="A162">
            <v>9220</v>
          </cell>
          <cell r="B162">
            <v>-10.71</v>
          </cell>
          <cell r="C162">
            <v>6.17</v>
          </cell>
          <cell r="D162">
            <v>63.36</v>
          </cell>
        </row>
        <row r="163">
          <cell r="A163">
            <v>9230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9240</v>
          </cell>
          <cell r="B164">
            <v>445.09</v>
          </cell>
          <cell r="C164">
            <v>472.98</v>
          </cell>
          <cell r="D164">
            <v>0</v>
          </cell>
        </row>
      </sheetData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Project Management"/>
      <sheetName val="Strategy&amp;Regulatory"/>
      <sheetName val="AssetPerformance"/>
      <sheetName val="Projec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Project No</v>
          </cell>
          <cell r="B1" t="str">
            <v>Project Name</v>
          </cell>
          <cell r="C1" t="str">
            <v>Description</v>
          </cell>
          <cell r="D1" t="str">
            <v>Organisation</v>
          </cell>
          <cell r="E1" t="str">
            <v>Status</v>
          </cell>
          <cell r="F1" t="str">
            <v>Start Date</v>
          </cell>
          <cell r="G1" t="str">
            <v>End Date</v>
          </cell>
          <cell r="H1" t="str">
            <v>Project Manager</v>
          </cell>
          <cell r="I1" t="str">
            <v>Total Budget</v>
          </cell>
          <cell r="J1" t="str">
            <v>Org CC</v>
          </cell>
          <cell r="K1" t="str">
            <v>Project Type</v>
          </cell>
          <cell r="L1" t="str">
            <v>N/Acct</v>
          </cell>
          <cell r="M1" t="str">
            <v>Activity</v>
          </cell>
          <cell r="N1" t="str">
            <v>Burden PTD</v>
          </cell>
          <cell r="O1" t="str">
            <v>Burden YTD</v>
          </cell>
          <cell r="P1" t="str">
            <v>CIP Cost</v>
          </cell>
          <cell r="Q1" t="str">
            <v>Capitalised Cost</v>
          </cell>
          <cell r="R1" t="str">
            <v>Total Costs</v>
          </cell>
        </row>
        <row r="2">
          <cell r="A2">
            <v>502123</v>
          </cell>
          <cell r="B2" t="str">
            <v>Barton 27/6 HV LV Christian Ce</v>
          </cell>
          <cell r="C2" t="str">
            <v>Barton 27/6 HV LV Christian Ce</v>
          </cell>
          <cell r="D2" t="str">
            <v>Network Systems Sth</v>
          </cell>
          <cell r="E2" t="str">
            <v>CLOSED</v>
          </cell>
          <cell r="F2">
            <v>36269</v>
          </cell>
          <cell r="H2" t="str">
            <v>Peisley, Mr. Warren</v>
          </cell>
          <cell r="I2">
            <v>75998</v>
          </cell>
          <cell r="J2">
            <v>2101</v>
          </cell>
          <cell r="K2" t="str">
            <v>CIP ELEC U/G Retic</v>
          </cell>
          <cell r="L2">
            <v>29131</v>
          </cell>
          <cell r="M2">
            <v>70123</v>
          </cell>
          <cell r="N2">
            <v>0</v>
          </cell>
          <cell r="O2">
            <v>79066.69</v>
          </cell>
          <cell r="P2">
            <v>0</v>
          </cell>
          <cell r="Q2">
            <v>80014.02</v>
          </cell>
          <cell r="R2">
            <v>80014.02</v>
          </cell>
        </row>
        <row r="3">
          <cell r="A3">
            <v>502336</v>
          </cell>
          <cell r="B3" t="str">
            <v>City - 10/23 Supply new bldg</v>
          </cell>
          <cell r="C3" t="str">
            <v>City - 10/23 Supply to new building</v>
          </cell>
          <cell r="D3" t="str">
            <v>Network Systems Nth</v>
          </cell>
          <cell r="E3" t="str">
            <v>Design</v>
          </cell>
          <cell r="F3">
            <v>35065</v>
          </cell>
          <cell r="G3">
            <v>37605</v>
          </cell>
          <cell r="H3" t="str">
            <v>Roesler, Mr. Michael</v>
          </cell>
          <cell r="I3">
            <v>0</v>
          </cell>
          <cell r="J3">
            <v>2101</v>
          </cell>
          <cell r="K3" t="str">
            <v>CIP ELEC Dist Subs</v>
          </cell>
          <cell r="L3">
            <v>29131</v>
          </cell>
          <cell r="M3">
            <v>70140</v>
          </cell>
          <cell r="N3">
            <v>0</v>
          </cell>
          <cell r="O3">
            <v>2595.66</v>
          </cell>
          <cell r="P3">
            <v>2680.9</v>
          </cell>
          <cell r="Q3">
            <v>0</v>
          </cell>
          <cell r="R3">
            <v>2680.9</v>
          </cell>
        </row>
        <row r="4">
          <cell r="A4">
            <v>502408</v>
          </cell>
          <cell r="B4" t="str">
            <v>Acton - UG  HV,LV and SL</v>
          </cell>
          <cell r="C4" t="str">
            <v>Acton - Underground Existing HV,LV,SL Liverside St</v>
          </cell>
          <cell r="D4" t="str">
            <v>Network Systems Nth</v>
          </cell>
          <cell r="E4" t="str">
            <v>CAPITALISED WAITING CLOSURE</v>
          </cell>
          <cell r="F4">
            <v>36277</v>
          </cell>
          <cell r="G4">
            <v>37361</v>
          </cell>
          <cell r="H4" t="str">
            <v>Maguire, Paul</v>
          </cell>
          <cell r="I4">
            <v>56244</v>
          </cell>
          <cell r="J4">
            <v>2101</v>
          </cell>
          <cell r="K4" t="str">
            <v>CIP ELEC U/G Retic</v>
          </cell>
          <cell r="L4">
            <v>29131</v>
          </cell>
          <cell r="M4">
            <v>70123</v>
          </cell>
          <cell r="N4">
            <v>0</v>
          </cell>
          <cell r="O4">
            <v>67837.070000000007</v>
          </cell>
          <cell r="P4">
            <v>0</v>
          </cell>
          <cell r="Q4">
            <v>69902.8</v>
          </cell>
          <cell r="R4">
            <v>69902.8</v>
          </cell>
        </row>
        <row r="5">
          <cell r="A5">
            <v>502409</v>
          </cell>
          <cell r="B5" t="str">
            <v>Melb - 28&amp;29/20 Conduit  5 T/H</v>
          </cell>
          <cell r="C5" t="str">
            <v>Melba - 28 &amp; 29/20 Conduit Plan 5 Townhouses</v>
          </cell>
          <cell r="D5" t="str">
            <v>Network Systems Nth</v>
          </cell>
          <cell r="E5" t="str">
            <v>Field Complete</v>
          </cell>
          <cell r="F5">
            <v>36279</v>
          </cell>
          <cell r="G5">
            <v>36572</v>
          </cell>
          <cell r="H5" t="str">
            <v>Piper, Mr. Jed</v>
          </cell>
          <cell r="I5">
            <v>5464</v>
          </cell>
          <cell r="J5">
            <v>2101</v>
          </cell>
          <cell r="K5" t="str">
            <v>CIP ELEC U/G Retic</v>
          </cell>
          <cell r="L5">
            <v>29131</v>
          </cell>
          <cell r="M5">
            <v>70123</v>
          </cell>
          <cell r="N5">
            <v>0</v>
          </cell>
          <cell r="O5">
            <v>0</v>
          </cell>
          <cell r="P5">
            <v>5762.89</v>
          </cell>
          <cell r="Q5">
            <v>0</v>
          </cell>
          <cell r="R5">
            <v>5762.89</v>
          </cell>
        </row>
        <row r="6">
          <cell r="A6">
            <v>502432</v>
          </cell>
          <cell r="B6" t="str">
            <v>Kale Ocon feeder Ginn dr 11kv</v>
          </cell>
          <cell r="C6" t="str">
            <v>Kaleen &amp; Oconnor - Install feeder Ginninderra Dr &amp; 11 KV switch in Kaleen</v>
          </cell>
          <cell r="D6" t="str">
            <v>Network Systems Nth</v>
          </cell>
          <cell r="E6" t="str">
            <v>In Field</v>
          </cell>
          <cell r="F6">
            <v>36326</v>
          </cell>
          <cell r="G6">
            <v>36799</v>
          </cell>
          <cell r="H6" t="str">
            <v>Smith, Mr. Warren</v>
          </cell>
          <cell r="I6">
            <v>22200</v>
          </cell>
          <cell r="J6">
            <v>2101</v>
          </cell>
          <cell r="K6" t="str">
            <v>CIP ELEC O/H Retic</v>
          </cell>
          <cell r="L6">
            <v>29131</v>
          </cell>
          <cell r="M6">
            <v>70124</v>
          </cell>
          <cell r="N6">
            <v>0</v>
          </cell>
          <cell r="O6">
            <v>0</v>
          </cell>
          <cell r="P6">
            <v>17449.25</v>
          </cell>
          <cell r="Q6">
            <v>0</v>
          </cell>
          <cell r="R6">
            <v>17449.25</v>
          </cell>
        </row>
        <row r="7">
          <cell r="A7">
            <v>502507</v>
          </cell>
          <cell r="B7" t="str">
            <v>Fyshwick Refurbish/Trans</v>
          </cell>
          <cell r="C7" t="str">
            <v>Fyshwick Zone Refurbishment 66/11kV Transformer No 3</v>
          </cell>
          <cell r="D7" t="str">
            <v>Network Technical Services</v>
          </cell>
          <cell r="E7" t="str">
            <v>CAPITALISED WAITING CLOSURE</v>
          </cell>
          <cell r="F7">
            <v>36328</v>
          </cell>
          <cell r="G7">
            <v>37376</v>
          </cell>
          <cell r="H7" t="str">
            <v>Chan, Mr. Daniel</v>
          </cell>
          <cell r="I7">
            <v>1996999</v>
          </cell>
          <cell r="J7">
            <v>2105</v>
          </cell>
          <cell r="K7" t="str">
            <v>CIP ELEC Zone Subs</v>
          </cell>
          <cell r="L7">
            <v>29131</v>
          </cell>
          <cell r="M7">
            <v>70110</v>
          </cell>
          <cell r="N7">
            <v>0</v>
          </cell>
          <cell r="O7">
            <v>-642.46</v>
          </cell>
          <cell r="P7">
            <v>0</v>
          </cell>
          <cell r="Q7">
            <v>2030166.72</v>
          </cell>
          <cell r="R7">
            <v>2030166.72</v>
          </cell>
        </row>
        <row r="8">
          <cell r="A8">
            <v>502516</v>
          </cell>
          <cell r="B8" t="str">
            <v>Fyshwick ZSS SCADA Upgrade</v>
          </cell>
          <cell r="C8" t="str">
            <v>Fyshwick ZSS SCADA Upgrade</v>
          </cell>
          <cell r="D8" t="str">
            <v>Network Technical Services</v>
          </cell>
          <cell r="E8" t="str">
            <v>In Field</v>
          </cell>
          <cell r="F8">
            <v>36682</v>
          </cell>
          <cell r="H8" t="str">
            <v>Baker, Mr. Robert</v>
          </cell>
          <cell r="I8">
            <v>0</v>
          </cell>
          <cell r="J8">
            <v>2105</v>
          </cell>
          <cell r="K8" t="str">
            <v>CIP ELEC Zone Subs</v>
          </cell>
          <cell r="L8">
            <v>29131</v>
          </cell>
          <cell r="M8">
            <v>70110</v>
          </cell>
          <cell r="N8">
            <v>0</v>
          </cell>
          <cell r="O8">
            <v>4309.32</v>
          </cell>
          <cell r="P8">
            <v>301596.46000000002</v>
          </cell>
          <cell r="Q8">
            <v>0</v>
          </cell>
          <cell r="R8">
            <v>301596.46000000002</v>
          </cell>
        </row>
        <row r="9">
          <cell r="A9">
            <v>502520</v>
          </cell>
          <cell r="B9" t="str">
            <v>ManualTransfer Switches</v>
          </cell>
          <cell r="C9" t="str">
            <v>Manual Transfer Switch Installation (All Zones)</v>
          </cell>
          <cell r="D9" t="str">
            <v>Network Technical Services</v>
          </cell>
          <cell r="E9" t="str">
            <v>CAPITALISED WAITING CLOSURE</v>
          </cell>
          <cell r="F9">
            <v>36698</v>
          </cell>
          <cell r="G9">
            <v>37223</v>
          </cell>
          <cell r="H9" t="str">
            <v>Roesler, Mr. Michael</v>
          </cell>
          <cell r="I9">
            <v>114999</v>
          </cell>
          <cell r="J9">
            <v>2105</v>
          </cell>
          <cell r="K9" t="str">
            <v>CIP ELEC Zone Subs</v>
          </cell>
          <cell r="L9">
            <v>29131</v>
          </cell>
          <cell r="M9">
            <v>70110</v>
          </cell>
          <cell r="N9">
            <v>0</v>
          </cell>
          <cell r="O9">
            <v>69771.67</v>
          </cell>
          <cell r="P9">
            <v>0</v>
          </cell>
          <cell r="Q9">
            <v>92804.45</v>
          </cell>
          <cell r="R9">
            <v>92804.45</v>
          </cell>
        </row>
        <row r="10">
          <cell r="A10">
            <v>502524</v>
          </cell>
          <cell r="B10" t="str">
            <v>Gold Creek Gate</v>
          </cell>
          <cell r="C10" t="str">
            <v>Gold Creek ZSS Gate</v>
          </cell>
          <cell r="D10" t="str">
            <v>Elec Ntwk Asset Performance</v>
          </cell>
          <cell r="E10" t="str">
            <v>Field Complete</v>
          </cell>
          <cell r="F10">
            <v>36770</v>
          </cell>
          <cell r="G10">
            <v>37256</v>
          </cell>
          <cell r="H10" t="str">
            <v>Gubler, Dominic</v>
          </cell>
          <cell r="I10">
            <v>3620</v>
          </cell>
          <cell r="J10">
            <v>2105</v>
          </cell>
          <cell r="K10" t="str">
            <v>CIP ELEC Zone Subs</v>
          </cell>
          <cell r="L10">
            <v>29131</v>
          </cell>
          <cell r="M10">
            <v>70110</v>
          </cell>
          <cell r="N10">
            <v>0</v>
          </cell>
          <cell r="O10">
            <v>2940</v>
          </cell>
          <cell r="P10">
            <v>3620</v>
          </cell>
          <cell r="Q10">
            <v>0</v>
          </cell>
          <cell r="R10">
            <v>3620</v>
          </cell>
        </row>
        <row r="11">
          <cell r="A11">
            <v>507253</v>
          </cell>
          <cell r="B11" t="str">
            <v>King Fshore Stg1 11kv reloc</v>
          </cell>
          <cell r="C11" t="str">
            <v>Kingston Foreshore Stg1 11kv Cable Relocation</v>
          </cell>
          <cell r="D11" t="str">
            <v>Elec Ntwk Project Management</v>
          </cell>
          <cell r="E11" t="str">
            <v>In Field</v>
          </cell>
          <cell r="F11">
            <v>37073</v>
          </cell>
          <cell r="G11">
            <v>37407</v>
          </cell>
          <cell r="H11" t="str">
            <v>Walisundara, Mr. Upul</v>
          </cell>
          <cell r="I11">
            <v>284403</v>
          </cell>
          <cell r="J11">
            <v>2101</v>
          </cell>
          <cell r="K11" t="str">
            <v>CIPEN Special Reqst</v>
          </cell>
          <cell r="L11">
            <v>29131</v>
          </cell>
          <cell r="M11">
            <v>70101</v>
          </cell>
          <cell r="N11">
            <v>0</v>
          </cell>
          <cell r="O11">
            <v>281841.08</v>
          </cell>
          <cell r="P11">
            <v>281841.08</v>
          </cell>
          <cell r="Q11">
            <v>0</v>
          </cell>
          <cell r="R11">
            <v>281841.08</v>
          </cell>
        </row>
        <row r="12">
          <cell r="A12">
            <v>507254</v>
          </cell>
          <cell r="B12" t="str">
            <v>King Fshore Stg1A Retic</v>
          </cell>
          <cell r="C12" t="str">
            <v>Kingston Foreshore Stg1A Reticulatin</v>
          </cell>
          <cell r="D12" t="str">
            <v>Elec Ntwk Project Management</v>
          </cell>
          <cell r="E12" t="str">
            <v>Design</v>
          </cell>
          <cell r="F12">
            <v>37073</v>
          </cell>
          <cell r="G12">
            <v>37467</v>
          </cell>
          <cell r="H12" t="str">
            <v>Roesler, Mr. Michael</v>
          </cell>
          <cell r="I12">
            <v>0</v>
          </cell>
          <cell r="J12">
            <v>2101</v>
          </cell>
          <cell r="K12" t="str">
            <v>CIPEN Special Reqst</v>
          </cell>
          <cell r="L12">
            <v>29131</v>
          </cell>
          <cell r="M12">
            <v>70101</v>
          </cell>
          <cell r="N12">
            <v>3268.74</v>
          </cell>
          <cell r="O12">
            <v>14749.26</v>
          </cell>
          <cell r="P12">
            <v>14749.26</v>
          </cell>
          <cell r="Q12">
            <v>0</v>
          </cell>
          <cell r="R12">
            <v>14749.26</v>
          </cell>
        </row>
        <row r="13">
          <cell r="A13">
            <v>512416</v>
          </cell>
          <cell r="B13" t="str">
            <v>Curt - Sec 62 Rel Sub 1081</v>
          </cell>
          <cell r="C13" t="str">
            <v>Curtin - Sec 62 Relocation of Kiosk Sub 1081 - Curtin Shops</v>
          </cell>
          <cell r="D13" t="str">
            <v>Network Systems Sth</v>
          </cell>
          <cell r="E13" t="str">
            <v>Design</v>
          </cell>
          <cell r="F13">
            <v>36227</v>
          </cell>
          <cell r="G13">
            <v>36615</v>
          </cell>
          <cell r="H13" t="str">
            <v>Walisundara, Mr. Upul</v>
          </cell>
          <cell r="I13">
            <v>0</v>
          </cell>
          <cell r="J13">
            <v>2101</v>
          </cell>
          <cell r="K13" t="str">
            <v>CIP ELEC Dist Subs</v>
          </cell>
          <cell r="L13">
            <v>29131</v>
          </cell>
          <cell r="M13">
            <v>70140</v>
          </cell>
          <cell r="N13">
            <v>0</v>
          </cell>
          <cell r="O13">
            <v>0</v>
          </cell>
          <cell r="P13">
            <v>2620.9299999999998</v>
          </cell>
          <cell r="Q13">
            <v>0</v>
          </cell>
          <cell r="R13">
            <v>2620.9299999999998</v>
          </cell>
        </row>
        <row r="14">
          <cell r="A14">
            <v>512418</v>
          </cell>
          <cell r="B14" t="str">
            <v>Phil - Sec 106&amp;107 Rel 11kV</v>
          </cell>
          <cell r="C14" t="str">
            <v>Phillip - Sec 106&amp;107 Relocation of 11kV line</v>
          </cell>
          <cell r="D14" t="str">
            <v>Network Systems Sth</v>
          </cell>
          <cell r="E14" t="str">
            <v>CLOSED</v>
          </cell>
          <cell r="F14">
            <v>36404</v>
          </cell>
          <cell r="G14">
            <v>37196</v>
          </cell>
          <cell r="H14" t="str">
            <v>Walisundara, Mrs. Lakshmi</v>
          </cell>
          <cell r="I14">
            <v>206160</v>
          </cell>
          <cell r="J14">
            <v>2101</v>
          </cell>
          <cell r="K14" t="str">
            <v>CIP ELEC O/H Retic</v>
          </cell>
          <cell r="L14">
            <v>29131</v>
          </cell>
          <cell r="M14">
            <v>70124</v>
          </cell>
          <cell r="N14">
            <v>0</v>
          </cell>
          <cell r="O14">
            <v>1082.4000000000001</v>
          </cell>
          <cell r="P14">
            <v>0</v>
          </cell>
          <cell r="Q14">
            <v>217531.18</v>
          </cell>
          <cell r="R14">
            <v>217531.18</v>
          </cell>
        </row>
        <row r="15">
          <cell r="A15">
            <v>512426</v>
          </cell>
          <cell r="B15" t="str">
            <v>Amar 3 Stge 3 L/Dev 87 blocks</v>
          </cell>
          <cell r="C15" t="str">
            <v>Amaroo 3 Stage 3 Land Development 87 Blocks</v>
          </cell>
          <cell r="D15" t="str">
            <v>Network Systems</v>
          </cell>
          <cell r="E15" t="str">
            <v>CLOSED</v>
          </cell>
          <cell r="F15">
            <v>36342</v>
          </cell>
          <cell r="G15">
            <v>36707</v>
          </cell>
          <cell r="H15" t="str">
            <v>Smith, Mr. Warren</v>
          </cell>
          <cell r="I15">
            <v>232377</v>
          </cell>
          <cell r="J15">
            <v>2101</v>
          </cell>
          <cell r="K15" t="str">
            <v>CIP ELEC U/G Retic</v>
          </cell>
          <cell r="L15">
            <v>29131</v>
          </cell>
          <cell r="M15">
            <v>70123</v>
          </cell>
          <cell r="N15">
            <v>0</v>
          </cell>
          <cell r="O15">
            <v>22144</v>
          </cell>
          <cell r="P15">
            <v>0</v>
          </cell>
          <cell r="Q15">
            <v>184008.21</v>
          </cell>
          <cell r="R15">
            <v>184008.21</v>
          </cell>
        </row>
        <row r="16">
          <cell r="A16">
            <v>512440</v>
          </cell>
          <cell r="B16" t="str">
            <v>Ains 28&amp;29/76 Ugnd exist ohead</v>
          </cell>
          <cell r="C16" t="str">
            <v>Ainslie 28&amp;29/76 Underground Existing LV Overhead</v>
          </cell>
          <cell r="D16" t="str">
            <v>Network Systems</v>
          </cell>
          <cell r="E16" t="str">
            <v>CLOSED</v>
          </cell>
          <cell r="F16">
            <v>36342</v>
          </cell>
          <cell r="G16">
            <v>36746</v>
          </cell>
          <cell r="H16" t="str">
            <v>Smith, Mr. Warren</v>
          </cell>
          <cell r="I16">
            <v>0</v>
          </cell>
          <cell r="J16">
            <v>2101</v>
          </cell>
          <cell r="K16" t="str">
            <v>CIP ELEC U/G Retic</v>
          </cell>
          <cell r="L16">
            <v>29131</v>
          </cell>
          <cell r="M16">
            <v>70123</v>
          </cell>
          <cell r="N16">
            <v>0</v>
          </cell>
          <cell r="O16">
            <v>415.46</v>
          </cell>
          <cell r="P16">
            <v>0</v>
          </cell>
          <cell r="Q16">
            <v>12715.81</v>
          </cell>
          <cell r="R16">
            <v>12715.81</v>
          </cell>
        </row>
        <row r="17">
          <cell r="A17">
            <v>512449</v>
          </cell>
          <cell r="B17" t="str">
            <v>Wats - 10/75 UG OH Cable</v>
          </cell>
          <cell r="C17" t="str">
            <v>Watson - 10/75 Install UG Cable to replace OH</v>
          </cell>
          <cell r="D17" t="str">
            <v>Network Systems Nth</v>
          </cell>
          <cell r="E17" t="str">
            <v>CLOSED</v>
          </cell>
          <cell r="F17">
            <v>36453</v>
          </cell>
          <cell r="G17">
            <v>37056</v>
          </cell>
          <cell r="H17" t="str">
            <v>Maguire, Paul</v>
          </cell>
          <cell r="I17">
            <v>71729</v>
          </cell>
          <cell r="J17">
            <v>2101</v>
          </cell>
          <cell r="K17" t="str">
            <v>CIP ELEC U/G Retic</v>
          </cell>
          <cell r="L17">
            <v>29131</v>
          </cell>
          <cell r="M17">
            <v>70123</v>
          </cell>
          <cell r="N17">
            <v>0</v>
          </cell>
          <cell r="O17">
            <v>123</v>
          </cell>
          <cell r="P17">
            <v>0</v>
          </cell>
          <cell r="Q17">
            <v>99435.96</v>
          </cell>
          <cell r="R17">
            <v>99435.96</v>
          </cell>
        </row>
        <row r="18">
          <cell r="A18">
            <v>512451</v>
          </cell>
          <cell r="B18" t="str">
            <v>Gung/R - Lot 186 UG OH Cable</v>
          </cell>
          <cell r="C18" t="str">
            <v>Gungahlin rural - Opp Lot 186 Install UG to replace OH</v>
          </cell>
          <cell r="D18" t="str">
            <v>Network Systems Nth</v>
          </cell>
          <cell r="E18" t="str">
            <v>CLOSED</v>
          </cell>
          <cell r="F18">
            <v>36453</v>
          </cell>
          <cell r="G18">
            <v>37069</v>
          </cell>
          <cell r="H18" t="str">
            <v>Maguire, Paul</v>
          </cell>
          <cell r="I18">
            <v>28285</v>
          </cell>
          <cell r="J18">
            <v>2101</v>
          </cell>
          <cell r="K18" t="str">
            <v>CIP ELEC U/G Retic</v>
          </cell>
          <cell r="L18">
            <v>29131</v>
          </cell>
          <cell r="M18">
            <v>70123</v>
          </cell>
          <cell r="N18">
            <v>0</v>
          </cell>
          <cell r="O18">
            <v>123</v>
          </cell>
          <cell r="P18">
            <v>0</v>
          </cell>
          <cell r="Q18">
            <v>30623.65</v>
          </cell>
          <cell r="R18">
            <v>30623.65</v>
          </cell>
        </row>
        <row r="19">
          <cell r="A19">
            <v>512455</v>
          </cell>
          <cell r="B19" t="str">
            <v>Lyne - 1/67 St 2 LV 52 Units</v>
          </cell>
          <cell r="C19" t="str">
            <v>Lyneham - 1/67 Yowani Golf Course - LV Supply to 52 townhouses Stage 2</v>
          </cell>
          <cell r="D19" t="str">
            <v>Network Systems Nth</v>
          </cell>
          <cell r="E19" t="str">
            <v>In Field</v>
          </cell>
          <cell r="F19">
            <v>36453</v>
          </cell>
          <cell r="H19" t="str">
            <v>Walisundara, Mrs. Lakshmi</v>
          </cell>
          <cell r="I19">
            <v>48835</v>
          </cell>
          <cell r="J19">
            <v>2101</v>
          </cell>
          <cell r="K19" t="str">
            <v>CIP ELEC U/G Retic</v>
          </cell>
          <cell r="L19">
            <v>29131</v>
          </cell>
          <cell r="M19">
            <v>70123</v>
          </cell>
          <cell r="N19">
            <v>0</v>
          </cell>
          <cell r="O19">
            <v>-235.5</v>
          </cell>
          <cell r="P19">
            <v>31042.639999999999</v>
          </cell>
          <cell r="Q19">
            <v>0</v>
          </cell>
          <cell r="R19">
            <v>31042.639999999999</v>
          </cell>
        </row>
        <row r="20">
          <cell r="A20">
            <v>512459</v>
          </cell>
          <cell r="B20" t="str">
            <v>Lyne - 1/67 St 3 LV 83 Units</v>
          </cell>
          <cell r="C20" t="str">
            <v>Lyneham 1/67 Yowani Golf Course - HV LV and Removal of Ohead line and Supply to 83 townhouses Stage 3</v>
          </cell>
          <cell r="D20" t="str">
            <v>Network Systems Nth</v>
          </cell>
          <cell r="E20" t="str">
            <v>In Field</v>
          </cell>
          <cell r="F20">
            <v>36453</v>
          </cell>
          <cell r="G20">
            <v>37437</v>
          </cell>
          <cell r="H20" t="str">
            <v>Walisundara, Mrs. Lakshmi</v>
          </cell>
          <cell r="I20">
            <v>27145</v>
          </cell>
          <cell r="J20">
            <v>2101</v>
          </cell>
          <cell r="K20" t="str">
            <v>CIP ELEC U/G Retic</v>
          </cell>
          <cell r="L20">
            <v>29131</v>
          </cell>
          <cell r="M20">
            <v>70123</v>
          </cell>
          <cell r="N20">
            <v>4698.4799999999996</v>
          </cell>
          <cell r="O20">
            <v>20578.599999999999</v>
          </cell>
          <cell r="P20">
            <v>21248.5</v>
          </cell>
          <cell r="Q20">
            <v>0</v>
          </cell>
          <cell r="R20">
            <v>21248.5</v>
          </cell>
        </row>
        <row r="21">
          <cell r="A21">
            <v>512479</v>
          </cell>
          <cell r="B21" t="str">
            <v>Redh 65/8 Undervoltage</v>
          </cell>
          <cell r="C21" t="str">
            <v>Red Hill 65/8 Undervoltage Problem</v>
          </cell>
          <cell r="D21" t="str">
            <v>Network Systems Nth</v>
          </cell>
          <cell r="E21" t="str">
            <v>CLOSED</v>
          </cell>
          <cell r="F21">
            <v>36342</v>
          </cell>
          <cell r="G21">
            <v>37069</v>
          </cell>
          <cell r="H21" t="str">
            <v>Maguire, Paul</v>
          </cell>
          <cell r="I21">
            <v>43165</v>
          </cell>
          <cell r="J21">
            <v>2101</v>
          </cell>
          <cell r="K21" t="str">
            <v>CIP ELEC O/H Retic</v>
          </cell>
          <cell r="L21">
            <v>29131</v>
          </cell>
          <cell r="M21">
            <v>70124</v>
          </cell>
          <cell r="N21">
            <v>0</v>
          </cell>
          <cell r="O21">
            <v>107.95</v>
          </cell>
          <cell r="P21">
            <v>0</v>
          </cell>
          <cell r="Q21">
            <v>43985.84</v>
          </cell>
          <cell r="R21">
            <v>43985.84</v>
          </cell>
        </row>
        <row r="22">
          <cell r="A22">
            <v>512495</v>
          </cell>
          <cell r="B22" t="str">
            <v>Char 70&amp;84&amp;116/96 LV to Units</v>
          </cell>
          <cell r="C22" t="str">
            <v>Charnwood 70,84&amp;116/96 LV to Units &amp; Duplex</v>
          </cell>
          <cell r="D22" t="str">
            <v>Network Systems Nth</v>
          </cell>
          <cell r="E22" t="str">
            <v>Field Complete</v>
          </cell>
          <cell r="F22">
            <v>36488</v>
          </cell>
          <cell r="G22">
            <v>37287</v>
          </cell>
          <cell r="H22" t="str">
            <v>Singh, Mr. Darshan</v>
          </cell>
          <cell r="I22">
            <v>5364</v>
          </cell>
          <cell r="J22">
            <v>2101</v>
          </cell>
          <cell r="K22" t="str">
            <v>CIP ELEC U/G Retic</v>
          </cell>
          <cell r="L22">
            <v>29131</v>
          </cell>
          <cell r="M22">
            <v>70123</v>
          </cell>
          <cell r="N22">
            <v>-1560</v>
          </cell>
          <cell r="O22">
            <v>5261.15</v>
          </cell>
          <cell r="P22">
            <v>6821.15</v>
          </cell>
          <cell r="Q22">
            <v>0</v>
          </cell>
          <cell r="R22">
            <v>6821.15</v>
          </cell>
        </row>
        <row r="23">
          <cell r="A23">
            <v>512499</v>
          </cell>
          <cell r="B23" t="str">
            <v>Forr - 3/30 Subs to New Bldg</v>
          </cell>
          <cell r="C23" t="str">
            <v>Forrest 3/30 Substation to New Building</v>
          </cell>
          <cell r="D23" t="str">
            <v>Network Systems Sth</v>
          </cell>
          <cell r="E23" t="str">
            <v>In Field</v>
          </cell>
          <cell r="F23">
            <v>36488</v>
          </cell>
          <cell r="H23" t="str">
            <v>Walisundara, Mrs. Lakshmi</v>
          </cell>
          <cell r="I23">
            <v>116769</v>
          </cell>
          <cell r="J23">
            <v>2101</v>
          </cell>
          <cell r="K23" t="str">
            <v>CIP ELEC Dist Subs</v>
          </cell>
          <cell r="L23">
            <v>29131</v>
          </cell>
          <cell r="M23">
            <v>70140</v>
          </cell>
          <cell r="N23">
            <v>30999.39</v>
          </cell>
          <cell r="O23">
            <v>95929.15</v>
          </cell>
          <cell r="P23">
            <v>99319.94</v>
          </cell>
          <cell r="Q23">
            <v>0</v>
          </cell>
          <cell r="R23">
            <v>99319.94</v>
          </cell>
        </row>
        <row r="24">
          <cell r="A24">
            <v>512504</v>
          </cell>
          <cell r="B24" t="str">
            <v>Fysh - 3/63 HV Feed to A/port</v>
          </cell>
          <cell r="C24" t="str">
            <v>Fyshwick 3/63 HV Feeder Accross Molongo River to Airport</v>
          </cell>
          <cell r="D24" t="str">
            <v>Network Systems Nth</v>
          </cell>
          <cell r="E24" t="str">
            <v>In Field</v>
          </cell>
          <cell r="F24">
            <v>36495</v>
          </cell>
          <cell r="G24">
            <v>37560</v>
          </cell>
          <cell r="H24" t="str">
            <v>Ochmanski, Mrs. Dana</v>
          </cell>
          <cell r="I24">
            <v>178500</v>
          </cell>
          <cell r="J24">
            <v>2101</v>
          </cell>
          <cell r="K24" t="str">
            <v>CIP ELEC O/H Retic</v>
          </cell>
          <cell r="L24">
            <v>29131</v>
          </cell>
          <cell r="M24">
            <v>70124</v>
          </cell>
          <cell r="N24">
            <v>0</v>
          </cell>
          <cell r="O24">
            <v>10755.13</v>
          </cell>
          <cell r="P24">
            <v>21438.35</v>
          </cell>
          <cell r="Q24">
            <v>0</v>
          </cell>
          <cell r="R24">
            <v>21438.35</v>
          </cell>
        </row>
        <row r="25">
          <cell r="A25">
            <v>512527</v>
          </cell>
          <cell r="B25" t="str">
            <v>Nich - H/Hill Stg 14A</v>
          </cell>
          <cell r="C25" t="str">
            <v>Nicholls Harcourt Hill Stg 14A Retic</v>
          </cell>
          <cell r="D25" t="str">
            <v>Network Systems Nth</v>
          </cell>
          <cell r="E25" t="str">
            <v>CLOSED</v>
          </cell>
          <cell r="F25">
            <v>36514</v>
          </cell>
          <cell r="G25">
            <v>37376</v>
          </cell>
          <cell r="H25" t="str">
            <v>Peisley, Mr. Warren</v>
          </cell>
          <cell r="I25">
            <v>22024</v>
          </cell>
          <cell r="J25">
            <v>2101</v>
          </cell>
          <cell r="K25" t="str">
            <v>CIP ELEC U/G Retic</v>
          </cell>
          <cell r="L25">
            <v>29131</v>
          </cell>
          <cell r="M25">
            <v>70123</v>
          </cell>
          <cell r="N25">
            <v>0</v>
          </cell>
          <cell r="O25">
            <v>15378.73</v>
          </cell>
          <cell r="P25">
            <v>0</v>
          </cell>
          <cell r="Q25">
            <v>20073.07</v>
          </cell>
          <cell r="R25">
            <v>20073.07</v>
          </cell>
        </row>
        <row r="26">
          <cell r="A26">
            <v>512542</v>
          </cell>
          <cell r="B26" t="str">
            <v>Wats - 1/63 New Pad Sub YWAM</v>
          </cell>
          <cell r="C26" t="str">
            <v>Watson 1/63 New Padmount Sub for YWAM</v>
          </cell>
          <cell r="D26" t="str">
            <v>Network Systems Nth</v>
          </cell>
          <cell r="E26" t="str">
            <v>Design</v>
          </cell>
          <cell r="F26">
            <v>36539</v>
          </cell>
          <cell r="G26">
            <v>37499</v>
          </cell>
          <cell r="H26" t="str">
            <v>Cortes, Frank</v>
          </cell>
          <cell r="I26">
            <v>0</v>
          </cell>
          <cell r="J26">
            <v>2101</v>
          </cell>
          <cell r="K26" t="str">
            <v>CIP ELEC Dist Subs</v>
          </cell>
          <cell r="L26">
            <v>29131</v>
          </cell>
          <cell r="M26">
            <v>70140</v>
          </cell>
          <cell r="N26">
            <v>0</v>
          </cell>
          <cell r="O26">
            <v>0</v>
          </cell>
          <cell r="P26">
            <v>143.81</v>
          </cell>
          <cell r="Q26">
            <v>0</v>
          </cell>
          <cell r="R26">
            <v>143.81</v>
          </cell>
        </row>
        <row r="27">
          <cell r="A27">
            <v>512545</v>
          </cell>
          <cell r="B27" t="str">
            <v>Belc - 5/49 Chamber Sub ABS</v>
          </cell>
          <cell r="C27" t="str">
            <v>Belconnen 5/49 Chamber Sub for ABS</v>
          </cell>
          <cell r="D27" t="str">
            <v>Network Systems Nth</v>
          </cell>
          <cell r="E27" t="str">
            <v>CLOSED</v>
          </cell>
          <cell r="F27">
            <v>36539</v>
          </cell>
          <cell r="G27">
            <v>37406</v>
          </cell>
          <cell r="H27" t="str">
            <v>Malcolm, Doug</v>
          </cell>
          <cell r="I27">
            <v>524072</v>
          </cell>
          <cell r="J27">
            <v>2101</v>
          </cell>
          <cell r="K27" t="str">
            <v>CIP ELEC Dist Subs</v>
          </cell>
          <cell r="L27">
            <v>29131</v>
          </cell>
          <cell r="M27">
            <v>70140</v>
          </cell>
          <cell r="N27">
            <v>0</v>
          </cell>
          <cell r="O27">
            <v>86354.59</v>
          </cell>
          <cell r="P27">
            <v>0</v>
          </cell>
          <cell r="Q27">
            <v>376082.82</v>
          </cell>
          <cell r="R27">
            <v>376082.82</v>
          </cell>
        </row>
        <row r="28">
          <cell r="A28">
            <v>512549</v>
          </cell>
          <cell r="B28" t="str">
            <v>Gung - Sec 64,65&amp;66 Res Dev</v>
          </cell>
          <cell r="C28" t="str">
            <v>Gungahlin Sec 64, 65 &amp; 66 Residential Development</v>
          </cell>
          <cell r="D28" t="str">
            <v>Network Systems Nth</v>
          </cell>
          <cell r="E28" t="str">
            <v>CLOSED</v>
          </cell>
          <cell r="F28">
            <v>36530</v>
          </cell>
          <cell r="G28">
            <v>37437</v>
          </cell>
          <cell r="H28" t="str">
            <v>Smith, Mr. Gary</v>
          </cell>
          <cell r="I28">
            <v>49300</v>
          </cell>
          <cell r="J28">
            <v>2101</v>
          </cell>
          <cell r="K28" t="str">
            <v>CIP ELEC U/G Retic</v>
          </cell>
          <cell r="L28">
            <v>29131</v>
          </cell>
          <cell r="M28">
            <v>70123</v>
          </cell>
          <cell r="N28">
            <v>51.22</v>
          </cell>
          <cell r="O28">
            <v>51.22</v>
          </cell>
          <cell r="P28">
            <v>0</v>
          </cell>
          <cell r="Q28">
            <v>59716</v>
          </cell>
          <cell r="R28">
            <v>59716</v>
          </cell>
        </row>
        <row r="29">
          <cell r="A29">
            <v>512556</v>
          </cell>
          <cell r="B29" t="str">
            <v>Brad - 2/19 Chamber Sub</v>
          </cell>
          <cell r="C29" t="str">
            <v>Braddon 2/19 Chamber Substation for New Building</v>
          </cell>
          <cell r="D29" t="str">
            <v>Elec Ntwk Project Management</v>
          </cell>
          <cell r="E29" t="str">
            <v>Design</v>
          </cell>
          <cell r="F29">
            <v>36557</v>
          </cell>
          <cell r="G29">
            <v>37590</v>
          </cell>
          <cell r="H29" t="str">
            <v>Peisley, Mr. Warren</v>
          </cell>
          <cell r="I29">
            <v>0</v>
          </cell>
          <cell r="J29">
            <v>2101</v>
          </cell>
          <cell r="K29" t="str">
            <v>CIPEN Com/Ind Dvlpm</v>
          </cell>
          <cell r="L29">
            <v>29131</v>
          </cell>
          <cell r="M29">
            <v>70101</v>
          </cell>
          <cell r="N29">
            <v>0</v>
          </cell>
          <cell r="O29">
            <v>2170.52</v>
          </cell>
          <cell r="P29">
            <v>2170.52</v>
          </cell>
          <cell r="Q29">
            <v>0</v>
          </cell>
          <cell r="R29">
            <v>2170.52</v>
          </cell>
        </row>
        <row r="30">
          <cell r="A30">
            <v>512558</v>
          </cell>
          <cell r="B30" t="str">
            <v>Yarr - S 39 S/S 301 R/Retc Alt</v>
          </cell>
          <cell r="C30" t="str">
            <v>Yarralumla Sect 39 S/S 301 Removal &amp; Reticulation Alterations</v>
          </cell>
          <cell r="D30" t="str">
            <v>Elec Ntwk Project Management</v>
          </cell>
          <cell r="E30" t="str">
            <v>Design</v>
          </cell>
          <cell r="F30">
            <v>36564</v>
          </cell>
          <cell r="G30">
            <v>37529</v>
          </cell>
          <cell r="H30" t="str">
            <v>Ochmanski, Mrs. Dana</v>
          </cell>
          <cell r="I30">
            <v>0</v>
          </cell>
          <cell r="J30">
            <v>2101</v>
          </cell>
          <cell r="K30" t="str">
            <v>CIPEN DS S/S Replac</v>
          </cell>
          <cell r="L30">
            <v>29131</v>
          </cell>
          <cell r="M30">
            <v>70102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512580</v>
          </cell>
          <cell r="B31" t="str">
            <v>Cott/R Pierces Cr U/grade Pump</v>
          </cell>
          <cell r="C31" t="str">
            <v>Cotter River Pierces Creek LV Mains Upgrade to Pump at Cotter River</v>
          </cell>
          <cell r="D31" t="str">
            <v>Network Systems Sth</v>
          </cell>
          <cell r="E31" t="str">
            <v>Field Complete</v>
          </cell>
          <cell r="F31">
            <v>36567</v>
          </cell>
          <cell r="G31">
            <v>36980</v>
          </cell>
          <cell r="H31" t="str">
            <v>Tinio, Mr. Raul</v>
          </cell>
          <cell r="I31">
            <v>7282</v>
          </cell>
          <cell r="J31">
            <v>2101</v>
          </cell>
          <cell r="K31" t="str">
            <v>CIP ELEC O/H Retic</v>
          </cell>
          <cell r="L31">
            <v>29131</v>
          </cell>
          <cell r="M31">
            <v>70124</v>
          </cell>
          <cell r="N31">
            <v>0</v>
          </cell>
          <cell r="O31">
            <v>0</v>
          </cell>
          <cell r="P31">
            <v>3772.02</v>
          </cell>
          <cell r="Q31">
            <v>0</v>
          </cell>
          <cell r="R31">
            <v>3772.02</v>
          </cell>
        </row>
        <row r="32">
          <cell r="A32">
            <v>512583</v>
          </cell>
          <cell r="B32" t="str">
            <v>Cond - 7/229 LV Comm Centre</v>
          </cell>
          <cell r="C32" t="str">
            <v>Condor 7/229 LV to Community Centre</v>
          </cell>
          <cell r="D32" t="str">
            <v>Network Systems</v>
          </cell>
          <cell r="E32" t="str">
            <v>CLOSED</v>
          </cell>
          <cell r="F32">
            <v>36584</v>
          </cell>
          <cell r="G32">
            <v>37138</v>
          </cell>
          <cell r="H32" t="str">
            <v>Cortes, Frank</v>
          </cell>
          <cell r="I32">
            <v>0</v>
          </cell>
          <cell r="J32">
            <v>2101</v>
          </cell>
          <cell r="K32" t="str">
            <v>CIP ELEC U/G Retic</v>
          </cell>
          <cell r="L32">
            <v>29131</v>
          </cell>
          <cell r="M32">
            <v>70123</v>
          </cell>
          <cell r="N32">
            <v>0</v>
          </cell>
          <cell r="O32">
            <v>267.86</v>
          </cell>
          <cell r="P32">
            <v>0</v>
          </cell>
          <cell r="Q32">
            <v>2520.5300000000002</v>
          </cell>
          <cell r="R32">
            <v>2520.5300000000002</v>
          </cell>
        </row>
        <row r="33">
          <cell r="A33">
            <v>512587</v>
          </cell>
          <cell r="B33" t="str">
            <v>Acto - 1/35 New Building &amp; POE</v>
          </cell>
          <cell r="C33" t="str">
            <v>Acton 1/35 New Building &amp; Poe at Old Canberra Hours</v>
          </cell>
          <cell r="D33" t="str">
            <v>Network Systems</v>
          </cell>
          <cell r="E33" t="str">
            <v>Field Complete</v>
          </cell>
          <cell r="F33">
            <v>36578</v>
          </cell>
          <cell r="H33" t="str">
            <v>Peisley, Mr. Warren</v>
          </cell>
          <cell r="I33">
            <v>17955</v>
          </cell>
          <cell r="J33">
            <v>2101</v>
          </cell>
          <cell r="K33" t="str">
            <v>CIP ELEC U/G Retic</v>
          </cell>
          <cell r="L33">
            <v>29131</v>
          </cell>
          <cell r="M33">
            <v>70123</v>
          </cell>
          <cell r="N33">
            <v>0</v>
          </cell>
          <cell r="O33">
            <v>13249.98</v>
          </cell>
          <cell r="P33">
            <v>17672.330000000002</v>
          </cell>
          <cell r="Q33">
            <v>0</v>
          </cell>
          <cell r="R33">
            <v>17672.330000000002</v>
          </cell>
        </row>
        <row r="34">
          <cell r="A34">
            <v>512589</v>
          </cell>
          <cell r="B34" t="str">
            <v>Grif - Sec 19 Replace Cable</v>
          </cell>
          <cell r="C34" t="str">
            <v>Griffith Section 19 Replace Faulty Cable behind Eastlakes Football Club</v>
          </cell>
          <cell r="D34" t="str">
            <v>Network Systems</v>
          </cell>
          <cell r="E34" t="str">
            <v>Field Complete</v>
          </cell>
          <cell r="F34">
            <v>36586</v>
          </cell>
          <cell r="G34">
            <v>37055</v>
          </cell>
          <cell r="H34" t="str">
            <v>Deschamps, Chris</v>
          </cell>
          <cell r="I34">
            <v>0</v>
          </cell>
          <cell r="J34">
            <v>2101</v>
          </cell>
          <cell r="K34" t="str">
            <v>CIP ELEC U/G Retic</v>
          </cell>
          <cell r="L34">
            <v>29131</v>
          </cell>
          <cell r="M34">
            <v>70123</v>
          </cell>
          <cell r="N34">
            <v>0</v>
          </cell>
          <cell r="O34">
            <v>0</v>
          </cell>
          <cell r="P34">
            <v>21202.58</v>
          </cell>
          <cell r="Q34">
            <v>0</v>
          </cell>
          <cell r="R34">
            <v>21202.58</v>
          </cell>
        </row>
        <row r="35">
          <cell r="A35">
            <v>512591</v>
          </cell>
          <cell r="B35" t="str">
            <v>Forr - 7/34 LV New Development</v>
          </cell>
          <cell r="C35" t="str">
            <v>Forrest 7/34 LV Supply to New Developlemt upgrade S52</v>
          </cell>
          <cell r="D35" t="str">
            <v>Network Systems</v>
          </cell>
          <cell r="E35" t="str">
            <v>CAPITALISED WAITING CLOSURE</v>
          </cell>
          <cell r="F35">
            <v>36592</v>
          </cell>
          <cell r="G35">
            <v>37406</v>
          </cell>
          <cell r="H35" t="str">
            <v>Rewal, Mr. Subhash</v>
          </cell>
          <cell r="I35">
            <v>151500</v>
          </cell>
          <cell r="J35">
            <v>2101</v>
          </cell>
          <cell r="K35" t="str">
            <v>CIP ELEC Dist Subs</v>
          </cell>
          <cell r="L35">
            <v>29131</v>
          </cell>
          <cell r="M35">
            <v>70140</v>
          </cell>
          <cell r="N35">
            <v>0</v>
          </cell>
          <cell r="O35">
            <v>1760.3</v>
          </cell>
          <cell r="P35">
            <v>0</v>
          </cell>
          <cell r="Q35">
            <v>136429.69</v>
          </cell>
          <cell r="R35">
            <v>136429.69</v>
          </cell>
        </row>
        <row r="36">
          <cell r="A36">
            <v>512601</v>
          </cell>
          <cell r="B36" t="str">
            <v>Bruc - 4/9 LV to Raiders Off</v>
          </cell>
          <cell r="C36" t="str">
            <v>Bruce 4/9 LV to Raiders Office &amp; Training</v>
          </cell>
          <cell r="D36" t="str">
            <v>Network Systems</v>
          </cell>
          <cell r="E36" t="str">
            <v>CLOSED</v>
          </cell>
          <cell r="F36">
            <v>36594</v>
          </cell>
          <cell r="G36">
            <v>37164</v>
          </cell>
          <cell r="H36" t="str">
            <v>Smith, Mr. Gary</v>
          </cell>
          <cell r="I36">
            <v>65368</v>
          </cell>
          <cell r="J36">
            <v>2101</v>
          </cell>
          <cell r="K36" t="str">
            <v>CIP ELEC Dist Subs</v>
          </cell>
          <cell r="L36">
            <v>29131</v>
          </cell>
          <cell r="M36">
            <v>70140</v>
          </cell>
          <cell r="N36">
            <v>0</v>
          </cell>
          <cell r="O36">
            <v>48707.23</v>
          </cell>
          <cell r="P36">
            <v>0</v>
          </cell>
          <cell r="Q36">
            <v>61372.13</v>
          </cell>
          <cell r="R36">
            <v>61372.13</v>
          </cell>
        </row>
        <row r="37">
          <cell r="A37">
            <v>512606</v>
          </cell>
          <cell r="B37" t="str">
            <v>Dick - 3/34 Padmount Sub</v>
          </cell>
          <cell r="C37" t="str">
            <v>Dickson 3/34 Padmount Sub for Redevelopment</v>
          </cell>
          <cell r="D37" t="str">
            <v>Elec Ntwk Project Management</v>
          </cell>
          <cell r="E37" t="str">
            <v>Design</v>
          </cell>
          <cell r="F37">
            <v>36606</v>
          </cell>
          <cell r="G37">
            <v>37590</v>
          </cell>
          <cell r="H37" t="str">
            <v>Malcolm, Doug</v>
          </cell>
          <cell r="I37">
            <v>0</v>
          </cell>
          <cell r="J37">
            <v>2101</v>
          </cell>
          <cell r="K37" t="str">
            <v>CIPEN Com/Ind Dvlpm</v>
          </cell>
          <cell r="L37">
            <v>29131</v>
          </cell>
          <cell r="M37">
            <v>70101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512613</v>
          </cell>
          <cell r="B38" t="str">
            <v>Phillip 19/6 Upgrd/Relc 54558</v>
          </cell>
          <cell r="C38" t="str">
            <v>Phillip 19/6 Upgrade/Relocate 54558 Hellenic Club</v>
          </cell>
          <cell r="D38" t="str">
            <v>Elec Ntwk Strategy&amp;Regulatory</v>
          </cell>
          <cell r="E38" t="str">
            <v>CLOSED</v>
          </cell>
          <cell r="F38">
            <v>36617</v>
          </cell>
          <cell r="G38">
            <v>37406</v>
          </cell>
          <cell r="H38" t="str">
            <v>Walisundara, Mrs. Lakshmi</v>
          </cell>
          <cell r="I38">
            <v>71840</v>
          </cell>
          <cell r="J38">
            <v>2102</v>
          </cell>
          <cell r="K38" t="str">
            <v>CIPEN DS S/S Augmen</v>
          </cell>
          <cell r="L38">
            <v>29131</v>
          </cell>
          <cell r="M38">
            <v>70103</v>
          </cell>
          <cell r="N38">
            <v>0</v>
          </cell>
          <cell r="O38">
            <v>60268.95</v>
          </cell>
          <cell r="P38">
            <v>0</v>
          </cell>
          <cell r="Q38">
            <v>60268.95</v>
          </cell>
          <cell r="R38">
            <v>60268.95</v>
          </cell>
        </row>
        <row r="39">
          <cell r="A39">
            <v>512620</v>
          </cell>
          <cell r="B39" t="str">
            <v>Bruce 1/1 LV Chiller Calvary</v>
          </cell>
          <cell r="C39" t="str">
            <v>Bruce 1/1 LV to new Chiller Calvary Hospital</v>
          </cell>
          <cell r="D39" t="str">
            <v>Network Systems</v>
          </cell>
          <cell r="E39" t="str">
            <v>CLOSED</v>
          </cell>
          <cell r="F39">
            <v>36617</v>
          </cell>
          <cell r="G39">
            <v>36980</v>
          </cell>
          <cell r="H39" t="str">
            <v>Walisundara, Mrs. Lakshmi</v>
          </cell>
          <cell r="I39">
            <v>89299</v>
          </cell>
          <cell r="J39">
            <v>2101</v>
          </cell>
          <cell r="K39" t="str">
            <v>CIP ELEC Dist Subs</v>
          </cell>
          <cell r="L39">
            <v>29131</v>
          </cell>
          <cell r="M39">
            <v>70140</v>
          </cell>
          <cell r="N39">
            <v>0</v>
          </cell>
          <cell r="O39">
            <v>46.52</v>
          </cell>
          <cell r="P39">
            <v>0</v>
          </cell>
          <cell r="Q39">
            <v>84341.440000000002</v>
          </cell>
          <cell r="R39">
            <v>84341.440000000002</v>
          </cell>
        </row>
        <row r="40">
          <cell r="A40">
            <v>512629</v>
          </cell>
          <cell r="B40" t="str">
            <v>Braddon 14/59 LV OH Relo</v>
          </cell>
          <cell r="C40" t="str">
            <v>Braddon 14/59 LV OH Relocation; installation of UG services and removal of pole</v>
          </cell>
          <cell r="D40" t="str">
            <v>Network Systems</v>
          </cell>
          <cell r="E40" t="str">
            <v>CLOSED</v>
          </cell>
          <cell r="F40">
            <v>36647</v>
          </cell>
          <cell r="G40">
            <v>37069</v>
          </cell>
          <cell r="H40" t="str">
            <v>Cortes, Frank</v>
          </cell>
          <cell r="I40">
            <v>17587</v>
          </cell>
          <cell r="J40">
            <v>2101</v>
          </cell>
          <cell r="K40" t="str">
            <v>CIP ELEC U/G Retic</v>
          </cell>
          <cell r="L40">
            <v>29131</v>
          </cell>
          <cell r="M40">
            <v>70123</v>
          </cell>
          <cell r="N40">
            <v>0</v>
          </cell>
          <cell r="O40">
            <v>18.309999999999999</v>
          </cell>
          <cell r="P40">
            <v>0</v>
          </cell>
          <cell r="Q40">
            <v>20275.79</v>
          </cell>
          <cell r="R40">
            <v>20275.79</v>
          </cell>
        </row>
        <row r="41">
          <cell r="A41">
            <v>512646</v>
          </cell>
          <cell r="B41" t="str">
            <v>Forrest Sect 3 LV Upgd to ABC</v>
          </cell>
          <cell r="C41" t="str">
            <v>Forrest Sect 3 LV Upgd to ABC</v>
          </cell>
          <cell r="D41" t="str">
            <v>Network Systems</v>
          </cell>
          <cell r="E41" t="str">
            <v>In Field</v>
          </cell>
          <cell r="F41">
            <v>36647</v>
          </cell>
          <cell r="H41" t="str">
            <v>Tinio, Mr. Raul</v>
          </cell>
          <cell r="I41">
            <v>42806</v>
          </cell>
          <cell r="J41">
            <v>2101</v>
          </cell>
          <cell r="K41" t="str">
            <v>CIP ELEC O/H Retic</v>
          </cell>
          <cell r="L41">
            <v>29131</v>
          </cell>
          <cell r="M41">
            <v>70124</v>
          </cell>
          <cell r="N41">
            <v>0</v>
          </cell>
          <cell r="O41">
            <v>16950.25</v>
          </cell>
          <cell r="P41">
            <v>34629.5</v>
          </cell>
          <cell r="Q41">
            <v>0</v>
          </cell>
          <cell r="R41">
            <v>34629.5</v>
          </cell>
        </row>
        <row r="42">
          <cell r="A42">
            <v>512651</v>
          </cell>
          <cell r="B42" t="str">
            <v>Phillip 10&amp;11/3 Padmount Sub</v>
          </cell>
          <cell r="C42" t="str">
            <v>Phillip 10&amp;11/3 Padmount Sub for New Motel</v>
          </cell>
          <cell r="D42" t="str">
            <v>Network Systems</v>
          </cell>
          <cell r="E42" t="str">
            <v>CLOSED</v>
          </cell>
          <cell r="F42">
            <v>35796</v>
          </cell>
          <cell r="G42">
            <v>37192</v>
          </cell>
          <cell r="H42" t="str">
            <v>Cortes, Frank</v>
          </cell>
          <cell r="I42">
            <v>83600</v>
          </cell>
          <cell r="J42">
            <v>2101</v>
          </cell>
          <cell r="K42" t="str">
            <v>CIP ELEC Zone Subs</v>
          </cell>
          <cell r="L42">
            <v>29131</v>
          </cell>
          <cell r="M42">
            <v>70110</v>
          </cell>
          <cell r="N42">
            <v>0</v>
          </cell>
          <cell r="O42">
            <v>82227.09</v>
          </cell>
          <cell r="P42">
            <v>0</v>
          </cell>
          <cell r="Q42">
            <v>82513.070000000007</v>
          </cell>
          <cell r="R42">
            <v>82513.070000000007</v>
          </cell>
        </row>
        <row r="43">
          <cell r="A43">
            <v>512652</v>
          </cell>
          <cell r="B43" t="str">
            <v>Yarra 17/32 Padmount for Sri</v>
          </cell>
          <cell r="C43" t="str">
            <v>Yarralumla 17/32 Padmount for Sri Lanka</v>
          </cell>
          <cell r="D43" t="str">
            <v>Elec Ntwk Project Management</v>
          </cell>
          <cell r="E43" t="str">
            <v>Design</v>
          </cell>
          <cell r="F43">
            <v>36647</v>
          </cell>
          <cell r="G43">
            <v>37680</v>
          </cell>
          <cell r="H43" t="str">
            <v>Walisundara, Mrs. Lakshmi</v>
          </cell>
          <cell r="I43">
            <v>0</v>
          </cell>
          <cell r="J43">
            <v>2101</v>
          </cell>
          <cell r="K43" t="str">
            <v>CIPEN Com/Ind Dvlpm</v>
          </cell>
          <cell r="L43">
            <v>29131</v>
          </cell>
          <cell r="M43">
            <v>70101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512653</v>
          </cell>
          <cell r="B44" t="str">
            <v>Turner 1-10/64 Pad for 46 uni</v>
          </cell>
          <cell r="C44" t="str">
            <v>Turner 1-10/64 Pad for 46 units</v>
          </cell>
          <cell r="D44" t="str">
            <v>Network Systems</v>
          </cell>
          <cell r="E44" t="str">
            <v>CLOSED</v>
          </cell>
          <cell r="F44">
            <v>36647</v>
          </cell>
          <cell r="G44">
            <v>37437</v>
          </cell>
          <cell r="H44" t="str">
            <v>Cortes, Frank</v>
          </cell>
          <cell r="I44">
            <v>79000</v>
          </cell>
          <cell r="J44">
            <v>2101</v>
          </cell>
          <cell r="K44" t="str">
            <v>CIP ELEC Retic</v>
          </cell>
          <cell r="L44">
            <v>29131</v>
          </cell>
          <cell r="M44">
            <v>70123</v>
          </cell>
          <cell r="N44">
            <v>0</v>
          </cell>
          <cell r="O44">
            <v>45924.46</v>
          </cell>
          <cell r="P44">
            <v>0</v>
          </cell>
          <cell r="Q44">
            <v>50424.46</v>
          </cell>
          <cell r="R44">
            <v>50424.46</v>
          </cell>
        </row>
        <row r="45">
          <cell r="A45">
            <v>512656</v>
          </cell>
          <cell r="B45" t="str">
            <v>Turner 10&amp;11/39 LV to 16 Units</v>
          </cell>
          <cell r="C45" t="str">
            <v>Turner 10&amp;11/39 LV to 16 Units</v>
          </cell>
          <cell r="D45" t="str">
            <v>Network Systems</v>
          </cell>
          <cell r="E45" t="str">
            <v>CLOSED</v>
          </cell>
          <cell r="F45">
            <v>36647</v>
          </cell>
          <cell r="H45" t="str">
            <v>Peisley, Mr. Warren</v>
          </cell>
          <cell r="I45">
            <v>81475</v>
          </cell>
          <cell r="J45">
            <v>2101</v>
          </cell>
          <cell r="K45" t="str">
            <v>CIP ELEC U/G Retic</v>
          </cell>
          <cell r="L45">
            <v>29131</v>
          </cell>
          <cell r="M45">
            <v>70123</v>
          </cell>
          <cell r="N45">
            <v>0</v>
          </cell>
          <cell r="O45">
            <v>70350.759999999995</v>
          </cell>
          <cell r="P45">
            <v>0</v>
          </cell>
          <cell r="Q45">
            <v>73875.759999999995</v>
          </cell>
          <cell r="R45">
            <v>73875.759999999995</v>
          </cell>
        </row>
        <row r="46">
          <cell r="A46">
            <v>512678</v>
          </cell>
          <cell r="B46" t="str">
            <v>Barton 5/17 Sub for new Dev</v>
          </cell>
          <cell r="C46" t="str">
            <v>Barton 5/17 Sub for New Development</v>
          </cell>
          <cell r="D46" t="str">
            <v>Elec Ntwk Project Management</v>
          </cell>
          <cell r="E46" t="str">
            <v>Design</v>
          </cell>
          <cell r="F46">
            <v>36676</v>
          </cell>
          <cell r="G46">
            <v>37437</v>
          </cell>
          <cell r="H46" t="str">
            <v>Walisundara, Mrs. Lakshmi</v>
          </cell>
          <cell r="I46">
            <v>0</v>
          </cell>
          <cell r="J46">
            <v>2101</v>
          </cell>
          <cell r="K46" t="str">
            <v>CIPEN Urban Infill</v>
          </cell>
          <cell r="L46">
            <v>29131</v>
          </cell>
          <cell r="M46">
            <v>70101</v>
          </cell>
          <cell r="N46">
            <v>0</v>
          </cell>
          <cell r="O46">
            <v>1525.86</v>
          </cell>
          <cell r="P46">
            <v>1525.86</v>
          </cell>
          <cell r="Q46">
            <v>0</v>
          </cell>
          <cell r="R46">
            <v>1525.86</v>
          </cell>
        </row>
        <row r="47">
          <cell r="A47">
            <v>512685</v>
          </cell>
          <cell r="B47" t="str">
            <v>J&amp;P Rep Prog HV Switch Acton</v>
          </cell>
          <cell r="C47" t="str">
            <v>J&amp;P Rep Prog HV Switch Acton ANU 1241</v>
          </cell>
          <cell r="D47" t="str">
            <v>Network Systems</v>
          </cell>
          <cell r="E47" t="str">
            <v>CLOSED</v>
          </cell>
          <cell r="F47">
            <v>36678</v>
          </cell>
          <cell r="G47">
            <v>37437</v>
          </cell>
          <cell r="H47" t="str">
            <v>Malcolm, Doug</v>
          </cell>
          <cell r="I47">
            <v>42408</v>
          </cell>
          <cell r="J47">
            <v>2101</v>
          </cell>
          <cell r="K47" t="str">
            <v>CIP ELEC Dist Subs</v>
          </cell>
          <cell r="L47">
            <v>29131</v>
          </cell>
          <cell r="M47">
            <v>70140</v>
          </cell>
          <cell r="N47">
            <v>0</v>
          </cell>
          <cell r="O47">
            <v>29774.92</v>
          </cell>
          <cell r="P47">
            <v>0</v>
          </cell>
          <cell r="Q47">
            <v>34520.33</v>
          </cell>
          <cell r="R47">
            <v>34520.33</v>
          </cell>
        </row>
        <row r="48">
          <cell r="A48">
            <v>512688</v>
          </cell>
          <cell r="B48" t="str">
            <v>J&amp;P Rep Prg HVLV Brd City Law</v>
          </cell>
          <cell r="C48" t="str">
            <v>J&amp;P Rep Prg HVLV Brd City Law Courts</v>
          </cell>
          <cell r="D48" t="str">
            <v>Network Systems</v>
          </cell>
          <cell r="E48" t="str">
            <v>In Field</v>
          </cell>
          <cell r="F48">
            <v>36678</v>
          </cell>
          <cell r="H48" t="str">
            <v>Malcolm, Doug</v>
          </cell>
          <cell r="I48">
            <v>166116</v>
          </cell>
          <cell r="J48">
            <v>2101</v>
          </cell>
          <cell r="K48" t="str">
            <v>CIP ELEC Dist Subs</v>
          </cell>
          <cell r="L48">
            <v>29131</v>
          </cell>
          <cell r="M48">
            <v>70140</v>
          </cell>
          <cell r="N48">
            <v>63566.36</v>
          </cell>
          <cell r="O48">
            <v>130007.3</v>
          </cell>
          <cell r="P48">
            <v>171620.2</v>
          </cell>
          <cell r="Q48">
            <v>0</v>
          </cell>
          <cell r="R48">
            <v>171620.2</v>
          </cell>
        </row>
        <row r="49">
          <cell r="A49">
            <v>512700</v>
          </cell>
          <cell r="B49" t="str">
            <v>Lyneham 3/67 LV Supply Pump</v>
          </cell>
          <cell r="C49" t="str">
            <v>Lyneham 3/67 LV Supply to Pump</v>
          </cell>
          <cell r="D49" t="str">
            <v>Network Systems</v>
          </cell>
          <cell r="E49" t="str">
            <v>In Field</v>
          </cell>
          <cell r="F49">
            <v>36678</v>
          </cell>
          <cell r="H49" t="str">
            <v>Walisundara, Mrs. Lakshmi</v>
          </cell>
          <cell r="I49">
            <v>108670</v>
          </cell>
          <cell r="J49">
            <v>2101</v>
          </cell>
          <cell r="K49" t="str">
            <v>CIP ELEC U/G Retic</v>
          </cell>
          <cell r="L49">
            <v>29131</v>
          </cell>
          <cell r="M49">
            <v>70123</v>
          </cell>
          <cell r="N49">
            <v>27523.67</v>
          </cell>
          <cell r="O49">
            <v>105686.69</v>
          </cell>
          <cell r="P49">
            <v>112526.49</v>
          </cell>
          <cell r="Q49">
            <v>0</v>
          </cell>
          <cell r="R49">
            <v>112526.49</v>
          </cell>
        </row>
        <row r="50">
          <cell r="A50">
            <v>512705</v>
          </cell>
          <cell r="B50" t="str">
            <v>OConnor 2/86 LV City Edge Dev</v>
          </cell>
          <cell r="C50" t="str">
            <v>OConnor 2/86 LV City Edge Development</v>
          </cell>
          <cell r="D50" t="str">
            <v>Network Systems</v>
          </cell>
          <cell r="E50" t="str">
            <v>CLOSED</v>
          </cell>
          <cell r="F50">
            <v>36678</v>
          </cell>
          <cell r="G50">
            <v>37042</v>
          </cell>
          <cell r="H50" t="str">
            <v>Maguire, Paul</v>
          </cell>
          <cell r="I50">
            <v>8975</v>
          </cell>
          <cell r="J50">
            <v>2101</v>
          </cell>
          <cell r="K50" t="str">
            <v>CIP ELEC U/G Retic</v>
          </cell>
          <cell r="L50">
            <v>29131</v>
          </cell>
          <cell r="M50">
            <v>70123</v>
          </cell>
          <cell r="N50">
            <v>0</v>
          </cell>
          <cell r="O50">
            <v>118.82</v>
          </cell>
          <cell r="P50">
            <v>0</v>
          </cell>
          <cell r="Q50">
            <v>10706.21</v>
          </cell>
          <cell r="R50">
            <v>10706.21</v>
          </cell>
        </row>
        <row r="51">
          <cell r="A51">
            <v>512706</v>
          </cell>
          <cell r="B51" t="str">
            <v>OConnor 1/45 Pole Rel Shops</v>
          </cell>
          <cell r="C51" t="str">
            <v>OConnor 1/45 Pole Reloc behind Shops</v>
          </cell>
          <cell r="D51" t="str">
            <v>Network Systems</v>
          </cell>
          <cell r="E51" t="str">
            <v>CAPITALISED WAITING CLOSURE</v>
          </cell>
          <cell r="F51">
            <v>36678</v>
          </cell>
          <cell r="G51">
            <v>37195</v>
          </cell>
          <cell r="H51" t="str">
            <v>Maguire, Paul</v>
          </cell>
          <cell r="I51">
            <v>54292</v>
          </cell>
          <cell r="J51">
            <v>2101</v>
          </cell>
          <cell r="K51" t="str">
            <v>CIP ELEC O/H Retic</v>
          </cell>
          <cell r="L51">
            <v>29131</v>
          </cell>
          <cell r="M51">
            <v>70124</v>
          </cell>
          <cell r="N51">
            <v>0</v>
          </cell>
          <cell r="O51">
            <v>-7074.59</v>
          </cell>
          <cell r="P51">
            <v>0</v>
          </cell>
          <cell r="Q51">
            <v>65838.77</v>
          </cell>
          <cell r="R51">
            <v>65838.77</v>
          </cell>
        </row>
        <row r="52">
          <cell r="A52">
            <v>512713</v>
          </cell>
          <cell r="B52" t="str">
            <v>Majura Canb A/port Install HV</v>
          </cell>
          <cell r="C52" t="str">
            <v>Majura Canb A/port Install HV Metering</v>
          </cell>
          <cell r="D52" t="str">
            <v>Network Systems</v>
          </cell>
          <cell r="E52" t="str">
            <v>Design</v>
          </cell>
          <cell r="F52">
            <v>36699</v>
          </cell>
          <cell r="G52">
            <v>37437</v>
          </cell>
          <cell r="H52" t="str">
            <v>Cortes, Frank</v>
          </cell>
          <cell r="I52">
            <v>0</v>
          </cell>
          <cell r="J52">
            <v>2101</v>
          </cell>
          <cell r="K52" t="str">
            <v>CIP ELEC Dist Subs</v>
          </cell>
          <cell r="L52">
            <v>29131</v>
          </cell>
          <cell r="M52">
            <v>70140</v>
          </cell>
          <cell r="N52">
            <v>0</v>
          </cell>
          <cell r="O52">
            <v>0</v>
          </cell>
          <cell r="P52">
            <v>4159</v>
          </cell>
          <cell r="Q52">
            <v>0</v>
          </cell>
          <cell r="R52">
            <v>4159</v>
          </cell>
        </row>
        <row r="53">
          <cell r="A53">
            <v>512714</v>
          </cell>
          <cell r="B53" t="str">
            <v>Amaroo opp 19/15 Padmont</v>
          </cell>
          <cell r="C53" t="str">
            <v>Amaroo opp 19/15 Padmont for Primary School</v>
          </cell>
          <cell r="D53" t="str">
            <v>Elec Ntwk Asset Performance</v>
          </cell>
          <cell r="E53" t="str">
            <v>CAPITALISED WAITING CLOSURE</v>
          </cell>
          <cell r="F53">
            <v>36699</v>
          </cell>
          <cell r="G53">
            <v>37437</v>
          </cell>
          <cell r="H53" t="str">
            <v>Ochmanski, Mrs. Dana</v>
          </cell>
          <cell r="I53">
            <v>49960</v>
          </cell>
          <cell r="J53">
            <v>2105</v>
          </cell>
          <cell r="K53" t="str">
            <v>CIPEN Com/Ind Dvlpm</v>
          </cell>
          <cell r="L53">
            <v>29131</v>
          </cell>
          <cell r="M53">
            <v>70101</v>
          </cell>
          <cell r="N53">
            <v>0</v>
          </cell>
          <cell r="O53">
            <v>67585.03</v>
          </cell>
          <cell r="P53">
            <v>0</v>
          </cell>
          <cell r="Q53">
            <v>67585.03</v>
          </cell>
          <cell r="R53">
            <v>67585.03</v>
          </cell>
        </row>
        <row r="54">
          <cell r="A54">
            <v>512717</v>
          </cell>
          <cell r="B54" t="str">
            <v>Forrest 3/13 SS1698 Repl Prog</v>
          </cell>
          <cell r="C54" t="str">
            <v>Forrest 3/13 SS1698 Repl HV S/Gr GEC Prog 00/01</v>
          </cell>
          <cell r="D54" t="str">
            <v>Network Systems</v>
          </cell>
          <cell r="E54" t="str">
            <v>CLOSED</v>
          </cell>
          <cell r="F54">
            <v>36708</v>
          </cell>
          <cell r="G54">
            <v>37164</v>
          </cell>
          <cell r="H54" t="str">
            <v>Malcolm, Doug</v>
          </cell>
          <cell r="I54">
            <v>26022</v>
          </cell>
          <cell r="J54">
            <v>2101</v>
          </cell>
          <cell r="K54" t="str">
            <v>CIP ELEC Dist Subs</v>
          </cell>
          <cell r="L54">
            <v>29131</v>
          </cell>
          <cell r="M54">
            <v>70140</v>
          </cell>
          <cell r="N54">
            <v>0</v>
          </cell>
          <cell r="O54">
            <v>22620.75</v>
          </cell>
          <cell r="P54">
            <v>0</v>
          </cell>
          <cell r="Q54">
            <v>23046.35</v>
          </cell>
          <cell r="R54">
            <v>23046.35</v>
          </cell>
        </row>
        <row r="55">
          <cell r="A55">
            <v>512718</v>
          </cell>
          <cell r="B55" t="str">
            <v>Holder 5/40 SS1599 Repl HV</v>
          </cell>
          <cell r="C55" t="str">
            <v>Holder 5/40 SS1599 Repl HV S/Gr GEC Repl Prog</v>
          </cell>
          <cell r="D55" t="str">
            <v>Network Systems</v>
          </cell>
          <cell r="E55" t="str">
            <v>CLOSED</v>
          </cell>
          <cell r="F55">
            <v>36708</v>
          </cell>
          <cell r="G55">
            <v>37225</v>
          </cell>
          <cell r="H55" t="str">
            <v>Malcolm, Doug</v>
          </cell>
          <cell r="I55">
            <v>22655</v>
          </cell>
          <cell r="J55">
            <v>2101</v>
          </cell>
          <cell r="K55" t="str">
            <v>CIP ELEC Dist Subs</v>
          </cell>
          <cell r="L55">
            <v>29131</v>
          </cell>
          <cell r="M55">
            <v>70140</v>
          </cell>
          <cell r="N55">
            <v>0</v>
          </cell>
          <cell r="O55">
            <v>21111.85</v>
          </cell>
          <cell r="P55">
            <v>0</v>
          </cell>
          <cell r="Q55">
            <v>21686.01</v>
          </cell>
          <cell r="R55">
            <v>21686.01</v>
          </cell>
        </row>
        <row r="56">
          <cell r="A56">
            <v>512719</v>
          </cell>
          <cell r="B56" t="str">
            <v>Holt 5/19 SS1632 Repl HV S/Gr</v>
          </cell>
          <cell r="C56" t="str">
            <v>Holt 5/19 SS1632 Repl HV S/Gr</v>
          </cell>
          <cell r="D56" t="str">
            <v>Network Systems</v>
          </cell>
          <cell r="E56" t="str">
            <v>CLOSED</v>
          </cell>
          <cell r="F56">
            <v>36708</v>
          </cell>
          <cell r="H56" t="str">
            <v>Malcolm, Doug</v>
          </cell>
          <cell r="I56">
            <v>22655</v>
          </cell>
          <cell r="J56">
            <v>2101</v>
          </cell>
          <cell r="K56" t="str">
            <v>CIP ELEC Dist Subs</v>
          </cell>
          <cell r="L56">
            <v>29131</v>
          </cell>
          <cell r="M56">
            <v>70140</v>
          </cell>
          <cell r="N56">
            <v>0</v>
          </cell>
          <cell r="O56">
            <v>21947.360000000001</v>
          </cell>
          <cell r="P56">
            <v>0</v>
          </cell>
          <cell r="Q56">
            <v>22120.9</v>
          </cell>
          <cell r="R56">
            <v>22120.9</v>
          </cell>
        </row>
        <row r="57">
          <cell r="A57">
            <v>512720</v>
          </cell>
          <cell r="B57" t="str">
            <v>Latham ss1517 Repl S/Gr GEC</v>
          </cell>
          <cell r="C57" t="str">
            <v>Holt 5/19 SS1632 Repl HV S/Gr GEC Prog</v>
          </cell>
          <cell r="D57" t="str">
            <v>Network Systems</v>
          </cell>
          <cell r="E57" t="str">
            <v>CLOSED</v>
          </cell>
          <cell r="F57">
            <v>36708</v>
          </cell>
          <cell r="G57">
            <v>37103</v>
          </cell>
          <cell r="H57" t="str">
            <v>Malcolm, Doug</v>
          </cell>
          <cell r="I57">
            <v>27513</v>
          </cell>
          <cell r="J57">
            <v>2101</v>
          </cell>
          <cell r="K57" t="str">
            <v>CIP ELEC Dist Subs</v>
          </cell>
          <cell r="L57">
            <v>29131</v>
          </cell>
          <cell r="M57">
            <v>70140</v>
          </cell>
          <cell r="N57">
            <v>0</v>
          </cell>
          <cell r="O57">
            <v>11307.66</v>
          </cell>
          <cell r="P57">
            <v>0</v>
          </cell>
          <cell r="Q57">
            <v>29358.77</v>
          </cell>
          <cell r="R57">
            <v>29358.77</v>
          </cell>
        </row>
        <row r="58">
          <cell r="A58">
            <v>512723</v>
          </cell>
          <cell r="B58" t="str">
            <v>Banks, Green, Condor Stir</v>
          </cell>
          <cell r="C58" t="str">
            <v>Banks, Green, Condor Stir Krone HV S/Gr Rep Pkg 7</v>
          </cell>
          <cell r="D58" t="str">
            <v>Network Systems</v>
          </cell>
          <cell r="E58" t="str">
            <v>CLOSED</v>
          </cell>
          <cell r="F58">
            <v>36708</v>
          </cell>
          <cell r="G58">
            <v>37072</v>
          </cell>
          <cell r="H58" t="str">
            <v>Malcolm, Doug</v>
          </cell>
          <cell r="I58">
            <v>68594</v>
          </cell>
          <cell r="J58">
            <v>2101</v>
          </cell>
          <cell r="K58" t="str">
            <v>CIP ELEC Dist Subs</v>
          </cell>
          <cell r="L58">
            <v>29131</v>
          </cell>
          <cell r="M58">
            <v>70140</v>
          </cell>
          <cell r="N58">
            <v>0</v>
          </cell>
          <cell r="O58">
            <v>28.99</v>
          </cell>
          <cell r="P58">
            <v>0</v>
          </cell>
          <cell r="Q58">
            <v>59648.14</v>
          </cell>
          <cell r="R58">
            <v>59648.14</v>
          </cell>
        </row>
        <row r="59">
          <cell r="A59">
            <v>512740</v>
          </cell>
          <cell r="B59" t="str">
            <v>Lyons 28/9 Rebuild Pole 940</v>
          </cell>
          <cell r="C59" t="str">
            <v>Lyons 28/9 Rebuild Pole Sub 940</v>
          </cell>
          <cell r="D59" t="str">
            <v>Elec Ntwk Asset Performance</v>
          </cell>
          <cell r="E59" t="str">
            <v>Design</v>
          </cell>
          <cell r="F59">
            <v>36708</v>
          </cell>
          <cell r="G59">
            <v>37256</v>
          </cell>
          <cell r="H59" t="str">
            <v>Ochmanski, Mrs. Dana</v>
          </cell>
          <cell r="I59">
            <v>0</v>
          </cell>
          <cell r="J59">
            <v>2105</v>
          </cell>
          <cell r="K59" t="str">
            <v>CIPEN DS S/S Replac</v>
          </cell>
          <cell r="L59">
            <v>29131</v>
          </cell>
          <cell r="M59">
            <v>70102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512741</v>
          </cell>
          <cell r="B60" t="str">
            <v>Lyneh 1/54 Rebuild Pole Sub556</v>
          </cell>
          <cell r="C60" t="str">
            <v>Lyneham 1/54 Rebuild Pole Sub 556</v>
          </cell>
          <cell r="D60" t="str">
            <v>Elec Ntwk Asset Performance</v>
          </cell>
          <cell r="E60" t="str">
            <v>In Field</v>
          </cell>
          <cell r="F60">
            <v>36708</v>
          </cell>
          <cell r="H60" t="str">
            <v>Ochmanski, Mrs. Dana</v>
          </cell>
          <cell r="I60">
            <v>36300</v>
          </cell>
          <cell r="J60">
            <v>2105</v>
          </cell>
          <cell r="K60" t="str">
            <v>CIPEN DS S/S Replac</v>
          </cell>
          <cell r="L60">
            <v>29131</v>
          </cell>
          <cell r="M60">
            <v>70102</v>
          </cell>
          <cell r="N60">
            <v>14837.25</v>
          </cell>
          <cell r="O60">
            <v>39394.050000000003</v>
          </cell>
          <cell r="P60">
            <v>39394.050000000003</v>
          </cell>
          <cell r="Q60">
            <v>0</v>
          </cell>
          <cell r="R60">
            <v>39394.050000000003</v>
          </cell>
        </row>
        <row r="61">
          <cell r="A61">
            <v>512745</v>
          </cell>
          <cell r="B61" t="str">
            <v>Replacement Pkg 11 00/01</v>
          </cell>
          <cell r="C61" t="str">
            <v>Replacement Pkg 11 00/01 Calwell, Gordon, G/Way</v>
          </cell>
          <cell r="D61" t="str">
            <v>Network Systems</v>
          </cell>
          <cell r="E61" t="str">
            <v>CLOSED</v>
          </cell>
          <cell r="F61">
            <v>36727</v>
          </cell>
          <cell r="G61">
            <v>37154</v>
          </cell>
          <cell r="H61" t="str">
            <v>Malcolm, Doug</v>
          </cell>
          <cell r="I61">
            <v>76161</v>
          </cell>
          <cell r="J61">
            <v>2101</v>
          </cell>
          <cell r="K61" t="str">
            <v>CIP ELEC Dist Subs</v>
          </cell>
          <cell r="L61">
            <v>29131</v>
          </cell>
          <cell r="M61">
            <v>70140</v>
          </cell>
          <cell r="N61">
            <v>0</v>
          </cell>
          <cell r="O61">
            <v>275.08</v>
          </cell>
          <cell r="P61">
            <v>0</v>
          </cell>
          <cell r="Q61">
            <v>66277.47</v>
          </cell>
          <cell r="R61">
            <v>66277.47</v>
          </cell>
        </row>
        <row r="62">
          <cell r="A62">
            <v>512746</v>
          </cell>
          <cell r="B62" t="str">
            <v>Replacement Pkg 12 00/01</v>
          </cell>
          <cell r="C62" t="str">
            <v>Replacement Pkg 12 00/01 Phillip, Rivett</v>
          </cell>
          <cell r="D62" t="str">
            <v>Network Systems</v>
          </cell>
          <cell r="E62" t="str">
            <v>CLOSED</v>
          </cell>
          <cell r="F62">
            <v>36727</v>
          </cell>
          <cell r="G62">
            <v>37092</v>
          </cell>
          <cell r="H62" t="str">
            <v>Malcolm, Doug</v>
          </cell>
          <cell r="I62">
            <v>49151</v>
          </cell>
          <cell r="J62">
            <v>2101</v>
          </cell>
          <cell r="K62" t="str">
            <v>CIP ELEC Dist Subs</v>
          </cell>
          <cell r="L62">
            <v>29131</v>
          </cell>
          <cell r="M62">
            <v>70140</v>
          </cell>
          <cell r="N62">
            <v>0</v>
          </cell>
          <cell r="O62">
            <v>181.43</v>
          </cell>
          <cell r="P62">
            <v>0</v>
          </cell>
          <cell r="Q62">
            <v>41702.04</v>
          </cell>
          <cell r="R62">
            <v>41702.04</v>
          </cell>
        </row>
        <row r="63">
          <cell r="A63">
            <v>512747</v>
          </cell>
          <cell r="B63" t="str">
            <v>Replacement Pkg 13 - 00/01</v>
          </cell>
          <cell r="C63" t="str">
            <v>Replacement Pkg 13 - 00/01 Bonython, Wann</v>
          </cell>
          <cell r="D63" t="str">
            <v>Network Systems</v>
          </cell>
          <cell r="E63" t="str">
            <v>CLOSED</v>
          </cell>
          <cell r="F63">
            <v>36727</v>
          </cell>
          <cell r="G63">
            <v>37154</v>
          </cell>
          <cell r="H63" t="str">
            <v>Malcolm, Doug</v>
          </cell>
          <cell r="I63">
            <v>52850</v>
          </cell>
          <cell r="J63">
            <v>2101</v>
          </cell>
          <cell r="K63" t="str">
            <v>CIP ELEC Dist Subs</v>
          </cell>
          <cell r="L63">
            <v>29131</v>
          </cell>
          <cell r="M63">
            <v>70140</v>
          </cell>
          <cell r="N63">
            <v>0</v>
          </cell>
          <cell r="O63">
            <v>4484.01</v>
          </cell>
          <cell r="P63">
            <v>0</v>
          </cell>
          <cell r="Q63">
            <v>39274.22</v>
          </cell>
          <cell r="R63">
            <v>39274.22</v>
          </cell>
        </row>
        <row r="64">
          <cell r="A64">
            <v>512748</v>
          </cell>
          <cell r="B64" t="str">
            <v>GEC Prog 2000/01 Latham SS1520</v>
          </cell>
          <cell r="C64" t="str">
            <v>GEC Prog 2000/01 Latham SS1520</v>
          </cell>
          <cell r="D64" t="str">
            <v>Network Systems</v>
          </cell>
          <cell r="E64" t="str">
            <v>CLOSED</v>
          </cell>
          <cell r="F64">
            <v>36727</v>
          </cell>
          <cell r="G64">
            <v>37154</v>
          </cell>
          <cell r="H64" t="str">
            <v>Malcolm, Doug</v>
          </cell>
          <cell r="I64">
            <v>22645</v>
          </cell>
          <cell r="J64">
            <v>2101</v>
          </cell>
          <cell r="K64" t="str">
            <v>CIP ELEC Dist Subs</v>
          </cell>
          <cell r="L64">
            <v>29131</v>
          </cell>
          <cell r="M64">
            <v>70140</v>
          </cell>
          <cell r="N64">
            <v>0</v>
          </cell>
          <cell r="O64">
            <v>7683.82</v>
          </cell>
          <cell r="P64">
            <v>0</v>
          </cell>
          <cell r="Q64">
            <v>27220.59</v>
          </cell>
          <cell r="R64">
            <v>27220.59</v>
          </cell>
        </row>
        <row r="65">
          <cell r="A65">
            <v>512749</v>
          </cell>
          <cell r="B65" t="str">
            <v>GEC Prog 2000/01 Latham</v>
          </cell>
          <cell r="C65" t="str">
            <v>GEC Replacement Prog 2000/01 Latham</v>
          </cell>
          <cell r="D65" t="str">
            <v>Network Systems</v>
          </cell>
          <cell r="E65" t="str">
            <v>CLOSED</v>
          </cell>
          <cell r="F65">
            <v>36727</v>
          </cell>
          <cell r="G65">
            <v>37154</v>
          </cell>
          <cell r="H65" t="str">
            <v>Malcolm, Doug</v>
          </cell>
          <cell r="I65">
            <v>22150</v>
          </cell>
          <cell r="J65">
            <v>2101</v>
          </cell>
          <cell r="K65" t="str">
            <v>CIP ELEC Dist Subs</v>
          </cell>
          <cell r="L65">
            <v>29131</v>
          </cell>
          <cell r="M65">
            <v>70140</v>
          </cell>
          <cell r="N65">
            <v>0</v>
          </cell>
          <cell r="O65">
            <v>1285.1300000000001</v>
          </cell>
          <cell r="P65">
            <v>0</v>
          </cell>
          <cell r="Q65">
            <v>15864.35</v>
          </cell>
          <cell r="R65">
            <v>15864.35</v>
          </cell>
        </row>
        <row r="66">
          <cell r="A66">
            <v>512750</v>
          </cell>
          <cell r="B66" t="str">
            <v>GEC Repl Program 00/01 Turner</v>
          </cell>
          <cell r="C66" t="str">
            <v>GEC Repl Program 00/01 Turner</v>
          </cell>
          <cell r="D66" t="str">
            <v>Network Systems</v>
          </cell>
          <cell r="E66" t="str">
            <v>CLOSED</v>
          </cell>
          <cell r="F66">
            <v>36727</v>
          </cell>
          <cell r="G66">
            <v>37287</v>
          </cell>
          <cell r="H66" t="str">
            <v>Malcolm, Doug</v>
          </cell>
          <cell r="I66">
            <v>35436</v>
          </cell>
          <cell r="J66">
            <v>2101</v>
          </cell>
          <cell r="K66" t="str">
            <v>CIP ELEC Dist Subs</v>
          </cell>
          <cell r="L66">
            <v>29131</v>
          </cell>
          <cell r="M66">
            <v>70140</v>
          </cell>
          <cell r="N66">
            <v>0</v>
          </cell>
          <cell r="O66">
            <v>16163.07</v>
          </cell>
          <cell r="P66">
            <v>0</v>
          </cell>
          <cell r="Q66">
            <v>28082.9</v>
          </cell>
          <cell r="R66">
            <v>28082.9</v>
          </cell>
        </row>
        <row r="67">
          <cell r="A67">
            <v>512757</v>
          </cell>
          <cell r="B67" t="str">
            <v>Mitchell 1/16 Upg S1950 Trans</v>
          </cell>
          <cell r="C67" t="str">
            <v>Mitchell 1/16 Upg S1950 Transformer</v>
          </cell>
          <cell r="D67" t="str">
            <v>Network Systems</v>
          </cell>
          <cell r="E67" t="str">
            <v>CLOSED</v>
          </cell>
          <cell r="F67">
            <v>36727</v>
          </cell>
          <cell r="G67">
            <v>37437</v>
          </cell>
          <cell r="H67" t="str">
            <v>Hunnemann, Frank</v>
          </cell>
          <cell r="I67">
            <v>16363</v>
          </cell>
          <cell r="J67">
            <v>2101</v>
          </cell>
          <cell r="K67" t="str">
            <v>CIP ELEC Dist Subs</v>
          </cell>
          <cell r="L67">
            <v>29131</v>
          </cell>
          <cell r="M67">
            <v>70140</v>
          </cell>
          <cell r="N67">
            <v>0</v>
          </cell>
          <cell r="O67">
            <v>14400.02</v>
          </cell>
          <cell r="P67">
            <v>0</v>
          </cell>
          <cell r="Q67">
            <v>16263.21</v>
          </cell>
          <cell r="R67">
            <v>16263.21</v>
          </cell>
        </row>
        <row r="68">
          <cell r="A68">
            <v>512759</v>
          </cell>
          <cell r="B68" t="str">
            <v>Griffith 5/25 LV to 64 Units</v>
          </cell>
          <cell r="C68" t="str">
            <v>Griffith 5/25 LV to 64 Units</v>
          </cell>
          <cell r="D68" t="str">
            <v>Network Systems</v>
          </cell>
          <cell r="E68" t="str">
            <v>CLOSED</v>
          </cell>
          <cell r="F68">
            <v>36733</v>
          </cell>
          <cell r="G68">
            <v>37296</v>
          </cell>
          <cell r="H68" t="str">
            <v>Singh, Mr. Darshan</v>
          </cell>
          <cell r="I68">
            <v>14351</v>
          </cell>
          <cell r="J68">
            <v>2101</v>
          </cell>
          <cell r="K68" t="str">
            <v>CIP ELEC U/G Retic</v>
          </cell>
          <cell r="L68">
            <v>29131</v>
          </cell>
          <cell r="M68">
            <v>70123</v>
          </cell>
          <cell r="N68">
            <v>0</v>
          </cell>
          <cell r="O68">
            <v>21616.79</v>
          </cell>
          <cell r="P68">
            <v>0</v>
          </cell>
          <cell r="Q68">
            <v>23216.79</v>
          </cell>
          <cell r="R68">
            <v>23216.79</v>
          </cell>
        </row>
        <row r="69">
          <cell r="A69">
            <v>512760</v>
          </cell>
          <cell r="B69" t="str">
            <v>Calwell Sec754d 756 Est</v>
          </cell>
          <cell r="C69" t="str">
            <v>Calwell Sec754d 756 Est</v>
          </cell>
          <cell r="D69" t="str">
            <v>Network Systems</v>
          </cell>
          <cell r="E69" t="str">
            <v>CLOSED</v>
          </cell>
          <cell r="F69">
            <v>36733</v>
          </cell>
          <cell r="G69">
            <v>37011</v>
          </cell>
          <cell r="H69" t="str">
            <v>Walisundara, Mrs. Lakshmi</v>
          </cell>
          <cell r="I69">
            <v>52974</v>
          </cell>
          <cell r="J69">
            <v>2101</v>
          </cell>
          <cell r="K69" t="str">
            <v>CIP ELEC U/G Retic</v>
          </cell>
          <cell r="L69">
            <v>29131</v>
          </cell>
          <cell r="M69">
            <v>70123</v>
          </cell>
          <cell r="N69">
            <v>0</v>
          </cell>
          <cell r="O69">
            <v>503.77</v>
          </cell>
          <cell r="P69">
            <v>0</v>
          </cell>
          <cell r="Q69">
            <v>41556.75</v>
          </cell>
          <cell r="R69">
            <v>41556.75</v>
          </cell>
        </row>
        <row r="70">
          <cell r="A70">
            <v>512773</v>
          </cell>
          <cell r="B70" t="str">
            <v>Maj Canb A/Port Blk2 Impulse</v>
          </cell>
          <cell r="C70" t="str">
            <v>Majura Canberra Airport Building 2 Ind Est Impulse</v>
          </cell>
          <cell r="D70" t="str">
            <v>Network Systems</v>
          </cell>
          <cell r="E70" t="str">
            <v>CLOSED</v>
          </cell>
          <cell r="F70">
            <v>36739</v>
          </cell>
          <cell r="G70">
            <v>37437</v>
          </cell>
          <cell r="H70" t="str">
            <v>Cortes, Frank</v>
          </cell>
          <cell r="I70">
            <v>91917</v>
          </cell>
          <cell r="J70">
            <v>2101</v>
          </cell>
          <cell r="K70" t="str">
            <v>CIP ELEC U/G Retic</v>
          </cell>
          <cell r="L70">
            <v>29131</v>
          </cell>
          <cell r="M70">
            <v>70123</v>
          </cell>
          <cell r="N70">
            <v>0</v>
          </cell>
          <cell r="O70">
            <v>101622.19</v>
          </cell>
          <cell r="P70">
            <v>0</v>
          </cell>
          <cell r="Q70">
            <v>110744.9</v>
          </cell>
          <cell r="R70">
            <v>110744.9</v>
          </cell>
        </row>
        <row r="71">
          <cell r="A71">
            <v>512774</v>
          </cell>
          <cell r="B71" t="str">
            <v>Griffith 27/78 LV to units&amp;Caf</v>
          </cell>
          <cell r="C71" t="str">
            <v>Griffith 27/78 LV to units&amp;Caf</v>
          </cell>
          <cell r="D71" t="str">
            <v>Network Systems</v>
          </cell>
          <cell r="E71" t="str">
            <v>CLOSED</v>
          </cell>
          <cell r="F71">
            <v>36746</v>
          </cell>
          <cell r="G71">
            <v>37164</v>
          </cell>
          <cell r="H71" t="str">
            <v>Peisley, Mr. Warren</v>
          </cell>
          <cell r="I71">
            <v>110587</v>
          </cell>
          <cell r="J71">
            <v>2101</v>
          </cell>
          <cell r="K71" t="str">
            <v>CIP ELEC U/G Retic</v>
          </cell>
          <cell r="L71">
            <v>29131</v>
          </cell>
          <cell r="M71">
            <v>70123</v>
          </cell>
          <cell r="N71">
            <v>0</v>
          </cell>
          <cell r="O71">
            <v>140.30000000000001</v>
          </cell>
          <cell r="P71">
            <v>0</v>
          </cell>
          <cell r="Q71">
            <v>54901.58</v>
          </cell>
          <cell r="R71">
            <v>54901.58</v>
          </cell>
        </row>
        <row r="72">
          <cell r="A72">
            <v>512777</v>
          </cell>
          <cell r="B72" t="str">
            <v>Bruce Sec 83 LV to 32 Units</v>
          </cell>
          <cell r="C72" t="str">
            <v>Bruce Sec 83 LV to 32 Units</v>
          </cell>
          <cell r="D72" t="str">
            <v>Network Systems</v>
          </cell>
          <cell r="E72" t="str">
            <v>CLOSED</v>
          </cell>
          <cell r="F72">
            <v>36746</v>
          </cell>
          <cell r="G72">
            <v>37123</v>
          </cell>
          <cell r="H72" t="str">
            <v>Ochmanski, Mrs. Dana</v>
          </cell>
          <cell r="I72">
            <v>31800</v>
          </cell>
          <cell r="J72">
            <v>2101</v>
          </cell>
          <cell r="K72" t="str">
            <v>CIP ELEC U/G Retic</v>
          </cell>
          <cell r="L72">
            <v>29131</v>
          </cell>
          <cell r="M72">
            <v>70123</v>
          </cell>
          <cell r="N72">
            <v>0</v>
          </cell>
          <cell r="O72">
            <v>201.28</v>
          </cell>
          <cell r="P72">
            <v>0</v>
          </cell>
          <cell r="Q72">
            <v>31649.11</v>
          </cell>
          <cell r="R72">
            <v>31649.11</v>
          </cell>
        </row>
        <row r="73">
          <cell r="A73">
            <v>512789</v>
          </cell>
          <cell r="B73" t="str">
            <v>O'malley East Development</v>
          </cell>
          <cell r="C73" t="str">
            <v>O'malley East Development</v>
          </cell>
          <cell r="D73" t="str">
            <v>Elec Ntwk Project Management</v>
          </cell>
          <cell r="E73" t="str">
            <v>Design</v>
          </cell>
          <cell r="F73">
            <v>36749</v>
          </cell>
          <cell r="G73">
            <v>37499</v>
          </cell>
          <cell r="H73" t="str">
            <v>Cortes, Frank</v>
          </cell>
          <cell r="I73">
            <v>0</v>
          </cell>
          <cell r="J73">
            <v>2101</v>
          </cell>
          <cell r="K73" t="str">
            <v>CIPEN Urban Dvlpmnt</v>
          </cell>
          <cell r="L73">
            <v>29131</v>
          </cell>
          <cell r="M73">
            <v>70101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512790</v>
          </cell>
          <cell r="B74" t="str">
            <v>Ainslie 5+9/66 Rel Pole</v>
          </cell>
          <cell r="C74" t="str">
            <v>Ainslie 5+9/66 Rel Pole</v>
          </cell>
          <cell r="D74" t="str">
            <v>Network Systems</v>
          </cell>
          <cell r="E74" t="str">
            <v>CLOSED</v>
          </cell>
          <cell r="F74">
            <v>36749</v>
          </cell>
          <cell r="G74">
            <v>37437</v>
          </cell>
          <cell r="H74" t="str">
            <v>Singh, Mr. Darshan</v>
          </cell>
          <cell r="I74">
            <v>9999</v>
          </cell>
          <cell r="J74">
            <v>2101</v>
          </cell>
          <cell r="K74" t="str">
            <v>CIP ELEC U/G Retic</v>
          </cell>
          <cell r="L74">
            <v>29131</v>
          </cell>
          <cell r="M74">
            <v>70123</v>
          </cell>
          <cell r="N74">
            <v>0</v>
          </cell>
          <cell r="O74">
            <v>8064.26</v>
          </cell>
          <cell r="P74">
            <v>0</v>
          </cell>
          <cell r="Q74">
            <v>9364.26</v>
          </cell>
          <cell r="R74">
            <v>9364.26</v>
          </cell>
        </row>
        <row r="75">
          <cell r="A75">
            <v>512793</v>
          </cell>
          <cell r="B75" t="str">
            <v>Ngunnawal 4/106 Stage3</v>
          </cell>
          <cell r="C75" t="str">
            <v>Ngunnawal 4/106 Stage3</v>
          </cell>
          <cell r="D75" t="str">
            <v>Network Systems</v>
          </cell>
          <cell r="E75" t="str">
            <v>CLOSED</v>
          </cell>
          <cell r="F75">
            <v>36756</v>
          </cell>
          <cell r="H75" t="str">
            <v>Cortes, Frank</v>
          </cell>
          <cell r="I75">
            <v>5830</v>
          </cell>
          <cell r="J75">
            <v>2101</v>
          </cell>
          <cell r="K75" t="str">
            <v>CIP ELEC U/G Retic</v>
          </cell>
          <cell r="L75">
            <v>29131</v>
          </cell>
          <cell r="M75">
            <v>70123</v>
          </cell>
          <cell r="N75">
            <v>0</v>
          </cell>
          <cell r="O75">
            <v>1163.7</v>
          </cell>
          <cell r="P75">
            <v>0</v>
          </cell>
          <cell r="Q75">
            <v>4919.26</v>
          </cell>
          <cell r="R75">
            <v>4919.26</v>
          </cell>
        </row>
        <row r="76">
          <cell r="A76">
            <v>512798</v>
          </cell>
          <cell r="B76" t="str">
            <v>Calwell 9/787 to Optus</v>
          </cell>
          <cell r="C76" t="str">
            <v>Calwell 9/787 to Optus</v>
          </cell>
          <cell r="D76" t="str">
            <v>Network Systems</v>
          </cell>
          <cell r="E76" t="str">
            <v>CLOSED</v>
          </cell>
          <cell r="F76">
            <v>36762</v>
          </cell>
          <cell r="H76" t="str">
            <v>Peisley, Mr. Warren</v>
          </cell>
          <cell r="I76">
            <v>14929</v>
          </cell>
          <cell r="J76">
            <v>2101</v>
          </cell>
          <cell r="K76" t="str">
            <v>CIP ELEC U/G Retic</v>
          </cell>
          <cell r="L76">
            <v>29131</v>
          </cell>
          <cell r="M76">
            <v>70123</v>
          </cell>
          <cell r="N76">
            <v>0</v>
          </cell>
          <cell r="O76">
            <v>17232.8</v>
          </cell>
          <cell r="P76">
            <v>0</v>
          </cell>
          <cell r="Q76">
            <v>18526.8</v>
          </cell>
          <cell r="R76">
            <v>18526.8</v>
          </cell>
        </row>
        <row r="77">
          <cell r="A77">
            <v>512807</v>
          </cell>
          <cell r="B77" t="str">
            <v>Belconnen 15/86 Rel Pwr</v>
          </cell>
          <cell r="C77" t="str">
            <v>Belconnen 15/86 Rel Pwr</v>
          </cell>
          <cell r="D77" t="str">
            <v>Network Systems</v>
          </cell>
          <cell r="E77" t="str">
            <v>Design</v>
          </cell>
          <cell r="F77">
            <v>36767</v>
          </cell>
          <cell r="G77">
            <v>37437</v>
          </cell>
          <cell r="H77" t="str">
            <v>Peisley, Mr. Warren</v>
          </cell>
          <cell r="I77">
            <v>0</v>
          </cell>
          <cell r="J77">
            <v>2101</v>
          </cell>
          <cell r="K77" t="str">
            <v>CIP ELEC U/G Retic</v>
          </cell>
          <cell r="L77">
            <v>29131</v>
          </cell>
          <cell r="M77">
            <v>70123</v>
          </cell>
          <cell r="N77">
            <v>0</v>
          </cell>
          <cell r="O77">
            <v>0</v>
          </cell>
          <cell r="P77">
            <v>647.24</v>
          </cell>
          <cell r="Q77">
            <v>0</v>
          </cell>
          <cell r="R77">
            <v>647.24</v>
          </cell>
        </row>
        <row r="78">
          <cell r="A78">
            <v>512810</v>
          </cell>
          <cell r="B78" t="str">
            <v>Acton Adj 3/85 Optus</v>
          </cell>
          <cell r="C78" t="str">
            <v>Acton Adj 3/85 Optus</v>
          </cell>
          <cell r="D78" t="str">
            <v>Network Systems</v>
          </cell>
          <cell r="E78" t="str">
            <v>Design</v>
          </cell>
          <cell r="F78">
            <v>36773</v>
          </cell>
          <cell r="G78">
            <v>37468</v>
          </cell>
          <cell r="H78" t="str">
            <v>Walisundara, Mrs. Lakshmi</v>
          </cell>
          <cell r="I78">
            <v>0</v>
          </cell>
          <cell r="J78">
            <v>2101</v>
          </cell>
          <cell r="K78" t="str">
            <v>CIP ELEC U/G Retic</v>
          </cell>
          <cell r="L78">
            <v>29131</v>
          </cell>
          <cell r="M78">
            <v>70123</v>
          </cell>
          <cell r="N78">
            <v>0</v>
          </cell>
          <cell r="O78">
            <v>796.9</v>
          </cell>
          <cell r="P78">
            <v>1971.68</v>
          </cell>
          <cell r="Q78">
            <v>0</v>
          </cell>
          <cell r="R78">
            <v>1971.68</v>
          </cell>
        </row>
        <row r="79">
          <cell r="A79">
            <v>512811</v>
          </cell>
          <cell r="B79" t="str">
            <v>Weston 4/24 Restore LV</v>
          </cell>
          <cell r="C79" t="str">
            <v>Weston 4/24 Restore LV</v>
          </cell>
          <cell r="D79" t="str">
            <v>Network Systems</v>
          </cell>
          <cell r="E79" t="str">
            <v>In Field</v>
          </cell>
          <cell r="F79">
            <v>36773</v>
          </cell>
          <cell r="H79" t="str">
            <v>Maguire, Paul</v>
          </cell>
          <cell r="I79">
            <v>8598</v>
          </cell>
          <cell r="J79">
            <v>2101</v>
          </cell>
          <cell r="K79" t="str">
            <v>CIP ELEC U/G Retic</v>
          </cell>
          <cell r="L79">
            <v>29131</v>
          </cell>
          <cell r="M79">
            <v>70123</v>
          </cell>
          <cell r="N79">
            <v>0</v>
          </cell>
          <cell r="O79">
            <v>12241.05</v>
          </cell>
          <cell r="P79">
            <v>12754.67</v>
          </cell>
          <cell r="Q79">
            <v>0</v>
          </cell>
          <cell r="R79">
            <v>12754.67</v>
          </cell>
        </row>
        <row r="80">
          <cell r="A80">
            <v>512813</v>
          </cell>
          <cell r="B80" t="str">
            <v>Dickson 1/31 LV to Padmount</v>
          </cell>
          <cell r="C80" t="str">
            <v>Dickson 1/31 LV to Padmount</v>
          </cell>
          <cell r="D80" t="str">
            <v>Network Systems</v>
          </cell>
          <cell r="E80" t="str">
            <v>Field Complete</v>
          </cell>
          <cell r="F80">
            <v>36773</v>
          </cell>
          <cell r="H80" t="str">
            <v>Walisundara, Mrs. Lakshmi</v>
          </cell>
          <cell r="I80">
            <v>12920</v>
          </cell>
          <cell r="J80">
            <v>2101</v>
          </cell>
          <cell r="K80" t="str">
            <v>CIP ELEC U/G Retic</v>
          </cell>
          <cell r="L80">
            <v>29131</v>
          </cell>
          <cell r="M80">
            <v>70123</v>
          </cell>
          <cell r="N80">
            <v>0</v>
          </cell>
          <cell r="O80">
            <v>6149.11</v>
          </cell>
          <cell r="P80">
            <v>6149.11</v>
          </cell>
          <cell r="Q80">
            <v>0</v>
          </cell>
          <cell r="R80">
            <v>6149.11</v>
          </cell>
        </row>
        <row r="81">
          <cell r="A81">
            <v>512816</v>
          </cell>
          <cell r="B81" t="str">
            <v>Hume 31/2 Pad Sub Impr</v>
          </cell>
          <cell r="C81" t="str">
            <v>Hume 31/2 Pad Sub Impr</v>
          </cell>
          <cell r="D81" t="str">
            <v>Network Systems</v>
          </cell>
          <cell r="E81" t="str">
            <v>CLOSED</v>
          </cell>
          <cell r="F81">
            <v>36775</v>
          </cell>
          <cell r="G81">
            <v>37437</v>
          </cell>
          <cell r="H81" t="str">
            <v>Maguire, Paul</v>
          </cell>
          <cell r="I81">
            <v>87305</v>
          </cell>
          <cell r="J81">
            <v>2101</v>
          </cell>
          <cell r="K81" t="str">
            <v>CIP ELEC U/G Retic</v>
          </cell>
          <cell r="L81">
            <v>29131</v>
          </cell>
          <cell r="M81">
            <v>70123</v>
          </cell>
          <cell r="N81">
            <v>850</v>
          </cell>
          <cell r="O81">
            <v>76716.820000000007</v>
          </cell>
          <cell r="P81">
            <v>0</v>
          </cell>
          <cell r="Q81">
            <v>79655.289999999994</v>
          </cell>
          <cell r="R81">
            <v>79655.289999999994</v>
          </cell>
        </row>
        <row r="82">
          <cell r="A82">
            <v>512819</v>
          </cell>
          <cell r="B82" t="str">
            <v>Bruce 14+20/83 LV to units</v>
          </cell>
          <cell r="C82" t="str">
            <v>Bruce 14+20/83 LV to units</v>
          </cell>
          <cell r="D82" t="str">
            <v>Network Systems</v>
          </cell>
          <cell r="E82" t="str">
            <v>CLOSED</v>
          </cell>
          <cell r="F82">
            <v>36775</v>
          </cell>
          <cell r="G82">
            <v>37123</v>
          </cell>
          <cell r="H82" t="str">
            <v>Ochmanski, Mrs. Dana</v>
          </cell>
          <cell r="I82">
            <v>6500</v>
          </cell>
          <cell r="J82">
            <v>2101</v>
          </cell>
          <cell r="K82" t="str">
            <v>CIP ELEC U/G Retic</v>
          </cell>
          <cell r="L82">
            <v>29131</v>
          </cell>
          <cell r="M82">
            <v>70123</v>
          </cell>
          <cell r="N82">
            <v>0</v>
          </cell>
          <cell r="O82">
            <v>37.630000000000003</v>
          </cell>
          <cell r="P82">
            <v>0</v>
          </cell>
          <cell r="Q82">
            <v>6049.1</v>
          </cell>
          <cell r="R82">
            <v>6049.1</v>
          </cell>
        </row>
        <row r="83">
          <cell r="A83">
            <v>512829</v>
          </cell>
          <cell r="B83" t="str">
            <v>Griffith 4/6 Repl OH ABC</v>
          </cell>
          <cell r="C83" t="str">
            <v>Griffith 4/6 Repl OH ABC</v>
          </cell>
          <cell r="D83" t="str">
            <v>Network Systems</v>
          </cell>
          <cell r="E83" t="str">
            <v>CLOSED</v>
          </cell>
          <cell r="F83">
            <v>36784</v>
          </cell>
          <cell r="H83" t="str">
            <v>Maguire, Paul</v>
          </cell>
          <cell r="I83">
            <v>8755</v>
          </cell>
          <cell r="J83">
            <v>2101</v>
          </cell>
          <cell r="K83" t="str">
            <v>CIP ELEC U/G Retic</v>
          </cell>
          <cell r="L83">
            <v>29131</v>
          </cell>
          <cell r="M83">
            <v>70123</v>
          </cell>
          <cell r="N83">
            <v>0</v>
          </cell>
          <cell r="O83">
            <v>35.979999999999997</v>
          </cell>
          <cell r="P83">
            <v>0</v>
          </cell>
          <cell r="Q83">
            <v>7253.77</v>
          </cell>
          <cell r="R83">
            <v>7253.77</v>
          </cell>
        </row>
        <row r="84">
          <cell r="A84">
            <v>512830</v>
          </cell>
          <cell r="B84" t="str">
            <v>Majura Aport LV to servo</v>
          </cell>
          <cell r="C84" t="str">
            <v>Majura -  Airport LV to Service Station</v>
          </cell>
          <cell r="D84" t="str">
            <v>Network Systems</v>
          </cell>
          <cell r="E84" t="str">
            <v>CLOSED</v>
          </cell>
          <cell r="F84">
            <v>36784</v>
          </cell>
          <cell r="G84">
            <v>37042</v>
          </cell>
          <cell r="H84" t="str">
            <v>Walisundara, Mr. Upul</v>
          </cell>
          <cell r="I84">
            <v>8650</v>
          </cell>
          <cell r="J84">
            <v>2101</v>
          </cell>
          <cell r="K84" t="str">
            <v>CIP ELEC U/G Retic</v>
          </cell>
          <cell r="L84">
            <v>29131</v>
          </cell>
          <cell r="M84">
            <v>70123</v>
          </cell>
          <cell r="N84">
            <v>0</v>
          </cell>
          <cell r="O84">
            <v>445.35</v>
          </cell>
          <cell r="P84">
            <v>0</v>
          </cell>
          <cell r="Q84">
            <v>7540.79</v>
          </cell>
          <cell r="R84">
            <v>7540.79</v>
          </cell>
        </row>
        <row r="85">
          <cell r="A85">
            <v>512831</v>
          </cell>
          <cell r="B85" t="str">
            <v>Fyshwick adj 37/11 con HV</v>
          </cell>
          <cell r="C85" t="str">
            <v>Fyshwick adj 37/11 con HV</v>
          </cell>
          <cell r="D85" t="str">
            <v>Network Systems</v>
          </cell>
          <cell r="E85" t="str">
            <v>Field Complete</v>
          </cell>
          <cell r="F85">
            <v>36784</v>
          </cell>
          <cell r="H85" t="str">
            <v>Maguire, Paul</v>
          </cell>
          <cell r="I85">
            <v>30335</v>
          </cell>
          <cell r="J85">
            <v>2101</v>
          </cell>
          <cell r="K85" t="str">
            <v>CIP ELEC U/G Retic</v>
          </cell>
          <cell r="L85">
            <v>29131</v>
          </cell>
          <cell r="M85">
            <v>70123</v>
          </cell>
          <cell r="N85">
            <v>470</v>
          </cell>
          <cell r="O85">
            <v>25340.15</v>
          </cell>
          <cell r="P85">
            <v>28243.84</v>
          </cell>
          <cell r="Q85">
            <v>0</v>
          </cell>
          <cell r="R85">
            <v>28243.84</v>
          </cell>
        </row>
        <row r="86">
          <cell r="A86">
            <v>512832</v>
          </cell>
          <cell r="B86" t="str">
            <v>City Watson Feeder</v>
          </cell>
          <cell r="C86" t="str">
            <v>City Watson Feeder</v>
          </cell>
          <cell r="D86" t="str">
            <v>Network Systems</v>
          </cell>
          <cell r="E86" t="str">
            <v>In Field</v>
          </cell>
          <cell r="F86">
            <v>36784</v>
          </cell>
          <cell r="H86" t="str">
            <v>Ochmanski, Mrs. Dana</v>
          </cell>
          <cell r="I86">
            <v>261300</v>
          </cell>
          <cell r="J86">
            <v>2101</v>
          </cell>
          <cell r="K86" t="str">
            <v>CIP ELEC U/G Retic</v>
          </cell>
          <cell r="L86">
            <v>29131</v>
          </cell>
          <cell r="M86">
            <v>70123</v>
          </cell>
          <cell r="N86">
            <v>15802.82</v>
          </cell>
          <cell r="O86">
            <v>244922.95</v>
          </cell>
          <cell r="P86">
            <v>251832.75</v>
          </cell>
          <cell r="Q86">
            <v>0</v>
          </cell>
          <cell r="R86">
            <v>251832.75</v>
          </cell>
        </row>
        <row r="87">
          <cell r="A87">
            <v>512834</v>
          </cell>
          <cell r="B87" t="str">
            <v>Charn 2/94 Replace Padmount</v>
          </cell>
          <cell r="C87" t="str">
            <v>Charnwood 2/94 Replace Padmount Sub</v>
          </cell>
          <cell r="D87" t="str">
            <v>Network Systems</v>
          </cell>
          <cell r="E87" t="str">
            <v>Field Complete</v>
          </cell>
          <cell r="F87">
            <v>36791</v>
          </cell>
          <cell r="H87" t="str">
            <v>Maguire, Paul</v>
          </cell>
          <cell r="I87">
            <v>80183.960000000006</v>
          </cell>
          <cell r="J87">
            <v>2101</v>
          </cell>
          <cell r="K87" t="str">
            <v>CIP ELEC U/G Retic</v>
          </cell>
          <cell r="L87">
            <v>29131</v>
          </cell>
          <cell r="M87">
            <v>70123</v>
          </cell>
          <cell r="N87">
            <v>0</v>
          </cell>
          <cell r="O87">
            <v>92709.01</v>
          </cell>
          <cell r="P87">
            <v>94797.28</v>
          </cell>
          <cell r="Q87">
            <v>0</v>
          </cell>
          <cell r="R87">
            <v>94797.28</v>
          </cell>
        </row>
        <row r="88">
          <cell r="A88">
            <v>512835</v>
          </cell>
          <cell r="B88" t="str">
            <v>Hume Padmount 19 &amp; 21/2</v>
          </cell>
          <cell r="C88" t="str">
            <v>Hume Padmount 19 &amp; 21/2</v>
          </cell>
          <cell r="D88" t="str">
            <v>Network Systems</v>
          </cell>
          <cell r="E88" t="str">
            <v>In Field</v>
          </cell>
          <cell r="F88">
            <v>36791</v>
          </cell>
          <cell r="H88" t="str">
            <v>Maguire, Paul</v>
          </cell>
          <cell r="I88">
            <v>112423</v>
          </cell>
          <cell r="J88">
            <v>2101</v>
          </cell>
          <cell r="K88" t="str">
            <v>CIP ELEC U/G Retic</v>
          </cell>
          <cell r="L88">
            <v>29131</v>
          </cell>
          <cell r="M88">
            <v>70123</v>
          </cell>
          <cell r="N88">
            <v>0</v>
          </cell>
          <cell r="O88">
            <v>437.53</v>
          </cell>
          <cell r="P88">
            <v>88507.46</v>
          </cell>
          <cell r="Q88">
            <v>0</v>
          </cell>
          <cell r="R88">
            <v>88507.46</v>
          </cell>
        </row>
        <row r="89">
          <cell r="A89">
            <v>512837</v>
          </cell>
          <cell r="B89" t="str">
            <v>Conder 9 Banks 3 Estate</v>
          </cell>
          <cell r="C89" t="str">
            <v>Condor 9 RETIC TO 86 SITES</v>
          </cell>
          <cell r="D89" t="str">
            <v>Network Systems</v>
          </cell>
          <cell r="E89" t="str">
            <v>CAPITALISED WAITING CLOSURE</v>
          </cell>
          <cell r="F89">
            <v>36790</v>
          </cell>
          <cell r="G89">
            <v>37026</v>
          </cell>
          <cell r="H89" t="str">
            <v>Walisundara, Mrs. Lakshmi</v>
          </cell>
          <cell r="I89">
            <v>244415</v>
          </cell>
          <cell r="J89">
            <v>2101</v>
          </cell>
          <cell r="K89" t="str">
            <v>CIP ELEC U/G Retic</v>
          </cell>
          <cell r="L89">
            <v>29131</v>
          </cell>
          <cell r="M89">
            <v>70123</v>
          </cell>
          <cell r="N89">
            <v>0</v>
          </cell>
          <cell r="O89">
            <v>649.49</v>
          </cell>
          <cell r="P89">
            <v>0</v>
          </cell>
          <cell r="Q89">
            <v>232292.6</v>
          </cell>
          <cell r="R89">
            <v>232292.6</v>
          </cell>
        </row>
        <row r="90">
          <cell r="A90">
            <v>512839</v>
          </cell>
          <cell r="B90" t="str">
            <v>Park - 1/37 New SWS</v>
          </cell>
          <cell r="C90" t="str">
            <v>Parkes 1/37 New SWS for System Improvement</v>
          </cell>
          <cell r="D90" t="str">
            <v>Network Systems</v>
          </cell>
          <cell r="E90" t="str">
            <v>CLOSED</v>
          </cell>
          <cell r="F90">
            <v>36795</v>
          </cell>
          <cell r="G90">
            <v>37406</v>
          </cell>
          <cell r="H90" t="str">
            <v>Ochmanski, Mrs. Dana</v>
          </cell>
          <cell r="I90">
            <v>86200</v>
          </cell>
          <cell r="J90">
            <v>2101</v>
          </cell>
          <cell r="K90" t="str">
            <v>CIP ELEC U/G Retic</v>
          </cell>
          <cell r="L90">
            <v>29131</v>
          </cell>
          <cell r="M90">
            <v>70123</v>
          </cell>
          <cell r="N90">
            <v>0</v>
          </cell>
          <cell r="O90">
            <v>80202.320000000007</v>
          </cell>
          <cell r="P90">
            <v>0</v>
          </cell>
          <cell r="Q90">
            <v>98110.6</v>
          </cell>
          <cell r="R90">
            <v>98110.6</v>
          </cell>
        </row>
        <row r="91">
          <cell r="A91">
            <v>512842</v>
          </cell>
          <cell r="B91" t="str">
            <v>Nich - Harcourt Hill 13</v>
          </cell>
          <cell r="C91" t="str">
            <v>Nicholls Harcourt Hill Stage 13 (32 Units)</v>
          </cell>
          <cell r="D91" t="str">
            <v>Network Systems</v>
          </cell>
          <cell r="E91" t="str">
            <v>In Field</v>
          </cell>
          <cell r="F91">
            <v>36798</v>
          </cell>
          <cell r="H91" t="str">
            <v>Peisley, Mr. Warren</v>
          </cell>
          <cell r="I91">
            <v>87013</v>
          </cell>
          <cell r="J91">
            <v>2101</v>
          </cell>
          <cell r="K91" t="str">
            <v>CIP ELEC U/G Retic</v>
          </cell>
          <cell r="L91">
            <v>29131</v>
          </cell>
          <cell r="M91">
            <v>70123</v>
          </cell>
          <cell r="N91">
            <v>104</v>
          </cell>
          <cell r="O91">
            <v>95571.199999999997</v>
          </cell>
          <cell r="P91">
            <v>95914.34</v>
          </cell>
          <cell r="Q91">
            <v>0</v>
          </cell>
          <cell r="R91">
            <v>95914.34</v>
          </cell>
        </row>
        <row r="92">
          <cell r="A92">
            <v>512845</v>
          </cell>
          <cell r="B92" t="str">
            <v>Kaleen Section 53</v>
          </cell>
          <cell r="C92" t="str">
            <v>Kaleen LV Augmentation to Section 53</v>
          </cell>
          <cell r="D92" t="str">
            <v>Network Systems</v>
          </cell>
          <cell r="E92" t="str">
            <v>Field Complete</v>
          </cell>
          <cell r="F92">
            <v>36809</v>
          </cell>
          <cell r="G92">
            <v>36980</v>
          </cell>
          <cell r="H92" t="str">
            <v>Deschamps, Chris</v>
          </cell>
          <cell r="I92">
            <v>9865</v>
          </cell>
          <cell r="J92">
            <v>2101</v>
          </cell>
          <cell r="K92" t="str">
            <v>CIP ELEC U/G Retic</v>
          </cell>
          <cell r="L92">
            <v>29131</v>
          </cell>
          <cell r="M92">
            <v>70123</v>
          </cell>
          <cell r="N92">
            <v>0</v>
          </cell>
          <cell r="O92">
            <v>0</v>
          </cell>
          <cell r="P92">
            <v>2913.26</v>
          </cell>
          <cell r="Q92">
            <v>0</v>
          </cell>
          <cell r="R92">
            <v>2913.26</v>
          </cell>
        </row>
        <row r="93">
          <cell r="A93">
            <v>512846</v>
          </cell>
          <cell r="B93" t="str">
            <v>Nich - H/Hill Stg 10E</v>
          </cell>
          <cell r="C93" t="str">
            <v>Nicholls Harcourt Hill Stage 10E (42 Blocks)</v>
          </cell>
          <cell r="D93" t="str">
            <v>Network Systems</v>
          </cell>
          <cell r="E93" t="str">
            <v>In Field</v>
          </cell>
          <cell r="F93">
            <v>36809</v>
          </cell>
          <cell r="H93" t="str">
            <v>Peisley, Mr. Warren</v>
          </cell>
          <cell r="I93">
            <v>106246</v>
          </cell>
          <cell r="J93">
            <v>2101</v>
          </cell>
          <cell r="K93" t="str">
            <v>CIP ELEC U/G Retic</v>
          </cell>
          <cell r="L93">
            <v>29131</v>
          </cell>
          <cell r="M93">
            <v>70123</v>
          </cell>
          <cell r="N93">
            <v>564</v>
          </cell>
          <cell r="O93">
            <v>115542.52</v>
          </cell>
          <cell r="P93">
            <v>116573.17</v>
          </cell>
          <cell r="Q93">
            <v>0</v>
          </cell>
          <cell r="R93">
            <v>116573.17</v>
          </cell>
        </row>
        <row r="94">
          <cell r="A94">
            <v>512847</v>
          </cell>
          <cell r="B94" t="str">
            <v>Nich - Harcourt Hill 10D</v>
          </cell>
          <cell r="C94" t="str">
            <v>Nicholls Harcourt Hill Stage 10D (53 blocks)</v>
          </cell>
          <cell r="D94" t="str">
            <v>Network Systems</v>
          </cell>
          <cell r="E94" t="str">
            <v>CLOSED</v>
          </cell>
          <cell r="F94">
            <v>36809</v>
          </cell>
          <cell r="G94">
            <v>37011</v>
          </cell>
          <cell r="H94" t="str">
            <v>Peisley, Mr. Warren</v>
          </cell>
          <cell r="I94">
            <v>91211</v>
          </cell>
          <cell r="J94">
            <v>2101</v>
          </cell>
          <cell r="K94" t="str">
            <v>CIP ELEC U/G Retic</v>
          </cell>
          <cell r="L94">
            <v>29131</v>
          </cell>
          <cell r="M94">
            <v>70123</v>
          </cell>
          <cell r="N94">
            <v>0</v>
          </cell>
          <cell r="O94">
            <v>7368.15</v>
          </cell>
          <cell r="P94">
            <v>0</v>
          </cell>
          <cell r="Q94">
            <v>80368.88</v>
          </cell>
          <cell r="R94">
            <v>80368.88</v>
          </cell>
        </row>
        <row r="95">
          <cell r="A95">
            <v>512848</v>
          </cell>
          <cell r="B95" t="str">
            <v>Nich - Harcourt Hill 7</v>
          </cell>
          <cell r="C95" t="str">
            <v>Nicholls Harcourt Hill Stage 7 (12 BLOCKS)</v>
          </cell>
          <cell r="D95" t="str">
            <v>Network Systems</v>
          </cell>
          <cell r="E95" t="str">
            <v>CLOSED</v>
          </cell>
          <cell r="F95">
            <v>36809</v>
          </cell>
          <cell r="G95">
            <v>37376</v>
          </cell>
          <cell r="H95" t="str">
            <v>Peisley, Mr. Warren</v>
          </cell>
          <cell r="I95">
            <v>79865</v>
          </cell>
          <cell r="J95">
            <v>2101</v>
          </cell>
          <cell r="K95" t="str">
            <v>CIP ELEC U/G Retic</v>
          </cell>
          <cell r="L95">
            <v>29131</v>
          </cell>
          <cell r="M95">
            <v>70123</v>
          </cell>
          <cell r="N95">
            <v>0</v>
          </cell>
          <cell r="O95">
            <v>71837.539999999994</v>
          </cell>
          <cell r="P95">
            <v>0</v>
          </cell>
          <cell r="Q95">
            <v>74904.83</v>
          </cell>
          <cell r="R95">
            <v>74904.83</v>
          </cell>
        </row>
        <row r="96">
          <cell r="A96">
            <v>512856</v>
          </cell>
          <cell r="B96" t="str">
            <v>Kale 22/117 LV to Oval Lights</v>
          </cell>
          <cell r="C96" t="str">
            <v>Kaleen 22/117 LV to Oval Lighting</v>
          </cell>
          <cell r="D96" t="str">
            <v>Network Systems</v>
          </cell>
          <cell r="E96" t="str">
            <v>CLOSED</v>
          </cell>
          <cell r="F96">
            <v>36815</v>
          </cell>
          <cell r="G96">
            <v>37125</v>
          </cell>
          <cell r="H96" t="str">
            <v>Singh, Mr. Darshan</v>
          </cell>
          <cell r="I96">
            <v>820</v>
          </cell>
          <cell r="J96">
            <v>2101</v>
          </cell>
          <cell r="K96" t="str">
            <v>CIP ELEC Retic</v>
          </cell>
          <cell r="L96">
            <v>29131</v>
          </cell>
          <cell r="M96">
            <v>70123</v>
          </cell>
          <cell r="N96">
            <v>0</v>
          </cell>
          <cell r="O96">
            <v>63.6</v>
          </cell>
          <cell r="P96">
            <v>0</v>
          </cell>
          <cell r="Q96">
            <v>660.08</v>
          </cell>
          <cell r="R96">
            <v>660.08</v>
          </cell>
        </row>
        <row r="97">
          <cell r="A97">
            <v>512857</v>
          </cell>
          <cell r="B97" t="str">
            <v>Yarr - 1/82 LV to Oval Light</v>
          </cell>
          <cell r="C97" t="str">
            <v>Yarralumla 1/82 LV TO OVAL LIGHTING</v>
          </cell>
          <cell r="D97" t="str">
            <v>Network Systems</v>
          </cell>
          <cell r="E97" t="str">
            <v>CLOSED</v>
          </cell>
          <cell r="F97">
            <v>36815</v>
          </cell>
          <cell r="G97">
            <v>37134</v>
          </cell>
          <cell r="H97" t="str">
            <v>Singh, Mr. Darshan</v>
          </cell>
          <cell r="I97">
            <v>8818</v>
          </cell>
          <cell r="J97">
            <v>2101</v>
          </cell>
          <cell r="K97" t="str">
            <v>CIP ELEC Retic</v>
          </cell>
          <cell r="L97">
            <v>29131</v>
          </cell>
          <cell r="M97">
            <v>70123</v>
          </cell>
          <cell r="N97">
            <v>0</v>
          </cell>
          <cell r="O97">
            <v>1366.44</v>
          </cell>
          <cell r="P97">
            <v>0</v>
          </cell>
          <cell r="Q97">
            <v>4017.69</v>
          </cell>
          <cell r="R97">
            <v>4017.69</v>
          </cell>
        </row>
        <row r="98">
          <cell r="A98">
            <v>512861</v>
          </cell>
          <cell r="B98" t="str">
            <v>Fras - 2/36 LV to Units</v>
          </cell>
          <cell r="C98" t="str">
            <v>Fraser 2/36 LV to 25 Units</v>
          </cell>
          <cell r="D98" t="str">
            <v>Network Systems</v>
          </cell>
          <cell r="E98" t="str">
            <v>CLOSED</v>
          </cell>
          <cell r="F98">
            <v>36822</v>
          </cell>
          <cell r="G98">
            <v>37118</v>
          </cell>
          <cell r="H98" t="str">
            <v>Singh, Mr. Darshan</v>
          </cell>
          <cell r="I98">
            <v>11384</v>
          </cell>
          <cell r="J98">
            <v>2101</v>
          </cell>
          <cell r="K98" t="str">
            <v>CIP ELEC Retic</v>
          </cell>
          <cell r="L98">
            <v>29131</v>
          </cell>
          <cell r="M98">
            <v>70123</v>
          </cell>
          <cell r="N98">
            <v>0</v>
          </cell>
          <cell r="O98">
            <v>270.47000000000003</v>
          </cell>
          <cell r="P98">
            <v>0</v>
          </cell>
          <cell r="Q98">
            <v>9531.42</v>
          </cell>
          <cell r="R98">
            <v>9531.42</v>
          </cell>
        </row>
        <row r="99">
          <cell r="A99">
            <v>512863</v>
          </cell>
          <cell r="B99" t="str">
            <v>Curtin - HV Pole Installation</v>
          </cell>
          <cell r="C99" t="str">
            <v>Curtin HV Pole Installation - Wilson Street</v>
          </cell>
          <cell r="D99" t="str">
            <v>Network Systems</v>
          </cell>
          <cell r="E99" t="str">
            <v>In Field</v>
          </cell>
          <cell r="F99">
            <v>36823</v>
          </cell>
          <cell r="H99" t="str">
            <v>Deschamps, Chris</v>
          </cell>
          <cell r="I99">
            <v>5673</v>
          </cell>
          <cell r="J99">
            <v>2101</v>
          </cell>
          <cell r="K99" t="str">
            <v>CIP ELEC Retic</v>
          </cell>
          <cell r="L99">
            <v>29131</v>
          </cell>
          <cell r="M99">
            <v>70123</v>
          </cell>
          <cell r="N99">
            <v>0</v>
          </cell>
          <cell r="O99">
            <v>2780.47</v>
          </cell>
          <cell r="P99">
            <v>4781.63</v>
          </cell>
          <cell r="Q99">
            <v>0</v>
          </cell>
          <cell r="R99">
            <v>4781.63</v>
          </cell>
        </row>
        <row r="100">
          <cell r="A100">
            <v>512865</v>
          </cell>
          <cell r="B100" t="str">
            <v>Stir 87/24 Padmount for 50 Uni</v>
          </cell>
          <cell r="C100" t="str">
            <v>Stirling 87/24 Padmount for 50 Units</v>
          </cell>
          <cell r="D100" t="str">
            <v>Network Systems</v>
          </cell>
          <cell r="E100" t="str">
            <v>CLOSED</v>
          </cell>
          <cell r="F100">
            <v>36824</v>
          </cell>
          <cell r="G100">
            <v>37287</v>
          </cell>
          <cell r="H100" t="str">
            <v>Peisley, Mr. Warren</v>
          </cell>
          <cell r="I100">
            <v>137991.97</v>
          </cell>
          <cell r="J100">
            <v>2101</v>
          </cell>
          <cell r="K100" t="str">
            <v>CIP ELEC Retic</v>
          </cell>
          <cell r="L100">
            <v>29131</v>
          </cell>
          <cell r="M100">
            <v>70123</v>
          </cell>
          <cell r="N100">
            <v>0</v>
          </cell>
          <cell r="O100">
            <v>59173.23</v>
          </cell>
          <cell r="P100">
            <v>0</v>
          </cell>
          <cell r="Q100">
            <v>112857.63</v>
          </cell>
          <cell r="R100">
            <v>112857.63</v>
          </cell>
        </row>
        <row r="101">
          <cell r="A101">
            <v>512867</v>
          </cell>
          <cell r="B101" t="str">
            <v>City ANU Connect Subs 1848&amp;325</v>
          </cell>
          <cell r="C101" t="str">
            <v>ANU, Connect Subs 1848 &amp; 3252 to Metered HV</v>
          </cell>
          <cell r="D101" t="str">
            <v>Network Systems</v>
          </cell>
          <cell r="E101" t="str">
            <v>Design</v>
          </cell>
          <cell r="F101">
            <v>36825</v>
          </cell>
          <cell r="G101">
            <v>37468</v>
          </cell>
          <cell r="H101" t="str">
            <v>Walisundara, Mrs. Lakshmi</v>
          </cell>
          <cell r="I101">
            <v>0</v>
          </cell>
          <cell r="J101">
            <v>2101</v>
          </cell>
          <cell r="K101" t="str">
            <v>CIP ELEC Retic</v>
          </cell>
          <cell r="L101">
            <v>29131</v>
          </cell>
          <cell r="M101">
            <v>70123</v>
          </cell>
          <cell r="N101">
            <v>0</v>
          </cell>
          <cell r="O101">
            <v>2615.7600000000002</v>
          </cell>
          <cell r="P101">
            <v>6598.32</v>
          </cell>
          <cell r="Q101">
            <v>0</v>
          </cell>
          <cell r="R101">
            <v>6598.32</v>
          </cell>
        </row>
        <row r="102">
          <cell r="A102">
            <v>512870</v>
          </cell>
          <cell r="B102" t="str">
            <v>Install 70 Fault Indicators</v>
          </cell>
          <cell r="C102" t="str">
            <v>Install 70 OH Fault Indicators</v>
          </cell>
          <cell r="D102" t="str">
            <v>Network Systems</v>
          </cell>
          <cell r="E102" t="str">
            <v>In Field</v>
          </cell>
          <cell r="F102">
            <v>36826</v>
          </cell>
          <cell r="H102" t="str">
            <v>Argue, Mr. Fraser</v>
          </cell>
          <cell r="I102">
            <v>0</v>
          </cell>
          <cell r="J102">
            <v>2101</v>
          </cell>
          <cell r="K102" t="str">
            <v>CIP ELEC Retic</v>
          </cell>
          <cell r="L102">
            <v>29131</v>
          </cell>
          <cell r="M102">
            <v>70123</v>
          </cell>
          <cell r="N102">
            <v>0</v>
          </cell>
          <cell r="O102">
            <v>384.8</v>
          </cell>
          <cell r="P102">
            <v>41794.800000000003</v>
          </cell>
          <cell r="Q102">
            <v>0</v>
          </cell>
          <cell r="R102">
            <v>41794.800000000003</v>
          </cell>
        </row>
        <row r="103">
          <cell r="A103">
            <v>512871</v>
          </cell>
          <cell r="B103" t="str">
            <v>Maju Can Airport Additional Bl</v>
          </cell>
          <cell r="C103" t="str">
            <v>Majura Canberra Airport - Additional Blocks South West Sector</v>
          </cell>
          <cell r="D103" t="str">
            <v>Network Systems</v>
          </cell>
          <cell r="E103" t="str">
            <v>Design</v>
          </cell>
          <cell r="F103">
            <v>36826</v>
          </cell>
          <cell r="G103">
            <v>37103</v>
          </cell>
          <cell r="H103" t="str">
            <v>Harper, Mr. Rod</v>
          </cell>
          <cell r="I103">
            <v>0</v>
          </cell>
          <cell r="J103">
            <v>2101</v>
          </cell>
          <cell r="K103" t="str">
            <v>CIP ELEC Retic</v>
          </cell>
          <cell r="L103">
            <v>29131</v>
          </cell>
          <cell r="M103">
            <v>70123</v>
          </cell>
          <cell r="N103">
            <v>0</v>
          </cell>
          <cell r="O103">
            <v>0</v>
          </cell>
          <cell r="P103">
            <v>4219.01</v>
          </cell>
          <cell r="Q103">
            <v>0</v>
          </cell>
          <cell r="R103">
            <v>4219.01</v>
          </cell>
        </row>
        <row r="104">
          <cell r="A104">
            <v>512881</v>
          </cell>
          <cell r="B104" t="str">
            <v>Bruce East Estate Retic to 87</v>
          </cell>
          <cell r="C104" t="str">
            <v>Bruce East Estate Retic to 87 Blocks</v>
          </cell>
          <cell r="D104" t="str">
            <v>Network Systems</v>
          </cell>
          <cell r="E104" t="str">
            <v>CAPITALISED WAITING CLOSURE</v>
          </cell>
          <cell r="F104">
            <v>36892</v>
          </cell>
          <cell r="G104">
            <v>37069</v>
          </cell>
          <cell r="H104" t="str">
            <v>Ochmanski, Mrs. Dana</v>
          </cell>
          <cell r="I104">
            <v>278370</v>
          </cell>
          <cell r="J104">
            <v>2101</v>
          </cell>
          <cell r="K104" t="str">
            <v>CIP ELEC Retic</v>
          </cell>
          <cell r="L104">
            <v>29131</v>
          </cell>
          <cell r="M104">
            <v>70123</v>
          </cell>
          <cell r="N104">
            <v>0</v>
          </cell>
          <cell r="O104">
            <v>32475.48</v>
          </cell>
          <cell r="P104">
            <v>0</v>
          </cell>
          <cell r="Q104">
            <v>240811.04</v>
          </cell>
          <cell r="R104">
            <v>240811.04</v>
          </cell>
        </row>
        <row r="105">
          <cell r="A105">
            <v>512882</v>
          </cell>
          <cell r="B105" t="str">
            <v>Yarralumla Adj Sec 66</v>
          </cell>
          <cell r="C105" t="str">
            <v>Yarralumla Adj Sec 66 - HV Feeder tie S6939 to L4557</v>
          </cell>
          <cell r="D105" t="str">
            <v>Network Systems</v>
          </cell>
          <cell r="E105" t="str">
            <v>CLOSED</v>
          </cell>
          <cell r="F105">
            <v>36846</v>
          </cell>
          <cell r="G105">
            <v>37182</v>
          </cell>
          <cell r="H105" t="str">
            <v>Maguire, Paul</v>
          </cell>
          <cell r="I105">
            <v>114657</v>
          </cell>
          <cell r="J105">
            <v>2101</v>
          </cell>
          <cell r="K105" t="str">
            <v>CIP ELEC Retic</v>
          </cell>
          <cell r="L105">
            <v>29131</v>
          </cell>
          <cell r="M105">
            <v>70123</v>
          </cell>
          <cell r="N105">
            <v>0</v>
          </cell>
          <cell r="O105">
            <v>81540.259999999995</v>
          </cell>
          <cell r="P105">
            <v>0</v>
          </cell>
          <cell r="Q105">
            <v>84835.89</v>
          </cell>
          <cell r="R105">
            <v>84835.89</v>
          </cell>
        </row>
        <row r="106">
          <cell r="A106">
            <v>512889</v>
          </cell>
          <cell r="B106" t="str">
            <v>Turn - 1/38 Padmount 30 Units</v>
          </cell>
          <cell r="C106" t="str">
            <v>Turner 1/38 Install Padmount for 30 Units and remove OH</v>
          </cell>
          <cell r="D106" t="str">
            <v>Network Systems</v>
          </cell>
          <cell r="E106" t="str">
            <v>CAPITALISED WAITING CLOSURE</v>
          </cell>
          <cell r="F106">
            <v>36847</v>
          </cell>
          <cell r="G106">
            <v>37437</v>
          </cell>
          <cell r="H106" t="str">
            <v>Smith, Mr. Gary</v>
          </cell>
          <cell r="I106">
            <v>74863</v>
          </cell>
          <cell r="J106">
            <v>2101</v>
          </cell>
          <cell r="K106" t="str">
            <v>CIP ELEC Retic</v>
          </cell>
          <cell r="L106">
            <v>29131</v>
          </cell>
          <cell r="M106">
            <v>70123</v>
          </cell>
          <cell r="N106">
            <v>0</v>
          </cell>
          <cell r="O106">
            <v>59373.77</v>
          </cell>
          <cell r="P106">
            <v>0</v>
          </cell>
          <cell r="Q106">
            <v>91970.1</v>
          </cell>
          <cell r="R106">
            <v>91970.1</v>
          </cell>
        </row>
        <row r="107">
          <cell r="A107">
            <v>512892</v>
          </cell>
          <cell r="B107" t="str">
            <v>City - Adj 10/56 SWS 4826 Mod</v>
          </cell>
          <cell r="C107" t="str">
            <v>City Adj 10/56 - SWS 4826 Modifications</v>
          </cell>
          <cell r="D107" t="str">
            <v>Network Systems</v>
          </cell>
          <cell r="E107" t="str">
            <v>In Field</v>
          </cell>
          <cell r="F107">
            <v>36865</v>
          </cell>
          <cell r="H107" t="str">
            <v>Ochmanski, Mrs. Dana</v>
          </cell>
          <cell r="I107">
            <v>9750</v>
          </cell>
          <cell r="J107">
            <v>2101</v>
          </cell>
          <cell r="K107" t="str">
            <v>CIP ELEC Retic</v>
          </cell>
          <cell r="L107">
            <v>29131</v>
          </cell>
          <cell r="M107">
            <v>70123</v>
          </cell>
          <cell r="N107">
            <v>3814.22</v>
          </cell>
          <cell r="O107">
            <v>4371.45</v>
          </cell>
          <cell r="P107">
            <v>6121.22</v>
          </cell>
          <cell r="Q107">
            <v>0</v>
          </cell>
          <cell r="R107">
            <v>6121.22</v>
          </cell>
        </row>
        <row r="108">
          <cell r="A108">
            <v>512893</v>
          </cell>
          <cell r="B108" t="str">
            <v>Piallago, Adj 35/2 11kV Feeder</v>
          </cell>
          <cell r="C108" t="str">
            <v>Piallago Adj 35/2 Kallaroo Road - 11KV Feeders to Airport</v>
          </cell>
          <cell r="D108" t="str">
            <v>Elec Ntwk Strategy&amp;Regulatory</v>
          </cell>
          <cell r="E108" t="str">
            <v>Design</v>
          </cell>
          <cell r="F108">
            <v>36865</v>
          </cell>
          <cell r="G108">
            <v>37621</v>
          </cell>
          <cell r="H108" t="str">
            <v>Ochmanski, Mrs. Dana</v>
          </cell>
          <cell r="I108">
            <v>0</v>
          </cell>
          <cell r="J108">
            <v>2102</v>
          </cell>
          <cell r="K108" t="str">
            <v>CIPEN DS Sys Augmen</v>
          </cell>
          <cell r="L108">
            <v>29131</v>
          </cell>
          <cell r="M108">
            <v>70103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512895</v>
          </cell>
          <cell r="B109" t="str">
            <v>Lyons - 1/63 Woden Zone</v>
          </cell>
          <cell r="C109" t="str">
            <v>Lyons 1/63 Woden Zone LV to TransAct Hub</v>
          </cell>
          <cell r="D109" t="str">
            <v>Network Systems</v>
          </cell>
          <cell r="E109" t="str">
            <v>Field Complete</v>
          </cell>
          <cell r="F109">
            <v>36865</v>
          </cell>
          <cell r="G109">
            <v>37437</v>
          </cell>
          <cell r="H109" t="str">
            <v>Smith, Mr. Gary</v>
          </cell>
          <cell r="I109">
            <v>31286</v>
          </cell>
          <cell r="J109">
            <v>2101</v>
          </cell>
          <cell r="K109" t="str">
            <v>CIP ELEC Retic</v>
          </cell>
          <cell r="L109">
            <v>29131</v>
          </cell>
          <cell r="M109">
            <v>70123</v>
          </cell>
          <cell r="N109">
            <v>3997.5</v>
          </cell>
          <cell r="O109">
            <v>2959.49</v>
          </cell>
          <cell r="P109">
            <v>24091.19</v>
          </cell>
          <cell r="Q109">
            <v>0</v>
          </cell>
          <cell r="R109">
            <v>24091.19</v>
          </cell>
        </row>
        <row r="110">
          <cell r="A110">
            <v>512896</v>
          </cell>
          <cell r="B110" t="str">
            <v>Acton CSIRO Sub 663</v>
          </cell>
          <cell r="C110" t="str">
            <v>Acton CSIRO Substation 663 - Replace metering CT's &amp; VT</v>
          </cell>
          <cell r="D110" t="str">
            <v>Elec Ntwk Asset Performance</v>
          </cell>
          <cell r="E110" t="str">
            <v>Design</v>
          </cell>
          <cell r="F110">
            <v>36872</v>
          </cell>
          <cell r="G110">
            <v>37468</v>
          </cell>
          <cell r="H110" t="str">
            <v>Chan, Mr. Daniel</v>
          </cell>
          <cell r="I110">
            <v>0</v>
          </cell>
          <cell r="J110">
            <v>2105</v>
          </cell>
          <cell r="K110" t="str">
            <v>CIPEN DS S/S Replac</v>
          </cell>
          <cell r="L110">
            <v>29131</v>
          </cell>
          <cell r="M110">
            <v>70102</v>
          </cell>
          <cell r="N110">
            <v>725.69</v>
          </cell>
          <cell r="O110">
            <v>10885.43</v>
          </cell>
          <cell r="P110">
            <v>10885.43</v>
          </cell>
          <cell r="Q110">
            <v>0</v>
          </cell>
          <cell r="R110">
            <v>10885.43</v>
          </cell>
        </row>
        <row r="111">
          <cell r="A111">
            <v>512898</v>
          </cell>
          <cell r="B111" t="str">
            <v>Kale HV Reloc Barton Hwy Dupl</v>
          </cell>
          <cell r="C111" t="str">
            <v>Kaleen, Adj 2/76 - HV Relocation for Barton Hwy Duplication</v>
          </cell>
          <cell r="D111" t="str">
            <v>Network Systems</v>
          </cell>
          <cell r="E111" t="str">
            <v>CAPITALISED WAITING CLOSURE</v>
          </cell>
          <cell r="F111">
            <v>36872</v>
          </cell>
          <cell r="G111">
            <v>37422</v>
          </cell>
          <cell r="H111" t="str">
            <v>Walisundara, Mrs. Lakshmi</v>
          </cell>
          <cell r="I111">
            <v>397250</v>
          </cell>
          <cell r="J111">
            <v>2101</v>
          </cell>
          <cell r="K111" t="str">
            <v>CIP ELEC Retic</v>
          </cell>
          <cell r="L111">
            <v>29131</v>
          </cell>
          <cell r="M111">
            <v>70123</v>
          </cell>
          <cell r="N111">
            <v>0</v>
          </cell>
          <cell r="O111">
            <v>313748.09000000003</v>
          </cell>
          <cell r="P111">
            <v>0</v>
          </cell>
          <cell r="Q111">
            <v>329811.09000000003</v>
          </cell>
          <cell r="R111">
            <v>329811.09000000003</v>
          </cell>
        </row>
        <row r="112">
          <cell r="A112">
            <v>512900</v>
          </cell>
          <cell r="B112" t="str">
            <v>Dunl - 2/82 Relocate OH Fassif</v>
          </cell>
          <cell r="C112" t="str">
            <v>Dunlop 2/82 Relocate O/H Line to Fassifern</v>
          </cell>
          <cell r="D112" t="str">
            <v>Network Systems</v>
          </cell>
          <cell r="E112" t="str">
            <v>CLOSED</v>
          </cell>
          <cell r="F112">
            <v>36872</v>
          </cell>
          <cell r="G112">
            <v>37104</v>
          </cell>
          <cell r="H112" t="str">
            <v>Smith, Mr. Gary</v>
          </cell>
          <cell r="I112">
            <v>39781</v>
          </cell>
          <cell r="J112">
            <v>2101</v>
          </cell>
          <cell r="K112" t="str">
            <v>CIP ELEC Retic</v>
          </cell>
          <cell r="L112">
            <v>29131</v>
          </cell>
          <cell r="M112">
            <v>70123</v>
          </cell>
          <cell r="N112">
            <v>0</v>
          </cell>
          <cell r="O112">
            <v>4158.29</v>
          </cell>
          <cell r="P112">
            <v>0</v>
          </cell>
          <cell r="Q112">
            <v>41487.17</v>
          </cell>
          <cell r="R112">
            <v>41487.17</v>
          </cell>
        </row>
        <row r="113">
          <cell r="A113">
            <v>512902</v>
          </cell>
          <cell r="B113" t="str">
            <v>City 4/10 Pad for Farum Apartm</v>
          </cell>
          <cell r="C113" t="str">
            <v>City 4/10 Padmount for Farum Apartments (115 units)</v>
          </cell>
          <cell r="D113" t="str">
            <v>Network Systems</v>
          </cell>
          <cell r="E113" t="str">
            <v>In Field</v>
          </cell>
          <cell r="F113">
            <v>36872</v>
          </cell>
          <cell r="G113">
            <v>37437</v>
          </cell>
          <cell r="H113" t="str">
            <v>Cortes, Frank</v>
          </cell>
          <cell r="I113">
            <v>66318</v>
          </cell>
          <cell r="J113">
            <v>2101</v>
          </cell>
          <cell r="K113" t="str">
            <v>CIP ELEC Retic</v>
          </cell>
          <cell r="L113">
            <v>29131</v>
          </cell>
          <cell r="M113">
            <v>70123</v>
          </cell>
          <cell r="N113">
            <v>19271.689999999999</v>
          </cell>
          <cell r="O113">
            <v>62558.52</v>
          </cell>
          <cell r="P113">
            <v>62583.3</v>
          </cell>
          <cell r="Q113">
            <v>0</v>
          </cell>
          <cell r="R113">
            <v>62583.3</v>
          </cell>
        </row>
        <row r="114">
          <cell r="A114">
            <v>512904</v>
          </cell>
          <cell r="B114" t="str">
            <v>Acton 4/34 LV to 58007 ANU</v>
          </cell>
          <cell r="C114" t="str">
            <v>Acton 4/34 Connect LV to 58007 - ANU</v>
          </cell>
          <cell r="D114" t="str">
            <v>Network Systems</v>
          </cell>
          <cell r="E114" t="str">
            <v>Field Complete</v>
          </cell>
          <cell r="F114">
            <v>36878</v>
          </cell>
          <cell r="H114" t="str">
            <v>Maguire, Paul</v>
          </cell>
          <cell r="I114">
            <v>895</v>
          </cell>
          <cell r="J114">
            <v>2101</v>
          </cell>
          <cell r="K114" t="str">
            <v>CIP ELEC Retic</v>
          </cell>
          <cell r="L114">
            <v>29131</v>
          </cell>
          <cell r="M114">
            <v>70123</v>
          </cell>
          <cell r="N114">
            <v>0</v>
          </cell>
          <cell r="O114">
            <v>810.46</v>
          </cell>
          <cell r="P114">
            <v>980.93</v>
          </cell>
          <cell r="Q114">
            <v>0</v>
          </cell>
          <cell r="R114">
            <v>980.93</v>
          </cell>
        </row>
        <row r="115">
          <cell r="A115">
            <v>512905</v>
          </cell>
          <cell r="B115" t="str">
            <v>Lyneham 6/41 HV &amp;LV Relocation</v>
          </cell>
          <cell r="C115" t="str">
            <v>Lyneham 6/41 HV &amp; LV Relocation</v>
          </cell>
          <cell r="D115" t="str">
            <v>Network Systems</v>
          </cell>
          <cell r="E115" t="str">
            <v>CLOSED</v>
          </cell>
          <cell r="F115">
            <v>36878</v>
          </cell>
          <cell r="G115">
            <v>37164</v>
          </cell>
          <cell r="H115" t="str">
            <v>Peisley, Mr. Warren</v>
          </cell>
          <cell r="I115">
            <v>49462</v>
          </cell>
          <cell r="J115">
            <v>2101</v>
          </cell>
          <cell r="K115" t="str">
            <v>CIP ELEC Retic</v>
          </cell>
          <cell r="L115">
            <v>29131</v>
          </cell>
          <cell r="M115">
            <v>70123</v>
          </cell>
          <cell r="N115">
            <v>0</v>
          </cell>
          <cell r="O115">
            <v>15425.5</v>
          </cell>
          <cell r="P115">
            <v>0</v>
          </cell>
          <cell r="Q115">
            <v>47374.76</v>
          </cell>
          <cell r="R115">
            <v>47374.76</v>
          </cell>
        </row>
        <row r="116">
          <cell r="A116">
            <v>512907</v>
          </cell>
          <cell r="B116" t="str">
            <v>Narr 12/100 LV 10 Units</v>
          </cell>
          <cell r="C116" t="str">
            <v>Narrabundah 12/100  LV Supply  to 10 Units</v>
          </cell>
          <cell r="D116" t="str">
            <v>Network Systems</v>
          </cell>
          <cell r="E116" t="str">
            <v>CLOSED</v>
          </cell>
          <cell r="F116">
            <v>36923</v>
          </cell>
          <cell r="G116">
            <v>37071</v>
          </cell>
          <cell r="H116" t="str">
            <v>Smith, Mr. Gary</v>
          </cell>
          <cell r="I116">
            <v>28266</v>
          </cell>
          <cell r="J116">
            <v>2101</v>
          </cell>
          <cell r="K116" t="str">
            <v>CIP ELEC Retic</v>
          </cell>
          <cell r="L116">
            <v>29131</v>
          </cell>
          <cell r="M116">
            <v>70123</v>
          </cell>
          <cell r="N116">
            <v>0</v>
          </cell>
          <cell r="O116">
            <v>225.8</v>
          </cell>
          <cell r="P116">
            <v>0</v>
          </cell>
          <cell r="Q116">
            <v>24576.01</v>
          </cell>
          <cell r="R116">
            <v>24576.01</v>
          </cell>
        </row>
        <row r="117">
          <cell r="A117">
            <v>512910</v>
          </cell>
          <cell r="B117" t="str">
            <v>Braddon 17/10 LV to Units</v>
          </cell>
          <cell r="C117" t="str">
            <v>Braddon 17/10 LV to 24 Units</v>
          </cell>
          <cell r="D117" t="str">
            <v>Network Systems</v>
          </cell>
          <cell r="E117" t="str">
            <v>CAPITALISED WAITING CLOSURE</v>
          </cell>
          <cell r="F117">
            <v>36903</v>
          </cell>
          <cell r="G117">
            <v>37407</v>
          </cell>
          <cell r="H117" t="str">
            <v>Singh, Mr. Darshan</v>
          </cell>
          <cell r="I117">
            <v>33280</v>
          </cell>
          <cell r="J117">
            <v>2101</v>
          </cell>
          <cell r="K117" t="str">
            <v>CIP ELEC Retic</v>
          </cell>
          <cell r="L117">
            <v>29131</v>
          </cell>
          <cell r="M117">
            <v>70123</v>
          </cell>
          <cell r="N117">
            <v>0</v>
          </cell>
          <cell r="O117">
            <v>55619.56</v>
          </cell>
          <cell r="P117">
            <v>0</v>
          </cell>
          <cell r="Q117">
            <v>55619.56</v>
          </cell>
          <cell r="R117">
            <v>55619.56</v>
          </cell>
        </row>
        <row r="118">
          <cell r="A118">
            <v>512912</v>
          </cell>
          <cell r="B118" t="str">
            <v>Parkes, Sub Fitout HV &amp; LV Ret</v>
          </cell>
          <cell r="C118" t="str">
            <v>Parkes - Substation Fitout &amp; HV/LV Reticulation to Commonwealth Place</v>
          </cell>
          <cell r="D118" t="str">
            <v>Network Systems</v>
          </cell>
          <cell r="E118" t="str">
            <v>In Field</v>
          </cell>
          <cell r="F118">
            <v>36921</v>
          </cell>
          <cell r="H118" t="str">
            <v>Malcolm, Doug</v>
          </cell>
          <cell r="I118">
            <v>154066</v>
          </cell>
          <cell r="J118">
            <v>2101</v>
          </cell>
          <cell r="K118" t="str">
            <v>CIP ELEC Retic</v>
          </cell>
          <cell r="L118">
            <v>29131</v>
          </cell>
          <cell r="M118">
            <v>70123</v>
          </cell>
          <cell r="N118">
            <v>0</v>
          </cell>
          <cell r="O118">
            <v>139963.76</v>
          </cell>
          <cell r="P118">
            <v>141325.01999999999</v>
          </cell>
          <cell r="Q118">
            <v>0</v>
          </cell>
          <cell r="R118">
            <v>141325.01999999999</v>
          </cell>
        </row>
        <row r="119">
          <cell r="A119">
            <v>512913</v>
          </cell>
          <cell r="B119" t="str">
            <v>Amaroo - opp 1/55 Padmount</v>
          </cell>
          <cell r="C119" t="str">
            <v>Amaroo - opp 1/55 Padmount for Playing Fields</v>
          </cell>
          <cell r="D119" t="str">
            <v>Network Systems</v>
          </cell>
          <cell r="E119" t="str">
            <v>CAPITALISED WAITING CLOSURE</v>
          </cell>
          <cell r="F119">
            <v>36913</v>
          </cell>
          <cell r="H119" t="str">
            <v>Ochmanski, Mrs. Dana</v>
          </cell>
          <cell r="I119">
            <v>49500</v>
          </cell>
          <cell r="J119">
            <v>2101</v>
          </cell>
          <cell r="K119" t="str">
            <v>CIP ELEC Retic</v>
          </cell>
          <cell r="L119">
            <v>29131</v>
          </cell>
          <cell r="M119">
            <v>70123</v>
          </cell>
          <cell r="N119">
            <v>0</v>
          </cell>
          <cell r="O119">
            <v>40668.660000000003</v>
          </cell>
          <cell r="P119">
            <v>0</v>
          </cell>
          <cell r="Q119">
            <v>40668.660000000003</v>
          </cell>
          <cell r="R119">
            <v>40668.660000000003</v>
          </cell>
        </row>
        <row r="120">
          <cell r="A120">
            <v>512916</v>
          </cell>
          <cell r="B120" t="str">
            <v>Bruce 26/8 Rearrange meter</v>
          </cell>
          <cell r="C120" t="str">
            <v>Bruce, 26/8 - Rearrange Metering Bruce Stadium</v>
          </cell>
          <cell r="D120" t="str">
            <v>Network Systems</v>
          </cell>
          <cell r="E120" t="str">
            <v>CLOSED</v>
          </cell>
          <cell r="F120">
            <v>36922</v>
          </cell>
          <cell r="G120">
            <v>37183</v>
          </cell>
          <cell r="H120" t="str">
            <v>Malcolm, Doug</v>
          </cell>
          <cell r="I120">
            <v>24930</v>
          </cell>
          <cell r="J120">
            <v>2101</v>
          </cell>
          <cell r="K120" t="str">
            <v>CIP ELEC Retic</v>
          </cell>
          <cell r="L120">
            <v>29131</v>
          </cell>
          <cell r="M120">
            <v>70123</v>
          </cell>
          <cell r="N120">
            <v>0</v>
          </cell>
          <cell r="O120">
            <v>23281.77</v>
          </cell>
          <cell r="P120">
            <v>0</v>
          </cell>
          <cell r="Q120">
            <v>24237.19</v>
          </cell>
          <cell r="R120">
            <v>24237.19</v>
          </cell>
        </row>
        <row r="121">
          <cell r="A121">
            <v>512917</v>
          </cell>
          <cell r="B121" t="str">
            <v>Narrabundah 6/37 chge to LVABC</v>
          </cell>
          <cell r="C121" t="str">
            <v>Narrabundah, 6/37 - Change bare to LVABC</v>
          </cell>
          <cell r="D121" t="str">
            <v>Network Systems</v>
          </cell>
          <cell r="E121" t="str">
            <v>CLOSED</v>
          </cell>
          <cell r="F121">
            <v>36922</v>
          </cell>
          <cell r="G121">
            <v>37437</v>
          </cell>
          <cell r="H121" t="str">
            <v>Cortes, Frank</v>
          </cell>
          <cell r="I121">
            <v>5700</v>
          </cell>
          <cell r="J121">
            <v>2101</v>
          </cell>
          <cell r="K121" t="str">
            <v>CIP ELEC Retic</v>
          </cell>
          <cell r="L121">
            <v>29131</v>
          </cell>
          <cell r="M121">
            <v>70123</v>
          </cell>
          <cell r="N121">
            <v>0</v>
          </cell>
          <cell r="O121">
            <v>3232.69</v>
          </cell>
          <cell r="P121">
            <v>0</v>
          </cell>
          <cell r="Q121">
            <v>3892.69</v>
          </cell>
          <cell r="R121">
            <v>3892.69</v>
          </cell>
        </row>
        <row r="122">
          <cell r="A122">
            <v>512919</v>
          </cell>
          <cell r="B122" t="str">
            <v>Narrabundah 34/34 (16/34)</v>
          </cell>
          <cell r="C122" t="str">
            <v>Narrabundah 34/34 (16/34) LV Supply to Golf Pitch &amp; Putt</v>
          </cell>
          <cell r="D122" t="str">
            <v>Network Systems</v>
          </cell>
          <cell r="E122" t="str">
            <v>CLOSED</v>
          </cell>
          <cell r="F122">
            <v>36927</v>
          </cell>
          <cell r="G122">
            <v>37316</v>
          </cell>
          <cell r="H122" t="str">
            <v>Maguire, Paul</v>
          </cell>
          <cell r="I122">
            <v>37531</v>
          </cell>
          <cell r="J122">
            <v>2101</v>
          </cell>
          <cell r="K122" t="str">
            <v>CIP ELEC Retic</v>
          </cell>
          <cell r="L122">
            <v>29131</v>
          </cell>
          <cell r="M122">
            <v>70123</v>
          </cell>
          <cell r="N122">
            <v>0</v>
          </cell>
          <cell r="O122">
            <v>1340.46</v>
          </cell>
          <cell r="P122">
            <v>0</v>
          </cell>
          <cell r="Q122">
            <v>35610.300000000003</v>
          </cell>
          <cell r="R122">
            <v>35610.300000000003</v>
          </cell>
        </row>
        <row r="123">
          <cell r="A123">
            <v>512922</v>
          </cell>
          <cell r="B123" t="str">
            <v>Nicholls - Harcourt Hill St 12</v>
          </cell>
          <cell r="C123" t="str">
            <v>Nicholls H Hill Stage 12 - Reticulation</v>
          </cell>
          <cell r="D123" t="str">
            <v>Elec Ntwk Project Management</v>
          </cell>
          <cell r="E123" t="str">
            <v>In Field</v>
          </cell>
          <cell r="F123">
            <v>36928</v>
          </cell>
          <cell r="G123">
            <v>37467</v>
          </cell>
          <cell r="H123" t="str">
            <v>Peisley, Mr. Warren</v>
          </cell>
          <cell r="I123">
            <v>144742</v>
          </cell>
          <cell r="J123">
            <v>2101</v>
          </cell>
          <cell r="K123" t="str">
            <v>CIPEN Urban Dvlpmnt</v>
          </cell>
          <cell r="L123">
            <v>29131</v>
          </cell>
          <cell r="M123">
            <v>70101</v>
          </cell>
          <cell r="N123">
            <v>98523.48</v>
          </cell>
          <cell r="O123">
            <v>119227.52</v>
          </cell>
          <cell r="P123">
            <v>119265.84</v>
          </cell>
          <cell r="Q123">
            <v>0</v>
          </cell>
          <cell r="R123">
            <v>119265.84</v>
          </cell>
        </row>
        <row r="124">
          <cell r="A124">
            <v>512923</v>
          </cell>
          <cell r="B124" t="str">
            <v>Ainslie 33/66 LV to Units</v>
          </cell>
          <cell r="C124" t="str">
            <v>Ainslie 33/66 (Formerly Bl 26 &amp; 27) LV Supply to Units</v>
          </cell>
          <cell r="D124" t="str">
            <v>Network Systems</v>
          </cell>
          <cell r="E124" t="str">
            <v>CLOSED</v>
          </cell>
          <cell r="F124">
            <v>36928</v>
          </cell>
          <cell r="H124" t="str">
            <v>Singh, Mr. Darshan</v>
          </cell>
          <cell r="I124">
            <v>5858</v>
          </cell>
          <cell r="J124">
            <v>2101</v>
          </cell>
          <cell r="K124" t="str">
            <v>CIP ELEC Retic</v>
          </cell>
          <cell r="L124">
            <v>29131</v>
          </cell>
          <cell r="M124">
            <v>70123</v>
          </cell>
          <cell r="N124">
            <v>0</v>
          </cell>
          <cell r="O124">
            <v>3956.4</v>
          </cell>
          <cell r="P124">
            <v>0</v>
          </cell>
          <cell r="Q124">
            <v>6606.51</v>
          </cell>
          <cell r="R124">
            <v>6606.51</v>
          </cell>
        </row>
        <row r="125">
          <cell r="A125">
            <v>512925</v>
          </cell>
          <cell r="B125" t="str">
            <v>Calwell 162/754 Relocate M/P</v>
          </cell>
          <cell r="C125" t="str">
            <v>Calwell 162/754 - Relocate Minipillar</v>
          </cell>
          <cell r="D125" t="str">
            <v>Network Systems</v>
          </cell>
          <cell r="E125" t="str">
            <v>CLOSED</v>
          </cell>
          <cell r="F125">
            <v>36934</v>
          </cell>
          <cell r="G125">
            <v>37134</v>
          </cell>
          <cell r="H125" t="str">
            <v>Maguire, Paul</v>
          </cell>
          <cell r="I125">
            <v>0</v>
          </cell>
          <cell r="J125">
            <v>2101</v>
          </cell>
          <cell r="K125" t="str">
            <v>CIP ELEC Retic</v>
          </cell>
          <cell r="L125">
            <v>29131</v>
          </cell>
          <cell r="M125">
            <v>70123</v>
          </cell>
          <cell r="N125">
            <v>0</v>
          </cell>
          <cell r="O125">
            <v>241.96</v>
          </cell>
          <cell r="P125">
            <v>0</v>
          </cell>
          <cell r="Q125">
            <v>0</v>
          </cell>
          <cell r="R125">
            <v>0</v>
          </cell>
        </row>
        <row r="126">
          <cell r="A126">
            <v>512927</v>
          </cell>
          <cell r="B126" t="str">
            <v>Majura Can Airport, Rel M/P</v>
          </cell>
          <cell r="C126" t="str">
            <v>Majura Canberra Airport - Relocate Minipillar, Brindabella Carpark</v>
          </cell>
          <cell r="D126" t="str">
            <v>Network Systems</v>
          </cell>
          <cell r="E126" t="str">
            <v>CLOSED</v>
          </cell>
          <cell r="F126">
            <v>36934</v>
          </cell>
          <cell r="G126">
            <v>37134</v>
          </cell>
          <cell r="H126" t="str">
            <v>Walisundara, Mr. Upul</v>
          </cell>
          <cell r="I126">
            <v>4000</v>
          </cell>
          <cell r="J126">
            <v>2101</v>
          </cell>
          <cell r="K126" t="str">
            <v>CIP ELEC Retic</v>
          </cell>
          <cell r="L126">
            <v>29131</v>
          </cell>
          <cell r="M126">
            <v>70123</v>
          </cell>
          <cell r="N126">
            <v>0</v>
          </cell>
          <cell r="O126">
            <v>700.96</v>
          </cell>
          <cell r="P126">
            <v>0</v>
          </cell>
          <cell r="Q126">
            <v>3709.21</v>
          </cell>
          <cell r="R126">
            <v>3709.21</v>
          </cell>
        </row>
        <row r="127">
          <cell r="A127">
            <v>512928</v>
          </cell>
          <cell r="B127" t="str">
            <v>Wats -  adj 2/64 LV - Bus/S</v>
          </cell>
          <cell r="C127" t="str">
            <v>Waston Adj 2/64 - LV to Bus Shelter</v>
          </cell>
          <cell r="D127" t="str">
            <v>Network Systems</v>
          </cell>
          <cell r="E127" t="str">
            <v>CLOSED</v>
          </cell>
          <cell r="F127">
            <v>36934</v>
          </cell>
          <cell r="G127">
            <v>37164</v>
          </cell>
          <cell r="H127" t="str">
            <v>Singh, Mr. Darshan</v>
          </cell>
          <cell r="I127">
            <v>12280</v>
          </cell>
          <cell r="J127">
            <v>2101</v>
          </cell>
          <cell r="K127" t="str">
            <v>CIP ELEC Retic</v>
          </cell>
          <cell r="L127">
            <v>29131</v>
          </cell>
          <cell r="M127">
            <v>70123</v>
          </cell>
          <cell r="N127">
            <v>0</v>
          </cell>
          <cell r="O127">
            <v>14117.79</v>
          </cell>
          <cell r="P127">
            <v>0</v>
          </cell>
          <cell r="Q127">
            <v>16344.82</v>
          </cell>
          <cell r="R127">
            <v>16344.82</v>
          </cell>
        </row>
        <row r="128">
          <cell r="A128">
            <v>512930</v>
          </cell>
          <cell r="B128" t="str">
            <v>Calwell 15/798 LV - toilet</v>
          </cell>
          <cell r="C128" t="str">
            <v>Calwell 15/798 - LV to toilet at playing fields</v>
          </cell>
          <cell r="D128" t="str">
            <v>Network Systems</v>
          </cell>
          <cell r="E128" t="str">
            <v>CLOSED</v>
          </cell>
          <cell r="F128">
            <v>36941</v>
          </cell>
          <cell r="H128" t="str">
            <v>Walisundara, Mr. Upul</v>
          </cell>
          <cell r="I128">
            <v>4395</v>
          </cell>
          <cell r="J128">
            <v>2101</v>
          </cell>
          <cell r="K128" t="str">
            <v>CIP ELEC Retic</v>
          </cell>
          <cell r="L128">
            <v>29131</v>
          </cell>
          <cell r="M128">
            <v>70123</v>
          </cell>
          <cell r="N128">
            <v>0</v>
          </cell>
          <cell r="O128">
            <v>13.69</v>
          </cell>
          <cell r="P128">
            <v>0</v>
          </cell>
          <cell r="Q128">
            <v>2783.2</v>
          </cell>
          <cell r="R128">
            <v>2783.2</v>
          </cell>
        </row>
        <row r="129">
          <cell r="A129">
            <v>512931</v>
          </cell>
          <cell r="B129" t="str">
            <v>Phillip 3/108 Relocate assets</v>
          </cell>
          <cell r="C129" t="str">
            <v>Phillip 3/108 - Relocate assets for Athlon Dr Extensions</v>
          </cell>
          <cell r="D129" t="str">
            <v>Elec Ntwk Project Management</v>
          </cell>
          <cell r="E129" t="str">
            <v>In Field</v>
          </cell>
          <cell r="F129">
            <v>36941</v>
          </cell>
          <cell r="H129" t="str">
            <v>Maguire, Paul</v>
          </cell>
          <cell r="I129">
            <v>34820</v>
          </cell>
          <cell r="J129">
            <v>2101</v>
          </cell>
          <cell r="K129" t="str">
            <v>CIPEN Special Reqst</v>
          </cell>
          <cell r="L129">
            <v>29131</v>
          </cell>
          <cell r="M129">
            <v>70101</v>
          </cell>
          <cell r="N129">
            <v>1546.91</v>
          </cell>
          <cell r="O129">
            <v>34865.699999999997</v>
          </cell>
          <cell r="P129">
            <v>34865.699999999997</v>
          </cell>
          <cell r="Q129">
            <v>0</v>
          </cell>
          <cell r="R129">
            <v>34865.699999999997</v>
          </cell>
        </row>
        <row r="130">
          <cell r="A130">
            <v>512932</v>
          </cell>
          <cell r="B130" t="str">
            <v>Cook 19/42 LV to 9 Units</v>
          </cell>
          <cell r="C130" t="str">
            <v>Cook 19/42 - LV Supply to 9 Units</v>
          </cell>
          <cell r="D130" t="str">
            <v>Network Systems</v>
          </cell>
          <cell r="E130" t="str">
            <v>CLOSED</v>
          </cell>
          <cell r="F130">
            <v>36942</v>
          </cell>
          <cell r="H130" t="str">
            <v>Ochmanski, Mrs. Dana</v>
          </cell>
          <cell r="I130">
            <v>15250</v>
          </cell>
          <cell r="J130">
            <v>2101</v>
          </cell>
          <cell r="K130" t="str">
            <v>CIP ELEC Retic</v>
          </cell>
          <cell r="L130">
            <v>29131</v>
          </cell>
          <cell r="M130">
            <v>70123</v>
          </cell>
          <cell r="N130">
            <v>0</v>
          </cell>
          <cell r="O130">
            <v>222.81</v>
          </cell>
          <cell r="P130">
            <v>0</v>
          </cell>
          <cell r="Q130">
            <v>14686.16</v>
          </cell>
          <cell r="R130">
            <v>14686.16</v>
          </cell>
        </row>
        <row r="131">
          <cell r="A131">
            <v>512933</v>
          </cell>
          <cell r="B131" t="str">
            <v>O'Malley 33/16 LV - residence</v>
          </cell>
          <cell r="C131" t="str">
            <v>O'Malley 33/16 - LV Supply to Residence</v>
          </cell>
          <cell r="D131" t="str">
            <v>Network Systems</v>
          </cell>
          <cell r="E131" t="str">
            <v>CLOSED</v>
          </cell>
          <cell r="F131">
            <v>36942</v>
          </cell>
          <cell r="H131" t="str">
            <v>Walisundara, Mr. Upul</v>
          </cell>
          <cell r="I131">
            <v>321</v>
          </cell>
          <cell r="J131">
            <v>2101</v>
          </cell>
          <cell r="K131" t="str">
            <v>CIP ELEC Retic</v>
          </cell>
          <cell r="L131">
            <v>29131</v>
          </cell>
          <cell r="M131">
            <v>70123</v>
          </cell>
          <cell r="N131">
            <v>0</v>
          </cell>
          <cell r="O131">
            <v>92.7</v>
          </cell>
          <cell r="P131">
            <v>0</v>
          </cell>
          <cell r="Q131">
            <v>0</v>
          </cell>
          <cell r="R131">
            <v>0</v>
          </cell>
        </row>
        <row r="132">
          <cell r="A132">
            <v>512935</v>
          </cell>
          <cell r="B132" t="str">
            <v>Gung Sec 5 &amp; 6 LV Supply</v>
          </cell>
          <cell r="C132" t="str">
            <v>Gungahlin Sec 5 &amp; 6 - LV to Magnet Mart</v>
          </cell>
          <cell r="D132" t="str">
            <v>Network Systems</v>
          </cell>
          <cell r="E132" t="str">
            <v>CLOSED</v>
          </cell>
          <cell r="F132">
            <v>36945</v>
          </cell>
          <cell r="G132">
            <v>37298</v>
          </cell>
          <cell r="H132" t="str">
            <v>Smith, Mr. Gary</v>
          </cell>
          <cell r="I132">
            <v>81515</v>
          </cell>
          <cell r="J132">
            <v>2101</v>
          </cell>
          <cell r="K132" t="str">
            <v>CIP ELEC Retic</v>
          </cell>
          <cell r="L132">
            <v>29131</v>
          </cell>
          <cell r="M132">
            <v>70123</v>
          </cell>
          <cell r="N132">
            <v>0</v>
          </cell>
          <cell r="O132">
            <v>73990.59</v>
          </cell>
          <cell r="P132">
            <v>0</v>
          </cell>
          <cell r="Q132">
            <v>77299.899999999994</v>
          </cell>
          <cell r="R132">
            <v>77299.899999999994</v>
          </cell>
        </row>
        <row r="133">
          <cell r="A133">
            <v>512936</v>
          </cell>
          <cell r="B133" t="str">
            <v>Dickson 13/30 Pad for Lib</v>
          </cell>
          <cell r="C133" t="str">
            <v>Dickson 13/30 Padmount for Library</v>
          </cell>
          <cell r="D133" t="str">
            <v>Network Systems</v>
          </cell>
          <cell r="E133" t="str">
            <v>CLOSED</v>
          </cell>
          <cell r="F133">
            <v>36945</v>
          </cell>
          <cell r="G133">
            <v>37104</v>
          </cell>
          <cell r="H133" t="str">
            <v>Ochmanski, Mrs. Dana</v>
          </cell>
          <cell r="I133">
            <v>27990</v>
          </cell>
          <cell r="J133">
            <v>2101</v>
          </cell>
          <cell r="K133" t="str">
            <v>CIP ELEC Retic</v>
          </cell>
          <cell r="L133">
            <v>29131</v>
          </cell>
          <cell r="M133">
            <v>70123</v>
          </cell>
          <cell r="N133">
            <v>0</v>
          </cell>
          <cell r="O133">
            <v>2562.15</v>
          </cell>
          <cell r="P133">
            <v>0</v>
          </cell>
          <cell r="Q133">
            <v>32726.93</v>
          </cell>
          <cell r="R133">
            <v>32726.93</v>
          </cell>
        </row>
        <row r="134">
          <cell r="A134">
            <v>512937</v>
          </cell>
          <cell r="B134" t="str">
            <v>Dick - 8/30 Upgrade sup</v>
          </cell>
          <cell r="C134" t="str">
            <v>Dickson 8/30 - Upgrade supply to Commonwealth Bank</v>
          </cell>
          <cell r="D134" t="str">
            <v>Elec Ntwk Strategy&amp;Regulatory</v>
          </cell>
          <cell r="E134" t="str">
            <v>Field Complete</v>
          </cell>
          <cell r="F134">
            <v>36945</v>
          </cell>
          <cell r="H134" t="str">
            <v>Ochmanski, Mrs. Dana</v>
          </cell>
          <cell r="I134">
            <v>0</v>
          </cell>
          <cell r="J134">
            <v>2102</v>
          </cell>
          <cell r="K134" t="str">
            <v>CIP ELEC Retic</v>
          </cell>
          <cell r="L134">
            <v>29131</v>
          </cell>
          <cell r="M134">
            <v>70123</v>
          </cell>
          <cell r="N134">
            <v>-1191.7</v>
          </cell>
          <cell r="O134">
            <v>10718.87</v>
          </cell>
          <cell r="P134">
            <v>10956.62</v>
          </cell>
          <cell r="Q134">
            <v>0</v>
          </cell>
          <cell r="R134">
            <v>10956.62</v>
          </cell>
        </row>
        <row r="135">
          <cell r="A135">
            <v>512938</v>
          </cell>
          <cell r="B135" t="str">
            <v>Greenway 1/54 Upgrade Supp</v>
          </cell>
          <cell r="C135" t="str">
            <v>Greenway 1/54 Upgrade supply to Lakeview</v>
          </cell>
          <cell r="D135" t="str">
            <v>Network Systems</v>
          </cell>
          <cell r="E135" t="str">
            <v>Design</v>
          </cell>
          <cell r="F135">
            <v>36945</v>
          </cell>
          <cell r="G135">
            <v>37437</v>
          </cell>
          <cell r="H135" t="str">
            <v>Harper, Mr. Rod</v>
          </cell>
          <cell r="I135">
            <v>0</v>
          </cell>
          <cell r="J135">
            <v>2101</v>
          </cell>
          <cell r="K135" t="str">
            <v>CIP ELEC Retic</v>
          </cell>
          <cell r="L135">
            <v>29131</v>
          </cell>
          <cell r="M135">
            <v>70123</v>
          </cell>
          <cell r="N135">
            <v>0</v>
          </cell>
          <cell r="O135">
            <v>0</v>
          </cell>
          <cell r="P135">
            <v>596.64</v>
          </cell>
          <cell r="Q135">
            <v>0</v>
          </cell>
          <cell r="R135">
            <v>596.64</v>
          </cell>
        </row>
        <row r="136">
          <cell r="A136">
            <v>512942</v>
          </cell>
          <cell r="B136" t="str">
            <v>Brad 2-4/13 P/Mount New Dev</v>
          </cell>
          <cell r="C136" t="str">
            <v>Braddon 2-4/13 Padmount for new development</v>
          </cell>
          <cell r="D136" t="str">
            <v>Network Systems</v>
          </cell>
          <cell r="E136" t="str">
            <v>In Field</v>
          </cell>
          <cell r="F136">
            <v>36945</v>
          </cell>
          <cell r="H136" t="str">
            <v>Peisley, Mr. Warren</v>
          </cell>
          <cell r="I136">
            <v>108959</v>
          </cell>
          <cell r="J136">
            <v>2101</v>
          </cell>
          <cell r="K136" t="str">
            <v>CIP ELEC Retic</v>
          </cell>
          <cell r="L136">
            <v>29131</v>
          </cell>
          <cell r="M136">
            <v>70123</v>
          </cell>
          <cell r="N136">
            <v>2769.89</v>
          </cell>
          <cell r="O136">
            <v>135544.1</v>
          </cell>
          <cell r="P136">
            <v>135544.1</v>
          </cell>
          <cell r="Q136">
            <v>0</v>
          </cell>
          <cell r="R136">
            <v>135544.1</v>
          </cell>
        </row>
        <row r="137">
          <cell r="A137">
            <v>512943</v>
          </cell>
          <cell r="B137" t="str">
            <v>Yarr - 4/5 CSIRO OH to UG</v>
          </cell>
          <cell r="C137" t="str">
            <v>Yarralumla 4/5 - CSIRO Replace OH with UG</v>
          </cell>
          <cell r="D137" t="str">
            <v>Elec Ntwk Project Management</v>
          </cell>
          <cell r="E137" t="str">
            <v>CAPITALISED WAITING CLOSURE</v>
          </cell>
          <cell r="F137">
            <v>36945</v>
          </cell>
          <cell r="G137">
            <v>37315</v>
          </cell>
          <cell r="H137" t="str">
            <v>Walisundara, Mr. Upul</v>
          </cell>
          <cell r="I137">
            <v>4385</v>
          </cell>
          <cell r="J137">
            <v>2101</v>
          </cell>
          <cell r="K137" t="str">
            <v>CIPEN Special Reqst</v>
          </cell>
          <cell r="L137">
            <v>29131</v>
          </cell>
          <cell r="M137">
            <v>70101</v>
          </cell>
          <cell r="N137">
            <v>0</v>
          </cell>
          <cell r="O137">
            <v>3578.8</v>
          </cell>
          <cell r="P137">
            <v>0</v>
          </cell>
          <cell r="Q137">
            <v>3578.8</v>
          </cell>
          <cell r="R137">
            <v>3578.8</v>
          </cell>
        </row>
        <row r="138">
          <cell r="A138">
            <v>512944</v>
          </cell>
          <cell r="B138" t="str">
            <v>Griffith 17/14 Sub 4666</v>
          </cell>
          <cell r="C138" t="str">
            <v>Griffith 17/14 Sub 4666 - Krone HV Switchgear Replacement</v>
          </cell>
          <cell r="D138" t="str">
            <v>Network Systems</v>
          </cell>
          <cell r="E138" t="str">
            <v>CLOSED</v>
          </cell>
          <cell r="F138">
            <v>36949</v>
          </cell>
          <cell r="G138">
            <v>37103</v>
          </cell>
          <cell r="H138" t="str">
            <v>Malcolm, Doug</v>
          </cell>
          <cell r="I138">
            <v>17491</v>
          </cell>
          <cell r="J138">
            <v>2101</v>
          </cell>
          <cell r="K138" t="str">
            <v>CIP ELEC Retic</v>
          </cell>
          <cell r="L138">
            <v>29131</v>
          </cell>
          <cell r="M138">
            <v>70123</v>
          </cell>
          <cell r="N138">
            <v>0</v>
          </cell>
          <cell r="O138">
            <v>4835.21</v>
          </cell>
          <cell r="P138">
            <v>0</v>
          </cell>
          <cell r="Q138">
            <v>10892.06</v>
          </cell>
          <cell r="R138">
            <v>10892.06</v>
          </cell>
        </row>
        <row r="139">
          <cell r="A139">
            <v>512946</v>
          </cell>
          <cell r="B139" t="str">
            <v>Fisher 8/16 LV-Units</v>
          </cell>
          <cell r="C139" t="str">
            <v>Fisher 8/16 - LV Supply to 20 Units</v>
          </cell>
          <cell r="D139" t="str">
            <v>Network Systems</v>
          </cell>
          <cell r="E139" t="str">
            <v>CLOSED</v>
          </cell>
          <cell r="F139">
            <v>36950</v>
          </cell>
          <cell r="H139" t="str">
            <v>Singh, Mr. Darshan</v>
          </cell>
          <cell r="I139">
            <v>9700</v>
          </cell>
          <cell r="J139">
            <v>2101</v>
          </cell>
          <cell r="K139" t="str">
            <v>CIP ELEC Retic</v>
          </cell>
          <cell r="L139">
            <v>29131</v>
          </cell>
          <cell r="M139">
            <v>70123</v>
          </cell>
          <cell r="N139">
            <v>0</v>
          </cell>
          <cell r="O139">
            <v>793.4</v>
          </cell>
          <cell r="P139">
            <v>0</v>
          </cell>
          <cell r="Q139">
            <v>11654.69</v>
          </cell>
          <cell r="R139">
            <v>11654.69</v>
          </cell>
        </row>
        <row r="140">
          <cell r="A140">
            <v>512947</v>
          </cell>
          <cell r="B140" t="str">
            <v>Majura Airport LV-New Blocks</v>
          </cell>
          <cell r="C140" t="str">
            <v>Majura Airport - LV to new blocks, Nomad Drive</v>
          </cell>
          <cell r="D140" t="str">
            <v>Elec Ntwk Project Management</v>
          </cell>
          <cell r="E140" t="str">
            <v>Field Complete</v>
          </cell>
          <cell r="F140">
            <v>36950</v>
          </cell>
          <cell r="G140">
            <v>37408</v>
          </cell>
          <cell r="H140" t="str">
            <v>Cortes, Frank</v>
          </cell>
          <cell r="I140">
            <v>0</v>
          </cell>
          <cell r="J140">
            <v>2101</v>
          </cell>
          <cell r="K140" t="str">
            <v>CIPEN Com/Ind Dvlpm</v>
          </cell>
          <cell r="L140">
            <v>29131</v>
          </cell>
          <cell r="M140">
            <v>70101</v>
          </cell>
          <cell r="N140">
            <v>0</v>
          </cell>
          <cell r="O140">
            <v>21370.61</v>
          </cell>
          <cell r="P140">
            <v>21370.61</v>
          </cell>
          <cell r="Q140">
            <v>0</v>
          </cell>
          <cell r="R140">
            <v>21370.61</v>
          </cell>
        </row>
        <row r="141">
          <cell r="A141">
            <v>512949</v>
          </cell>
          <cell r="B141" t="str">
            <v>Turner 1/43 LV-48 Units</v>
          </cell>
          <cell r="C141" t="str">
            <v>Turner 1/43 - LV to 48 Units</v>
          </cell>
          <cell r="D141" t="str">
            <v>Network Systems</v>
          </cell>
          <cell r="E141" t="str">
            <v>Design</v>
          </cell>
          <cell r="F141">
            <v>36950</v>
          </cell>
          <cell r="G141">
            <v>37652</v>
          </cell>
          <cell r="H141" t="str">
            <v>Peisley, Mr. Warren</v>
          </cell>
          <cell r="I141">
            <v>0</v>
          </cell>
          <cell r="J141">
            <v>2101</v>
          </cell>
          <cell r="K141" t="str">
            <v>CIP ELEC Retic</v>
          </cell>
          <cell r="L141">
            <v>29131</v>
          </cell>
          <cell r="M141">
            <v>70123</v>
          </cell>
          <cell r="N141">
            <v>0</v>
          </cell>
          <cell r="O141">
            <v>0</v>
          </cell>
          <cell r="P141">
            <v>35.880000000000003</v>
          </cell>
          <cell r="Q141">
            <v>0</v>
          </cell>
          <cell r="R141">
            <v>35.880000000000003</v>
          </cell>
        </row>
        <row r="142">
          <cell r="A142">
            <v>512952</v>
          </cell>
          <cell r="B142" t="str">
            <v>Dunlop 5/1 Stge1B (70 Blocks)</v>
          </cell>
          <cell r="C142" t="str">
            <v>Dunlop 5/1 Stge1B (70 Blocks)</v>
          </cell>
          <cell r="D142" t="str">
            <v>Network Systems</v>
          </cell>
          <cell r="E142" t="str">
            <v>CLOSED</v>
          </cell>
          <cell r="F142">
            <v>36956</v>
          </cell>
          <cell r="G142">
            <v>37164</v>
          </cell>
          <cell r="H142" t="str">
            <v>Smith, Mr. Gary</v>
          </cell>
          <cell r="I142">
            <v>183864</v>
          </cell>
          <cell r="J142">
            <v>2101</v>
          </cell>
          <cell r="K142" t="str">
            <v>CIP ELEC Retic</v>
          </cell>
          <cell r="L142">
            <v>29131</v>
          </cell>
          <cell r="M142">
            <v>70123</v>
          </cell>
          <cell r="N142">
            <v>0</v>
          </cell>
          <cell r="O142">
            <v>16472.919999999998</v>
          </cell>
          <cell r="P142">
            <v>0</v>
          </cell>
          <cell r="Q142">
            <v>169667.4</v>
          </cell>
          <cell r="R142">
            <v>169667.4</v>
          </cell>
        </row>
        <row r="143">
          <cell r="A143">
            <v>512954</v>
          </cell>
          <cell r="B143" t="str">
            <v>Bruce Adj 13/86, LV to RIM</v>
          </cell>
          <cell r="C143" t="str">
            <v>Bruce Adj 13/86 - LV to RIM</v>
          </cell>
          <cell r="D143" t="str">
            <v>Network Systems</v>
          </cell>
          <cell r="E143" t="str">
            <v>Field Complete</v>
          </cell>
          <cell r="F143">
            <v>36956</v>
          </cell>
          <cell r="H143" t="str">
            <v>Ochmanski, Mrs. Dana</v>
          </cell>
          <cell r="I143">
            <v>2591</v>
          </cell>
          <cell r="J143">
            <v>2101</v>
          </cell>
          <cell r="K143" t="str">
            <v>CIP ELEC Retic</v>
          </cell>
          <cell r="L143">
            <v>29131</v>
          </cell>
          <cell r="M143">
            <v>70123</v>
          </cell>
          <cell r="N143">
            <v>0</v>
          </cell>
          <cell r="O143">
            <v>881.75</v>
          </cell>
          <cell r="P143">
            <v>1145.03</v>
          </cell>
          <cell r="Q143">
            <v>0</v>
          </cell>
          <cell r="R143">
            <v>1145.03</v>
          </cell>
        </row>
        <row r="144">
          <cell r="A144">
            <v>512955</v>
          </cell>
          <cell r="B144" t="str">
            <v>City Adj 6/49 LV Supp - S2080</v>
          </cell>
          <cell r="C144" t="str">
            <v>City Adj 6/49 - LV Supply from S2080</v>
          </cell>
          <cell r="D144" t="str">
            <v>Network Systems</v>
          </cell>
          <cell r="E144" t="str">
            <v>CLOSED</v>
          </cell>
          <cell r="F144">
            <v>36956</v>
          </cell>
          <cell r="G144">
            <v>37134</v>
          </cell>
          <cell r="H144" t="str">
            <v>Singh, Mr. Darshan</v>
          </cell>
          <cell r="I144">
            <v>3400</v>
          </cell>
          <cell r="J144">
            <v>2101</v>
          </cell>
          <cell r="K144" t="str">
            <v>CIP ELEC Retic</v>
          </cell>
          <cell r="L144">
            <v>29131</v>
          </cell>
          <cell r="M144">
            <v>70123</v>
          </cell>
          <cell r="N144">
            <v>0</v>
          </cell>
          <cell r="O144">
            <v>101.89</v>
          </cell>
          <cell r="P144">
            <v>0</v>
          </cell>
          <cell r="Q144">
            <v>2334.86</v>
          </cell>
          <cell r="R144">
            <v>2334.86</v>
          </cell>
        </row>
        <row r="145">
          <cell r="A145">
            <v>512956</v>
          </cell>
          <cell r="B145" t="str">
            <v>Ainslie 1-4/1, LV-Units</v>
          </cell>
          <cell r="C145" t="str">
            <v>Ainslie 1-4/1 - LV to 10 Units</v>
          </cell>
          <cell r="D145" t="str">
            <v>Network Systems</v>
          </cell>
          <cell r="E145" t="str">
            <v>In Field</v>
          </cell>
          <cell r="F145">
            <v>36956</v>
          </cell>
          <cell r="H145" t="str">
            <v>Cortes, Frank</v>
          </cell>
          <cell r="I145">
            <v>19067</v>
          </cell>
          <cell r="J145">
            <v>2101</v>
          </cell>
          <cell r="K145" t="str">
            <v>CIP ELEC Retic</v>
          </cell>
          <cell r="L145">
            <v>29131</v>
          </cell>
          <cell r="M145">
            <v>70123</v>
          </cell>
          <cell r="N145">
            <v>52</v>
          </cell>
          <cell r="O145">
            <v>26285.11</v>
          </cell>
          <cell r="P145">
            <v>26697.81</v>
          </cell>
          <cell r="Q145">
            <v>0</v>
          </cell>
          <cell r="R145">
            <v>26697.81</v>
          </cell>
        </row>
        <row r="146">
          <cell r="A146">
            <v>512957</v>
          </cell>
          <cell r="B146" t="str">
            <v>Braddon 5/25, LV-Units</v>
          </cell>
          <cell r="C146" t="str">
            <v>Braddon 5/25 - LV to 3 Units</v>
          </cell>
          <cell r="D146" t="str">
            <v>Network Systems</v>
          </cell>
          <cell r="E146" t="str">
            <v>CLOSED</v>
          </cell>
          <cell r="F146">
            <v>36956</v>
          </cell>
          <cell r="G146">
            <v>37116</v>
          </cell>
          <cell r="H146" t="str">
            <v>Smith, Mr. Gary</v>
          </cell>
          <cell r="I146">
            <v>6877</v>
          </cell>
          <cell r="J146">
            <v>2101</v>
          </cell>
          <cell r="K146" t="str">
            <v>CIP ELEC Retic</v>
          </cell>
          <cell r="L146">
            <v>29131</v>
          </cell>
          <cell r="M146">
            <v>70123</v>
          </cell>
          <cell r="N146">
            <v>0</v>
          </cell>
          <cell r="O146">
            <v>408.93</v>
          </cell>
          <cell r="P146">
            <v>0</v>
          </cell>
          <cell r="Q146">
            <v>10978.06</v>
          </cell>
          <cell r="R146">
            <v>10978.06</v>
          </cell>
        </row>
        <row r="147">
          <cell r="A147">
            <v>512958</v>
          </cell>
          <cell r="B147" t="str">
            <v>O'Connor 2/86 City Edge St2</v>
          </cell>
          <cell r="C147" t="str">
            <v>O'Connor 2/86 - Stage 2, City Edge</v>
          </cell>
          <cell r="D147" t="str">
            <v>Network Systems</v>
          </cell>
          <cell r="E147" t="str">
            <v>CAPITALISED WAITING CLOSURE</v>
          </cell>
          <cell r="F147">
            <v>36964</v>
          </cell>
          <cell r="G147">
            <v>37357</v>
          </cell>
          <cell r="H147" t="str">
            <v>Maguire, Paul</v>
          </cell>
          <cell r="I147">
            <v>7134</v>
          </cell>
          <cell r="J147">
            <v>2101</v>
          </cell>
          <cell r="K147" t="str">
            <v>CIP ELEC Retic</v>
          </cell>
          <cell r="L147">
            <v>29131</v>
          </cell>
          <cell r="M147">
            <v>70123</v>
          </cell>
          <cell r="N147">
            <v>0</v>
          </cell>
          <cell r="O147">
            <v>8961.15</v>
          </cell>
          <cell r="P147">
            <v>0</v>
          </cell>
          <cell r="Q147">
            <v>9898.73</v>
          </cell>
          <cell r="R147">
            <v>9898.73</v>
          </cell>
        </row>
        <row r="148">
          <cell r="A148">
            <v>512959</v>
          </cell>
          <cell r="B148" t="str">
            <v>Red Hill 13/4 LV to Residence</v>
          </cell>
          <cell r="C148" t="str">
            <v>Red Hill 13/4 - LV to New Residence</v>
          </cell>
          <cell r="D148" t="str">
            <v>Network Systems</v>
          </cell>
          <cell r="E148" t="str">
            <v>In Field</v>
          </cell>
          <cell r="F148">
            <v>36964</v>
          </cell>
          <cell r="H148" t="str">
            <v>Maguire, Paul</v>
          </cell>
          <cell r="I148">
            <v>78854</v>
          </cell>
          <cell r="J148">
            <v>2101</v>
          </cell>
          <cell r="K148" t="str">
            <v>CIP ELEC Retic</v>
          </cell>
          <cell r="L148">
            <v>29131</v>
          </cell>
          <cell r="M148">
            <v>70123</v>
          </cell>
          <cell r="N148">
            <v>1460.99</v>
          </cell>
          <cell r="O148">
            <v>73148.52</v>
          </cell>
          <cell r="P148">
            <v>74043.5</v>
          </cell>
          <cell r="Q148">
            <v>0</v>
          </cell>
          <cell r="R148">
            <v>74043.5</v>
          </cell>
        </row>
        <row r="149">
          <cell r="A149">
            <v>512960</v>
          </cell>
          <cell r="B149" t="str">
            <v>Turner 6/44 LV to 3 Units</v>
          </cell>
          <cell r="C149" t="str">
            <v>Turner 6/44 - LV to 3 Units</v>
          </cell>
          <cell r="D149" t="str">
            <v>Network Systems</v>
          </cell>
          <cell r="E149" t="str">
            <v>In Field</v>
          </cell>
          <cell r="F149">
            <v>36964</v>
          </cell>
          <cell r="H149" t="str">
            <v>Smith, Mr. Gary</v>
          </cell>
          <cell r="I149">
            <v>23291</v>
          </cell>
          <cell r="J149">
            <v>2101</v>
          </cell>
          <cell r="K149" t="str">
            <v>CIP ELEC Retic</v>
          </cell>
          <cell r="L149">
            <v>29131</v>
          </cell>
          <cell r="M149">
            <v>70123</v>
          </cell>
          <cell r="N149">
            <v>0</v>
          </cell>
          <cell r="O149">
            <v>14107.03</v>
          </cell>
          <cell r="P149">
            <v>15507.03</v>
          </cell>
          <cell r="Q149">
            <v>0</v>
          </cell>
          <cell r="R149">
            <v>15507.03</v>
          </cell>
        </row>
        <row r="150">
          <cell r="A150">
            <v>512962</v>
          </cell>
          <cell r="B150" t="str">
            <v>Phillip 20/43 Upgrade Service</v>
          </cell>
          <cell r="C150" t="str">
            <v>Phillip 20/43 - Upgrade Service to Pollock Ford</v>
          </cell>
          <cell r="D150" t="str">
            <v>Network Systems</v>
          </cell>
          <cell r="E150" t="str">
            <v>In Field</v>
          </cell>
          <cell r="F150">
            <v>36970</v>
          </cell>
          <cell r="G150">
            <v>37499</v>
          </cell>
          <cell r="H150" t="str">
            <v>Harper, Mr. Rod</v>
          </cell>
          <cell r="I150">
            <v>6836</v>
          </cell>
          <cell r="J150">
            <v>2101</v>
          </cell>
          <cell r="K150" t="str">
            <v>CIP ELEC Retic</v>
          </cell>
          <cell r="L150">
            <v>29131</v>
          </cell>
          <cell r="M150">
            <v>70123</v>
          </cell>
          <cell r="N150">
            <v>0</v>
          </cell>
          <cell r="O150">
            <v>0</v>
          </cell>
          <cell r="P150">
            <v>894.96</v>
          </cell>
          <cell r="Q150">
            <v>0</v>
          </cell>
          <cell r="R150">
            <v>894.96</v>
          </cell>
        </row>
        <row r="151">
          <cell r="A151">
            <v>512963</v>
          </cell>
          <cell r="B151" t="str">
            <v>Camp 1/62 LV  to BBQs</v>
          </cell>
          <cell r="C151" t="str">
            <v>Campbell 1/62 LV Supply to BBQs</v>
          </cell>
          <cell r="D151" t="str">
            <v>Network Systems</v>
          </cell>
          <cell r="E151" t="str">
            <v>CLOSED</v>
          </cell>
          <cell r="F151">
            <v>36973</v>
          </cell>
          <cell r="G151">
            <v>37437</v>
          </cell>
          <cell r="H151" t="str">
            <v>Singh, Mr. Darshan</v>
          </cell>
          <cell r="I151">
            <v>15583</v>
          </cell>
          <cell r="J151">
            <v>2101</v>
          </cell>
          <cell r="K151" t="str">
            <v>CIP ELEC Retic</v>
          </cell>
          <cell r="L151">
            <v>29131</v>
          </cell>
          <cell r="M151">
            <v>70123</v>
          </cell>
          <cell r="N151">
            <v>0</v>
          </cell>
          <cell r="O151">
            <v>17419.25</v>
          </cell>
          <cell r="P151">
            <v>0</v>
          </cell>
          <cell r="Q151">
            <v>18401.91</v>
          </cell>
          <cell r="R151">
            <v>18401.91</v>
          </cell>
        </row>
        <row r="152">
          <cell r="A152">
            <v>512966</v>
          </cell>
          <cell r="B152" t="str">
            <v>Bart 6/29 Indoor Sub &amp; HV Reti</v>
          </cell>
          <cell r="C152" t="str">
            <v>Barton 6/29 Indoor Substation &amp; HV Reticulation</v>
          </cell>
          <cell r="D152" t="str">
            <v>Network Systems</v>
          </cell>
          <cell r="E152" t="str">
            <v>Design</v>
          </cell>
          <cell r="F152">
            <v>36951</v>
          </cell>
          <cell r="G152">
            <v>37559</v>
          </cell>
          <cell r="H152" t="str">
            <v>Hunnemann, Frank</v>
          </cell>
          <cell r="I152">
            <v>0</v>
          </cell>
          <cell r="J152">
            <v>2101</v>
          </cell>
          <cell r="K152" t="str">
            <v>CIP ELEC Retic</v>
          </cell>
          <cell r="L152">
            <v>29131</v>
          </cell>
          <cell r="M152">
            <v>70123</v>
          </cell>
          <cell r="N152">
            <v>288.10000000000002</v>
          </cell>
          <cell r="O152">
            <v>3163.82</v>
          </cell>
          <cell r="P152">
            <v>3774.49</v>
          </cell>
          <cell r="Q152">
            <v>0</v>
          </cell>
          <cell r="R152">
            <v>3774.49</v>
          </cell>
        </row>
        <row r="153">
          <cell r="A153">
            <v>512967</v>
          </cell>
          <cell r="B153" t="str">
            <v>Kale 2/76 132kV Reloc Bartn Hw</v>
          </cell>
          <cell r="C153" t="str">
            <v>kaleen 2/76 Barton Hwy 132kV Reloc for road clearance</v>
          </cell>
          <cell r="D153" t="str">
            <v>Elec Ntwk Project Management</v>
          </cell>
          <cell r="E153" t="str">
            <v>CLOSED</v>
          </cell>
          <cell r="F153">
            <v>36951</v>
          </cell>
          <cell r="H153" t="str">
            <v>Walisundara, Mrs. Lakshmi</v>
          </cell>
          <cell r="I153">
            <v>181099</v>
          </cell>
          <cell r="J153">
            <v>2101</v>
          </cell>
          <cell r="K153" t="str">
            <v>CIP ELEC 132kV Trans</v>
          </cell>
          <cell r="L153">
            <v>29131</v>
          </cell>
          <cell r="M153">
            <v>70120</v>
          </cell>
          <cell r="N153">
            <v>0</v>
          </cell>
          <cell r="O153">
            <v>109185.71</v>
          </cell>
          <cell r="P153">
            <v>0</v>
          </cell>
          <cell r="Q153">
            <v>122628</v>
          </cell>
          <cell r="R153">
            <v>122628</v>
          </cell>
        </row>
        <row r="154">
          <cell r="A154">
            <v>512969</v>
          </cell>
          <cell r="B154" t="str">
            <v>Conder/Banks Opp S231 LV</v>
          </cell>
          <cell r="C154" t="str">
            <v>Conder/Banks Opp S231 LV to irrigation controller</v>
          </cell>
          <cell r="D154" t="str">
            <v>Elec Ntwk Project Management</v>
          </cell>
          <cell r="E154" t="str">
            <v>CLOSED</v>
          </cell>
          <cell r="F154">
            <v>36982</v>
          </cell>
          <cell r="G154">
            <v>37134</v>
          </cell>
          <cell r="H154" t="str">
            <v>Peisley, Mr. Warren</v>
          </cell>
          <cell r="I154">
            <v>1115</v>
          </cell>
          <cell r="J154">
            <v>2101</v>
          </cell>
          <cell r="K154" t="str">
            <v>CIP ELEC Retic</v>
          </cell>
          <cell r="L154">
            <v>29131</v>
          </cell>
          <cell r="M154">
            <v>70123</v>
          </cell>
          <cell r="N154">
            <v>0</v>
          </cell>
          <cell r="O154">
            <v>291.98</v>
          </cell>
          <cell r="P154">
            <v>0</v>
          </cell>
          <cell r="Q154">
            <v>790.98</v>
          </cell>
          <cell r="R154">
            <v>790.98</v>
          </cell>
        </row>
        <row r="155">
          <cell r="A155">
            <v>512970</v>
          </cell>
          <cell r="B155" t="str">
            <v>Stir 87/24 HV Reticulation</v>
          </cell>
          <cell r="C155" t="str">
            <v>Stirling 87/24 HV Reticulation</v>
          </cell>
          <cell r="D155" t="str">
            <v>Elec Ntwk Project Management</v>
          </cell>
          <cell r="E155" t="str">
            <v>CLOSED</v>
          </cell>
          <cell r="F155">
            <v>36982</v>
          </cell>
          <cell r="G155">
            <v>37179</v>
          </cell>
          <cell r="H155" t="str">
            <v>Peisley, Mr. Warren</v>
          </cell>
          <cell r="I155">
            <v>13876</v>
          </cell>
          <cell r="J155">
            <v>2101</v>
          </cell>
          <cell r="K155" t="str">
            <v>CIP ELEC Retic</v>
          </cell>
          <cell r="L155">
            <v>29131</v>
          </cell>
          <cell r="M155">
            <v>70123</v>
          </cell>
          <cell r="N155">
            <v>0</v>
          </cell>
          <cell r="O155">
            <v>9537.08</v>
          </cell>
          <cell r="P155">
            <v>0</v>
          </cell>
          <cell r="Q155">
            <v>11594.38</v>
          </cell>
          <cell r="R155">
            <v>11594.38</v>
          </cell>
        </row>
        <row r="156">
          <cell r="A156">
            <v>512972</v>
          </cell>
          <cell r="B156" t="str">
            <v>City 22/19 UG LV to Controller</v>
          </cell>
          <cell r="C156" t="str">
            <v>City 22/19 UG LV to Controller</v>
          </cell>
          <cell r="D156" t="str">
            <v>Elec Ntwk Project Management</v>
          </cell>
          <cell r="E156" t="str">
            <v>CLOSED</v>
          </cell>
          <cell r="F156">
            <v>36982</v>
          </cell>
          <cell r="G156">
            <v>37164</v>
          </cell>
          <cell r="H156" t="str">
            <v>Singh, Mr. Darshan</v>
          </cell>
          <cell r="I156">
            <v>1150</v>
          </cell>
          <cell r="J156">
            <v>2101</v>
          </cell>
          <cell r="K156" t="str">
            <v>CIPEN Special Reqst</v>
          </cell>
          <cell r="L156">
            <v>29131</v>
          </cell>
          <cell r="M156">
            <v>70101</v>
          </cell>
          <cell r="N156">
            <v>0</v>
          </cell>
          <cell r="O156">
            <v>1193.0999999999999</v>
          </cell>
          <cell r="P156">
            <v>0</v>
          </cell>
          <cell r="Q156">
            <v>1793.1</v>
          </cell>
          <cell r="R156">
            <v>1793.1</v>
          </cell>
        </row>
        <row r="157">
          <cell r="A157">
            <v>512973</v>
          </cell>
          <cell r="B157" t="str">
            <v>Maws 19/47 UG LV to Oval Ltg</v>
          </cell>
          <cell r="C157" t="str">
            <v>Mawson 19/47 UG LV to Oval Lighting</v>
          </cell>
          <cell r="D157" t="str">
            <v>Elec Ntwk Project Management</v>
          </cell>
          <cell r="E157" t="str">
            <v>CLOSED</v>
          </cell>
          <cell r="F157">
            <v>36982</v>
          </cell>
          <cell r="G157">
            <v>37118</v>
          </cell>
          <cell r="H157" t="str">
            <v>Singh, Mr. Darshan</v>
          </cell>
          <cell r="I157">
            <v>3294</v>
          </cell>
          <cell r="J157">
            <v>2101</v>
          </cell>
          <cell r="K157" t="str">
            <v>CIP ELEC Retic</v>
          </cell>
          <cell r="L157">
            <v>29131</v>
          </cell>
          <cell r="M157">
            <v>70123</v>
          </cell>
          <cell r="N157">
            <v>0</v>
          </cell>
          <cell r="O157">
            <v>178.18</v>
          </cell>
          <cell r="P157">
            <v>0</v>
          </cell>
          <cell r="Q157">
            <v>2529.4499999999998</v>
          </cell>
          <cell r="R157">
            <v>2529.4499999999998</v>
          </cell>
        </row>
        <row r="158">
          <cell r="A158">
            <v>512974</v>
          </cell>
          <cell r="B158" t="str">
            <v>Gree 23/20 UG LV to Park Fac</v>
          </cell>
          <cell r="C158" t="str">
            <v>Greenway 23/20 UG LV to Park Facilities</v>
          </cell>
          <cell r="D158" t="str">
            <v>Elec Ntwk Project Management</v>
          </cell>
          <cell r="E158" t="str">
            <v>Field Complete</v>
          </cell>
          <cell r="F158">
            <v>37118</v>
          </cell>
          <cell r="H158" t="str">
            <v>Singh, Mr. Darshan</v>
          </cell>
          <cell r="I158">
            <v>2773</v>
          </cell>
          <cell r="J158">
            <v>2101</v>
          </cell>
          <cell r="K158" t="str">
            <v>CIPEN Special Reqst</v>
          </cell>
          <cell r="L158">
            <v>29131</v>
          </cell>
          <cell r="M158">
            <v>70101</v>
          </cell>
          <cell r="N158">
            <v>0</v>
          </cell>
          <cell r="O158">
            <v>2727.58</v>
          </cell>
          <cell r="P158">
            <v>2727.58</v>
          </cell>
          <cell r="Q158">
            <v>0</v>
          </cell>
          <cell r="R158">
            <v>2727.58</v>
          </cell>
        </row>
        <row r="159">
          <cell r="A159">
            <v>512975</v>
          </cell>
          <cell r="B159" t="str">
            <v>Deak 60/35 UG LV to Develop</v>
          </cell>
          <cell r="C159" t="str">
            <v>Deakin 60/35 UG LV to Commercial Develop</v>
          </cell>
          <cell r="D159" t="str">
            <v>Elec Ntwk Project Management</v>
          </cell>
          <cell r="E159" t="str">
            <v>CLOSED</v>
          </cell>
          <cell r="F159">
            <v>36982</v>
          </cell>
          <cell r="G159">
            <v>37437</v>
          </cell>
          <cell r="H159" t="str">
            <v>Peisley, Mr. Warren</v>
          </cell>
          <cell r="I159">
            <v>56578</v>
          </cell>
          <cell r="J159">
            <v>2101</v>
          </cell>
          <cell r="K159" t="str">
            <v>CIPEN Com/Ind Dvlpm</v>
          </cell>
          <cell r="L159">
            <v>29131</v>
          </cell>
          <cell r="M159">
            <v>70101</v>
          </cell>
          <cell r="N159">
            <v>0</v>
          </cell>
          <cell r="O159">
            <v>62483.37</v>
          </cell>
          <cell r="P159">
            <v>0</v>
          </cell>
          <cell r="Q159">
            <v>62483.37</v>
          </cell>
          <cell r="R159">
            <v>62483.37</v>
          </cell>
        </row>
        <row r="160">
          <cell r="A160">
            <v>512976</v>
          </cell>
          <cell r="B160" t="str">
            <v>Conder9/Banks3 HV/LV 84 Units</v>
          </cell>
          <cell r="C160" t="str">
            <v>Conder9/Banks3 Stg 1B HV/LV Retic (84 Units)</v>
          </cell>
          <cell r="D160" t="str">
            <v>Elec Ntwk Project Management</v>
          </cell>
          <cell r="E160" t="str">
            <v>CLOSED</v>
          </cell>
          <cell r="F160">
            <v>36982</v>
          </cell>
          <cell r="G160">
            <v>37406</v>
          </cell>
          <cell r="H160" t="str">
            <v>Peisley, Mr. Warren</v>
          </cell>
          <cell r="I160">
            <v>269343</v>
          </cell>
          <cell r="J160">
            <v>2101</v>
          </cell>
          <cell r="K160" t="str">
            <v>CIPEN Urban Infill</v>
          </cell>
          <cell r="L160">
            <v>29131</v>
          </cell>
          <cell r="M160">
            <v>70101</v>
          </cell>
          <cell r="N160">
            <v>0</v>
          </cell>
          <cell r="O160">
            <v>280531.98</v>
          </cell>
          <cell r="P160">
            <v>0</v>
          </cell>
          <cell r="Q160">
            <v>285921.98</v>
          </cell>
          <cell r="R160">
            <v>285921.98</v>
          </cell>
        </row>
        <row r="161">
          <cell r="A161">
            <v>512978</v>
          </cell>
          <cell r="B161" t="str">
            <v>Grif 5/41 UG LV to Traffic</v>
          </cell>
          <cell r="C161" t="str">
            <v>Griffith 5/41 UG LV to Traffic Signal</v>
          </cell>
          <cell r="D161" t="str">
            <v>Elec Ntwk Project Management</v>
          </cell>
          <cell r="E161" t="str">
            <v>CLOSED</v>
          </cell>
          <cell r="F161">
            <v>36982</v>
          </cell>
          <cell r="G161">
            <v>37164</v>
          </cell>
          <cell r="H161" t="str">
            <v>Singh, Mr. Darshan</v>
          </cell>
          <cell r="I161">
            <v>1090</v>
          </cell>
          <cell r="J161">
            <v>2101</v>
          </cell>
          <cell r="K161" t="str">
            <v>CIP ELEC Retic</v>
          </cell>
          <cell r="L161">
            <v>29131</v>
          </cell>
          <cell r="M161">
            <v>70123</v>
          </cell>
          <cell r="N161">
            <v>0</v>
          </cell>
          <cell r="O161">
            <v>1020.42</v>
          </cell>
          <cell r="P161">
            <v>0</v>
          </cell>
          <cell r="Q161">
            <v>1260.42</v>
          </cell>
          <cell r="R161">
            <v>1260.42</v>
          </cell>
        </row>
        <row r="162">
          <cell r="A162">
            <v>512979</v>
          </cell>
          <cell r="B162" t="str">
            <v>Yarr S123 UG LV</v>
          </cell>
          <cell r="C162" t="str">
            <v>Yarralumla S123 UG LV to Traffic Signal</v>
          </cell>
          <cell r="D162" t="str">
            <v>Elec Ntwk Project Management</v>
          </cell>
          <cell r="E162" t="str">
            <v>CLOSED</v>
          </cell>
          <cell r="F162">
            <v>36982</v>
          </cell>
          <cell r="G162">
            <v>37185</v>
          </cell>
          <cell r="H162" t="str">
            <v>Singh, Mr. Darshan</v>
          </cell>
          <cell r="I162">
            <v>17500</v>
          </cell>
          <cell r="J162">
            <v>2101</v>
          </cell>
          <cell r="K162" t="str">
            <v>CIP ELEC Retic</v>
          </cell>
          <cell r="L162">
            <v>29131</v>
          </cell>
          <cell r="M162">
            <v>70123</v>
          </cell>
          <cell r="N162">
            <v>0</v>
          </cell>
          <cell r="O162">
            <v>17231.12</v>
          </cell>
          <cell r="P162">
            <v>0</v>
          </cell>
          <cell r="Q162">
            <v>18431.12</v>
          </cell>
          <cell r="R162">
            <v>18431.12</v>
          </cell>
        </row>
        <row r="163">
          <cell r="A163">
            <v>512980</v>
          </cell>
          <cell r="B163" t="str">
            <v>Gung 3/18 UG LV to Vet Hosp</v>
          </cell>
          <cell r="C163" t="str">
            <v>Gungahlin 3/18 UG LV to Vet Hospital (HV/LV Retic)</v>
          </cell>
          <cell r="D163" t="str">
            <v>Elec Ntwk Project Management</v>
          </cell>
          <cell r="E163" t="str">
            <v>CLOSED</v>
          </cell>
          <cell r="F163">
            <v>36982</v>
          </cell>
          <cell r="G163">
            <v>37437</v>
          </cell>
          <cell r="H163" t="str">
            <v>Ochmanski, Mrs. Dana</v>
          </cell>
          <cell r="I163">
            <v>15700</v>
          </cell>
          <cell r="J163">
            <v>2101</v>
          </cell>
          <cell r="K163" t="str">
            <v>CIPEN Com/Ind Dvlpm</v>
          </cell>
          <cell r="L163">
            <v>29131</v>
          </cell>
          <cell r="M163">
            <v>70101</v>
          </cell>
          <cell r="N163">
            <v>0</v>
          </cell>
          <cell r="O163">
            <v>13557.33</v>
          </cell>
          <cell r="P163">
            <v>0</v>
          </cell>
          <cell r="Q163">
            <v>13557.33</v>
          </cell>
          <cell r="R163">
            <v>13557.33</v>
          </cell>
        </row>
        <row r="164">
          <cell r="A164">
            <v>512981</v>
          </cell>
          <cell r="B164" t="str">
            <v>Hall S597 OH Supply to Kiosk</v>
          </cell>
          <cell r="C164" t="str">
            <v>Hall S597 OH Supply to Kiosk (HV/LV Retic)</v>
          </cell>
          <cell r="D164" t="str">
            <v>Elec Ntwk Project Management</v>
          </cell>
          <cell r="E164" t="str">
            <v>CLOSED</v>
          </cell>
          <cell r="F164">
            <v>36982</v>
          </cell>
          <cell r="G164">
            <v>37164</v>
          </cell>
          <cell r="H164" t="str">
            <v>Ochmanski, Mrs. Dana</v>
          </cell>
          <cell r="I164">
            <v>11400</v>
          </cell>
          <cell r="J164">
            <v>2101</v>
          </cell>
          <cell r="K164" t="str">
            <v>CIP ELEC Retic</v>
          </cell>
          <cell r="L164">
            <v>29131</v>
          </cell>
          <cell r="M164">
            <v>70123</v>
          </cell>
          <cell r="N164">
            <v>0</v>
          </cell>
          <cell r="O164">
            <v>7650.58</v>
          </cell>
          <cell r="P164">
            <v>0</v>
          </cell>
          <cell r="Q164">
            <v>13907.93</v>
          </cell>
          <cell r="R164">
            <v>13907.93</v>
          </cell>
        </row>
        <row r="165">
          <cell r="A165">
            <v>512982</v>
          </cell>
          <cell r="B165" t="str">
            <v>Fysh 3/73 OHLV Gas Reg Statn</v>
          </cell>
          <cell r="C165" t="str">
            <v>Fyshwick 3/73 OH LV to Gas Regulation Station</v>
          </cell>
          <cell r="D165" t="str">
            <v>Elec Ntwk Project Management</v>
          </cell>
          <cell r="E165" t="str">
            <v>CLOSED</v>
          </cell>
          <cell r="F165">
            <v>36982</v>
          </cell>
          <cell r="G165">
            <v>37104</v>
          </cell>
          <cell r="H165" t="str">
            <v>Maguire, Paul</v>
          </cell>
          <cell r="I165">
            <v>7347</v>
          </cell>
          <cell r="J165">
            <v>2101</v>
          </cell>
          <cell r="K165" t="str">
            <v>CIP ELEC Retic</v>
          </cell>
          <cell r="L165">
            <v>29131</v>
          </cell>
          <cell r="M165">
            <v>70123</v>
          </cell>
          <cell r="N165">
            <v>0</v>
          </cell>
          <cell r="O165">
            <v>628.86</v>
          </cell>
          <cell r="P165">
            <v>0</v>
          </cell>
          <cell r="Q165">
            <v>6662.69</v>
          </cell>
          <cell r="R165">
            <v>6662.69</v>
          </cell>
        </row>
        <row r="166">
          <cell r="A166">
            <v>512983</v>
          </cell>
          <cell r="B166" t="str">
            <v>Camp 1/67 OHLV Optus Trans</v>
          </cell>
          <cell r="C166" t="str">
            <v>Campbell 1/67 OHLV Optus Transmitter - Mt Pleasant.</v>
          </cell>
          <cell r="D166" t="str">
            <v>Elec Ntwk Project Management</v>
          </cell>
          <cell r="E166" t="str">
            <v>Design</v>
          </cell>
          <cell r="F166">
            <v>36982</v>
          </cell>
          <cell r="G166">
            <v>37468</v>
          </cell>
          <cell r="H166" t="str">
            <v>Ochmanski, Mrs. Dana</v>
          </cell>
          <cell r="I166">
            <v>0</v>
          </cell>
          <cell r="J166">
            <v>2101</v>
          </cell>
          <cell r="K166" t="str">
            <v>CIP ELEC Retic</v>
          </cell>
          <cell r="L166">
            <v>29131</v>
          </cell>
          <cell r="M166">
            <v>70123</v>
          </cell>
          <cell r="N166">
            <v>0</v>
          </cell>
          <cell r="O166">
            <v>297.07</v>
          </cell>
          <cell r="P166">
            <v>384.83</v>
          </cell>
          <cell r="Q166">
            <v>0</v>
          </cell>
          <cell r="R166">
            <v>384.83</v>
          </cell>
        </row>
        <row r="167">
          <cell r="A167">
            <v>512985</v>
          </cell>
          <cell r="B167" t="str">
            <v>Paddy's River HV Retic</v>
          </cell>
          <cell r="C167" t="str">
            <v>Paddy's River HV Reticulation to Rural Block</v>
          </cell>
          <cell r="D167" t="str">
            <v>Elec Ntwk Project Management</v>
          </cell>
          <cell r="E167" t="str">
            <v>CLOSED</v>
          </cell>
          <cell r="F167">
            <v>36861</v>
          </cell>
          <cell r="G167">
            <v>37437</v>
          </cell>
          <cell r="H167" t="str">
            <v>Walisundara, Mrs. Lakshmi</v>
          </cell>
          <cell r="I167">
            <v>38470</v>
          </cell>
          <cell r="J167">
            <v>2101</v>
          </cell>
          <cell r="K167" t="str">
            <v>CIPEN Rural Dvlpmnt</v>
          </cell>
          <cell r="L167">
            <v>29131</v>
          </cell>
          <cell r="M167">
            <v>70101</v>
          </cell>
          <cell r="N167">
            <v>0</v>
          </cell>
          <cell r="O167">
            <v>39868.559999999998</v>
          </cell>
          <cell r="P167">
            <v>0</v>
          </cell>
          <cell r="Q167">
            <v>39868.559999999998</v>
          </cell>
          <cell r="R167">
            <v>39868.559999999998</v>
          </cell>
        </row>
        <row r="168">
          <cell r="A168">
            <v>512986</v>
          </cell>
          <cell r="B168" t="str">
            <v>Brad 20/22 LV Supply</v>
          </cell>
          <cell r="C168" t="str">
            <v>Braddon 20/22 LV Supply to Town House Development</v>
          </cell>
          <cell r="D168" t="str">
            <v>Elec Ntwk Project Management</v>
          </cell>
          <cell r="E168" t="str">
            <v>CLOSED</v>
          </cell>
          <cell r="F168">
            <v>36982</v>
          </cell>
          <cell r="G168">
            <v>37134</v>
          </cell>
          <cell r="H168" t="str">
            <v>Singh, Mr. Darshan</v>
          </cell>
          <cell r="I168">
            <v>3750</v>
          </cell>
          <cell r="J168">
            <v>2101</v>
          </cell>
          <cell r="K168" t="str">
            <v>CIP ELEC Retic</v>
          </cell>
          <cell r="L168">
            <v>29131</v>
          </cell>
          <cell r="M168">
            <v>70123</v>
          </cell>
          <cell r="N168">
            <v>0</v>
          </cell>
          <cell r="O168">
            <v>166.18</v>
          </cell>
          <cell r="P168">
            <v>0</v>
          </cell>
          <cell r="Q168">
            <v>5281.09</v>
          </cell>
          <cell r="R168">
            <v>5281.09</v>
          </cell>
        </row>
        <row r="169">
          <cell r="A169">
            <v>512987</v>
          </cell>
          <cell r="B169" t="str">
            <v>Hawk 24/28 LV Supply</v>
          </cell>
          <cell r="C169" t="str">
            <v>Hawker 24/28 LV Supply to Town Houses</v>
          </cell>
          <cell r="D169" t="str">
            <v>Elec Ntwk Project Management</v>
          </cell>
          <cell r="E169" t="str">
            <v>CAPITALISED WAITING CLOSURE</v>
          </cell>
          <cell r="F169">
            <v>36982</v>
          </cell>
          <cell r="G169">
            <v>37386</v>
          </cell>
          <cell r="H169" t="str">
            <v>Ochmanski, Mrs. Dana</v>
          </cell>
          <cell r="I169">
            <v>10050</v>
          </cell>
          <cell r="J169">
            <v>2101</v>
          </cell>
          <cell r="K169" t="str">
            <v>CIP ELEC Retic</v>
          </cell>
          <cell r="L169">
            <v>29131</v>
          </cell>
          <cell r="M169">
            <v>70123</v>
          </cell>
          <cell r="N169">
            <v>0</v>
          </cell>
          <cell r="O169">
            <v>6175.34</v>
          </cell>
          <cell r="P169">
            <v>0</v>
          </cell>
          <cell r="Q169">
            <v>7096.84</v>
          </cell>
          <cell r="R169">
            <v>7096.84</v>
          </cell>
        </row>
        <row r="170">
          <cell r="A170">
            <v>512988</v>
          </cell>
          <cell r="B170" t="str">
            <v>Paddy's River Blk 237</v>
          </cell>
          <cell r="C170" t="str">
            <v>Paddy's River Blk 237 HV/LV Reticulation/Supply to Rural Block</v>
          </cell>
          <cell r="D170" t="str">
            <v>Elec Ntwk Project Management</v>
          </cell>
          <cell r="E170" t="str">
            <v>Field Complete</v>
          </cell>
          <cell r="F170">
            <v>36982</v>
          </cell>
          <cell r="H170" t="str">
            <v>Maguire, Paul</v>
          </cell>
          <cell r="I170">
            <v>21827</v>
          </cell>
          <cell r="J170">
            <v>2101</v>
          </cell>
          <cell r="K170" t="str">
            <v>CIP ELEC Retic</v>
          </cell>
          <cell r="L170">
            <v>29131</v>
          </cell>
          <cell r="M170">
            <v>70123</v>
          </cell>
          <cell r="N170">
            <v>0</v>
          </cell>
          <cell r="O170">
            <v>28079.1</v>
          </cell>
          <cell r="P170">
            <v>29954.31</v>
          </cell>
          <cell r="Q170">
            <v>0</v>
          </cell>
          <cell r="R170">
            <v>29954.31</v>
          </cell>
        </row>
        <row r="171">
          <cell r="A171">
            <v>512991</v>
          </cell>
          <cell r="B171" t="str">
            <v>Yarra Blk 6&amp;7 Sec 56 LV Retic</v>
          </cell>
          <cell r="C171" t="str">
            <v>Yarralumla 6&amp;7/56 LV Reticulation to Units</v>
          </cell>
          <cell r="D171" t="str">
            <v>Elec Ntwk Project Management</v>
          </cell>
          <cell r="E171" t="str">
            <v>CLOSED</v>
          </cell>
          <cell r="F171">
            <v>36982</v>
          </cell>
          <cell r="G171">
            <v>37164</v>
          </cell>
          <cell r="H171" t="str">
            <v>Ochmanski, Mrs. Dana</v>
          </cell>
          <cell r="I171">
            <v>9970</v>
          </cell>
          <cell r="J171">
            <v>2101</v>
          </cell>
          <cell r="K171" t="str">
            <v>CIP ELEC Retic</v>
          </cell>
          <cell r="L171">
            <v>29131</v>
          </cell>
          <cell r="M171">
            <v>70123</v>
          </cell>
          <cell r="N171">
            <v>0</v>
          </cell>
          <cell r="O171">
            <v>9190.6299999999992</v>
          </cell>
          <cell r="P171">
            <v>0</v>
          </cell>
          <cell r="Q171">
            <v>12860.28</v>
          </cell>
          <cell r="R171">
            <v>12860.28</v>
          </cell>
        </row>
        <row r="172">
          <cell r="A172">
            <v>512993</v>
          </cell>
          <cell r="B172" t="str">
            <v>Fore 1&amp;4/34 HV/LV Retic</v>
          </cell>
          <cell r="C172" t="str">
            <v>Forrest 1&amp;4/34 HV/LV Reticulation to units</v>
          </cell>
          <cell r="D172" t="str">
            <v>Elec Ntwk Project Management</v>
          </cell>
          <cell r="E172" t="str">
            <v>Field Complete</v>
          </cell>
          <cell r="F172">
            <v>36982</v>
          </cell>
          <cell r="G172">
            <v>37437</v>
          </cell>
          <cell r="H172" t="str">
            <v>Maguire, Paul</v>
          </cell>
          <cell r="I172">
            <v>4084</v>
          </cell>
          <cell r="J172">
            <v>2101</v>
          </cell>
          <cell r="K172" t="str">
            <v>CIP ELEC Retic</v>
          </cell>
          <cell r="L172">
            <v>29131</v>
          </cell>
          <cell r="M172">
            <v>70123</v>
          </cell>
          <cell r="N172">
            <v>0</v>
          </cell>
          <cell r="O172">
            <v>3578.23</v>
          </cell>
          <cell r="P172">
            <v>4217.51</v>
          </cell>
          <cell r="Q172">
            <v>0</v>
          </cell>
          <cell r="R172">
            <v>4217.51</v>
          </cell>
        </row>
        <row r="173">
          <cell r="A173">
            <v>512994</v>
          </cell>
          <cell r="B173" t="str">
            <v>Fore 3/34 LV Retic</v>
          </cell>
          <cell r="C173" t="str">
            <v>Forrest 3/34 LV Reticulation to Units</v>
          </cell>
          <cell r="D173" t="str">
            <v>Elec Ntwk Project Management</v>
          </cell>
          <cell r="E173" t="str">
            <v>Design</v>
          </cell>
          <cell r="F173">
            <v>36982</v>
          </cell>
          <cell r="G173">
            <v>37621</v>
          </cell>
          <cell r="H173" t="str">
            <v>Chan, Mr. Daniel</v>
          </cell>
          <cell r="I173">
            <v>0</v>
          </cell>
          <cell r="J173">
            <v>2101</v>
          </cell>
          <cell r="K173" t="str">
            <v>CIPEN Urban Infill</v>
          </cell>
          <cell r="L173">
            <v>29131</v>
          </cell>
          <cell r="M173">
            <v>70101</v>
          </cell>
          <cell r="N173">
            <v>735.95</v>
          </cell>
          <cell r="O173">
            <v>10462.66</v>
          </cell>
          <cell r="P173">
            <v>10462.66</v>
          </cell>
          <cell r="Q173">
            <v>0</v>
          </cell>
          <cell r="R173">
            <v>10462.66</v>
          </cell>
        </row>
        <row r="174">
          <cell r="A174">
            <v>512995</v>
          </cell>
          <cell r="B174" t="str">
            <v>Stirling 87/24 LV to TransACT</v>
          </cell>
          <cell r="C174" t="str">
            <v>Stirling 87/24 LV to TransACT Node</v>
          </cell>
          <cell r="D174" t="str">
            <v>Elec Ntwk Project Management</v>
          </cell>
          <cell r="E174" t="str">
            <v>Design</v>
          </cell>
          <cell r="F174">
            <v>36982</v>
          </cell>
          <cell r="G174">
            <v>37346</v>
          </cell>
          <cell r="H174" t="str">
            <v>Peisley, Mr. Warren</v>
          </cell>
          <cell r="I174">
            <v>0</v>
          </cell>
          <cell r="J174">
            <v>2101</v>
          </cell>
          <cell r="K174" t="str">
            <v>CIPEN Com/Ind Dvlpm</v>
          </cell>
          <cell r="L174">
            <v>29131</v>
          </cell>
          <cell r="M174">
            <v>70101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</row>
        <row r="175">
          <cell r="A175">
            <v>512996</v>
          </cell>
          <cell r="B175" t="str">
            <v>Forrest 2/34 LV Supply</v>
          </cell>
          <cell r="C175" t="str">
            <v>Forrest 2/34 LV Supply to Units</v>
          </cell>
          <cell r="D175" t="str">
            <v>Elec Ntwk Project Management</v>
          </cell>
          <cell r="E175" t="str">
            <v>Design</v>
          </cell>
          <cell r="F175">
            <v>36982</v>
          </cell>
          <cell r="G175">
            <v>37621</v>
          </cell>
          <cell r="H175" t="str">
            <v>Chan, Mr. Daniel</v>
          </cell>
          <cell r="I175">
            <v>0</v>
          </cell>
          <cell r="J175">
            <v>2101</v>
          </cell>
          <cell r="K175" t="str">
            <v>CIPEN Urban Infill</v>
          </cell>
          <cell r="L175">
            <v>29131</v>
          </cell>
          <cell r="M175">
            <v>70101</v>
          </cell>
          <cell r="N175">
            <v>589.62</v>
          </cell>
          <cell r="O175">
            <v>1347.24</v>
          </cell>
          <cell r="P175">
            <v>1347.24</v>
          </cell>
          <cell r="Q175">
            <v>0</v>
          </cell>
          <cell r="R175">
            <v>1347.24</v>
          </cell>
        </row>
        <row r="176">
          <cell r="A176">
            <v>512997</v>
          </cell>
          <cell r="B176" t="str">
            <v>Banks 21/36 HV/LV Retic to Sho</v>
          </cell>
          <cell r="C176" t="str">
            <v>Banks 21/36 HV/LV Retic to Shops/Unit</v>
          </cell>
          <cell r="D176" t="str">
            <v>Elec Ntwk Project Management</v>
          </cell>
          <cell r="E176" t="str">
            <v>CLOSED</v>
          </cell>
          <cell r="F176">
            <v>36982</v>
          </cell>
          <cell r="G176">
            <v>37357</v>
          </cell>
          <cell r="H176" t="str">
            <v>Maguire, Paul</v>
          </cell>
          <cell r="I176">
            <v>53993</v>
          </cell>
          <cell r="J176">
            <v>2101</v>
          </cell>
          <cell r="K176" t="str">
            <v>CIP ELEC Retic</v>
          </cell>
          <cell r="L176">
            <v>29131</v>
          </cell>
          <cell r="M176">
            <v>70123</v>
          </cell>
          <cell r="N176">
            <v>0</v>
          </cell>
          <cell r="O176">
            <v>55264</v>
          </cell>
          <cell r="P176">
            <v>0</v>
          </cell>
          <cell r="Q176">
            <v>55383</v>
          </cell>
          <cell r="R176">
            <v>55383</v>
          </cell>
        </row>
        <row r="177">
          <cell r="A177">
            <v>512998</v>
          </cell>
          <cell r="B177" t="str">
            <v>O'Mall 33/16 LV Supply</v>
          </cell>
          <cell r="C177" t="str">
            <v>O'Malley 33/16 LV Supply to Residence</v>
          </cell>
          <cell r="D177" t="str">
            <v>Elec Ntwk Project Management</v>
          </cell>
          <cell r="E177" t="str">
            <v>CLOSED</v>
          </cell>
          <cell r="F177">
            <v>36982</v>
          </cell>
          <cell r="G177">
            <v>37164</v>
          </cell>
          <cell r="H177" t="str">
            <v>Singh, Mr. Darshan</v>
          </cell>
          <cell r="I177">
            <v>32318</v>
          </cell>
          <cell r="J177">
            <v>2101</v>
          </cell>
          <cell r="K177" t="str">
            <v>CIP ELEC Retic</v>
          </cell>
          <cell r="L177">
            <v>29131</v>
          </cell>
          <cell r="M177">
            <v>70123</v>
          </cell>
          <cell r="N177">
            <v>0</v>
          </cell>
          <cell r="O177">
            <v>4777.03</v>
          </cell>
          <cell r="P177">
            <v>0</v>
          </cell>
          <cell r="Q177">
            <v>35644.32</v>
          </cell>
          <cell r="R177">
            <v>35644.32</v>
          </cell>
        </row>
        <row r="178">
          <cell r="A178">
            <v>512999</v>
          </cell>
          <cell r="B178" t="str">
            <v>King 7/20 LV Supply</v>
          </cell>
          <cell r="C178" t="str">
            <v>Kingston 7/20 LV Supply to Commercial Building</v>
          </cell>
          <cell r="D178" t="str">
            <v>Elec Ntwk Project Management</v>
          </cell>
          <cell r="E178" t="str">
            <v>CLOSED</v>
          </cell>
          <cell r="F178">
            <v>36982</v>
          </cell>
          <cell r="G178">
            <v>37192</v>
          </cell>
          <cell r="H178" t="str">
            <v>Singh, Mr. Darshan</v>
          </cell>
          <cell r="I178">
            <v>27197</v>
          </cell>
          <cell r="J178">
            <v>2101</v>
          </cell>
          <cell r="K178" t="str">
            <v>CIPEN Com/Ind Dvlpm</v>
          </cell>
          <cell r="L178">
            <v>29131</v>
          </cell>
          <cell r="M178">
            <v>70101</v>
          </cell>
          <cell r="N178">
            <v>0</v>
          </cell>
          <cell r="O178">
            <v>27892.73</v>
          </cell>
          <cell r="P178">
            <v>0</v>
          </cell>
          <cell r="Q178">
            <v>28852.73</v>
          </cell>
          <cell r="R178">
            <v>28852.73</v>
          </cell>
        </row>
        <row r="179">
          <cell r="A179">
            <v>513000</v>
          </cell>
          <cell r="B179" t="str">
            <v>Brad Pole Replacement Program</v>
          </cell>
          <cell r="C179" t="str">
            <v>Braddon Pole Replacement Program</v>
          </cell>
          <cell r="D179" t="str">
            <v>Elec Ntwk Asset Performance</v>
          </cell>
          <cell r="E179" t="str">
            <v>In Field</v>
          </cell>
          <cell r="F179">
            <v>36800</v>
          </cell>
          <cell r="G179">
            <v>37437</v>
          </cell>
          <cell r="H179" t="str">
            <v>Argue, Mr. Fraser</v>
          </cell>
          <cell r="I179">
            <v>114000</v>
          </cell>
          <cell r="J179">
            <v>2105</v>
          </cell>
          <cell r="K179" t="str">
            <v>CIP ELEC Retic</v>
          </cell>
          <cell r="L179">
            <v>29131</v>
          </cell>
          <cell r="M179">
            <v>70123</v>
          </cell>
          <cell r="N179">
            <v>0</v>
          </cell>
          <cell r="O179">
            <v>4149.2</v>
          </cell>
          <cell r="P179">
            <v>92554.05</v>
          </cell>
          <cell r="Q179">
            <v>0</v>
          </cell>
          <cell r="R179">
            <v>92554.05</v>
          </cell>
        </row>
        <row r="180">
          <cell r="A180">
            <v>513001</v>
          </cell>
          <cell r="B180" t="str">
            <v>Curt Pole Replacement Program</v>
          </cell>
          <cell r="C180" t="str">
            <v>Curtain Pole Replacement Program</v>
          </cell>
          <cell r="D180" t="str">
            <v>Elec Ntwk Asset Performance</v>
          </cell>
          <cell r="E180" t="str">
            <v>CLOSED</v>
          </cell>
          <cell r="F180">
            <v>36800</v>
          </cell>
          <cell r="G180">
            <v>37072</v>
          </cell>
          <cell r="H180" t="str">
            <v>Wright, Mr. Dalle</v>
          </cell>
          <cell r="I180">
            <v>264000</v>
          </cell>
          <cell r="J180">
            <v>2105</v>
          </cell>
          <cell r="K180" t="str">
            <v>CIP ELEC Retic</v>
          </cell>
          <cell r="L180">
            <v>29131</v>
          </cell>
          <cell r="M180">
            <v>70123</v>
          </cell>
          <cell r="N180">
            <v>0</v>
          </cell>
          <cell r="O180">
            <v>580</v>
          </cell>
          <cell r="P180">
            <v>0</v>
          </cell>
          <cell r="Q180">
            <v>280706.40999999997</v>
          </cell>
          <cell r="R180">
            <v>280706.40999999997</v>
          </cell>
        </row>
        <row r="181">
          <cell r="A181">
            <v>513002</v>
          </cell>
          <cell r="B181" t="str">
            <v>Deak Pole Replacement Program</v>
          </cell>
          <cell r="C181" t="str">
            <v>Deakin Pole Replacement Program</v>
          </cell>
          <cell r="D181" t="str">
            <v>Elec Ntwk Asset Performance</v>
          </cell>
          <cell r="E181" t="str">
            <v>CLOSED</v>
          </cell>
          <cell r="F181">
            <v>36800</v>
          </cell>
          <cell r="H181" t="str">
            <v>Wright, Mr. Dalle</v>
          </cell>
          <cell r="I181">
            <v>264000</v>
          </cell>
          <cell r="J181">
            <v>2105</v>
          </cell>
          <cell r="K181" t="str">
            <v>CIP ELEC Retic</v>
          </cell>
          <cell r="L181">
            <v>29131</v>
          </cell>
          <cell r="M181">
            <v>70123</v>
          </cell>
          <cell r="N181">
            <v>0</v>
          </cell>
          <cell r="O181">
            <v>1620</v>
          </cell>
          <cell r="P181">
            <v>0</v>
          </cell>
          <cell r="Q181">
            <v>279252.13</v>
          </cell>
          <cell r="R181">
            <v>279252.13</v>
          </cell>
        </row>
        <row r="182">
          <cell r="A182">
            <v>513003</v>
          </cell>
          <cell r="B182" t="str">
            <v>Garr Pole Replacement Program</v>
          </cell>
          <cell r="C182" t="str">
            <v>Garran Pole Replacement Program</v>
          </cell>
          <cell r="D182" t="str">
            <v>Elec Ntwk Asset Performance</v>
          </cell>
          <cell r="E182" t="str">
            <v>CLOSED</v>
          </cell>
          <cell r="F182">
            <v>36800</v>
          </cell>
          <cell r="G182">
            <v>37437</v>
          </cell>
          <cell r="H182" t="str">
            <v>Wright, Mr. Dalle</v>
          </cell>
          <cell r="I182">
            <v>72000</v>
          </cell>
          <cell r="J182">
            <v>2105</v>
          </cell>
          <cell r="K182" t="str">
            <v>CIP ELEC Retic</v>
          </cell>
          <cell r="L182">
            <v>29131</v>
          </cell>
          <cell r="M182">
            <v>70123</v>
          </cell>
          <cell r="N182">
            <v>0</v>
          </cell>
          <cell r="O182">
            <v>166.77</v>
          </cell>
          <cell r="P182">
            <v>0</v>
          </cell>
          <cell r="Q182">
            <v>105894.62</v>
          </cell>
          <cell r="R182">
            <v>105894.62</v>
          </cell>
        </row>
        <row r="183">
          <cell r="A183">
            <v>513004</v>
          </cell>
          <cell r="B183" t="str">
            <v>Grif Pole Replacement Program</v>
          </cell>
          <cell r="C183" t="str">
            <v>Griffith Pole Replacement Program</v>
          </cell>
          <cell r="D183" t="str">
            <v>Elec Ntwk Asset Performance</v>
          </cell>
          <cell r="E183" t="str">
            <v>In Field</v>
          </cell>
          <cell r="F183">
            <v>36800</v>
          </cell>
          <cell r="G183">
            <v>37437</v>
          </cell>
          <cell r="H183" t="str">
            <v>Argue, Mr. Fraser</v>
          </cell>
          <cell r="I183">
            <v>174000</v>
          </cell>
          <cell r="J183">
            <v>2105</v>
          </cell>
          <cell r="K183" t="str">
            <v>CIP ELEC Retic</v>
          </cell>
          <cell r="L183">
            <v>29131</v>
          </cell>
          <cell r="M183">
            <v>70123</v>
          </cell>
          <cell r="N183">
            <v>2467.41</v>
          </cell>
          <cell r="O183">
            <v>160897.09</v>
          </cell>
          <cell r="P183">
            <v>179424.74</v>
          </cell>
          <cell r="Q183">
            <v>0</v>
          </cell>
          <cell r="R183">
            <v>179424.74</v>
          </cell>
        </row>
        <row r="184">
          <cell r="A184">
            <v>513005</v>
          </cell>
          <cell r="B184" t="str">
            <v>Hugh Pole Replacement Program</v>
          </cell>
          <cell r="C184" t="str">
            <v>Hughes Pole Replacement Program</v>
          </cell>
          <cell r="D184" t="str">
            <v>Elec Ntwk Asset Performance</v>
          </cell>
          <cell r="E184" t="str">
            <v>CLOSED</v>
          </cell>
          <cell r="F184">
            <v>36800</v>
          </cell>
          <cell r="G184">
            <v>37437</v>
          </cell>
          <cell r="H184" t="str">
            <v>Argue, Mr. Fraser</v>
          </cell>
          <cell r="I184">
            <v>0</v>
          </cell>
          <cell r="J184">
            <v>2105</v>
          </cell>
          <cell r="K184" t="str">
            <v>CIP ELEC Retic</v>
          </cell>
          <cell r="L184">
            <v>29131</v>
          </cell>
          <cell r="M184">
            <v>70123</v>
          </cell>
          <cell r="N184">
            <v>0</v>
          </cell>
          <cell r="O184">
            <v>1588.2</v>
          </cell>
          <cell r="P184">
            <v>0</v>
          </cell>
          <cell r="Q184">
            <v>116311.06</v>
          </cell>
          <cell r="R184">
            <v>116311.06</v>
          </cell>
        </row>
        <row r="185">
          <cell r="A185">
            <v>513006</v>
          </cell>
          <cell r="B185" t="str">
            <v>Lyon Pole Replacement Program</v>
          </cell>
          <cell r="C185" t="str">
            <v>Lyons Pole Replacement Program</v>
          </cell>
          <cell r="D185" t="str">
            <v>Elec Ntwk Asset Performance</v>
          </cell>
          <cell r="E185" t="str">
            <v>CLOSED</v>
          </cell>
          <cell r="F185">
            <v>36800</v>
          </cell>
          <cell r="G185">
            <v>37437</v>
          </cell>
          <cell r="H185" t="str">
            <v>Wright, Mr. Dalle</v>
          </cell>
          <cell r="I185">
            <v>60000</v>
          </cell>
          <cell r="J185">
            <v>2105</v>
          </cell>
          <cell r="K185" t="str">
            <v>CIP ELEC Retic</v>
          </cell>
          <cell r="L185">
            <v>29131</v>
          </cell>
          <cell r="M185">
            <v>70123</v>
          </cell>
          <cell r="N185">
            <v>0</v>
          </cell>
          <cell r="O185">
            <v>3652.26</v>
          </cell>
          <cell r="P185">
            <v>0</v>
          </cell>
          <cell r="Q185">
            <v>68201.899999999994</v>
          </cell>
          <cell r="R185">
            <v>68201.899999999994</v>
          </cell>
        </row>
        <row r="186">
          <cell r="A186">
            <v>513007</v>
          </cell>
          <cell r="B186" t="str">
            <v>O'Con Pole Replacement Program</v>
          </cell>
          <cell r="C186" t="str">
            <v>O'Con Pole Replacement Program</v>
          </cell>
          <cell r="D186" t="str">
            <v>Elec Ntwk Asset Performance</v>
          </cell>
          <cell r="E186" t="str">
            <v>CLOSED</v>
          </cell>
          <cell r="F186">
            <v>36800</v>
          </cell>
          <cell r="G186">
            <v>37072</v>
          </cell>
          <cell r="H186" t="str">
            <v>Wright, Mr. Dalle</v>
          </cell>
          <cell r="I186">
            <v>132000</v>
          </cell>
          <cell r="J186">
            <v>2105</v>
          </cell>
          <cell r="K186" t="str">
            <v>CIP ELEC Retic</v>
          </cell>
          <cell r="L186">
            <v>29131</v>
          </cell>
          <cell r="M186">
            <v>70123</v>
          </cell>
          <cell r="N186">
            <v>0</v>
          </cell>
          <cell r="O186">
            <v>2145.14</v>
          </cell>
          <cell r="P186">
            <v>0</v>
          </cell>
          <cell r="Q186">
            <v>148066.67000000001</v>
          </cell>
          <cell r="R186">
            <v>148066.67000000001</v>
          </cell>
        </row>
        <row r="187">
          <cell r="A187">
            <v>513009</v>
          </cell>
          <cell r="B187" t="str">
            <v>Yarr Pole Replacement Program</v>
          </cell>
          <cell r="C187" t="str">
            <v>Yarralumla Pole Replacement Program</v>
          </cell>
          <cell r="D187" t="str">
            <v>Elec Ntwk Asset Performance</v>
          </cell>
          <cell r="E187" t="str">
            <v>CLOSED</v>
          </cell>
          <cell r="F187">
            <v>36800</v>
          </cell>
          <cell r="H187" t="str">
            <v>Wright, Mr. Dalle</v>
          </cell>
          <cell r="I187">
            <v>294000</v>
          </cell>
          <cell r="J187">
            <v>2105</v>
          </cell>
          <cell r="K187" t="str">
            <v>CIP ELEC Retic</v>
          </cell>
          <cell r="L187">
            <v>29131</v>
          </cell>
          <cell r="M187">
            <v>70123</v>
          </cell>
          <cell r="N187">
            <v>0</v>
          </cell>
          <cell r="O187">
            <v>2562.91</v>
          </cell>
          <cell r="P187">
            <v>0</v>
          </cell>
          <cell r="Q187">
            <v>300803.07</v>
          </cell>
          <cell r="R187">
            <v>300803.07</v>
          </cell>
        </row>
        <row r="188">
          <cell r="A188">
            <v>513010</v>
          </cell>
          <cell r="B188" t="str">
            <v>Dick Pole Replacemnent Program</v>
          </cell>
          <cell r="C188" t="str">
            <v>Dickson Pole Replacemnent Program</v>
          </cell>
          <cell r="D188" t="str">
            <v>Elec Ntwk Asset Performance</v>
          </cell>
          <cell r="E188" t="str">
            <v>In Field</v>
          </cell>
          <cell r="F188">
            <v>36800</v>
          </cell>
          <cell r="G188">
            <v>37437</v>
          </cell>
          <cell r="H188" t="str">
            <v>Argue, Mr. Fraser</v>
          </cell>
          <cell r="I188">
            <v>0</v>
          </cell>
          <cell r="J188">
            <v>2105</v>
          </cell>
          <cell r="K188" t="str">
            <v>CIPEN DS O/H Replac</v>
          </cell>
          <cell r="L188">
            <v>29131</v>
          </cell>
          <cell r="M188">
            <v>70102</v>
          </cell>
          <cell r="N188">
            <v>0</v>
          </cell>
          <cell r="O188">
            <v>565.80999999999995</v>
          </cell>
          <cell r="P188">
            <v>565.80999999999995</v>
          </cell>
          <cell r="Q188">
            <v>0</v>
          </cell>
          <cell r="R188">
            <v>565.80999999999995</v>
          </cell>
        </row>
        <row r="189">
          <cell r="A189">
            <v>513011</v>
          </cell>
          <cell r="B189" t="str">
            <v>Ains Pole Replacemnent Program</v>
          </cell>
          <cell r="C189" t="str">
            <v>Ainslie Pole Replacemnent Program</v>
          </cell>
          <cell r="D189" t="str">
            <v>Elec Ntwk Asset Performance</v>
          </cell>
          <cell r="E189" t="str">
            <v>CLOSED</v>
          </cell>
          <cell r="F189">
            <v>36800</v>
          </cell>
          <cell r="G189">
            <v>37406</v>
          </cell>
          <cell r="H189" t="str">
            <v>Argue, Mr. Fraser</v>
          </cell>
          <cell r="I189">
            <v>0</v>
          </cell>
          <cell r="J189">
            <v>2105</v>
          </cell>
          <cell r="K189" t="str">
            <v>CIP ELEC Retic</v>
          </cell>
          <cell r="L189">
            <v>29131</v>
          </cell>
          <cell r="M189">
            <v>70123</v>
          </cell>
          <cell r="N189">
            <v>0</v>
          </cell>
          <cell r="O189">
            <v>4914.8100000000004</v>
          </cell>
          <cell r="P189">
            <v>0</v>
          </cell>
          <cell r="Q189">
            <v>6025.44</v>
          </cell>
          <cell r="R189">
            <v>6025.44</v>
          </cell>
        </row>
        <row r="190">
          <cell r="A190">
            <v>513013</v>
          </cell>
          <cell r="B190" t="str">
            <v>Down Pole Replacement Program</v>
          </cell>
          <cell r="C190" t="str">
            <v>Downer Pole Replacement Program</v>
          </cell>
          <cell r="D190" t="str">
            <v>Elec Ntwk Asset Performance</v>
          </cell>
          <cell r="E190" t="str">
            <v>CLOSED</v>
          </cell>
          <cell r="F190">
            <v>36800</v>
          </cell>
          <cell r="G190">
            <v>37437</v>
          </cell>
          <cell r="H190" t="str">
            <v>Wright, Mr. Dalle</v>
          </cell>
          <cell r="I190">
            <v>84000</v>
          </cell>
          <cell r="J190">
            <v>2105</v>
          </cell>
          <cell r="K190" t="str">
            <v>CIP ELEC Retic</v>
          </cell>
          <cell r="L190">
            <v>29131</v>
          </cell>
          <cell r="M190">
            <v>70123</v>
          </cell>
          <cell r="N190">
            <v>0</v>
          </cell>
          <cell r="O190">
            <v>419.84</v>
          </cell>
          <cell r="P190">
            <v>0</v>
          </cell>
          <cell r="Q190">
            <v>103207.83</v>
          </cell>
          <cell r="R190">
            <v>103207.83</v>
          </cell>
        </row>
        <row r="191">
          <cell r="A191">
            <v>513014</v>
          </cell>
          <cell r="B191" t="str">
            <v>Hack Pole Replacement Program</v>
          </cell>
          <cell r="C191" t="str">
            <v>Hackett Pole Replacement Program</v>
          </cell>
          <cell r="D191" t="str">
            <v>Elec Ntwk Asset Performance</v>
          </cell>
          <cell r="E191" t="str">
            <v>CLOSED</v>
          </cell>
          <cell r="F191">
            <v>36800</v>
          </cell>
          <cell r="G191">
            <v>37255</v>
          </cell>
          <cell r="H191" t="str">
            <v>Wright, Mr. Dalle</v>
          </cell>
          <cell r="I191">
            <v>30000</v>
          </cell>
          <cell r="J191">
            <v>2105</v>
          </cell>
          <cell r="K191" t="str">
            <v>CIP ELEC Retic</v>
          </cell>
          <cell r="L191">
            <v>29131</v>
          </cell>
          <cell r="M191">
            <v>70123</v>
          </cell>
          <cell r="N191">
            <v>0</v>
          </cell>
          <cell r="O191">
            <v>390</v>
          </cell>
          <cell r="P191">
            <v>0</v>
          </cell>
          <cell r="Q191">
            <v>71572.83</v>
          </cell>
          <cell r="R191">
            <v>71572.83</v>
          </cell>
        </row>
        <row r="192">
          <cell r="A192">
            <v>513015</v>
          </cell>
          <cell r="B192" t="str">
            <v>Phil Pole Replacement Program</v>
          </cell>
          <cell r="C192" t="str">
            <v>Phillip Pole Replacement Program</v>
          </cell>
          <cell r="D192" t="str">
            <v>Elec Ntwk Asset Performance</v>
          </cell>
          <cell r="E192" t="str">
            <v>In Field</v>
          </cell>
          <cell r="F192">
            <v>36800</v>
          </cell>
          <cell r="G192">
            <v>37437</v>
          </cell>
          <cell r="H192" t="str">
            <v>Argue, Mr. Fraser</v>
          </cell>
          <cell r="I192">
            <v>0</v>
          </cell>
          <cell r="J192">
            <v>2105</v>
          </cell>
          <cell r="K192" t="str">
            <v>CIPEN DS O/H Replac</v>
          </cell>
          <cell r="L192">
            <v>29131</v>
          </cell>
          <cell r="M192">
            <v>70102</v>
          </cell>
          <cell r="N192">
            <v>0</v>
          </cell>
          <cell r="O192">
            <v>7440.09</v>
          </cell>
          <cell r="P192">
            <v>7440.09</v>
          </cell>
          <cell r="Q192">
            <v>0</v>
          </cell>
          <cell r="R192">
            <v>7440.09</v>
          </cell>
        </row>
        <row r="193">
          <cell r="A193">
            <v>513016</v>
          </cell>
          <cell r="B193" t="str">
            <v>Kale Pole Replacement Program</v>
          </cell>
          <cell r="C193" t="str">
            <v>Kaleen Pole Replacement Program</v>
          </cell>
          <cell r="D193" t="str">
            <v>Elec Ntwk Asset Performance</v>
          </cell>
          <cell r="E193" t="str">
            <v>In Field</v>
          </cell>
          <cell r="F193">
            <v>36800</v>
          </cell>
          <cell r="G193">
            <v>37437</v>
          </cell>
          <cell r="H193" t="str">
            <v>Argue, Mr. Fraser</v>
          </cell>
          <cell r="I193">
            <v>0</v>
          </cell>
          <cell r="J193">
            <v>2105</v>
          </cell>
          <cell r="K193" t="str">
            <v>CIP ELEC Retic</v>
          </cell>
          <cell r="L193">
            <v>29131</v>
          </cell>
          <cell r="M193">
            <v>70123</v>
          </cell>
          <cell r="N193">
            <v>0</v>
          </cell>
          <cell r="O193">
            <v>91787.19</v>
          </cell>
          <cell r="P193">
            <v>116472.99</v>
          </cell>
          <cell r="Q193">
            <v>0</v>
          </cell>
          <cell r="R193">
            <v>116472.99</v>
          </cell>
        </row>
        <row r="194">
          <cell r="A194">
            <v>513017</v>
          </cell>
          <cell r="B194" t="str">
            <v>West Pole Replacement Program</v>
          </cell>
          <cell r="C194" t="str">
            <v>Weston Pole Replacement Program</v>
          </cell>
          <cell r="D194" t="str">
            <v>Elec Ntwk Asset Performance</v>
          </cell>
          <cell r="E194" t="str">
            <v>CLOSED</v>
          </cell>
          <cell r="F194">
            <v>36800</v>
          </cell>
          <cell r="G194">
            <v>37437</v>
          </cell>
          <cell r="H194" t="str">
            <v>Wright, Mr. Dalle</v>
          </cell>
          <cell r="I194">
            <v>96000</v>
          </cell>
          <cell r="J194">
            <v>2105</v>
          </cell>
          <cell r="K194" t="str">
            <v>CIP ELEC Retic</v>
          </cell>
          <cell r="L194">
            <v>29131</v>
          </cell>
          <cell r="M194">
            <v>70123</v>
          </cell>
          <cell r="N194">
            <v>0</v>
          </cell>
          <cell r="O194">
            <v>945.89</v>
          </cell>
          <cell r="P194">
            <v>0</v>
          </cell>
          <cell r="Q194">
            <v>96845.81</v>
          </cell>
          <cell r="R194">
            <v>96845.81</v>
          </cell>
        </row>
        <row r="195">
          <cell r="A195">
            <v>513019</v>
          </cell>
          <cell r="B195" t="str">
            <v>Duff Pole Replacement Program</v>
          </cell>
          <cell r="C195" t="str">
            <v>Duffy Pole Replacement Program</v>
          </cell>
          <cell r="D195" t="str">
            <v>Elec Ntwk Asset Performance</v>
          </cell>
          <cell r="E195" t="str">
            <v>CLOSED</v>
          </cell>
          <cell r="F195">
            <v>36800</v>
          </cell>
          <cell r="G195">
            <v>37437</v>
          </cell>
          <cell r="H195" t="str">
            <v>Wright, Mr. Dalle</v>
          </cell>
          <cell r="I195">
            <v>186000</v>
          </cell>
          <cell r="J195">
            <v>2105</v>
          </cell>
          <cell r="K195" t="str">
            <v>CIP ELEC Retic</v>
          </cell>
          <cell r="L195">
            <v>29131</v>
          </cell>
          <cell r="M195">
            <v>70123</v>
          </cell>
          <cell r="N195">
            <v>0</v>
          </cell>
          <cell r="O195">
            <v>158589.96</v>
          </cell>
          <cell r="P195">
            <v>0</v>
          </cell>
          <cell r="Q195">
            <v>195997.93</v>
          </cell>
          <cell r="R195">
            <v>195997.93</v>
          </cell>
        </row>
        <row r="196">
          <cell r="A196">
            <v>513020</v>
          </cell>
          <cell r="B196" t="str">
            <v>Pole Replacement Prog Reactive</v>
          </cell>
          <cell r="C196" t="str">
            <v>Pole Replacement Program Reactive for 2000/01</v>
          </cell>
          <cell r="D196" t="str">
            <v>Elec Ntwk Asset Performance</v>
          </cell>
          <cell r="E196" t="str">
            <v>In Field</v>
          </cell>
          <cell r="F196">
            <v>36800</v>
          </cell>
          <cell r="G196">
            <v>37437</v>
          </cell>
          <cell r="H196" t="str">
            <v>Argue, Mr. Fraser</v>
          </cell>
          <cell r="I196">
            <v>0</v>
          </cell>
          <cell r="J196">
            <v>2105</v>
          </cell>
          <cell r="K196" t="str">
            <v>CIP ELEC Retic</v>
          </cell>
          <cell r="L196">
            <v>29131</v>
          </cell>
          <cell r="M196">
            <v>70123</v>
          </cell>
          <cell r="N196">
            <v>14619.67</v>
          </cell>
          <cell r="O196">
            <v>150278.26</v>
          </cell>
          <cell r="P196">
            <v>365876.44</v>
          </cell>
          <cell r="Q196">
            <v>0</v>
          </cell>
          <cell r="R196">
            <v>365876.44</v>
          </cell>
        </row>
        <row r="197">
          <cell r="A197">
            <v>513021</v>
          </cell>
          <cell r="B197" t="str">
            <v>Evat Pole Replacement Program</v>
          </cell>
          <cell r="C197" t="str">
            <v>Evatt Pole Replacement Program</v>
          </cell>
          <cell r="D197" t="str">
            <v>Elec Ntwk Asset Performance</v>
          </cell>
          <cell r="E197" t="str">
            <v>CLOSED</v>
          </cell>
          <cell r="F197">
            <v>36800</v>
          </cell>
          <cell r="G197">
            <v>37437</v>
          </cell>
          <cell r="H197" t="str">
            <v>Wright, Mr. Dalle</v>
          </cell>
          <cell r="I197">
            <v>258000</v>
          </cell>
          <cell r="J197">
            <v>2105</v>
          </cell>
          <cell r="K197" t="str">
            <v>CIP ELEC Retic</v>
          </cell>
          <cell r="L197">
            <v>29131</v>
          </cell>
          <cell r="M197">
            <v>70123</v>
          </cell>
          <cell r="N197">
            <v>0</v>
          </cell>
          <cell r="O197">
            <v>43770.79</v>
          </cell>
          <cell r="P197">
            <v>0</v>
          </cell>
          <cell r="Q197">
            <v>335647.46</v>
          </cell>
          <cell r="R197">
            <v>335647.46</v>
          </cell>
        </row>
        <row r="198">
          <cell r="A198">
            <v>513022</v>
          </cell>
          <cell r="B198" t="str">
            <v>Spen Pole Replacement Program</v>
          </cell>
          <cell r="C198" t="str">
            <v>Spence Pole Replacement Program</v>
          </cell>
          <cell r="D198" t="str">
            <v>Elec Ntwk Asset Performance</v>
          </cell>
          <cell r="E198" t="str">
            <v>CLOSED</v>
          </cell>
          <cell r="F198">
            <v>36800</v>
          </cell>
          <cell r="G198">
            <v>37437</v>
          </cell>
          <cell r="H198" t="str">
            <v>Argue, Mr. Fraser</v>
          </cell>
          <cell r="I198">
            <v>156000</v>
          </cell>
          <cell r="J198">
            <v>2105</v>
          </cell>
          <cell r="K198" t="str">
            <v>CIP ELEC Retic</v>
          </cell>
          <cell r="L198">
            <v>29131</v>
          </cell>
          <cell r="M198">
            <v>70123</v>
          </cell>
          <cell r="N198">
            <v>0</v>
          </cell>
          <cell r="O198">
            <v>61706.82</v>
          </cell>
          <cell r="P198">
            <v>0</v>
          </cell>
          <cell r="Q198">
            <v>95864.08</v>
          </cell>
          <cell r="R198">
            <v>95864.08</v>
          </cell>
        </row>
        <row r="199">
          <cell r="A199">
            <v>513023</v>
          </cell>
          <cell r="B199" t="str">
            <v>Stir Pole Replacement Program</v>
          </cell>
          <cell r="C199" t="str">
            <v>Stirling Pole Replacement Program</v>
          </cell>
          <cell r="D199" t="str">
            <v>Elec Ntwk Asset Performance</v>
          </cell>
          <cell r="E199" t="str">
            <v>In Field</v>
          </cell>
          <cell r="F199">
            <v>36800</v>
          </cell>
          <cell r="G199">
            <v>37437</v>
          </cell>
          <cell r="H199" t="str">
            <v>Argue, Mr. Fraser</v>
          </cell>
          <cell r="I199">
            <v>102000</v>
          </cell>
          <cell r="J199">
            <v>2105</v>
          </cell>
          <cell r="K199" t="str">
            <v>CIP ELEC Retic</v>
          </cell>
          <cell r="L199">
            <v>29131</v>
          </cell>
          <cell r="M199">
            <v>70123</v>
          </cell>
          <cell r="N199">
            <v>0</v>
          </cell>
          <cell r="O199">
            <v>3219.98</v>
          </cell>
          <cell r="P199">
            <v>13031.77</v>
          </cell>
          <cell r="Q199">
            <v>0</v>
          </cell>
          <cell r="R199">
            <v>13031.77</v>
          </cell>
        </row>
        <row r="200">
          <cell r="A200">
            <v>513024</v>
          </cell>
          <cell r="B200" t="str">
            <v>Gira Pole Replacement Program</v>
          </cell>
          <cell r="C200" t="str">
            <v>Giralang Pole Replacement Program</v>
          </cell>
          <cell r="D200" t="str">
            <v>Elec Ntwk Asset Performance</v>
          </cell>
          <cell r="E200" t="str">
            <v>CLOSED</v>
          </cell>
          <cell r="F200">
            <v>36800</v>
          </cell>
          <cell r="G200">
            <v>37437</v>
          </cell>
          <cell r="H200" t="str">
            <v>Argue, Mr. Fraser</v>
          </cell>
          <cell r="I200">
            <v>204000</v>
          </cell>
          <cell r="J200">
            <v>2105</v>
          </cell>
          <cell r="K200" t="str">
            <v>CIP ELEC Retic</v>
          </cell>
          <cell r="L200">
            <v>29131</v>
          </cell>
          <cell r="M200">
            <v>70123</v>
          </cell>
          <cell r="N200">
            <v>1012.5</v>
          </cell>
          <cell r="O200">
            <v>17362.43</v>
          </cell>
          <cell r="P200">
            <v>0</v>
          </cell>
          <cell r="Q200">
            <v>230920.14</v>
          </cell>
          <cell r="R200">
            <v>230920.14</v>
          </cell>
        </row>
        <row r="201">
          <cell r="A201">
            <v>513025</v>
          </cell>
          <cell r="B201" t="str">
            <v>Rive Pole Replacement Program</v>
          </cell>
          <cell r="C201" t="str">
            <v>Rivett Pole Replacement Program</v>
          </cell>
          <cell r="D201" t="str">
            <v>Elec Ntwk Asset Performance</v>
          </cell>
          <cell r="E201" t="str">
            <v>CLOSED</v>
          </cell>
          <cell r="F201">
            <v>36800</v>
          </cell>
          <cell r="G201">
            <v>37437</v>
          </cell>
          <cell r="H201" t="str">
            <v>Argue, Mr. Fraser</v>
          </cell>
          <cell r="I201">
            <v>114000</v>
          </cell>
          <cell r="J201">
            <v>2105</v>
          </cell>
          <cell r="K201" t="str">
            <v>CIP ELEC Retic</v>
          </cell>
          <cell r="L201">
            <v>29131</v>
          </cell>
          <cell r="M201">
            <v>70123</v>
          </cell>
          <cell r="N201">
            <v>0</v>
          </cell>
          <cell r="O201">
            <v>19352.46</v>
          </cell>
          <cell r="P201">
            <v>0</v>
          </cell>
          <cell r="Q201">
            <v>106997.69</v>
          </cell>
          <cell r="R201">
            <v>106997.69</v>
          </cell>
        </row>
        <row r="202">
          <cell r="A202">
            <v>513026</v>
          </cell>
          <cell r="B202" t="str">
            <v>Melb Pole Replacement Program</v>
          </cell>
          <cell r="C202" t="str">
            <v>Melba Pole Replacement Program</v>
          </cell>
          <cell r="D202" t="str">
            <v>Elec Ntwk Asset Performance</v>
          </cell>
          <cell r="E202" t="str">
            <v>CLOSED</v>
          </cell>
          <cell r="F202">
            <v>36800</v>
          </cell>
          <cell r="G202">
            <v>37437</v>
          </cell>
          <cell r="H202" t="str">
            <v>Argue, Mr. Fraser</v>
          </cell>
          <cell r="I202">
            <v>168000</v>
          </cell>
          <cell r="J202">
            <v>2105</v>
          </cell>
          <cell r="K202" t="str">
            <v>CIP ELEC Retic</v>
          </cell>
          <cell r="L202">
            <v>29131</v>
          </cell>
          <cell r="M202">
            <v>70123</v>
          </cell>
          <cell r="N202">
            <v>0</v>
          </cell>
          <cell r="O202">
            <v>111233.55</v>
          </cell>
          <cell r="P202">
            <v>0</v>
          </cell>
          <cell r="Q202">
            <v>111295.95</v>
          </cell>
          <cell r="R202">
            <v>111295.95</v>
          </cell>
        </row>
        <row r="203">
          <cell r="A203">
            <v>513027</v>
          </cell>
          <cell r="B203" t="str">
            <v>Reid Pole Replacement Program</v>
          </cell>
          <cell r="C203" t="str">
            <v>Reid Pole Replacement Program</v>
          </cell>
          <cell r="D203" t="str">
            <v>Elec Ntwk Asset Performance</v>
          </cell>
          <cell r="E203" t="str">
            <v>CLOSED</v>
          </cell>
          <cell r="F203">
            <v>36800</v>
          </cell>
          <cell r="G203">
            <v>37437</v>
          </cell>
          <cell r="H203" t="str">
            <v>Argue, Mr. Fraser</v>
          </cell>
          <cell r="I203">
            <v>60000</v>
          </cell>
          <cell r="J203">
            <v>2105</v>
          </cell>
          <cell r="K203" t="str">
            <v>CIPEN DS O/H Replac</v>
          </cell>
          <cell r="L203">
            <v>29131</v>
          </cell>
          <cell r="M203">
            <v>70102</v>
          </cell>
          <cell r="N203">
            <v>0</v>
          </cell>
          <cell r="O203">
            <v>50000.01</v>
          </cell>
          <cell r="P203">
            <v>0</v>
          </cell>
          <cell r="Q203">
            <v>50000.01</v>
          </cell>
          <cell r="R203">
            <v>50000.01</v>
          </cell>
        </row>
        <row r="204">
          <cell r="A204">
            <v>513028</v>
          </cell>
          <cell r="B204" t="str">
            <v>Camp Pole Replacement Program</v>
          </cell>
          <cell r="C204" t="str">
            <v>Campbell Pole Replacement Program</v>
          </cell>
          <cell r="D204" t="str">
            <v>Elec Ntwk Asset Performance</v>
          </cell>
          <cell r="E204" t="str">
            <v>CLOSED</v>
          </cell>
          <cell r="F204">
            <v>36800</v>
          </cell>
          <cell r="G204">
            <v>37437</v>
          </cell>
          <cell r="H204" t="str">
            <v>Argue, Mr. Fraser</v>
          </cell>
          <cell r="I204">
            <v>0</v>
          </cell>
          <cell r="J204">
            <v>2105</v>
          </cell>
          <cell r="K204" t="str">
            <v>CIPEN DS O/H Replac</v>
          </cell>
          <cell r="L204">
            <v>29131</v>
          </cell>
          <cell r="M204">
            <v>70102</v>
          </cell>
          <cell r="N204">
            <v>0</v>
          </cell>
          <cell r="O204">
            <v>118216.46</v>
          </cell>
          <cell r="P204">
            <v>0</v>
          </cell>
          <cell r="Q204">
            <v>118216.46</v>
          </cell>
          <cell r="R204">
            <v>118216.46</v>
          </cell>
        </row>
        <row r="205">
          <cell r="A205">
            <v>513029</v>
          </cell>
          <cell r="B205" t="str">
            <v>McKe Pole Replacement Program</v>
          </cell>
          <cell r="C205" t="str">
            <v>Mckellar Pole Replacement Program</v>
          </cell>
          <cell r="D205" t="str">
            <v>Elec Ntwk Asset Performance</v>
          </cell>
          <cell r="E205" t="str">
            <v>CLOSED</v>
          </cell>
          <cell r="F205">
            <v>36800</v>
          </cell>
          <cell r="G205">
            <v>37437</v>
          </cell>
          <cell r="H205" t="str">
            <v>Argue, Mr. Fraser</v>
          </cell>
          <cell r="I205">
            <v>0</v>
          </cell>
          <cell r="J205">
            <v>2105</v>
          </cell>
          <cell r="K205" t="str">
            <v>CIPEN DS O/H Replac</v>
          </cell>
          <cell r="L205">
            <v>29131</v>
          </cell>
          <cell r="M205">
            <v>70102</v>
          </cell>
          <cell r="N205">
            <v>0</v>
          </cell>
          <cell r="O205">
            <v>6260.84</v>
          </cell>
          <cell r="P205">
            <v>0</v>
          </cell>
          <cell r="Q205">
            <v>6797.26</v>
          </cell>
          <cell r="R205">
            <v>6797.26</v>
          </cell>
        </row>
        <row r="206">
          <cell r="A206">
            <v>513030</v>
          </cell>
          <cell r="B206" t="str">
            <v>Kambah Pole Replacement</v>
          </cell>
          <cell r="C206" t="str">
            <v>Kambah Pole Replacement Program</v>
          </cell>
          <cell r="D206" t="str">
            <v>Elec Ntwk Asset Performance</v>
          </cell>
          <cell r="E206" t="str">
            <v>In Field</v>
          </cell>
          <cell r="F206">
            <v>36800</v>
          </cell>
          <cell r="H206" t="str">
            <v>Argue, Mr. Fraser</v>
          </cell>
          <cell r="I206">
            <v>0</v>
          </cell>
          <cell r="J206">
            <v>2105</v>
          </cell>
          <cell r="K206" t="str">
            <v>CIP ELEC Retic</v>
          </cell>
          <cell r="L206">
            <v>29131</v>
          </cell>
          <cell r="M206">
            <v>70123</v>
          </cell>
          <cell r="N206">
            <v>99775.83</v>
          </cell>
          <cell r="O206">
            <v>366072.03</v>
          </cell>
          <cell r="P206">
            <v>374276.56</v>
          </cell>
          <cell r="Q206">
            <v>0</v>
          </cell>
          <cell r="R206">
            <v>374276.56</v>
          </cell>
        </row>
        <row r="207">
          <cell r="A207">
            <v>513031</v>
          </cell>
          <cell r="B207" t="str">
            <v>Forrest Pole Replacement</v>
          </cell>
          <cell r="C207" t="str">
            <v>Forrest Pole Replacement</v>
          </cell>
          <cell r="D207" t="str">
            <v>Elec Ntwk Asset Performance</v>
          </cell>
          <cell r="E207" t="str">
            <v>CLOSED</v>
          </cell>
          <cell r="F207">
            <v>36800</v>
          </cell>
          <cell r="G207">
            <v>37406</v>
          </cell>
          <cell r="H207" t="str">
            <v>Argue, Mr. Fraser</v>
          </cell>
          <cell r="I207">
            <v>0</v>
          </cell>
          <cell r="J207">
            <v>2105</v>
          </cell>
          <cell r="K207" t="str">
            <v>CIP ELEC Retic</v>
          </cell>
          <cell r="L207">
            <v>29131</v>
          </cell>
          <cell r="M207">
            <v>70123</v>
          </cell>
          <cell r="N207">
            <v>0</v>
          </cell>
          <cell r="O207">
            <v>62313</v>
          </cell>
          <cell r="P207">
            <v>0</v>
          </cell>
          <cell r="Q207">
            <v>68704.679999999993</v>
          </cell>
          <cell r="R207">
            <v>68704.679999999993</v>
          </cell>
        </row>
        <row r="208">
          <cell r="A208">
            <v>513032</v>
          </cell>
          <cell r="B208" t="str">
            <v>Rural Pole Replacement</v>
          </cell>
          <cell r="C208" t="str">
            <v>Rural Pole Replacement</v>
          </cell>
          <cell r="D208" t="str">
            <v>Elec Ntwk Asset Performance</v>
          </cell>
          <cell r="E208" t="str">
            <v>In Field</v>
          </cell>
          <cell r="F208">
            <v>36800</v>
          </cell>
          <cell r="H208" t="str">
            <v>Argue, Mr. Fraser</v>
          </cell>
          <cell r="I208">
            <v>0</v>
          </cell>
          <cell r="J208">
            <v>2105</v>
          </cell>
          <cell r="K208" t="str">
            <v>CIP ELEC Retic</v>
          </cell>
          <cell r="L208">
            <v>29131</v>
          </cell>
          <cell r="M208">
            <v>70123</v>
          </cell>
          <cell r="N208">
            <v>82229.42</v>
          </cell>
          <cell r="O208">
            <v>326744.87</v>
          </cell>
          <cell r="P208">
            <v>36830.14</v>
          </cell>
          <cell r="Q208">
            <v>346926.24</v>
          </cell>
          <cell r="R208">
            <v>383756.38</v>
          </cell>
        </row>
        <row r="209">
          <cell r="A209">
            <v>513033</v>
          </cell>
          <cell r="B209" t="str">
            <v>Fraser Pole Replacement</v>
          </cell>
          <cell r="C209" t="str">
            <v>Fraser Pole Replacement</v>
          </cell>
          <cell r="D209" t="str">
            <v>Elec Ntwk Asset Performance</v>
          </cell>
          <cell r="E209" t="str">
            <v>In Field</v>
          </cell>
          <cell r="F209">
            <v>37012</v>
          </cell>
          <cell r="H209" t="str">
            <v>Argue, Mr. Fraser</v>
          </cell>
          <cell r="I209">
            <v>0</v>
          </cell>
          <cell r="J209">
            <v>2105</v>
          </cell>
          <cell r="K209" t="str">
            <v>CIPEN DS O/H Replac</v>
          </cell>
          <cell r="L209">
            <v>29131</v>
          </cell>
          <cell r="M209">
            <v>70102</v>
          </cell>
          <cell r="N209">
            <v>0</v>
          </cell>
          <cell r="O209">
            <v>45195.68</v>
          </cell>
          <cell r="P209">
            <v>45195.68</v>
          </cell>
          <cell r="Q209">
            <v>0</v>
          </cell>
          <cell r="R209">
            <v>45195.68</v>
          </cell>
        </row>
        <row r="210">
          <cell r="A210">
            <v>513034</v>
          </cell>
          <cell r="B210" t="str">
            <v>Red Hill Pole Replacement</v>
          </cell>
          <cell r="C210" t="str">
            <v>Red Hill Pole Replacement</v>
          </cell>
          <cell r="D210" t="str">
            <v>Elec Ntwk Asset Performance</v>
          </cell>
          <cell r="E210" t="str">
            <v>In Field</v>
          </cell>
          <cell r="F210">
            <v>37012</v>
          </cell>
          <cell r="H210" t="str">
            <v>Argue, Mr. Fraser</v>
          </cell>
          <cell r="I210">
            <v>0</v>
          </cell>
          <cell r="J210">
            <v>2105</v>
          </cell>
          <cell r="K210" t="str">
            <v>CIPEN DS O/H Replac</v>
          </cell>
          <cell r="L210">
            <v>29131</v>
          </cell>
          <cell r="M210">
            <v>70102</v>
          </cell>
          <cell r="N210">
            <v>7872.51</v>
          </cell>
          <cell r="O210">
            <v>136413.20000000001</v>
          </cell>
          <cell r="P210">
            <v>136780.85</v>
          </cell>
          <cell r="Q210">
            <v>0</v>
          </cell>
          <cell r="R210">
            <v>136780.85</v>
          </cell>
        </row>
        <row r="211">
          <cell r="A211">
            <v>513035</v>
          </cell>
          <cell r="B211" t="str">
            <v>Narrabundah Pole Replace</v>
          </cell>
          <cell r="C211" t="str">
            <v>Narrabundah Pole Replacement</v>
          </cell>
          <cell r="D211" t="str">
            <v>Elec Ntwk Asset Performance</v>
          </cell>
          <cell r="E211" t="str">
            <v>In Field</v>
          </cell>
          <cell r="F211">
            <v>36770</v>
          </cell>
          <cell r="H211" t="str">
            <v>Argue, Mr. Fraser</v>
          </cell>
          <cell r="I211">
            <v>0</v>
          </cell>
          <cell r="J211">
            <v>2105</v>
          </cell>
          <cell r="K211" t="str">
            <v>CIPEN DS O/H Replac</v>
          </cell>
          <cell r="L211">
            <v>29131</v>
          </cell>
          <cell r="M211">
            <v>70102</v>
          </cell>
          <cell r="N211">
            <v>8025.45</v>
          </cell>
          <cell r="O211">
            <v>192755.08</v>
          </cell>
          <cell r="P211">
            <v>196857.38</v>
          </cell>
          <cell r="Q211">
            <v>0</v>
          </cell>
          <cell r="R211">
            <v>196857.38</v>
          </cell>
        </row>
        <row r="212">
          <cell r="A212">
            <v>513036</v>
          </cell>
          <cell r="B212" t="str">
            <v>Aranda Pole Replacement</v>
          </cell>
          <cell r="C212" t="str">
            <v>Aranda Pole Replacement</v>
          </cell>
          <cell r="D212" t="str">
            <v>Elec Ntwk Asset Performance</v>
          </cell>
          <cell r="E212" t="str">
            <v>In Field</v>
          </cell>
          <cell r="F212">
            <v>37073</v>
          </cell>
          <cell r="H212" t="str">
            <v>Argue, Mr. Fraser</v>
          </cell>
          <cell r="I212">
            <v>0</v>
          </cell>
          <cell r="J212">
            <v>2105</v>
          </cell>
          <cell r="K212" t="str">
            <v>CIPEN DS O/H Replac</v>
          </cell>
          <cell r="L212">
            <v>29131</v>
          </cell>
          <cell r="M212">
            <v>70102</v>
          </cell>
          <cell r="N212">
            <v>0</v>
          </cell>
          <cell r="O212">
            <v>10516.07</v>
          </cell>
          <cell r="P212">
            <v>10516.07</v>
          </cell>
          <cell r="Q212">
            <v>0</v>
          </cell>
          <cell r="R212">
            <v>10516.07</v>
          </cell>
        </row>
        <row r="213">
          <cell r="A213">
            <v>513037</v>
          </cell>
          <cell r="B213" t="str">
            <v>Barton Pole Replacement</v>
          </cell>
          <cell r="C213" t="str">
            <v>Barton Pole Replacement</v>
          </cell>
          <cell r="D213" t="str">
            <v>Elec Ntwk Asset Performance</v>
          </cell>
          <cell r="E213" t="str">
            <v>CLOSED</v>
          </cell>
          <cell r="F213">
            <v>37073</v>
          </cell>
          <cell r="G213">
            <v>37406</v>
          </cell>
          <cell r="H213" t="str">
            <v>Argue, Mr. Fraser</v>
          </cell>
          <cell r="I213">
            <v>0</v>
          </cell>
          <cell r="J213">
            <v>2105</v>
          </cell>
          <cell r="K213" t="str">
            <v>CIPEN DS O/H Replac</v>
          </cell>
          <cell r="L213">
            <v>29131</v>
          </cell>
          <cell r="M213">
            <v>70102</v>
          </cell>
          <cell r="N213">
            <v>0</v>
          </cell>
          <cell r="O213">
            <v>7117.22</v>
          </cell>
          <cell r="P213">
            <v>0</v>
          </cell>
          <cell r="Q213">
            <v>7117.22</v>
          </cell>
          <cell r="R213">
            <v>7117.22</v>
          </cell>
        </row>
        <row r="214">
          <cell r="A214">
            <v>513038</v>
          </cell>
          <cell r="B214" t="str">
            <v>Kingston Pole Replacement</v>
          </cell>
          <cell r="C214" t="str">
            <v>Kingston Pole Replacement</v>
          </cell>
          <cell r="D214" t="str">
            <v>Elec Ntwk Asset Performance</v>
          </cell>
          <cell r="E214" t="str">
            <v>CLOSED</v>
          </cell>
          <cell r="F214">
            <v>37073</v>
          </cell>
          <cell r="G214">
            <v>37406</v>
          </cell>
          <cell r="H214" t="str">
            <v>Argue, Mr. Fraser</v>
          </cell>
          <cell r="I214">
            <v>0</v>
          </cell>
          <cell r="J214">
            <v>2105</v>
          </cell>
          <cell r="K214" t="str">
            <v>CIPEN DS O/H Replac</v>
          </cell>
          <cell r="L214">
            <v>29131</v>
          </cell>
          <cell r="M214">
            <v>70102</v>
          </cell>
          <cell r="N214">
            <v>0</v>
          </cell>
          <cell r="O214">
            <v>51284.1</v>
          </cell>
          <cell r="P214">
            <v>0</v>
          </cell>
          <cell r="Q214">
            <v>51284.1</v>
          </cell>
          <cell r="R214">
            <v>51284.1</v>
          </cell>
        </row>
        <row r="215">
          <cell r="A215">
            <v>513039</v>
          </cell>
          <cell r="B215" t="str">
            <v>Fyshwick Pole Replacement</v>
          </cell>
          <cell r="C215" t="str">
            <v>Fyshwick Pole Replacement</v>
          </cell>
          <cell r="D215" t="str">
            <v>Elec Ntwk Asset Performance</v>
          </cell>
          <cell r="E215" t="str">
            <v>In Field</v>
          </cell>
          <cell r="F215">
            <v>37073</v>
          </cell>
          <cell r="H215" t="str">
            <v>Argue, Mr. Fraser</v>
          </cell>
          <cell r="I215">
            <v>0</v>
          </cell>
          <cell r="J215">
            <v>2105</v>
          </cell>
          <cell r="K215" t="str">
            <v>CIPEN DS O/H Replac</v>
          </cell>
          <cell r="L215">
            <v>29131</v>
          </cell>
          <cell r="M215">
            <v>70102</v>
          </cell>
          <cell r="N215">
            <v>87.8</v>
          </cell>
          <cell r="O215">
            <v>84790.17</v>
          </cell>
          <cell r="P215">
            <v>85373.71</v>
          </cell>
          <cell r="Q215">
            <v>0</v>
          </cell>
          <cell r="R215">
            <v>85373.71</v>
          </cell>
        </row>
        <row r="216">
          <cell r="A216">
            <v>513040</v>
          </cell>
          <cell r="B216" t="str">
            <v>Chapman Pole Replacement</v>
          </cell>
          <cell r="C216" t="str">
            <v>Chapman Pole Replacement</v>
          </cell>
          <cell r="D216" t="str">
            <v>Elec Ntwk Asset Performance</v>
          </cell>
          <cell r="E216" t="str">
            <v>In Field</v>
          </cell>
          <cell r="F216">
            <v>37073</v>
          </cell>
          <cell r="H216" t="str">
            <v>Argue, Mr. Fraser</v>
          </cell>
          <cell r="I216">
            <v>48000</v>
          </cell>
          <cell r="J216">
            <v>2105</v>
          </cell>
          <cell r="K216" t="str">
            <v>CIPEN DS O/H Replac</v>
          </cell>
          <cell r="L216">
            <v>29131</v>
          </cell>
          <cell r="M216">
            <v>70102</v>
          </cell>
          <cell r="N216">
            <v>140</v>
          </cell>
          <cell r="O216">
            <v>54507.23</v>
          </cell>
          <cell r="P216">
            <v>54507.23</v>
          </cell>
          <cell r="Q216">
            <v>0</v>
          </cell>
          <cell r="R216">
            <v>54507.23</v>
          </cell>
        </row>
        <row r="217">
          <cell r="A217">
            <v>513041</v>
          </cell>
          <cell r="B217" t="str">
            <v>Monash Pole Replacement</v>
          </cell>
          <cell r="C217" t="str">
            <v>Monash Pole Replacement</v>
          </cell>
          <cell r="D217" t="str">
            <v>Elec Ntwk Asset Performance</v>
          </cell>
          <cell r="E217" t="str">
            <v>In Field</v>
          </cell>
          <cell r="F217">
            <v>37073</v>
          </cell>
          <cell r="H217" t="str">
            <v>Argue, Mr. Fraser</v>
          </cell>
          <cell r="I217">
            <v>0</v>
          </cell>
          <cell r="J217">
            <v>2105</v>
          </cell>
          <cell r="K217" t="str">
            <v>CIPEN DS O/H Replac</v>
          </cell>
          <cell r="L217">
            <v>29131</v>
          </cell>
          <cell r="M217">
            <v>70102</v>
          </cell>
          <cell r="N217">
            <v>480</v>
          </cell>
          <cell r="O217">
            <v>243542.91</v>
          </cell>
          <cell r="P217">
            <v>243542.91</v>
          </cell>
          <cell r="Q217">
            <v>0</v>
          </cell>
          <cell r="R217">
            <v>243542.91</v>
          </cell>
        </row>
        <row r="218">
          <cell r="A218">
            <v>513042</v>
          </cell>
          <cell r="B218" t="str">
            <v>Waramanga Pole Replacement</v>
          </cell>
          <cell r="C218" t="str">
            <v>Waramanga Pole Replacement</v>
          </cell>
          <cell r="D218" t="str">
            <v>Elec Ntwk Asset Performance</v>
          </cell>
          <cell r="E218" t="str">
            <v>In Field</v>
          </cell>
          <cell r="F218">
            <v>37073</v>
          </cell>
          <cell r="H218" t="str">
            <v>Argue, Mr. Fraser</v>
          </cell>
          <cell r="I218">
            <v>0</v>
          </cell>
          <cell r="J218">
            <v>2105</v>
          </cell>
          <cell r="K218" t="str">
            <v>CIPEN DS O/H Replac</v>
          </cell>
          <cell r="L218">
            <v>29131</v>
          </cell>
          <cell r="M218">
            <v>70102</v>
          </cell>
          <cell r="N218">
            <v>0</v>
          </cell>
          <cell r="O218">
            <v>27334.53</v>
          </cell>
          <cell r="P218">
            <v>27334.53</v>
          </cell>
          <cell r="Q218">
            <v>0</v>
          </cell>
          <cell r="R218">
            <v>27334.53</v>
          </cell>
        </row>
        <row r="219">
          <cell r="A219">
            <v>513043</v>
          </cell>
          <cell r="B219" t="str">
            <v>Mawson Pole Replacement</v>
          </cell>
          <cell r="C219" t="str">
            <v>Mawson Pole Replacement</v>
          </cell>
          <cell r="D219" t="str">
            <v>Elec Ntwk Asset Performance</v>
          </cell>
          <cell r="E219" t="str">
            <v>In Field</v>
          </cell>
          <cell r="F219">
            <v>37073</v>
          </cell>
          <cell r="G219">
            <v>37710</v>
          </cell>
          <cell r="H219" t="str">
            <v>Argue, Mr. Fraser</v>
          </cell>
          <cell r="I219">
            <v>0</v>
          </cell>
          <cell r="J219">
            <v>2105</v>
          </cell>
          <cell r="K219" t="str">
            <v>CIPEN DS O/H Replac</v>
          </cell>
          <cell r="L219">
            <v>29131</v>
          </cell>
          <cell r="M219">
            <v>70102</v>
          </cell>
          <cell r="N219">
            <v>752.36</v>
          </cell>
          <cell r="O219">
            <v>167482.5</v>
          </cell>
          <cell r="P219">
            <v>167482.5</v>
          </cell>
          <cell r="Q219">
            <v>0</v>
          </cell>
          <cell r="R219">
            <v>167482.5</v>
          </cell>
        </row>
        <row r="220">
          <cell r="A220">
            <v>513044</v>
          </cell>
          <cell r="B220" t="str">
            <v>Farrer Pole Replacement</v>
          </cell>
          <cell r="C220" t="str">
            <v>Farrer Pole Replacement</v>
          </cell>
          <cell r="D220" t="str">
            <v>Elec Ntwk Asset Performance</v>
          </cell>
          <cell r="E220" t="str">
            <v>In Field</v>
          </cell>
          <cell r="F220">
            <v>37073</v>
          </cell>
          <cell r="G220">
            <v>37710</v>
          </cell>
          <cell r="H220" t="str">
            <v>Argue, Mr. Fraser</v>
          </cell>
          <cell r="I220">
            <v>0</v>
          </cell>
          <cell r="J220">
            <v>2105</v>
          </cell>
          <cell r="K220" t="str">
            <v>CIPEN DS O/H Replac</v>
          </cell>
          <cell r="L220">
            <v>29131</v>
          </cell>
          <cell r="M220">
            <v>70102</v>
          </cell>
          <cell r="N220">
            <v>497.16</v>
          </cell>
          <cell r="O220">
            <v>68821.47</v>
          </cell>
          <cell r="P220">
            <v>68821.47</v>
          </cell>
          <cell r="Q220">
            <v>0</v>
          </cell>
          <cell r="R220">
            <v>68821.47</v>
          </cell>
        </row>
        <row r="221">
          <cell r="A221">
            <v>513045</v>
          </cell>
          <cell r="B221" t="str">
            <v>Chifley Pole Replacement</v>
          </cell>
          <cell r="C221" t="str">
            <v>Chifley Pole Replacement</v>
          </cell>
          <cell r="D221" t="str">
            <v>Elec Ntwk Asset Performance</v>
          </cell>
          <cell r="E221" t="str">
            <v>In Field</v>
          </cell>
          <cell r="F221">
            <v>37073</v>
          </cell>
          <cell r="G221">
            <v>37710</v>
          </cell>
          <cell r="H221" t="str">
            <v>Argue, Mr. Fraser</v>
          </cell>
          <cell r="I221">
            <v>0</v>
          </cell>
          <cell r="J221">
            <v>2105</v>
          </cell>
          <cell r="K221" t="str">
            <v>CIPEN DS O/H Replac</v>
          </cell>
          <cell r="L221">
            <v>29131</v>
          </cell>
          <cell r="M221">
            <v>70102</v>
          </cell>
          <cell r="N221">
            <v>0</v>
          </cell>
          <cell r="O221">
            <v>83842.97</v>
          </cell>
          <cell r="P221">
            <v>83842.97</v>
          </cell>
          <cell r="Q221">
            <v>0</v>
          </cell>
          <cell r="R221">
            <v>83842.97</v>
          </cell>
        </row>
        <row r="222">
          <cell r="A222">
            <v>513046</v>
          </cell>
          <cell r="B222" t="str">
            <v>Pearce Pole Replacement</v>
          </cell>
          <cell r="C222" t="str">
            <v>Pearce Pole Replacement</v>
          </cell>
          <cell r="D222" t="str">
            <v>Elec Ntwk Asset Performance</v>
          </cell>
          <cell r="E222" t="str">
            <v>In Field</v>
          </cell>
          <cell r="F222">
            <v>37073</v>
          </cell>
          <cell r="G222">
            <v>37710</v>
          </cell>
          <cell r="H222" t="str">
            <v>Argue, Mr. Fraser</v>
          </cell>
          <cell r="I222">
            <v>0</v>
          </cell>
          <cell r="J222">
            <v>2105</v>
          </cell>
          <cell r="K222" t="str">
            <v>CIPEN DS O/H Replac</v>
          </cell>
          <cell r="L222">
            <v>29131</v>
          </cell>
          <cell r="M222">
            <v>70102</v>
          </cell>
          <cell r="N222">
            <v>4028.75</v>
          </cell>
          <cell r="O222">
            <v>113944.85</v>
          </cell>
          <cell r="P222">
            <v>113944.85</v>
          </cell>
          <cell r="Q222">
            <v>0</v>
          </cell>
          <cell r="R222">
            <v>113944.85</v>
          </cell>
        </row>
        <row r="223">
          <cell r="A223">
            <v>513047</v>
          </cell>
          <cell r="B223" t="str">
            <v>Wann Pole Replacement Planned</v>
          </cell>
          <cell r="C223" t="str">
            <v>Wanniassa Pole Replacement Planned</v>
          </cell>
          <cell r="D223" t="str">
            <v>Elec Ntwk Asset Performance</v>
          </cell>
          <cell r="E223" t="str">
            <v>In Field</v>
          </cell>
          <cell r="F223">
            <v>37118</v>
          </cell>
          <cell r="H223" t="str">
            <v>Argue, Mr. Fraser</v>
          </cell>
          <cell r="I223">
            <v>0</v>
          </cell>
          <cell r="J223">
            <v>2105</v>
          </cell>
          <cell r="K223" t="str">
            <v>CIPEN DS O/H Replac</v>
          </cell>
          <cell r="L223">
            <v>29131</v>
          </cell>
          <cell r="M223">
            <v>70102</v>
          </cell>
          <cell r="N223">
            <v>0</v>
          </cell>
          <cell r="O223">
            <v>39832.6</v>
          </cell>
          <cell r="P223">
            <v>39832.6</v>
          </cell>
          <cell r="Q223">
            <v>0</v>
          </cell>
          <cell r="R223">
            <v>39832.6</v>
          </cell>
        </row>
        <row r="224">
          <cell r="A224">
            <v>513048</v>
          </cell>
          <cell r="B224" t="str">
            <v>Condemned Pole Splinting</v>
          </cell>
          <cell r="C224" t="str">
            <v>Condemned Pole Splinting</v>
          </cell>
          <cell r="D224" t="str">
            <v>Elec Ntwk Asset Performance</v>
          </cell>
          <cell r="E224" t="str">
            <v>In Field</v>
          </cell>
          <cell r="F224">
            <v>37125</v>
          </cell>
          <cell r="H224" t="str">
            <v>Argue, Mr. Fraser</v>
          </cell>
          <cell r="I224">
            <v>0</v>
          </cell>
          <cell r="J224">
            <v>2105</v>
          </cell>
          <cell r="K224" t="str">
            <v>CIPEN DS O/H Replac</v>
          </cell>
          <cell r="L224">
            <v>29131</v>
          </cell>
          <cell r="M224">
            <v>70102</v>
          </cell>
          <cell r="N224">
            <v>79365.460000000006</v>
          </cell>
          <cell r="O224">
            <v>179275</v>
          </cell>
          <cell r="P224">
            <v>179275</v>
          </cell>
          <cell r="Q224">
            <v>0</v>
          </cell>
          <cell r="R224">
            <v>179275</v>
          </cell>
        </row>
        <row r="225">
          <cell r="A225">
            <v>513049</v>
          </cell>
          <cell r="B225" t="str">
            <v>Torrens Pole Replacement</v>
          </cell>
          <cell r="C225" t="str">
            <v>Torrens Pole Replacement</v>
          </cell>
          <cell r="D225" t="str">
            <v>Elec Ntwk Asset Performance</v>
          </cell>
          <cell r="E225" t="str">
            <v>In Field</v>
          </cell>
          <cell r="F225">
            <v>37073</v>
          </cell>
          <cell r="H225" t="str">
            <v>Argue, Mr. Fraser</v>
          </cell>
          <cell r="I225">
            <v>0</v>
          </cell>
          <cell r="J225">
            <v>2105</v>
          </cell>
          <cell r="K225" t="str">
            <v>CIPEN DS O/H Replac</v>
          </cell>
          <cell r="L225">
            <v>29131</v>
          </cell>
          <cell r="M225">
            <v>70102</v>
          </cell>
          <cell r="N225">
            <v>0</v>
          </cell>
          <cell r="O225">
            <v>6645.01</v>
          </cell>
          <cell r="P225">
            <v>6645.01</v>
          </cell>
          <cell r="Q225">
            <v>0</v>
          </cell>
          <cell r="R225">
            <v>6645.01</v>
          </cell>
        </row>
        <row r="226">
          <cell r="A226">
            <v>513050</v>
          </cell>
          <cell r="B226" t="str">
            <v>Oaks Estate Pole Replacement</v>
          </cell>
          <cell r="C226" t="str">
            <v>Oaks Estate Pole Replacement</v>
          </cell>
          <cell r="D226" t="str">
            <v>Elec Ntwk Asset Performance</v>
          </cell>
          <cell r="E226" t="str">
            <v>In Field</v>
          </cell>
          <cell r="F226">
            <v>37073</v>
          </cell>
          <cell r="H226" t="str">
            <v>Argue, Mr. Fraser</v>
          </cell>
          <cell r="I226">
            <v>0</v>
          </cell>
          <cell r="J226">
            <v>2105</v>
          </cell>
          <cell r="K226" t="str">
            <v>CIPEN DS O/H Replac</v>
          </cell>
          <cell r="L226">
            <v>29131</v>
          </cell>
          <cell r="M226">
            <v>70102</v>
          </cell>
          <cell r="N226">
            <v>0</v>
          </cell>
          <cell r="O226">
            <v>10033.5</v>
          </cell>
          <cell r="P226">
            <v>10033.5</v>
          </cell>
          <cell r="Q226">
            <v>0</v>
          </cell>
          <cell r="R226">
            <v>10033.5</v>
          </cell>
        </row>
        <row r="227">
          <cell r="A227">
            <v>513051</v>
          </cell>
          <cell r="B227" t="str">
            <v>Hume Pole Replacement</v>
          </cell>
          <cell r="C227" t="str">
            <v>Hume Pole Replacement</v>
          </cell>
          <cell r="D227" t="str">
            <v>Elec Ntwk Asset Performance</v>
          </cell>
          <cell r="E227" t="str">
            <v>In Field</v>
          </cell>
          <cell r="F227">
            <v>37073</v>
          </cell>
          <cell r="H227" t="str">
            <v>Argue, Mr. Fraser</v>
          </cell>
          <cell r="I227">
            <v>0</v>
          </cell>
          <cell r="J227">
            <v>2105</v>
          </cell>
          <cell r="K227" t="str">
            <v>CIPEN DS O/H Replac</v>
          </cell>
          <cell r="L227">
            <v>29131</v>
          </cell>
          <cell r="M227">
            <v>70102</v>
          </cell>
          <cell r="N227">
            <v>0</v>
          </cell>
          <cell r="O227">
            <v>2901.05</v>
          </cell>
          <cell r="P227">
            <v>2901.05</v>
          </cell>
          <cell r="Q227">
            <v>0</v>
          </cell>
          <cell r="R227">
            <v>2901.05</v>
          </cell>
        </row>
        <row r="228">
          <cell r="A228">
            <v>513052</v>
          </cell>
          <cell r="B228" t="str">
            <v>Symonston Pole Replacement</v>
          </cell>
          <cell r="C228" t="str">
            <v>Symonston Pole Replacement</v>
          </cell>
          <cell r="D228" t="str">
            <v>Elec Ntwk Asset Performance</v>
          </cell>
          <cell r="E228" t="str">
            <v>In Field</v>
          </cell>
          <cell r="F228">
            <v>37073</v>
          </cell>
          <cell r="H228" t="str">
            <v>Argue, Mr. Fraser</v>
          </cell>
          <cell r="I228">
            <v>0</v>
          </cell>
          <cell r="J228">
            <v>2105</v>
          </cell>
          <cell r="K228" t="str">
            <v>CIPEN DS O/H Replac</v>
          </cell>
          <cell r="L228">
            <v>29131</v>
          </cell>
          <cell r="M228">
            <v>70102</v>
          </cell>
          <cell r="N228">
            <v>0</v>
          </cell>
          <cell r="O228">
            <v>4453</v>
          </cell>
          <cell r="P228">
            <v>4453</v>
          </cell>
          <cell r="Q228">
            <v>0</v>
          </cell>
          <cell r="R228">
            <v>4453</v>
          </cell>
        </row>
        <row r="229">
          <cell r="A229">
            <v>513053</v>
          </cell>
          <cell r="B229" t="str">
            <v>Scullin Pole Replacement</v>
          </cell>
          <cell r="C229" t="str">
            <v>Scullin Pole Replacement</v>
          </cell>
          <cell r="D229" t="str">
            <v>Elec Ntwk Asset Performance</v>
          </cell>
          <cell r="E229" t="str">
            <v>In Field</v>
          </cell>
          <cell r="F229">
            <v>37073</v>
          </cell>
          <cell r="H229" t="str">
            <v>Argue, Mr. Fraser</v>
          </cell>
          <cell r="I229">
            <v>0</v>
          </cell>
          <cell r="J229">
            <v>2105</v>
          </cell>
          <cell r="K229" t="str">
            <v>CIPEN DS O/H Replac</v>
          </cell>
          <cell r="L229">
            <v>29131</v>
          </cell>
          <cell r="M229">
            <v>70102</v>
          </cell>
          <cell r="N229">
            <v>550</v>
          </cell>
          <cell r="O229">
            <v>61978.66</v>
          </cell>
          <cell r="P229">
            <v>61978.66</v>
          </cell>
          <cell r="Q229">
            <v>0</v>
          </cell>
          <cell r="R229">
            <v>61978.66</v>
          </cell>
        </row>
        <row r="230">
          <cell r="A230">
            <v>513054</v>
          </cell>
          <cell r="B230" t="str">
            <v>Holt Pole Replacement</v>
          </cell>
          <cell r="C230" t="str">
            <v>Holt Pole Replacement</v>
          </cell>
          <cell r="D230" t="str">
            <v>Elec Ntwk Asset Performance</v>
          </cell>
          <cell r="E230" t="str">
            <v>In Field</v>
          </cell>
          <cell r="F230">
            <v>37073</v>
          </cell>
          <cell r="H230" t="str">
            <v>Argue, Mr. Fraser</v>
          </cell>
          <cell r="I230">
            <v>0</v>
          </cell>
          <cell r="J230">
            <v>2105</v>
          </cell>
          <cell r="K230" t="str">
            <v>CIPEN DS O/H Replac</v>
          </cell>
          <cell r="L230">
            <v>29131</v>
          </cell>
          <cell r="M230">
            <v>70102</v>
          </cell>
          <cell r="N230">
            <v>4854.1899999999996</v>
          </cell>
          <cell r="O230">
            <v>58054.080000000002</v>
          </cell>
          <cell r="P230">
            <v>58054.080000000002</v>
          </cell>
          <cell r="Q230">
            <v>0</v>
          </cell>
          <cell r="R230">
            <v>58054.080000000002</v>
          </cell>
        </row>
        <row r="231">
          <cell r="A231">
            <v>513055</v>
          </cell>
          <cell r="B231" t="str">
            <v>Higgins Pole Replacement</v>
          </cell>
          <cell r="C231" t="str">
            <v>Higgins Pole Replacement</v>
          </cell>
          <cell r="D231" t="str">
            <v>Elec Ntwk Asset Performance</v>
          </cell>
          <cell r="E231" t="str">
            <v>In Field</v>
          </cell>
          <cell r="F231">
            <v>37073</v>
          </cell>
          <cell r="H231" t="str">
            <v>Argue, Mr. Fraser</v>
          </cell>
          <cell r="I231">
            <v>0</v>
          </cell>
          <cell r="J231">
            <v>2105</v>
          </cell>
          <cell r="K231" t="str">
            <v>CIPEN DS O/H Replac</v>
          </cell>
          <cell r="L231">
            <v>29131</v>
          </cell>
          <cell r="M231">
            <v>70102</v>
          </cell>
          <cell r="N231">
            <v>7908.09</v>
          </cell>
          <cell r="O231">
            <v>55880.639999999999</v>
          </cell>
          <cell r="P231">
            <v>56548.99</v>
          </cell>
          <cell r="Q231">
            <v>0</v>
          </cell>
          <cell r="R231">
            <v>56548.99</v>
          </cell>
        </row>
        <row r="232">
          <cell r="A232">
            <v>513056</v>
          </cell>
          <cell r="B232" t="str">
            <v>Hawker Pole Replacement</v>
          </cell>
          <cell r="C232" t="str">
            <v>Hawker Pole Replacement</v>
          </cell>
          <cell r="D232" t="str">
            <v>Elec Ntwk Asset Performance</v>
          </cell>
          <cell r="E232" t="str">
            <v>In Field</v>
          </cell>
          <cell r="F232">
            <v>37073</v>
          </cell>
          <cell r="H232" t="str">
            <v>Argue, Mr. Fraser</v>
          </cell>
          <cell r="I232">
            <v>0</v>
          </cell>
          <cell r="J232">
            <v>2105</v>
          </cell>
          <cell r="K232" t="str">
            <v>CIPEN DS O/H Replac</v>
          </cell>
          <cell r="L232">
            <v>29131</v>
          </cell>
          <cell r="M232">
            <v>70102</v>
          </cell>
          <cell r="N232">
            <v>309.95</v>
          </cell>
          <cell r="O232">
            <v>14168.03</v>
          </cell>
          <cell r="P232">
            <v>14168.03</v>
          </cell>
          <cell r="Q232">
            <v>0</v>
          </cell>
          <cell r="R232">
            <v>14168.03</v>
          </cell>
        </row>
        <row r="233">
          <cell r="A233">
            <v>513057</v>
          </cell>
          <cell r="B233" t="str">
            <v>Hall Pole Replacement</v>
          </cell>
          <cell r="C233" t="str">
            <v>Hall Pole Replacement</v>
          </cell>
          <cell r="D233" t="str">
            <v>Elec Ntwk Asset Performance</v>
          </cell>
          <cell r="E233" t="str">
            <v>In Field</v>
          </cell>
          <cell r="F233">
            <v>37073</v>
          </cell>
          <cell r="H233" t="str">
            <v>Argue, Mr. Fraser</v>
          </cell>
          <cell r="I233">
            <v>0</v>
          </cell>
          <cell r="J233">
            <v>2105</v>
          </cell>
          <cell r="K233" t="str">
            <v>CIPEN DS O/H Replac</v>
          </cell>
          <cell r="L233">
            <v>29131</v>
          </cell>
          <cell r="M233">
            <v>70102</v>
          </cell>
          <cell r="N233">
            <v>0</v>
          </cell>
          <cell r="O233">
            <v>565.04999999999995</v>
          </cell>
          <cell r="P233">
            <v>565.04999999999995</v>
          </cell>
          <cell r="Q233">
            <v>0</v>
          </cell>
          <cell r="R233">
            <v>565.04999999999995</v>
          </cell>
        </row>
        <row r="234">
          <cell r="A234">
            <v>513058</v>
          </cell>
          <cell r="B234" t="str">
            <v>Page Pole Replacement</v>
          </cell>
          <cell r="C234" t="str">
            <v>Page Pole Replacement</v>
          </cell>
          <cell r="D234" t="str">
            <v>Elec Ntwk Asset Performance</v>
          </cell>
          <cell r="E234" t="str">
            <v>In Field</v>
          </cell>
          <cell r="F234">
            <v>37073</v>
          </cell>
          <cell r="H234" t="str">
            <v>Argue, Mr. Fraser</v>
          </cell>
          <cell r="I234">
            <v>0</v>
          </cell>
          <cell r="J234">
            <v>2105</v>
          </cell>
          <cell r="K234" t="str">
            <v>CIPEN DS O/H Replac</v>
          </cell>
          <cell r="L234">
            <v>29131</v>
          </cell>
          <cell r="M234">
            <v>70102</v>
          </cell>
          <cell r="N234">
            <v>2519.4</v>
          </cell>
          <cell r="O234">
            <v>16467.39</v>
          </cell>
          <cell r="P234">
            <v>16467.39</v>
          </cell>
          <cell r="Q234">
            <v>0</v>
          </cell>
          <cell r="R234">
            <v>16467.39</v>
          </cell>
        </row>
        <row r="235">
          <cell r="A235">
            <v>513059</v>
          </cell>
          <cell r="B235" t="str">
            <v>Flynn Pole Replacement</v>
          </cell>
          <cell r="C235" t="str">
            <v>Flynn Pole Replacement</v>
          </cell>
          <cell r="D235" t="str">
            <v>Elec Ntwk Asset Performance</v>
          </cell>
          <cell r="E235" t="str">
            <v>In Field</v>
          </cell>
          <cell r="F235">
            <v>37073</v>
          </cell>
          <cell r="H235" t="str">
            <v>Argue, Mr. Fraser</v>
          </cell>
          <cell r="I235">
            <v>0</v>
          </cell>
          <cell r="J235">
            <v>2105</v>
          </cell>
          <cell r="K235" t="str">
            <v>CIPEN DS O/H Replac</v>
          </cell>
          <cell r="L235">
            <v>29131</v>
          </cell>
          <cell r="M235">
            <v>70102</v>
          </cell>
          <cell r="N235">
            <v>2296.0500000000002</v>
          </cell>
          <cell r="O235">
            <v>56537.9</v>
          </cell>
          <cell r="P235">
            <v>56537.9</v>
          </cell>
          <cell r="Q235">
            <v>0</v>
          </cell>
          <cell r="R235">
            <v>56537.9</v>
          </cell>
        </row>
        <row r="236">
          <cell r="A236">
            <v>513060</v>
          </cell>
          <cell r="B236" t="str">
            <v>Mitchell Pole Replacement</v>
          </cell>
          <cell r="C236" t="str">
            <v>Mitchell Pole Replacement</v>
          </cell>
          <cell r="D236" t="str">
            <v>Elec Ntwk Asset Performance</v>
          </cell>
          <cell r="E236" t="str">
            <v>In Field</v>
          </cell>
          <cell r="F236">
            <v>37073</v>
          </cell>
          <cell r="H236" t="str">
            <v>Argue, Mr. Fraser</v>
          </cell>
          <cell r="I236">
            <v>0</v>
          </cell>
          <cell r="J236">
            <v>2105</v>
          </cell>
          <cell r="K236" t="str">
            <v>CIPEN DS O/H Replac</v>
          </cell>
          <cell r="L236">
            <v>29131</v>
          </cell>
          <cell r="M236">
            <v>70102</v>
          </cell>
          <cell r="N236">
            <v>200</v>
          </cell>
          <cell r="O236">
            <v>14170.38</v>
          </cell>
          <cell r="P236">
            <v>14170.38</v>
          </cell>
          <cell r="Q236">
            <v>0</v>
          </cell>
          <cell r="R236">
            <v>14170.38</v>
          </cell>
        </row>
        <row r="237">
          <cell r="A237">
            <v>513061</v>
          </cell>
          <cell r="B237" t="str">
            <v>Lyneham Pole Replacement</v>
          </cell>
          <cell r="C237" t="str">
            <v>Lyneham Pole Replacement</v>
          </cell>
          <cell r="D237" t="str">
            <v>Elec Ntwk Asset Performance</v>
          </cell>
          <cell r="E237" t="str">
            <v>In Field</v>
          </cell>
          <cell r="F237">
            <v>37073</v>
          </cell>
          <cell r="H237" t="str">
            <v>Argue, Mr. Fraser</v>
          </cell>
          <cell r="I237">
            <v>0</v>
          </cell>
          <cell r="J237">
            <v>2105</v>
          </cell>
          <cell r="K237" t="str">
            <v>CIPEN DS O/H Replac</v>
          </cell>
          <cell r="L237">
            <v>29131</v>
          </cell>
          <cell r="M237">
            <v>70102</v>
          </cell>
          <cell r="N237">
            <v>21059.08</v>
          </cell>
          <cell r="O237">
            <v>129628.51</v>
          </cell>
          <cell r="P237">
            <v>129628.51</v>
          </cell>
          <cell r="Q237">
            <v>0</v>
          </cell>
          <cell r="R237">
            <v>129628.51</v>
          </cell>
        </row>
        <row r="238">
          <cell r="A238">
            <v>513062</v>
          </cell>
          <cell r="B238" t="str">
            <v>Missed/New Poles in Cmp Suburb</v>
          </cell>
          <cell r="C238" t="str">
            <v>Missed/New Poles in Completed Suburbs</v>
          </cell>
          <cell r="D238" t="str">
            <v>Elec Ntwk Asset Performance</v>
          </cell>
          <cell r="E238" t="str">
            <v>In Field</v>
          </cell>
          <cell r="F238">
            <v>37073</v>
          </cell>
          <cell r="H238" t="str">
            <v>Argue, Mr. Fraser</v>
          </cell>
          <cell r="I238">
            <v>0</v>
          </cell>
          <cell r="J238">
            <v>2105</v>
          </cell>
          <cell r="K238" t="str">
            <v>CIPEN DS O/H Replac</v>
          </cell>
          <cell r="L238">
            <v>29131</v>
          </cell>
          <cell r="M238">
            <v>70102</v>
          </cell>
          <cell r="N238">
            <v>14951.13</v>
          </cell>
          <cell r="O238">
            <v>78184</v>
          </cell>
          <cell r="P238">
            <v>78184</v>
          </cell>
          <cell r="Q238">
            <v>0</v>
          </cell>
          <cell r="R238">
            <v>78184</v>
          </cell>
        </row>
        <row r="239">
          <cell r="A239">
            <v>513063</v>
          </cell>
          <cell r="B239" t="str">
            <v>Pole Stays - Various Suburbs</v>
          </cell>
          <cell r="C239" t="str">
            <v>Installation of Pole Stays - Various Suburbs</v>
          </cell>
          <cell r="D239" t="str">
            <v>Elec Ntwk Asset Performance</v>
          </cell>
          <cell r="E239" t="str">
            <v>In Field</v>
          </cell>
          <cell r="F239">
            <v>37257</v>
          </cell>
          <cell r="H239" t="str">
            <v>Argue, Mr. Fraser</v>
          </cell>
          <cell r="I239">
            <v>0</v>
          </cell>
          <cell r="J239">
            <v>2105</v>
          </cell>
          <cell r="K239" t="str">
            <v>CIPEN DS O/H Replac</v>
          </cell>
          <cell r="L239">
            <v>29131</v>
          </cell>
          <cell r="M239">
            <v>70102</v>
          </cell>
          <cell r="N239">
            <v>10612.88</v>
          </cell>
          <cell r="O239">
            <v>25983.67</v>
          </cell>
          <cell r="P239">
            <v>26030.79</v>
          </cell>
          <cell r="Q239">
            <v>0</v>
          </cell>
          <cell r="R239">
            <v>26030.79</v>
          </cell>
        </row>
        <row r="240">
          <cell r="A240">
            <v>513064</v>
          </cell>
          <cell r="B240" t="str">
            <v>Acton Pole Replacements</v>
          </cell>
          <cell r="C240" t="str">
            <v>Acton Pole Replacements</v>
          </cell>
          <cell r="D240" t="str">
            <v>Elec Ntwk Asset Performance</v>
          </cell>
          <cell r="E240" t="str">
            <v>In Field</v>
          </cell>
          <cell r="F240">
            <v>37288</v>
          </cell>
          <cell r="H240" t="str">
            <v>Argue, Mr. Fraser</v>
          </cell>
          <cell r="I240">
            <v>0</v>
          </cell>
          <cell r="J240">
            <v>2105</v>
          </cell>
          <cell r="K240" t="str">
            <v>CIPEN DS O/H Replac</v>
          </cell>
          <cell r="L240">
            <v>29131</v>
          </cell>
          <cell r="M240">
            <v>70102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A241">
            <v>513065</v>
          </cell>
          <cell r="B241" t="str">
            <v>Bruce Pole Replacements</v>
          </cell>
          <cell r="C241" t="str">
            <v>Bruce Pole Replacements</v>
          </cell>
          <cell r="D241" t="str">
            <v>Elec Ntwk Asset Performance</v>
          </cell>
          <cell r="E241" t="str">
            <v>In Field</v>
          </cell>
          <cell r="F241">
            <v>37288</v>
          </cell>
          <cell r="H241" t="str">
            <v>Argue, Mr. Fraser</v>
          </cell>
          <cell r="I241">
            <v>0</v>
          </cell>
          <cell r="J241">
            <v>2105</v>
          </cell>
          <cell r="K241" t="str">
            <v>CIPEN DS O/H Replac</v>
          </cell>
          <cell r="L241">
            <v>29131</v>
          </cell>
          <cell r="M241">
            <v>70102</v>
          </cell>
          <cell r="N241">
            <v>0</v>
          </cell>
          <cell r="O241">
            <v>1007.77</v>
          </cell>
          <cell r="P241">
            <v>1007.77</v>
          </cell>
          <cell r="Q241">
            <v>0</v>
          </cell>
          <cell r="R241">
            <v>1007.77</v>
          </cell>
        </row>
        <row r="242">
          <cell r="A242">
            <v>513066</v>
          </cell>
          <cell r="B242" t="str">
            <v>Belconnen Pole Replacement</v>
          </cell>
          <cell r="C242" t="str">
            <v>Belconnen Pole Replacement</v>
          </cell>
          <cell r="D242" t="str">
            <v>Elec Ntwk Asset Performance</v>
          </cell>
          <cell r="E242" t="str">
            <v>In Field</v>
          </cell>
          <cell r="F242">
            <v>37288</v>
          </cell>
          <cell r="H242" t="str">
            <v>Argue, Mr. Fraser</v>
          </cell>
          <cell r="I242">
            <v>0</v>
          </cell>
          <cell r="J242">
            <v>2105</v>
          </cell>
          <cell r="K242" t="str">
            <v>CIPEN DS O/H Replac</v>
          </cell>
          <cell r="L242">
            <v>29131</v>
          </cell>
          <cell r="M242">
            <v>70102</v>
          </cell>
          <cell r="N242">
            <v>0</v>
          </cell>
          <cell r="O242">
            <v>7035.75</v>
          </cell>
          <cell r="P242">
            <v>7035.75</v>
          </cell>
          <cell r="Q242">
            <v>0</v>
          </cell>
          <cell r="R242">
            <v>7035.75</v>
          </cell>
        </row>
        <row r="243">
          <cell r="A243">
            <v>513067</v>
          </cell>
          <cell r="B243" t="str">
            <v>Lawson Pole Replacement</v>
          </cell>
          <cell r="C243" t="str">
            <v>Lawson Pole Replacement</v>
          </cell>
          <cell r="D243" t="str">
            <v>Elec Ntwk Asset Performance</v>
          </cell>
          <cell r="E243" t="str">
            <v>In Field</v>
          </cell>
          <cell r="F243">
            <v>37288</v>
          </cell>
          <cell r="H243" t="str">
            <v>Argue, Mr. Fraser</v>
          </cell>
          <cell r="I243">
            <v>0</v>
          </cell>
          <cell r="J243">
            <v>2105</v>
          </cell>
          <cell r="K243" t="str">
            <v>CIPEN DS O/H Replac</v>
          </cell>
          <cell r="L243">
            <v>29131</v>
          </cell>
          <cell r="M243">
            <v>70102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>
            <v>513068</v>
          </cell>
          <cell r="B244" t="str">
            <v>MacGregor Pole Replacement</v>
          </cell>
          <cell r="C244" t="str">
            <v>MacGregor Pole Replacements</v>
          </cell>
          <cell r="D244" t="str">
            <v>Elec Ntwk Asset Performance</v>
          </cell>
          <cell r="E244" t="str">
            <v>In Field</v>
          </cell>
          <cell r="F244">
            <v>37288</v>
          </cell>
          <cell r="H244" t="str">
            <v>Argue, Mr. Fraser</v>
          </cell>
          <cell r="I244">
            <v>0</v>
          </cell>
          <cell r="J244">
            <v>2105</v>
          </cell>
          <cell r="K244" t="str">
            <v>CIPEN DS O/H Replac</v>
          </cell>
          <cell r="L244">
            <v>29131</v>
          </cell>
          <cell r="M244">
            <v>70102</v>
          </cell>
          <cell r="N244">
            <v>0</v>
          </cell>
          <cell r="O244">
            <v>13341.1</v>
          </cell>
          <cell r="P244">
            <v>13341.1</v>
          </cell>
          <cell r="Q244">
            <v>0</v>
          </cell>
          <cell r="R244">
            <v>13341.1</v>
          </cell>
        </row>
        <row r="245">
          <cell r="A245">
            <v>513069</v>
          </cell>
          <cell r="B245" t="str">
            <v>Rural Pole Replce Year 2000</v>
          </cell>
          <cell r="C245" t="str">
            <v>Rural Pole Replce Year 2000 Helicopter Survey 19 Poles</v>
          </cell>
          <cell r="D245" t="str">
            <v>Elec Ntwk Asset Performance</v>
          </cell>
          <cell r="E245" t="str">
            <v>CLOSED</v>
          </cell>
          <cell r="F245">
            <v>36800</v>
          </cell>
          <cell r="G245">
            <v>36891</v>
          </cell>
          <cell r="H245" t="str">
            <v>Malcolm, Doug</v>
          </cell>
          <cell r="I245">
            <v>57000</v>
          </cell>
          <cell r="J245">
            <v>2105</v>
          </cell>
          <cell r="K245" t="str">
            <v>CIPEN DS O/H Replac</v>
          </cell>
          <cell r="L245">
            <v>29131</v>
          </cell>
          <cell r="M245">
            <v>70102</v>
          </cell>
          <cell r="N245">
            <v>0</v>
          </cell>
          <cell r="O245">
            <v>56883.51</v>
          </cell>
          <cell r="P245">
            <v>0</v>
          </cell>
          <cell r="Q245">
            <v>56883.51</v>
          </cell>
          <cell r="R245">
            <v>56883.51</v>
          </cell>
        </row>
        <row r="246">
          <cell r="A246">
            <v>513102</v>
          </cell>
          <cell r="B246" t="str">
            <v>Yarr 5/4 Upgr LV Service</v>
          </cell>
          <cell r="C246" t="str">
            <v>Yarralumla 5/4 Upgrade LV Service to Mobile Phone Transmitters</v>
          </cell>
          <cell r="D246" t="str">
            <v>Elec Ntwk Project Management</v>
          </cell>
          <cell r="E246" t="str">
            <v>Design</v>
          </cell>
          <cell r="F246">
            <v>36982</v>
          </cell>
          <cell r="G246">
            <v>37529</v>
          </cell>
          <cell r="H246" t="str">
            <v>Singh, Mr. Darshan</v>
          </cell>
          <cell r="I246">
            <v>0</v>
          </cell>
          <cell r="J246">
            <v>2101</v>
          </cell>
          <cell r="K246" t="str">
            <v>CIP ELEC Retic</v>
          </cell>
          <cell r="L246">
            <v>29131</v>
          </cell>
          <cell r="M246">
            <v>70123</v>
          </cell>
          <cell r="N246">
            <v>0</v>
          </cell>
          <cell r="O246">
            <v>189.23</v>
          </cell>
          <cell r="P246">
            <v>743.27</v>
          </cell>
          <cell r="Q246">
            <v>0</v>
          </cell>
          <cell r="R246">
            <v>743.27</v>
          </cell>
        </row>
        <row r="247">
          <cell r="A247">
            <v>513103</v>
          </cell>
          <cell r="B247" t="str">
            <v>O'Conn 1/41 LV Reticulation</v>
          </cell>
          <cell r="C247" t="str">
            <v>O'Connor 1/41 LV Reticulation/ Supply to Units</v>
          </cell>
          <cell r="D247" t="str">
            <v>Elec Ntwk Project Management</v>
          </cell>
          <cell r="E247" t="str">
            <v>CAPITALISED WAITING CLOSURE</v>
          </cell>
          <cell r="F247">
            <v>36982</v>
          </cell>
          <cell r="G247">
            <v>37387</v>
          </cell>
          <cell r="H247" t="str">
            <v>Ochmanski, Mrs. Dana</v>
          </cell>
          <cell r="I247">
            <v>15900</v>
          </cell>
          <cell r="J247">
            <v>2101</v>
          </cell>
          <cell r="K247" t="str">
            <v>CIP ELEC Retic</v>
          </cell>
          <cell r="L247">
            <v>29131</v>
          </cell>
          <cell r="M247">
            <v>70123</v>
          </cell>
          <cell r="N247">
            <v>0</v>
          </cell>
          <cell r="O247">
            <v>20810.75</v>
          </cell>
          <cell r="P247">
            <v>0</v>
          </cell>
          <cell r="Q247">
            <v>21333.63</v>
          </cell>
          <cell r="R247">
            <v>21333.63</v>
          </cell>
        </row>
        <row r="248">
          <cell r="A248">
            <v>513107</v>
          </cell>
          <cell r="B248" t="str">
            <v>Wann 1/140 LV Supply</v>
          </cell>
          <cell r="C248" t="str">
            <v>Wanniassa 1/140 LV Supply to Toilet Block</v>
          </cell>
          <cell r="D248" t="str">
            <v>Elec Ntwk Project Management</v>
          </cell>
          <cell r="E248" t="str">
            <v>CLOSED</v>
          </cell>
          <cell r="F248">
            <v>37012</v>
          </cell>
          <cell r="G248">
            <v>37123</v>
          </cell>
          <cell r="H248" t="str">
            <v>Singh, Mr. Darshan</v>
          </cell>
          <cell r="I248">
            <v>1473</v>
          </cell>
          <cell r="J248">
            <v>2101</v>
          </cell>
          <cell r="K248" t="str">
            <v>CIP ELEC Retic</v>
          </cell>
          <cell r="L248">
            <v>29131</v>
          </cell>
          <cell r="M248">
            <v>70123</v>
          </cell>
          <cell r="N248">
            <v>0</v>
          </cell>
          <cell r="O248">
            <v>127.54</v>
          </cell>
          <cell r="P248">
            <v>0</v>
          </cell>
          <cell r="Q248">
            <v>2765.05</v>
          </cell>
          <cell r="R248">
            <v>2765.05</v>
          </cell>
        </row>
        <row r="249">
          <cell r="A249">
            <v>513111</v>
          </cell>
          <cell r="B249" t="str">
            <v>Belc Blks 173 &amp; 1381 HV Retic</v>
          </cell>
          <cell r="C249" t="str">
            <v>Belconnen Rural Blks 173 &amp; 1381 HV Retic to Pump Station - BRL Hardy Vineyards</v>
          </cell>
          <cell r="D249" t="str">
            <v>Elec Ntwk Project Management</v>
          </cell>
          <cell r="E249" t="str">
            <v>CAPITALISED WAITING CLOSURE</v>
          </cell>
          <cell r="F249">
            <v>37012</v>
          </cell>
          <cell r="H249" t="str">
            <v>Smith, Mr. Gary</v>
          </cell>
          <cell r="I249">
            <v>0</v>
          </cell>
          <cell r="J249">
            <v>2101</v>
          </cell>
          <cell r="K249" t="str">
            <v>CIPEN Com/Ind Dvlpm</v>
          </cell>
          <cell r="L249">
            <v>29131</v>
          </cell>
          <cell r="M249">
            <v>70101</v>
          </cell>
          <cell r="N249">
            <v>0</v>
          </cell>
          <cell r="O249">
            <v>50661.32</v>
          </cell>
          <cell r="P249">
            <v>0</v>
          </cell>
          <cell r="Q249">
            <v>50661.32</v>
          </cell>
          <cell r="R249">
            <v>50661.32</v>
          </cell>
        </row>
        <row r="250">
          <cell r="A250">
            <v>513112</v>
          </cell>
          <cell r="B250" t="str">
            <v>Belc 10/48 Upgrade S/s 4431</v>
          </cell>
          <cell r="C250" t="str">
            <v>Belconnen 10/48 Upgrade S/s 4431 &amp; LV service to Labor Club</v>
          </cell>
          <cell r="D250" t="str">
            <v>Elec Ntwk Project Management</v>
          </cell>
          <cell r="E250" t="str">
            <v>CLOSED</v>
          </cell>
          <cell r="F250">
            <v>37012</v>
          </cell>
          <cell r="G250">
            <v>37427</v>
          </cell>
          <cell r="H250" t="str">
            <v>Peisley, Mr. Warren</v>
          </cell>
          <cell r="I250">
            <v>49967</v>
          </cell>
          <cell r="J250">
            <v>2101</v>
          </cell>
          <cell r="K250" t="str">
            <v>CIPEN Com/Ind Dvlpm</v>
          </cell>
          <cell r="L250">
            <v>29131</v>
          </cell>
          <cell r="M250">
            <v>70101</v>
          </cell>
          <cell r="N250">
            <v>0</v>
          </cell>
          <cell r="O250">
            <v>45016.4</v>
          </cell>
          <cell r="P250">
            <v>0</v>
          </cell>
          <cell r="Q250">
            <v>45068.56</v>
          </cell>
          <cell r="R250">
            <v>45068.56</v>
          </cell>
        </row>
        <row r="251">
          <cell r="A251">
            <v>513115</v>
          </cell>
          <cell r="B251" t="str">
            <v>Braddon 20-21/21 LV Service</v>
          </cell>
          <cell r="C251" t="str">
            <v>Braddon 20-21/21 LV Service Relocations to Caltex Service Station</v>
          </cell>
          <cell r="D251" t="str">
            <v>Elec Ntwk Project Management</v>
          </cell>
          <cell r="E251" t="str">
            <v>CLOSED</v>
          </cell>
          <cell r="F251">
            <v>37012</v>
          </cell>
          <cell r="G251">
            <v>37104</v>
          </cell>
          <cell r="H251" t="str">
            <v>Ochmanski, Mrs. Dana</v>
          </cell>
          <cell r="I251">
            <v>8200</v>
          </cell>
          <cell r="J251">
            <v>2101</v>
          </cell>
          <cell r="K251" t="str">
            <v>CIP ELEC Retic</v>
          </cell>
          <cell r="L251">
            <v>29131</v>
          </cell>
          <cell r="M251">
            <v>70123</v>
          </cell>
          <cell r="N251">
            <v>0</v>
          </cell>
          <cell r="O251">
            <v>1019.52</v>
          </cell>
          <cell r="P251">
            <v>0</v>
          </cell>
          <cell r="Q251">
            <v>7753.76</v>
          </cell>
          <cell r="R251">
            <v>7753.76</v>
          </cell>
        </row>
        <row r="252">
          <cell r="A252">
            <v>513117</v>
          </cell>
          <cell r="B252" t="str">
            <v>Belconnen 2/50 Sub Fitout</v>
          </cell>
          <cell r="C252" t="str">
            <v>Belconnen 2/50 Substation Fitout &amp; HV Retic DIMA Building Benjamin Stage 1</v>
          </cell>
          <cell r="D252" t="str">
            <v>Elec Ntwk Project Management</v>
          </cell>
          <cell r="E252" t="str">
            <v>Design</v>
          </cell>
          <cell r="F252">
            <v>37012</v>
          </cell>
          <cell r="G252">
            <v>37590</v>
          </cell>
          <cell r="H252" t="str">
            <v>Malcolm, Doug</v>
          </cell>
          <cell r="I252">
            <v>0</v>
          </cell>
          <cell r="J252">
            <v>2101</v>
          </cell>
          <cell r="K252" t="str">
            <v>CIPEN Com/Ind Dvlpm</v>
          </cell>
          <cell r="L252">
            <v>29131</v>
          </cell>
          <cell r="M252">
            <v>70101</v>
          </cell>
          <cell r="N252">
            <v>303.89</v>
          </cell>
          <cell r="O252">
            <v>4034.44</v>
          </cell>
          <cell r="P252">
            <v>4820.51</v>
          </cell>
          <cell r="Q252">
            <v>0</v>
          </cell>
          <cell r="R252">
            <v>4820.51</v>
          </cell>
        </row>
        <row r="253">
          <cell r="A253">
            <v>513118</v>
          </cell>
          <cell r="B253" t="str">
            <v>Belconnen 2/50 HV Reloc</v>
          </cell>
          <cell r="C253" t="str">
            <v>Belconnen 2/50 HV Relocations</v>
          </cell>
          <cell r="D253" t="str">
            <v>Elec Ntwk Project Management</v>
          </cell>
          <cell r="E253" t="str">
            <v>Field Complete</v>
          </cell>
          <cell r="F253">
            <v>37012</v>
          </cell>
          <cell r="G253">
            <v>37437</v>
          </cell>
          <cell r="H253" t="str">
            <v>Malcolm, Doug</v>
          </cell>
          <cell r="I253">
            <v>15009</v>
          </cell>
          <cell r="J253">
            <v>2101</v>
          </cell>
          <cell r="K253" t="str">
            <v>CIPEN Special Reqst</v>
          </cell>
          <cell r="L253">
            <v>29131</v>
          </cell>
          <cell r="M253">
            <v>70101</v>
          </cell>
          <cell r="N253">
            <v>0</v>
          </cell>
          <cell r="O253">
            <v>19030.22</v>
          </cell>
          <cell r="P253">
            <v>19030.22</v>
          </cell>
          <cell r="Q253">
            <v>0</v>
          </cell>
          <cell r="R253">
            <v>19030.22</v>
          </cell>
        </row>
        <row r="254">
          <cell r="A254">
            <v>513119</v>
          </cell>
          <cell r="B254" t="str">
            <v>Conder 2/228 HV/LV</v>
          </cell>
          <cell r="C254" t="str">
            <v>Conder 2/228 HV/LV Reticulation to ALDI Supermarket</v>
          </cell>
          <cell r="D254" t="str">
            <v>Elec Ntwk Project Management</v>
          </cell>
          <cell r="E254" t="str">
            <v>Design</v>
          </cell>
          <cell r="F254">
            <v>37012</v>
          </cell>
          <cell r="G254">
            <v>37499</v>
          </cell>
          <cell r="H254" t="str">
            <v>Hunnemann, Frank</v>
          </cell>
          <cell r="I254">
            <v>0</v>
          </cell>
          <cell r="J254">
            <v>2101</v>
          </cell>
          <cell r="K254" t="str">
            <v>CIPEN Com/Ind Dvlpm</v>
          </cell>
          <cell r="L254">
            <v>29131</v>
          </cell>
          <cell r="M254">
            <v>70101</v>
          </cell>
          <cell r="N254">
            <v>0</v>
          </cell>
          <cell r="O254">
            <v>192.07</v>
          </cell>
          <cell r="P254">
            <v>192.07</v>
          </cell>
          <cell r="Q254">
            <v>0</v>
          </cell>
          <cell r="R254">
            <v>192.07</v>
          </cell>
        </row>
        <row r="255">
          <cell r="A255">
            <v>513120</v>
          </cell>
          <cell r="B255" t="str">
            <v>Turner 5,18,19/38 LV Retic</v>
          </cell>
          <cell r="C255" t="str">
            <v>Turner 5,18,19/38 LV Reticulation/Supply to Units</v>
          </cell>
          <cell r="D255" t="str">
            <v>Elec Ntwk Project Management</v>
          </cell>
          <cell r="E255" t="str">
            <v>CLOSED</v>
          </cell>
          <cell r="F255">
            <v>37012</v>
          </cell>
          <cell r="G255">
            <v>37437</v>
          </cell>
          <cell r="H255" t="str">
            <v>Cortes, Frank</v>
          </cell>
          <cell r="I255">
            <v>8410</v>
          </cell>
          <cell r="J255">
            <v>2101</v>
          </cell>
          <cell r="K255" t="str">
            <v>CIPEN Urban Infill</v>
          </cell>
          <cell r="L255">
            <v>29131</v>
          </cell>
          <cell r="M255">
            <v>70101</v>
          </cell>
          <cell r="N255">
            <v>0</v>
          </cell>
          <cell r="O255">
            <v>13570.76</v>
          </cell>
          <cell r="P255">
            <v>0</v>
          </cell>
          <cell r="Q255">
            <v>13570.76</v>
          </cell>
          <cell r="R255">
            <v>13570.76</v>
          </cell>
        </row>
        <row r="256">
          <cell r="A256">
            <v>513122</v>
          </cell>
          <cell r="B256" t="str">
            <v>Griffith 19/39 LV Supply</v>
          </cell>
          <cell r="C256" t="str">
            <v>Griffith 19/39 LV Supply to multi unit development</v>
          </cell>
          <cell r="D256" t="str">
            <v>Elec Ntwk Project Management</v>
          </cell>
          <cell r="E256" t="str">
            <v>CLOSED</v>
          </cell>
          <cell r="F256">
            <v>37028</v>
          </cell>
          <cell r="G256">
            <v>37119</v>
          </cell>
          <cell r="H256" t="str">
            <v>Singh, Mr. Darshan</v>
          </cell>
          <cell r="I256">
            <v>3015</v>
          </cell>
          <cell r="J256">
            <v>2101</v>
          </cell>
          <cell r="K256" t="str">
            <v>CIPEN Urban Infill</v>
          </cell>
          <cell r="L256">
            <v>29131</v>
          </cell>
          <cell r="M256">
            <v>70101</v>
          </cell>
          <cell r="N256">
            <v>0</v>
          </cell>
          <cell r="O256">
            <v>403.44</v>
          </cell>
          <cell r="P256">
            <v>0</v>
          </cell>
          <cell r="Q256">
            <v>4046.44</v>
          </cell>
          <cell r="R256">
            <v>4046.44</v>
          </cell>
        </row>
        <row r="257">
          <cell r="A257">
            <v>513123</v>
          </cell>
          <cell r="B257" t="str">
            <v>Mitchell 41-42/7 HV/LV</v>
          </cell>
          <cell r="C257" t="str">
            <v>Mitchell 41-42/7 HV/LV Reticulation to Commercial development</v>
          </cell>
          <cell r="D257" t="str">
            <v>Elec Ntwk Project Management</v>
          </cell>
          <cell r="E257" t="str">
            <v>CLOSED</v>
          </cell>
          <cell r="F257">
            <v>37012</v>
          </cell>
          <cell r="G257">
            <v>37164</v>
          </cell>
          <cell r="H257" t="str">
            <v>Maguire, Paul</v>
          </cell>
          <cell r="I257">
            <v>64481</v>
          </cell>
          <cell r="J257">
            <v>2101</v>
          </cell>
          <cell r="K257" t="str">
            <v>CIPEN Com/Ind Dvlpm</v>
          </cell>
          <cell r="L257">
            <v>29131</v>
          </cell>
          <cell r="M257">
            <v>70101</v>
          </cell>
          <cell r="N257">
            <v>0</v>
          </cell>
          <cell r="O257">
            <v>54276.3</v>
          </cell>
          <cell r="P257">
            <v>0</v>
          </cell>
          <cell r="Q257">
            <v>63680.67</v>
          </cell>
          <cell r="R257">
            <v>63680.67</v>
          </cell>
        </row>
        <row r="258">
          <cell r="A258">
            <v>513124</v>
          </cell>
          <cell r="B258" t="str">
            <v>Amaroo 7/69 LV Retic</v>
          </cell>
          <cell r="C258" t="str">
            <v>Amaroo 7/69 LV Reticulation/Supply to Units</v>
          </cell>
          <cell r="D258" t="str">
            <v>Elec Ntwk Project Management</v>
          </cell>
          <cell r="E258" t="str">
            <v>CLOSED</v>
          </cell>
          <cell r="F258">
            <v>37012</v>
          </cell>
          <cell r="G258">
            <v>37164</v>
          </cell>
          <cell r="H258" t="str">
            <v>Singh, Mr. Darshan</v>
          </cell>
          <cell r="I258">
            <v>2548</v>
          </cell>
          <cell r="J258">
            <v>2101</v>
          </cell>
          <cell r="K258" t="str">
            <v>CIPEN Urban Infill</v>
          </cell>
          <cell r="L258">
            <v>29131</v>
          </cell>
          <cell r="M258">
            <v>70101</v>
          </cell>
          <cell r="N258">
            <v>0</v>
          </cell>
          <cell r="O258">
            <v>7571.43</v>
          </cell>
          <cell r="P258">
            <v>0</v>
          </cell>
          <cell r="Q258">
            <v>7571.43</v>
          </cell>
          <cell r="R258">
            <v>7571.43</v>
          </cell>
        </row>
        <row r="259">
          <cell r="A259">
            <v>513125</v>
          </cell>
          <cell r="B259" t="str">
            <v>Amaroo 3/69 LV Retic</v>
          </cell>
          <cell r="C259" t="str">
            <v>Amaroo 3/69 LV Reticulation/Supply to town houses</v>
          </cell>
          <cell r="D259" t="str">
            <v>Elec Ntwk Project Management</v>
          </cell>
          <cell r="E259" t="str">
            <v>Field Complete</v>
          </cell>
          <cell r="F259">
            <v>37012</v>
          </cell>
          <cell r="G259">
            <v>37164</v>
          </cell>
          <cell r="H259" t="str">
            <v>Singh, Mr. Darshan</v>
          </cell>
          <cell r="I259">
            <v>3174</v>
          </cell>
          <cell r="J259">
            <v>2101</v>
          </cell>
          <cell r="K259" t="str">
            <v>CIPEN Urban Infill</v>
          </cell>
          <cell r="L259">
            <v>29131</v>
          </cell>
          <cell r="M259">
            <v>70101</v>
          </cell>
          <cell r="N259">
            <v>0</v>
          </cell>
          <cell r="O259">
            <v>2418.42</v>
          </cell>
          <cell r="P259">
            <v>2418.42</v>
          </cell>
          <cell r="Q259">
            <v>0</v>
          </cell>
          <cell r="R259">
            <v>2418.42</v>
          </cell>
        </row>
        <row r="260">
          <cell r="A260">
            <v>513127</v>
          </cell>
          <cell r="B260" t="str">
            <v>Dunlop Estate 5/1 Stage 2B</v>
          </cell>
          <cell r="C260" t="str">
            <v>Dunlop Estate 5/1 Stage 2B Mains Reticulation</v>
          </cell>
          <cell r="D260" t="str">
            <v>Elec Ntwk Project Management</v>
          </cell>
          <cell r="E260" t="str">
            <v>CLOSED</v>
          </cell>
          <cell r="F260">
            <v>37012</v>
          </cell>
          <cell r="G260">
            <v>37406</v>
          </cell>
          <cell r="H260" t="str">
            <v>Smith, Mr. Gary</v>
          </cell>
          <cell r="I260">
            <v>33006</v>
          </cell>
          <cell r="J260">
            <v>2101</v>
          </cell>
          <cell r="K260" t="str">
            <v>CIPEN Urban Dvlpmnt</v>
          </cell>
          <cell r="L260">
            <v>29131</v>
          </cell>
          <cell r="M260">
            <v>70101</v>
          </cell>
          <cell r="N260">
            <v>0</v>
          </cell>
          <cell r="O260">
            <v>22125.439999999999</v>
          </cell>
          <cell r="P260">
            <v>0</v>
          </cell>
          <cell r="Q260">
            <v>22125.439999999999</v>
          </cell>
          <cell r="R260">
            <v>22125.439999999999</v>
          </cell>
        </row>
        <row r="261">
          <cell r="A261">
            <v>513128</v>
          </cell>
          <cell r="B261" t="str">
            <v>Dunlop Estate 5/1 Stage 2A</v>
          </cell>
          <cell r="C261" t="str">
            <v>Dunlop Estate 5/1 Stage 2A Mains Reticulation</v>
          </cell>
          <cell r="D261" t="str">
            <v>Elec Ntwk Project Management</v>
          </cell>
          <cell r="E261" t="str">
            <v>CLOSED</v>
          </cell>
          <cell r="F261">
            <v>37012</v>
          </cell>
          <cell r="G261">
            <v>37407</v>
          </cell>
          <cell r="H261" t="str">
            <v>Smith, Mr. Gary</v>
          </cell>
          <cell r="I261">
            <v>96080</v>
          </cell>
          <cell r="J261">
            <v>2101</v>
          </cell>
          <cell r="K261" t="str">
            <v>CIPEN Urban Dvlpmnt</v>
          </cell>
          <cell r="L261">
            <v>29131</v>
          </cell>
          <cell r="M261">
            <v>70101</v>
          </cell>
          <cell r="N261">
            <v>0</v>
          </cell>
          <cell r="O261">
            <v>86512.08</v>
          </cell>
          <cell r="P261">
            <v>0</v>
          </cell>
          <cell r="Q261">
            <v>86512.08</v>
          </cell>
          <cell r="R261">
            <v>86512.08</v>
          </cell>
        </row>
        <row r="262">
          <cell r="A262">
            <v>513130</v>
          </cell>
          <cell r="B262" t="str">
            <v>Woden Zone Sub KVGC 202</v>
          </cell>
          <cell r="C262" t="str">
            <v>Woden Zone Substation KVGC 202 Replacement</v>
          </cell>
          <cell r="D262" t="str">
            <v>Elec Ntwk Project Management</v>
          </cell>
          <cell r="E262" t="str">
            <v>CLOSED</v>
          </cell>
          <cell r="F262">
            <v>37039</v>
          </cell>
          <cell r="G262">
            <v>37096</v>
          </cell>
          <cell r="H262" t="str">
            <v>Roesler, Mr. Michael</v>
          </cell>
          <cell r="I262">
            <v>0</v>
          </cell>
          <cell r="J262">
            <v>2101</v>
          </cell>
          <cell r="K262" t="str">
            <v>CIP ELEC Retic</v>
          </cell>
          <cell r="L262">
            <v>29131</v>
          </cell>
          <cell r="M262">
            <v>70123</v>
          </cell>
          <cell r="N262">
            <v>0</v>
          </cell>
          <cell r="O262">
            <v>2265.14</v>
          </cell>
          <cell r="P262">
            <v>0</v>
          </cell>
          <cell r="Q262">
            <v>32622.959999999999</v>
          </cell>
          <cell r="R262">
            <v>32622.959999999999</v>
          </cell>
        </row>
        <row r="263">
          <cell r="A263">
            <v>513131</v>
          </cell>
          <cell r="B263" t="str">
            <v>Wanniassa Zone Sub KVGC 202</v>
          </cell>
          <cell r="C263" t="str">
            <v>Wanniassa Zone Substation Replacement KVGC 202</v>
          </cell>
          <cell r="D263" t="str">
            <v>Elec Ntwk Asset Performance</v>
          </cell>
          <cell r="E263" t="str">
            <v>CLOSED</v>
          </cell>
          <cell r="F263">
            <v>37039</v>
          </cell>
          <cell r="G263">
            <v>37098</v>
          </cell>
          <cell r="H263" t="str">
            <v>Roesler, Mr. Michael</v>
          </cell>
          <cell r="I263">
            <v>0</v>
          </cell>
          <cell r="J263">
            <v>2105</v>
          </cell>
          <cell r="K263" t="str">
            <v>CIPEN ZSS Replace</v>
          </cell>
          <cell r="L263">
            <v>29131</v>
          </cell>
          <cell r="M263">
            <v>70102</v>
          </cell>
          <cell r="N263">
            <v>0</v>
          </cell>
          <cell r="O263">
            <v>11737.4</v>
          </cell>
          <cell r="P263">
            <v>0</v>
          </cell>
          <cell r="Q263">
            <v>30191.94</v>
          </cell>
          <cell r="R263">
            <v>30191.94</v>
          </cell>
        </row>
        <row r="264">
          <cell r="A264">
            <v>513132</v>
          </cell>
          <cell r="B264" t="str">
            <v>City 12/15 Sub &amp; HV Retic</v>
          </cell>
          <cell r="C264" t="str">
            <v>City 12/15 Sub &amp; HV Retic</v>
          </cell>
          <cell r="D264" t="str">
            <v>Elec Ntwk Strategy&amp;Regulatory</v>
          </cell>
          <cell r="E264" t="str">
            <v>CLOSED</v>
          </cell>
          <cell r="F264">
            <v>37043</v>
          </cell>
          <cell r="G264">
            <v>37437</v>
          </cell>
          <cell r="H264" t="str">
            <v>Malcolm, Doug</v>
          </cell>
          <cell r="I264">
            <v>103396</v>
          </cell>
          <cell r="J264">
            <v>2102</v>
          </cell>
          <cell r="K264" t="str">
            <v>CIPEN DS S/S Augmen</v>
          </cell>
          <cell r="L264">
            <v>29131</v>
          </cell>
          <cell r="M264">
            <v>70103</v>
          </cell>
          <cell r="N264">
            <v>0</v>
          </cell>
          <cell r="O264">
            <v>104270.64</v>
          </cell>
          <cell r="P264">
            <v>0</v>
          </cell>
          <cell r="Q264">
            <v>105101.44</v>
          </cell>
          <cell r="R264">
            <v>105101.44</v>
          </cell>
        </row>
        <row r="265">
          <cell r="A265">
            <v>513133</v>
          </cell>
          <cell r="B265" t="str">
            <v>Conder 9/Banks 3 Stg 1C LV</v>
          </cell>
          <cell r="C265" t="str">
            <v>Conder 9/Banks 3 1C HV/LV Retic. to 52 Units</v>
          </cell>
          <cell r="D265" t="str">
            <v>Elec Ntwk Project Management</v>
          </cell>
          <cell r="E265" t="str">
            <v>CLOSED</v>
          </cell>
          <cell r="F265">
            <v>37043</v>
          </cell>
          <cell r="G265">
            <v>37437</v>
          </cell>
          <cell r="H265" t="str">
            <v>Peisley, Mr. Warren</v>
          </cell>
          <cell r="I265">
            <v>129524</v>
          </cell>
          <cell r="J265">
            <v>2101</v>
          </cell>
          <cell r="K265" t="str">
            <v>CIPEN Urban Dvlpmnt</v>
          </cell>
          <cell r="L265">
            <v>29131</v>
          </cell>
          <cell r="M265">
            <v>70101</v>
          </cell>
          <cell r="N265">
            <v>0</v>
          </cell>
          <cell r="O265">
            <v>116240.01</v>
          </cell>
          <cell r="P265">
            <v>0</v>
          </cell>
          <cell r="Q265">
            <v>116240.01</v>
          </cell>
          <cell r="R265">
            <v>116240.01</v>
          </cell>
        </row>
        <row r="266">
          <cell r="A266">
            <v>513136</v>
          </cell>
          <cell r="B266" t="str">
            <v>Gunghalin 3/1 HV/LV Retic</v>
          </cell>
          <cell r="C266" t="str">
            <v>Gunghalin Blk 3 Sec 1 HV/LV Reticulation to Wells Station Road Estate</v>
          </cell>
          <cell r="D266" t="str">
            <v>Elec Ntwk Project Management</v>
          </cell>
          <cell r="E266" t="str">
            <v>CLOSED</v>
          </cell>
          <cell r="F266">
            <v>37043</v>
          </cell>
          <cell r="H266" t="str">
            <v>Ochmanski, Mrs. Dana</v>
          </cell>
          <cell r="I266">
            <v>224900</v>
          </cell>
          <cell r="J266">
            <v>2101</v>
          </cell>
          <cell r="K266" t="str">
            <v>CIPEN Urban Dvlpmnt</v>
          </cell>
          <cell r="L266">
            <v>29131</v>
          </cell>
          <cell r="M266">
            <v>70101</v>
          </cell>
          <cell r="N266">
            <v>0</v>
          </cell>
          <cell r="O266">
            <v>210542.41</v>
          </cell>
          <cell r="P266">
            <v>0</v>
          </cell>
          <cell r="Q266">
            <v>210542.41</v>
          </cell>
          <cell r="R266">
            <v>210542.41</v>
          </cell>
        </row>
        <row r="267">
          <cell r="A267">
            <v>513138</v>
          </cell>
          <cell r="B267" t="str">
            <v>Braddon 6-9/15 LV O/H Reloc</v>
          </cell>
          <cell r="C267" t="str">
            <v>Braddon Blk 6-9 Sec 15 LV Overhead Relocation/Removal</v>
          </cell>
          <cell r="D267" t="str">
            <v>Elec Ntwk Project Management</v>
          </cell>
          <cell r="E267" t="str">
            <v>CLOSED</v>
          </cell>
          <cell r="F267">
            <v>37043</v>
          </cell>
          <cell r="G267">
            <v>37176</v>
          </cell>
          <cell r="H267" t="str">
            <v>Peisley, Mr. Warren</v>
          </cell>
          <cell r="I267">
            <v>4438</v>
          </cell>
          <cell r="J267">
            <v>2101</v>
          </cell>
          <cell r="K267" t="str">
            <v>CIPEN Special Reqst</v>
          </cell>
          <cell r="L267">
            <v>29131</v>
          </cell>
          <cell r="M267">
            <v>70101</v>
          </cell>
          <cell r="N267">
            <v>0</v>
          </cell>
          <cell r="O267">
            <v>1617.84</v>
          </cell>
          <cell r="P267">
            <v>0</v>
          </cell>
          <cell r="Q267">
            <v>6569.64</v>
          </cell>
          <cell r="R267">
            <v>6569.64</v>
          </cell>
        </row>
        <row r="268">
          <cell r="A268">
            <v>513139</v>
          </cell>
          <cell r="B268" t="str">
            <v>Campbell 7/22 LV O/Head Reloc</v>
          </cell>
          <cell r="C268" t="str">
            <v>Campbell Blk 7 Sec 22 LV Overhead Relocation</v>
          </cell>
          <cell r="D268" t="str">
            <v>Elec Ntwk Project Management</v>
          </cell>
          <cell r="E268" t="str">
            <v>In Field</v>
          </cell>
          <cell r="F268">
            <v>37043</v>
          </cell>
          <cell r="H268" t="str">
            <v>Maguire, Paul</v>
          </cell>
          <cell r="I268">
            <v>4770</v>
          </cell>
          <cell r="J268">
            <v>2101</v>
          </cell>
          <cell r="K268" t="str">
            <v>CIPEN Special Reqst</v>
          </cell>
          <cell r="L268">
            <v>29131</v>
          </cell>
          <cell r="M268">
            <v>70101</v>
          </cell>
          <cell r="N268">
            <v>261.66000000000003</v>
          </cell>
          <cell r="O268">
            <v>978.75</v>
          </cell>
          <cell r="P268">
            <v>1106.6099999999999</v>
          </cell>
          <cell r="Q268">
            <v>0</v>
          </cell>
          <cell r="R268">
            <v>1106.6099999999999</v>
          </cell>
        </row>
        <row r="269">
          <cell r="A269">
            <v>513140</v>
          </cell>
          <cell r="B269" t="str">
            <v>Greenway 2/30 LV Retic</v>
          </cell>
          <cell r="C269" t="str">
            <v>Greenway Blk 2 Sec 30 LV Retic/ Supply to 24 Townhouses</v>
          </cell>
          <cell r="D269" t="str">
            <v>Elec Ntwk Project Management</v>
          </cell>
          <cell r="E269" t="str">
            <v>Field Complete</v>
          </cell>
          <cell r="F269">
            <v>37043</v>
          </cell>
          <cell r="H269" t="str">
            <v>Singh, Mr. Darshan</v>
          </cell>
          <cell r="I269">
            <v>11300</v>
          </cell>
          <cell r="J269">
            <v>2101</v>
          </cell>
          <cell r="K269" t="str">
            <v>CIPEN Urban Dvlpmnt</v>
          </cell>
          <cell r="L269">
            <v>29131</v>
          </cell>
          <cell r="M269">
            <v>70101</v>
          </cell>
          <cell r="N269">
            <v>-800.27</v>
          </cell>
          <cell r="O269">
            <v>13779.31</v>
          </cell>
          <cell r="P269">
            <v>13779.31</v>
          </cell>
          <cell r="Q269">
            <v>0</v>
          </cell>
          <cell r="R269">
            <v>13779.31</v>
          </cell>
        </row>
        <row r="270">
          <cell r="A270">
            <v>513141</v>
          </cell>
          <cell r="B270" t="str">
            <v>Forrest 3/30 Temp Supply</v>
          </cell>
          <cell r="C270" t="str">
            <v>Forrest 3/30 Temp Supply to Building Site</v>
          </cell>
          <cell r="D270" t="str">
            <v>Elec Ntwk Project Management</v>
          </cell>
          <cell r="E270" t="str">
            <v>CLOSED</v>
          </cell>
          <cell r="F270">
            <v>37043</v>
          </cell>
          <cell r="G270">
            <v>37164</v>
          </cell>
          <cell r="H270" t="str">
            <v>Malcolm, Doug</v>
          </cell>
          <cell r="I270">
            <v>43638</v>
          </cell>
          <cell r="J270">
            <v>2101</v>
          </cell>
          <cell r="K270" t="str">
            <v>CIPEN Com/Ind Dvlpm</v>
          </cell>
          <cell r="L270">
            <v>29131</v>
          </cell>
          <cell r="M270">
            <v>70101</v>
          </cell>
          <cell r="N270">
            <v>0</v>
          </cell>
          <cell r="O270">
            <v>42692.93</v>
          </cell>
          <cell r="P270">
            <v>0</v>
          </cell>
          <cell r="Q270">
            <v>43108.33</v>
          </cell>
          <cell r="R270">
            <v>43108.33</v>
          </cell>
        </row>
        <row r="271">
          <cell r="A271">
            <v>513142</v>
          </cell>
          <cell r="B271" t="str">
            <v>Nicholls 14B Harc Hill LV</v>
          </cell>
          <cell r="C271" t="str">
            <v>Nicholls 14B Harcourt Hill LV Reticulation</v>
          </cell>
          <cell r="D271" t="str">
            <v>Elec Ntwk Project Management</v>
          </cell>
          <cell r="E271" t="str">
            <v>CLOSED</v>
          </cell>
          <cell r="F271">
            <v>37043</v>
          </cell>
          <cell r="G271">
            <v>37407</v>
          </cell>
          <cell r="H271" t="str">
            <v>Peisley, Mr. Warren</v>
          </cell>
          <cell r="I271">
            <v>28842</v>
          </cell>
          <cell r="J271">
            <v>2101</v>
          </cell>
          <cell r="K271" t="str">
            <v>CIPEN Urban Dvlpmnt</v>
          </cell>
          <cell r="L271">
            <v>29131</v>
          </cell>
          <cell r="M271">
            <v>70101</v>
          </cell>
          <cell r="N271">
            <v>0</v>
          </cell>
          <cell r="O271">
            <v>29026.82</v>
          </cell>
          <cell r="P271">
            <v>0</v>
          </cell>
          <cell r="Q271">
            <v>30526.82</v>
          </cell>
          <cell r="R271">
            <v>30526.82</v>
          </cell>
        </row>
        <row r="272">
          <cell r="A272">
            <v>513143</v>
          </cell>
          <cell r="B272" t="str">
            <v>Spinaway Cable 2001-2002</v>
          </cell>
          <cell r="C272" t="str">
            <v>Spinaway Cable 2001-2002</v>
          </cell>
          <cell r="D272" t="str">
            <v>Elec Ntwk Asset Performance</v>
          </cell>
          <cell r="E272" t="str">
            <v>In Field</v>
          </cell>
          <cell r="F272">
            <v>37012</v>
          </cell>
          <cell r="G272">
            <v>37802</v>
          </cell>
          <cell r="H272" t="str">
            <v>Argue, Mr. Fraser</v>
          </cell>
          <cell r="I272">
            <v>0</v>
          </cell>
          <cell r="J272">
            <v>2105</v>
          </cell>
          <cell r="K272" t="str">
            <v>CIPEN Meter Replace</v>
          </cell>
          <cell r="L272">
            <v>29131</v>
          </cell>
          <cell r="M272">
            <v>70102</v>
          </cell>
          <cell r="N272">
            <v>10388.43</v>
          </cell>
          <cell r="O272">
            <v>191098.85</v>
          </cell>
          <cell r="P272">
            <v>7545.7</v>
          </cell>
          <cell r="Q272">
            <v>189290.02</v>
          </cell>
          <cell r="R272">
            <v>196835.72</v>
          </cell>
        </row>
        <row r="273">
          <cell r="A273">
            <v>513145</v>
          </cell>
          <cell r="B273" t="str">
            <v>Charnwood 57/96 LV Reloc</v>
          </cell>
          <cell r="C273" t="str">
            <v>Charnwood 57/96 LV Relocation</v>
          </cell>
          <cell r="D273" t="str">
            <v>Elec Ntwk Project Management</v>
          </cell>
          <cell r="E273" t="str">
            <v>Field Complete</v>
          </cell>
          <cell r="F273">
            <v>37063</v>
          </cell>
          <cell r="H273" t="str">
            <v>Singh, Mr. Darshan</v>
          </cell>
          <cell r="I273">
            <v>11409</v>
          </cell>
          <cell r="J273">
            <v>2101</v>
          </cell>
          <cell r="K273" t="str">
            <v>CIPEN Special Reqst</v>
          </cell>
          <cell r="L273">
            <v>29131</v>
          </cell>
          <cell r="M273">
            <v>70101</v>
          </cell>
          <cell r="N273">
            <v>0</v>
          </cell>
          <cell r="O273">
            <v>20753.84</v>
          </cell>
          <cell r="P273">
            <v>21153.84</v>
          </cell>
          <cell r="Q273">
            <v>0</v>
          </cell>
          <cell r="R273">
            <v>21153.84</v>
          </cell>
        </row>
        <row r="274">
          <cell r="A274">
            <v>513146</v>
          </cell>
          <cell r="B274" t="str">
            <v>Mitchell opp 7/21 LV</v>
          </cell>
          <cell r="C274" t="str">
            <v>Mitchell opp 7/21 LV to Waste Mgmt Site</v>
          </cell>
          <cell r="D274" t="str">
            <v>Elec Ntwk Project Management</v>
          </cell>
          <cell r="E274" t="str">
            <v>Field Complete</v>
          </cell>
          <cell r="F274">
            <v>37063</v>
          </cell>
          <cell r="H274" t="str">
            <v>Rewal, Mr. Subhash</v>
          </cell>
          <cell r="I274">
            <v>74545</v>
          </cell>
          <cell r="J274">
            <v>2101</v>
          </cell>
          <cell r="K274" t="str">
            <v>CIPEN Com/Ind Dvlpm</v>
          </cell>
          <cell r="L274">
            <v>29131</v>
          </cell>
          <cell r="M274">
            <v>70101</v>
          </cell>
          <cell r="N274">
            <v>209.69</v>
          </cell>
          <cell r="O274">
            <v>43947.79</v>
          </cell>
          <cell r="P274">
            <v>46227.79</v>
          </cell>
          <cell r="Q274">
            <v>0</v>
          </cell>
          <cell r="R274">
            <v>46227.79</v>
          </cell>
        </row>
        <row r="275">
          <cell r="A275">
            <v>513147</v>
          </cell>
          <cell r="B275" t="str">
            <v>Latham Sec 14 LV Supply</v>
          </cell>
          <cell r="C275" t="str">
            <v>Latham Sec 14 LV Supply to TransAct Hub</v>
          </cell>
          <cell r="D275" t="str">
            <v>Elec Ntwk Project Management</v>
          </cell>
          <cell r="E275" t="str">
            <v>In Field</v>
          </cell>
          <cell r="F275">
            <v>37063</v>
          </cell>
          <cell r="G275">
            <v>37437</v>
          </cell>
          <cell r="H275" t="str">
            <v>Singh, Mr. Darshan</v>
          </cell>
          <cell r="I275">
            <v>16900</v>
          </cell>
          <cell r="J275">
            <v>2101</v>
          </cell>
          <cell r="K275" t="str">
            <v>CIPEN Com/Ind Dvlpm</v>
          </cell>
          <cell r="L275">
            <v>29131</v>
          </cell>
          <cell r="M275">
            <v>70101</v>
          </cell>
          <cell r="N275">
            <v>27256.39</v>
          </cell>
          <cell r="O275">
            <v>31741.38</v>
          </cell>
          <cell r="P275">
            <v>31893.53</v>
          </cell>
          <cell r="Q275">
            <v>0</v>
          </cell>
          <cell r="R275">
            <v>31893.53</v>
          </cell>
        </row>
        <row r="276">
          <cell r="A276">
            <v>513148</v>
          </cell>
          <cell r="B276" t="str">
            <v>TransAct Node (Special Design)</v>
          </cell>
          <cell r="C276" t="str">
            <v>TransAct Node (Special Design)</v>
          </cell>
          <cell r="D276" t="str">
            <v>Elec Ntwk Project Management</v>
          </cell>
          <cell r="E276" t="str">
            <v>In Field</v>
          </cell>
          <cell r="F276">
            <v>37043</v>
          </cell>
          <cell r="H276" t="str">
            <v>Rewal, Mr. Subhash</v>
          </cell>
          <cell r="I276">
            <v>5051</v>
          </cell>
          <cell r="J276">
            <v>2101</v>
          </cell>
          <cell r="K276" t="str">
            <v>CIPEN Com/Ind Dvlpm</v>
          </cell>
          <cell r="L276">
            <v>29131</v>
          </cell>
          <cell r="M276">
            <v>70101</v>
          </cell>
          <cell r="N276">
            <v>0</v>
          </cell>
          <cell r="O276">
            <v>28862.18</v>
          </cell>
          <cell r="P276">
            <v>29502.78</v>
          </cell>
          <cell r="Q276">
            <v>0</v>
          </cell>
          <cell r="R276">
            <v>29502.78</v>
          </cell>
        </row>
        <row r="277">
          <cell r="A277">
            <v>513149</v>
          </cell>
          <cell r="B277" t="str">
            <v>Bruce 1/87 LV Reticulation</v>
          </cell>
          <cell r="C277" t="str">
            <v>Bruce 1/87 LV Reticulation and Supply to 18 Units</v>
          </cell>
          <cell r="D277" t="str">
            <v>Elec Ntwk Project Management</v>
          </cell>
          <cell r="E277" t="str">
            <v>CLOSED</v>
          </cell>
          <cell r="F277">
            <v>37068</v>
          </cell>
          <cell r="G277">
            <v>37437</v>
          </cell>
          <cell r="H277" t="str">
            <v>Singh, Mr. Darshan</v>
          </cell>
          <cell r="I277">
            <v>6215</v>
          </cell>
          <cell r="J277">
            <v>2101</v>
          </cell>
          <cell r="K277" t="str">
            <v>CIPEN Urban Infill</v>
          </cell>
          <cell r="L277">
            <v>29131</v>
          </cell>
          <cell r="M277">
            <v>70101</v>
          </cell>
          <cell r="N277">
            <v>0</v>
          </cell>
          <cell r="O277">
            <v>4742.13</v>
          </cell>
          <cell r="P277">
            <v>0</v>
          </cell>
          <cell r="Q277">
            <v>4742.13</v>
          </cell>
          <cell r="R277">
            <v>4742.13</v>
          </cell>
        </row>
        <row r="278">
          <cell r="A278">
            <v>513150</v>
          </cell>
          <cell r="B278" t="str">
            <v>Dunlop 11/27 LV Reticulation</v>
          </cell>
          <cell r="C278" t="str">
            <v>Dunlop 11/27 LV Reticulation and Supply to 8 Town Houses</v>
          </cell>
          <cell r="D278" t="str">
            <v>Elec Ntwk Project Management</v>
          </cell>
          <cell r="E278" t="str">
            <v>CLOSED</v>
          </cell>
          <cell r="F278">
            <v>37068</v>
          </cell>
          <cell r="G278">
            <v>37386</v>
          </cell>
          <cell r="H278" t="str">
            <v>Singh, Mr. Darshan</v>
          </cell>
          <cell r="I278">
            <v>3870</v>
          </cell>
          <cell r="J278">
            <v>2101</v>
          </cell>
          <cell r="K278" t="str">
            <v>CIPEN Urban Infill</v>
          </cell>
          <cell r="L278">
            <v>29131</v>
          </cell>
          <cell r="M278">
            <v>70101</v>
          </cell>
          <cell r="N278">
            <v>0</v>
          </cell>
          <cell r="O278">
            <v>4448</v>
          </cell>
          <cell r="P278">
            <v>0</v>
          </cell>
          <cell r="Q278">
            <v>4448</v>
          </cell>
          <cell r="R278">
            <v>4448</v>
          </cell>
        </row>
        <row r="279">
          <cell r="A279">
            <v>513151</v>
          </cell>
          <cell r="B279" t="str">
            <v>Gordon 6 Estate Stage 1 HV/LV</v>
          </cell>
          <cell r="C279" t="str">
            <v>Gordon 6 Estate Stg 1 HV/LV Reticulation</v>
          </cell>
          <cell r="D279" t="str">
            <v>Elec Ntwk Project Management</v>
          </cell>
          <cell r="E279" t="str">
            <v>CLOSED</v>
          </cell>
          <cell r="F279">
            <v>37068</v>
          </cell>
          <cell r="G279">
            <v>37405</v>
          </cell>
          <cell r="H279" t="str">
            <v>Peisley, Mr. Warren</v>
          </cell>
          <cell r="I279">
            <v>118870</v>
          </cell>
          <cell r="J279">
            <v>2101</v>
          </cell>
          <cell r="K279" t="str">
            <v>CIPEN Urban Dvlpmnt</v>
          </cell>
          <cell r="L279">
            <v>29131</v>
          </cell>
          <cell r="M279">
            <v>70101</v>
          </cell>
          <cell r="N279">
            <v>0</v>
          </cell>
          <cell r="O279">
            <v>112596.25</v>
          </cell>
          <cell r="P279">
            <v>0</v>
          </cell>
          <cell r="Q279">
            <v>112596.25</v>
          </cell>
          <cell r="R279">
            <v>112596.25</v>
          </cell>
        </row>
        <row r="280">
          <cell r="A280">
            <v>513152</v>
          </cell>
          <cell r="B280" t="str">
            <v>Campbell RMC LV Supply</v>
          </cell>
          <cell r="C280" t="str">
            <v>Campbell RMC LV Supply to Nimox Bldg</v>
          </cell>
          <cell r="D280" t="str">
            <v>Elec Ntwk Project Management</v>
          </cell>
          <cell r="E280" t="str">
            <v>In Field</v>
          </cell>
          <cell r="F280">
            <v>37068</v>
          </cell>
          <cell r="H280" t="str">
            <v>Cortes, Frank</v>
          </cell>
          <cell r="I280">
            <v>12240</v>
          </cell>
          <cell r="J280">
            <v>2101</v>
          </cell>
          <cell r="K280" t="str">
            <v>CIPEN Com/Ind Dvlpm</v>
          </cell>
          <cell r="L280">
            <v>29131</v>
          </cell>
          <cell r="M280">
            <v>70101</v>
          </cell>
          <cell r="N280">
            <v>0</v>
          </cell>
          <cell r="O280">
            <v>13811.15</v>
          </cell>
          <cell r="P280">
            <v>13811.15</v>
          </cell>
          <cell r="Q280">
            <v>0</v>
          </cell>
          <cell r="R280">
            <v>13811.15</v>
          </cell>
        </row>
        <row r="281">
          <cell r="A281">
            <v>513154</v>
          </cell>
          <cell r="B281" t="str">
            <v>Farrer 8/40 LV O/H Relocations</v>
          </cell>
          <cell r="C281" t="str">
            <v>Farrer Blk 8 Sec 40 LV O/H Relocations/Removals</v>
          </cell>
          <cell r="D281" t="str">
            <v>Elec Ntwk Project Management</v>
          </cell>
          <cell r="E281" t="str">
            <v>Design</v>
          </cell>
          <cell r="F281">
            <v>37068</v>
          </cell>
          <cell r="G281">
            <v>37529</v>
          </cell>
          <cell r="H281" t="str">
            <v>Peisley, Mr. Warren</v>
          </cell>
          <cell r="I281">
            <v>0</v>
          </cell>
          <cell r="J281">
            <v>2101</v>
          </cell>
          <cell r="K281" t="str">
            <v>CIPEN Special Reqst</v>
          </cell>
          <cell r="L281">
            <v>29131</v>
          </cell>
          <cell r="M281">
            <v>70101</v>
          </cell>
          <cell r="N281">
            <v>350.76</v>
          </cell>
          <cell r="O281">
            <v>841.81</v>
          </cell>
          <cell r="P281">
            <v>841.81</v>
          </cell>
          <cell r="Q281">
            <v>0</v>
          </cell>
          <cell r="R281">
            <v>841.81</v>
          </cell>
        </row>
        <row r="282">
          <cell r="A282">
            <v>513156</v>
          </cell>
          <cell r="B282" t="str">
            <v>Majura A/port Relocate HV</v>
          </cell>
          <cell r="C282" t="str">
            <v>Majura Airport Relocate HV &amp; Pilot Cable</v>
          </cell>
          <cell r="D282" t="str">
            <v>Elec Ntwk Project Management</v>
          </cell>
          <cell r="E282" t="str">
            <v>CLOSED</v>
          </cell>
          <cell r="F282">
            <v>37082</v>
          </cell>
          <cell r="G282">
            <v>37164</v>
          </cell>
          <cell r="H282" t="str">
            <v>Maguire, Paul</v>
          </cell>
          <cell r="I282">
            <v>21768</v>
          </cell>
          <cell r="J282">
            <v>2101</v>
          </cell>
          <cell r="K282" t="str">
            <v>CIPEN Special Reqst</v>
          </cell>
          <cell r="L282">
            <v>29131</v>
          </cell>
          <cell r="M282">
            <v>70101</v>
          </cell>
          <cell r="N282">
            <v>0</v>
          </cell>
          <cell r="O282">
            <v>24383.56</v>
          </cell>
          <cell r="P282">
            <v>0</v>
          </cell>
          <cell r="Q282">
            <v>24383.56</v>
          </cell>
          <cell r="R282">
            <v>24383.56</v>
          </cell>
        </row>
        <row r="283">
          <cell r="A283">
            <v>513157</v>
          </cell>
          <cell r="B283" t="str">
            <v>O'Con 1/86 UG/LV Conductors</v>
          </cell>
          <cell r="C283" t="str">
            <v>O'Connor Adj Blk 1 Sec 86 UG/LV Conductors</v>
          </cell>
          <cell r="D283" t="str">
            <v>Elec Ntwk Asset Performance</v>
          </cell>
          <cell r="E283" t="str">
            <v>Field Complete</v>
          </cell>
          <cell r="F283">
            <v>36858</v>
          </cell>
          <cell r="G283">
            <v>37315</v>
          </cell>
          <cell r="H283" t="str">
            <v>Maguire, Paul</v>
          </cell>
          <cell r="I283">
            <v>0</v>
          </cell>
          <cell r="J283">
            <v>2105</v>
          </cell>
          <cell r="K283" t="str">
            <v>CIPEN DS U/G Replac</v>
          </cell>
          <cell r="L283">
            <v>29131</v>
          </cell>
          <cell r="M283">
            <v>70102</v>
          </cell>
          <cell r="N283">
            <v>0</v>
          </cell>
          <cell r="O283">
            <v>11260</v>
          </cell>
          <cell r="P283">
            <v>11260</v>
          </cell>
          <cell r="Q283">
            <v>0</v>
          </cell>
          <cell r="R283">
            <v>11260</v>
          </cell>
        </row>
        <row r="284">
          <cell r="A284">
            <v>513158</v>
          </cell>
          <cell r="B284" t="str">
            <v>Gowr 1/292  LV Retic Stg 1</v>
          </cell>
          <cell r="C284" t="str">
            <v>Gowrie Blk 1 Sec 292 LV Reticulation  Stage 1</v>
          </cell>
          <cell r="D284" t="str">
            <v>Elec Ntwk Project Management</v>
          </cell>
          <cell r="E284" t="str">
            <v>CLOSED</v>
          </cell>
          <cell r="F284">
            <v>37076</v>
          </cell>
          <cell r="G284">
            <v>37164</v>
          </cell>
          <cell r="H284" t="str">
            <v>Rewal, Mr. Subhash</v>
          </cell>
          <cell r="I284">
            <v>8100</v>
          </cell>
          <cell r="J284">
            <v>2101</v>
          </cell>
          <cell r="K284" t="str">
            <v>CIPEN Urban Infill</v>
          </cell>
          <cell r="L284">
            <v>29131</v>
          </cell>
          <cell r="M284">
            <v>70101</v>
          </cell>
          <cell r="N284">
            <v>0</v>
          </cell>
          <cell r="O284">
            <v>11022.07</v>
          </cell>
          <cell r="P284">
            <v>0</v>
          </cell>
          <cell r="Q284">
            <v>11022.07</v>
          </cell>
          <cell r="R284">
            <v>11022.07</v>
          </cell>
        </row>
        <row r="285">
          <cell r="A285">
            <v>513159</v>
          </cell>
          <cell r="B285" t="str">
            <v>Melb 1/68 Replace S/S 2729</v>
          </cell>
          <cell r="C285" t="str">
            <v>Melba Blk 1 Sec 68 Replacement S/S 2729</v>
          </cell>
          <cell r="D285" t="str">
            <v>Elec Ntwk Asset Performance</v>
          </cell>
          <cell r="E285" t="str">
            <v>Design</v>
          </cell>
          <cell r="F285">
            <v>37084</v>
          </cell>
          <cell r="G285">
            <v>37469</v>
          </cell>
          <cell r="H285" t="str">
            <v>Tinio, Mr. Raul</v>
          </cell>
          <cell r="I285">
            <v>0</v>
          </cell>
          <cell r="J285">
            <v>2105</v>
          </cell>
          <cell r="K285" t="str">
            <v>CIPEN DS S/S Replac</v>
          </cell>
          <cell r="L285">
            <v>29131</v>
          </cell>
          <cell r="M285">
            <v>70102</v>
          </cell>
          <cell r="N285">
            <v>331.13</v>
          </cell>
          <cell r="O285">
            <v>331.13</v>
          </cell>
          <cell r="P285">
            <v>331.13</v>
          </cell>
          <cell r="Q285">
            <v>0</v>
          </cell>
          <cell r="R285">
            <v>331.13</v>
          </cell>
        </row>
        <row r="286">
          <cell r="A286">
            <v>513161</v>
          </cell>
          <cell r="B286" t="str">
            <v>Mitc 43/7 LV Supply</v>
          </cell>
          <cell r="C286" t="str">
            <v>Mitchell 43/7 LV Supply Commercial Development</v>
          </cell>
          <cell r="D286" t="str">
            <v>Elec Ntwk Project Management</v>
          </cell>
          <cell r="E286" t="str">
            <v>CLOSED</v>
          </cell>
          <cell r="F286">
            <v>37090</v>
          </cell>
          <cell r="H286" t="str">
            <v>Maguire, Paul</v>
          </cell>
          <cell r="I286">
            <v>11443</v>
          </cell>
          <cell r="J286">
            <v>2101</v>
          </cell>
          <cell r="K286" t="str">
            <v>CIPEN Com/Ind Dvlpm</v>
          </cell>
          <cell r="L286">
            <v>29131</v>
          </cell>
          <cell r="M286">
            <v>70101</v>
          </cell>
          <cell r="N286">
            <v>0</v>
          </cell>
          <cell r="O286">
            <v>12328.87</v>
          </cell>
          <cell r="P286">
            <v>0</v>
          </cell>
          <cell r="Q286">
            <v>12328.87</v>
          </cell>
          <cell r="R286">
            <v>12328.87</v>
          </cell>
        </row>
        <row r="287">
          <cell r="A287">
            <v>513162</v>
          </cell>
          <cell r="B287" t="str">
            <v>Amar Blk 5 Sec 69 LV Retic</v>
          </cell>
          <cell r="C287" t="str">
            <v>Amaroo Blk 5 Sec 69 LV Reticulation to T/House</v>
          </cell>
          <cell r="D287" t="str">
            <v>Elec Ntwk Project Management</v>
          </cell>
          <cell r="E287" t="str">
            <v>CLOSED</v>
          </cell>
          <cell r="F287">
            <v>37090</v>
          </cell>
          <cell r="H287" t="str">
            <v>Singh, Mr. Darshan</v>
          </cell>
          <cell r="I287">
            <v>1450</v>
          </cell>
          <cell r="J287">
            <v>2101</v>
          </cell>
          <cell r="K287" t="str">
            <v>CIPEN Urban Infill</v>
          </cell>
          <cell r="L287">
            <v>29131</v>
          </cell>
          <cell r="M287">
            <v>70101</v>
          </cell>
          <cell r="N287">
            <v>0</v>
          </cell>
          <cell r="O287">
            <v>1938.88</v>
          </cell>
          <cell r="P287">
            <v>0</v>
          </cell>
          <cell r="Q287">
            <v>1938.88</v>
          </cell>
          <cell r="R287">
            <v>1938.88</v>
          </cell>
        </row>
        <row r="288">
          <cell r="A288">
            <v>513163</v>
          </cell>
          <cell r="B288" t="str">
            <v>Amar Opp Sec 88 LV Supply</v>
          </cell>
          <cell r="C288" t="str">
            <v>Amaroo Opp. Section 88 LV Supply to Sales Office</v>
          </cell>
          <cell r="D288" t="str">
            <v>Elec Ntwk Project Management</v>
          </cell>
          <cell r="E288" t="str">
            <v>CLOSED</v>
          </cell>
          <cell r="F288">
            <v>37090</v>
          </cell>
          <cell r="H288" t="str">
            <v>Singh, Mr. Darshan</v>
          </cell>
          <cell r="I288">
            <v>3930</v>
          </cell>
          <cell r="J288">
            <v>2101</v>
          </cell>
          <cell r="K288" t="str">
            <v>CIPEN Urban Dvlpmnt</v>
          </cell>
          <cell r="L288">
            <v>29131</v>
          </cell>
          <cell r="M288">
            <v>70101</v>
          </cell>
          <cell r="N288">
            <v>0</v>
          </cell>
          <cell r="O288">
            <v>3813.22</v>
          </cell>
          <cell r="P288">
            <v>0</v>
          </cell>
          <cell r="Q288">
            <v>3813.22</v>
          </cell>
          <cell r="R288">
            <v>3813.22</v>
          </cell>
        </row>
        <row r="289">
          <cell r="A289">
            <v>513164</v>
          </cell>
          <cell r="B289" t="str">
            <v>Park Sec 29 HV Retic &amp; S/S</v>
          </cell>
          <cell r="C289" t="str">
            <v>Parkes Sec 29 HV Retic &amp; S/S Fitout to ANG</v>
          </cell>
          <cell r="D289" t="str">
            <v>Elec Ntwk Strategy&amp;Regulatory</v>
          </cell>
          <cell r="E289" t="str">
            <v>Design</v>
          </cell>
          <cell r="F289">
            <v>37073</v>
          </cell>
          <cell r="G289">
            <v>37437</v>
          </cell>
          <cell r="H289" t="str">
            <v>Malcolm, Doug</v>
          </cell>
          <cell r="I289">
            <v>0</v>
          </cell>
          <cell r="J289">
            <v>2102</v>
          </cell>
          <cell r="K289" t="str">
            <v>CIPEN DS S/S Augmen</v>
          </cell>
          <cell r="L289">
            <v>29131</v>
          </cell>
          <cell r="M289">
            <v>70103</v>
          </cell>
          <cell r="N289">
            <v>0</v>
          </cell>
          <cell r="O289">
            <v>1188.6199999999999</v>
          </cell>
          <cell r="P289">
            <v>1188.6199999999999</v>
          </cell>
          <cell r="Q289">
            <v>0</v>
          </cell>
          <cell r="R289">
            <v>1188.6199999999999</v>
          </cell>
        </row>
        <row r="290">
          <cell r="A290">
            <v>513165</v>
          </cell>
          <cell r="B290" t="str">
            <v>RedH 2/6 HV/LV Retic Can</v>
          </cell>
          <cell r="C290" t="str">
            <v>Red Hill 2/6 HV/LV Retic Canberra Boys Grammar</v>
          </cell>
          <cell r="D290" t="str">
            <v>Elec Ntwk Project Management</v>
          </cell>
          <cell r="E290" t="str">
            <v>In Field</v>
          </cell>
          <cell r="F290">
            <v>37090</v>
          </cell>
          <cell r="G290">
            <v>37590</v>
          </cell>
          <cell r="H290" t="str">
            <v>Peisley, Mr. Warren</v>
          </cell>
          <cell r="I290">
            <v>31617</v>
          </cell>
          <cell r="J290">
            <v>2101</v>
          </cell>
          <cell r="K290" t="str">
            <v>CIPEN Urban Infill</v>
          </cell>
          <cell r="L290">
            <v>29131</v>
          </cell>
          <cell r="M290">
            <v>70101</v>
          </cell>
          <cell r="N290">
            <v>0</v>
          </cell>
          <cell r="O290">
            <v>826.43</v>
          </cell>
          <cell r="P290">
            <v>826.43</v>
          </cell>
          <cell r="Q290">
            <v>0</v>
          </cell>
          <cell r="R290">
            <v>826.43</v>
          </cell>
        </row>
        <row r="291">
          <cell r="A291">
            <v>513166</v>
          </cell>
          <cell r="B291" t="str">
            <v>Ngun 6/185 LV Supply</v>
          </cell>
          <cell r="C291" t="str">
            <v>Ngunnawal 6/185 LV Supply to 4 T/Houses</v>
          </cell>
          <cell r="D291" t="str">
            <v>Elec Ntwk Project Management</v>
          </cell>
          <cell r="E291" t="str">
            <v>CLOSED</v>
          </cell>
          <cell r="F291">
            <v>37090</v>
          </cell>
          <cell r="G291">
            <v>37437</v>
          </cell>
          <cell r="H291" t="str">
            <v>Singh, Mr. Darshan</v>
          </cell>
          <cell r="I291">
            <v>1640</v>
          </cell>
          <cell r="J291">
            <v>2101</v>
          </cell>
          <cell r="K291" t="str">
            <v>CIPEN Urban Infill</v>
          </cell>
          <cell r="L291">
            <v>29131</v>
          </cell>
          <cell r="M291">
            <v>70101</v>
          </cell>
          <cell r="N291">
            <v>0</v>
          </cell>
          <cell r="O291">
            <v>1440.57</v>
          </cell>
          <cell r="P291">
            <v>0</v>
          </cell>
          <cell r="Q291">
            <v>1440.57</v>
          </cell>
          <cell r="R291">
            <v>1440.57</v>
          </cell>
        </row>
        <row r="292">
          <cell r="A292">
            <v>513167</v>
          </cell>
          <cell r="B292" t="str">
            <v>Calw 8/787 LV Retic Alteration</v>
          </cell>
          <cell r="C292" t="str">
            <v>Calwell 8/787 LV Reticulation Alteration &amp; Service Upgrade</v>
          </cell>
          <cell r="D292" t="str">
            <v>Elec Ntwk Project Management</v>
          </cell>
          <cell r="E292" t="str">
            <v>CLOSED</v>
          </cell>
          <cell r="F292">
            <v>37090</v>
          </cell>
          <cell r="G292">
            <v>37164</v>
          </cell>
          <cell r="H292" t="str">
            <v>Ochmanski, Mrs. Dana</v>
          </cell>
          <cell r="I292">
            <v>7799</v>
          </cell>
          <cell r="J292">
            <v>2101</v>
          </cell>
          <cell r="K292" t="str">
            <v>CIPEN Com/Ind Dvlpm</v>
          </cell>
          <cell r="L292">
            <v>29131</v>
          </cell>
          <cell r="M292">
            <v>70101</v>
          </cell>
          <cell r="N292">
            <v>0</v>
          </cell>
          <cell r="O292">
            <v>7373.35</v>
          </cell>
          <cell r="P292">
            <v>0</v>
          </cell>
          <cell r="Q292">
            <v>7373.35</v>
          </cell>
          <cell r="R292">
            <v>7373.35</v>
          </cell>
        </row>
        <row r="293">
          <cell r="A293">
            <v>513168</v>
          </cell>
          <cell r="B293" t="str">
            <v>Camp Fairbairn Ave HV UG</v>
          </cell>
          <cell r="C293" t="str">
            <v>Campbell Fairbairn Av HV UG'ing of O/H lines</v>
          </cell>
          <cell r="D293" t="str">
            <v>Elec Ntwk Asset Performance</v>
          </cell>
          <cell r="E293" t="str">
            <v>Design</v>
          </cell>
          <cell r="F293">
            <v>37090</v>
          </cell>
          <cell r="G293">
            <v>37652</v>
          </cell>
          <cell r="H293" t="str">
            <v>Walisundara, Mrs. Lakshmi</v>
          </cell>
          <cell r="I293">
            <v>0</v>
          </cell>
          <cell r="J293">
            <v>2105</v>
          </cell>
          <cell r="K293" t="str">
            <v>CIPEN DS U/G Replac</v>
          </cell>
          <cell r="L293">
            <v>29131</v>
          </cell>
          <cell r="M293">
            <v>70102</v>
          </cell>
          <cell r="N293">
            <v>0</v>
          </cell>
          <cell r="O293">
            <v>363.3</v>
          </cell>
          <cell r="P293">
            <v>363.3</v>
          </cell>
          <cell r="Q293">
            <v>0</v>
          </cell>
          <cell r="R293">
            <v>363.3</v>
          </cell>
        </row>
        <row r="294">
          <cell r="A294">
            <v>513169</v>
          </cell>
          <cell r="B294" t="str">
            <v>Belc 11/32 LV Supply to Belc</v>
          </cell>
          <cell r="C294" t="str">
            <v>Belconnen 11/32 LV Supply to Belconnen Car Fair</v>
          </cell>
          <cell r="D294" t="str">
            <v>Elec Ntwk Project Management</v>
          </cell>
          <cell r="E294" t="str">
            <v>In Field</v>
          </cell>
          <cell r="F294">
            <v>37090</v>
          </cell>
          <cell r="G294">
            <v>37608</v>
          </cell>
          <cell r="H294" t="str">
            <v>Singh, Mr. Darshan</v>
          </cell>
          <cell r="I294">
            <v>0</v>
          </cell>
          <cell r="J294">
            <v>2101</v>
          </cell>
          <cell r="K294" t="str">
            <v>CIPEN Com/Ind Dvlpm</v>
          </cell>
          <cell r="L294">
            <v>29131</v>
          </cell>
          <cell r="M294">
            <v>70101</v>
          </cell>
          <cell r="N294">
            <v>189.23</v>
          </cell>
          <cell r="O294">
            <v>189.23</v>
          </cell>
          <cell r="P294">
            <v>189.23</v>
          </cell>
          <cell r="Q294">
            <v>0</v>
          </cell>
          <cell r="R294">
            <v>189.23</v>
          </cell>
        </row>
        <row r="295">
          <cell r="A295">
            <v>513170</v>
          </cell>
          <cell r="B295" t="str">
            <v>Fysh 39/21</v>
          </cell>
          <cell r="C295" t="str">
            <v>Fyshwick Blk 39 Sec 21</v>
          </cell>
          <cell r="D295" t="str">
            <v>Elec Ntwk Project Management</v>
          </cell>
          <cell r="E295" t="str">
            <v>Field Complete</v>
          </cell>
          <cell r="F295">
            <v>37090</v>
          </cell>
          <cell r="H295" t="str">
            <v>Rewal, Mr. Subhash</v>
          </cell>
          <cell r="I295">
            <v>11200</v>
          </cell>
          <cell r="J295">
            <v>2101</v>
          </cell>
          <cell r="K295" t="str">
            <v>CIPEN Com/Ind Dvlpm</v>
          </cell>
          <cell r="L295">
            <v>29131</v>
          </cell>
          <cell r="M295">
            <v>70101</v>
          </cell>
          <cell r="N295">
            <v>0</v>
          </cell>
          <cell r="O295">
            <v>16222.33</v>
          </cell>
          <cell r="P295">
            <v>16222.33</v>
          </cell>
          <cell r="Q295">
            <v>0</v>
          </cell>
          <cell r="R295">
            <v>16222.33</v>
          </cell>
        </row>
        <row r="296">
          <cell r="A296">
            <v>513171</v>
          </cell>
          <cell r="B296" t="str">
            <v>Turn Blk 24 Sec 39 Replace</v>
          </cell>
          <cell r="C296" t="str">
            <v>Turner Blk 24 Sec 39 Replace existing pole with Termination Pole</v>
          </cell>
          <cell r="D296" t="str">
            <v>Elec Ntwk Project Management</v>
          </cell>
          <cell r="E296" t="str">
            <v>CLOSED</v>
          </cell>
          <cell r="F296">
            <v>37073</v>
          </cell>
          <cell r="G296">
            <v>37437</v>
          </cell>
          <cell r="H296" t="str">
            <v>Smith, Mr. Gary</v>
          </cell>
          <cell r="I296">
            <v>8457</v>
          </cell>
          <cell r="J296">
            <v>2101</v>
          </cell>
          <cell r="K296" t="str">
            <v>CIPEN Special Reqst</v>
          </cell>
          <cell r="L296">
            <v>29131</v>
          </cell>
          <cell r="M296">
            <v>70101</v>
          </cell>
          <cell r="N296">
            <v>0</v>
          </cell>
          <cell r="O296">
            <v>6662.06</v>
          </cell>
          <cell r="P296">
            <v>0</v>
          </cell>
          <cell r="Q296">
            <v>6662.06</v>
          </cell>
          <cell r="R296">
            <v>6662.06</v>
          </cell>
        </row>
        <row r="297">
          <cell r="A297">
            <v>513172</v>
          </cell>
          <cell r="B297" t="str">
            <v>Tugg/R Lot 1503 3Phase LV</v>
          </cell>
          <cell r="C297" t="str">
            <v>Tuggeranong Rural Lot 1503 3 Phase LV Supply</v>
          </cell>
          <cell r="D297" t="str">
            <v>Elec Ntwk Project Management</v>
          </cell>
          <cell r="E297" t="str">
            <v>Field Complete</v>
          </cell>
          <cell r="F297">
            <v>37073</v>
          </cell>
          <cell r="H297" t="str">
            <v>Walisundara, Mrs. Lakshmi</v>
          </cell>
          <cell r="I297">
            <v>25100</v>
          </cell>
          <cell r="J297">
            <v>2101</v>
          </cell>
          <cell r="K297" t="str">
            <v>CIPEN Rural Dvlpmnt</v>
          </cell>
          <cell r="L297">
            <v>29131</v>
          </cell>
          <cell r="M297">
            <v>70101</v>
          </cell>
          <cell r="N297">
            <v>0</v>
          </cell>
          <cell r="O297">
            <v>22839.47</v>
          </cell>
          <cell r="P297">
            <v>22839.47</v>
          </cell>
          <cell r="Q297">
            <v>0</v>
          </cell>
          <cell r="R297">
            <v>22839.47</v>
          </cell>
        </row>
        <row r="298">
          <cell r="A298">
            <v>513173</v>
          </cell>
          <cell r="B298" t="str">
            <v>Gord 35/405 Krone Replace</v>
          </cell>
          <cell r="C298" t="str">
            <v>Gordon Blk 35 Sec 405 Krone Replacement</v>
          </cell>
          <cell r="D298" t="str">
            <v>Elec Ntwk Asset Performance</v>
          </cell>
          <cell r="E298" t="str">
            <v>CLOSED</v>
          </cell>
          <cell r="F298">
            <v>37083</v>
          </cell>
          <cell r="G298">
            <v>37225</v>
          </cell>
          <cell r="H298" t="str">
            <v>Malcolm, Doug</v>
          </cell>
          <cell r="I298">
            <v>14512</v>
          </cell>
          <cell r="J298">
            <v>2105</v>
          </cell>
          <cell r="K298" t="str">
            <v>CIPEN DS S/S Replac</v>
          </cell>
          <cell r="L298">
            <v>29131</v>
          </cell>
          <cell r="M298">
            <v>70102</v>
          </cell>
          <cell r="N298">
            <v>0</v>
          </cell>
          <cell r="O298">
            <v>10927.5</v>
          </cell>
          <cell r="P298">
            <v>0</v>
          </cell>
          <cell r="Q298">
            <v>10927.5</v>
          </cell>
          <cell r="R298">
            <v>10927.5</v>
          </cell>
        </row>
        <row r="299">
          <cell r="A299">
            <v>513174</v>
          </cell>
          <cell r="B299" t="str">
            <v>City Ainslie Av HV UG Reloc</v>
          </cell>
          <cell r="C299" t="str">
            <v>City Ainslie Av HV UG Relocations Canberra Centre</v>
          </cell>
          <cell r="D299" t="str">
            <v>Elec Ntwk Asset Performance</v>
          </cell>
          <cell r="E299" t="str">
            <v>Field Complete</v>
          </cell>
          <cell r="F299">
            <v>37064</v>
          </cell>
          <cell r="H299" t="str">
            <v>Peisley, Mr. Warren</v>
          </cell>
          <cell r="I299">
            <v>28395</v>
          </cell>
          <cell r="J299">
            <v>2105</v>
          </cell>
          <cell r="K299" t="str">
            <v>CIPEN Special Reqst</v>
          </cell>
          <cell r="L299">
            <v>29131</v>
          </cell>
          <cell r="M299">
            <v>70101</v>
          </cell>
          <cell r="N299">
            <v>0</v>
          </cell>
          <cell r="O299">
            <v>44828.99</v>
          </cell>
          <cell r="P299">
            <v>44828.99</v>
          </cell>
          <cell r="Q299">
            <v>0</v>
          </cell>
          <cell r="R299">
            <v>44828.99</v>
          </cell>
        </row>
        <row r="300">
          <cell r="A300">
            <v>513175</v>
          </cell>
          <cell r="B300" t="str">
            <v>Fysh 2/28 HV Reticulation</v>
          </cell>
          <cell r="C300" t="str">
            <v>Fyshwick 2/28 HV Reticulation &amp; S/S Fitout</v>
          </cell>
          <cell r="D300" t="str">
            <v>Elec Ntwk Project Management</v>
          </cell>
          <cell r="E300" t="str">
            <v>In Field</v>
          </cell>
          <cell r="F300">
            <v>37088</v>
          </cell>
          <cell r="H300" t="str">
            <v>Hunnemann, Frank</v>
          </cell>
          <cell r="I300">
            <v>134792</v>
          </cell>
          <cell r="J300">
            <v>2101</v>
          </cell>
          <cell r="K300" t="str">
            <v>CIPEN Com/Ind Dvlpm</v>
          </cell>
          <cell r="L300">
            <v>29131</v>
          </cell>
          <cell r="M300">
            <v>70101</v>
          </cell>
          <cell r="N300">
            <v>61749.14</v>
          </cell>
          <cell r="O300">
            <v>110903.49</v>
          </cell>
          <cell r="P300">
            <v>110930.34</v>
          </cell>
          <cell r="Q300">
            <v>0</v>
          </cell>
          <cell r="R300">
            <v>110930.34</v>
          </cell>
        </row>
        <row r="301">
          <cell r="A301">
            <v>513176</v>
          </cell>
          <cell r="B301" t="str">
            <v>Dunl Estate 5 Stage 3 HV/LV</v>
          </cell>
          <cell r="C301" t="str">
            <v>Dunlop Estate 5 Stage 3 HV/LV Reticulation</v>
          </cell>
          <cell r="D301" t="str">
            <v>Elec Ntwk Project Management</v>
          </cell>
          <cell r="E301" t="str">
            <v>CAPITALISED WAITING CLOSURE</v>
          </cell>
          <cell r="F301">
            <v>37085</v>
          </cell>
          <cell r="G301">
            <v>37437</v>
          </cell>
          <cell r="H301" t="str">
            <v>Cortes, Frank</v>
          </cell>
          <cell r="I301">
            <v>182575</v>
          </cell>
          <cell r="J301">
            <v>2101</v>
          </cell>
          <cell r="K301" t="str">
            <v>CIPEN Urban Dvlpmnt</v>
          </cell>
          <cell r="L301">
            <v>29131</v>
          </cell>
          <cell r="M301">
            <v>70101</v>
          </cell>
          <cell r="N301">
            <v>17297.39</v>
          </cell>
          <cell r="O301">
            <v>175412.02</v>
          </cell>
          <cell r="P301">
            <v>11721.39</v>
          </cell>
          <cell r="Q301">
            <v>163690.63</v>
          </cell>
          <cell r="R301">
            <v>175412.02</v>
          </cell>
        </row>
        <row r="302">
          <cell r="A302">
            <v>513178</v>
          </cell>
          <cell r="B302" t="str">
            <v>Wann 14/126 HV/LV Retic</v>
          </cell>
          <cell r="C302" t="str">
            <v>Wanniassa 14/126 HV/LV Reticulation &amp; Alterations</v>
          </cell>
          <cell r="D302" t="str">
            <v>Elec Ntwk Project Management</v>
          </cell>
          <cell r="E302" t="str">
            <v>CLOSED</v>
          </cell>
          <cell r="F302">
            <v>37099</v>
          </cell>
          <cell r="G302">
            <v>37437</v>
          </cell>
          <cell r="H302" t="str">
            <v>Maguire, Paul</v>
          </cell>
          <cell r="I302">
            <v>110500</v>
          </cell>
          <cell r="J302">
            <v>2101</v>
          </cell>
          <cell r="K302" t="str">
            <v>CIPEN Com/Ind Dvlpm</v>
          </cell>
          <cell r="L302">
            <v>29131</v>
          </cell>
          <cell r="M302">
            <v>70101</v>
          </cell>
          <cell r="N302">
            <v>128.05000000000001</v>
          </cell>
          <cell r="O302">
            <v>103699.06</v>
          </cell>
          <cell r="P302">
            <v>0</v>
          </cell>
          <cell r="Q302">
            <v>103699.06</v>
          </cell>
          <cell r="R302">
            <v>103699.06</v>
          </cell>
        </row>
        <row r="303">
          <cell r="A303">
            <v>513180</v>
          </cell>
          <cell r="B303" t="str">
            <v>Brad 15/47 LV Augmentation</v>
          </cell>
          <cell r="C303" t="str">
            <v>Braddon 15/47 LV Augmentation Voltage Regulation Improvement</v>
          </cell>
          <cell r="D303" t="str">
            <v>Elec Ntwk Strategy&amp;Regulatory</v>
          </cell>
          <cell r="E303" t="str">
            <v>CLOSED</v>
          </cell>
          <cell r="F303">
            <v>37104</v>
          </cell>
          <cell r="H303" t="str">
            <v>Maguire, Paul</v>
          </cell>
          <cell r="I303">
            <v>46276</v>
          </cell>
          <cell r="J303">
            <v>2102</v>
          </cell>
          <cell r="K303" t="str">
            <v>CIPEN DS Sys Augmen</v>
          </cell>
          <cell r="L303">
            <v>29131</v>
          </cell>
          <cell r="M303">
            <v>70103</v>
          </cell>
          <cell r="N303">
            <v>0</v>
          </cell>
          <cell r="O303">
            <v>47179.5</v>
          </cell>
          <cell r="P303">
            <v>0</v>
          </cell>
          <cell r="Q303">
            <v>47179.5</v>
          </cell>
          <cell r="R303">
            <v>47179.5</v>
          </cell>
        </row>
        <row r="304">
          <cell r="A304">
            <v>513181</v>
          </cell>
          <cell r="B304" t="str">
            <v>Brad 2/19 LV Rem</v>
          </cell>
          <cell r="C304" t="str">
            <v>Braddon 2/19 LV Removal</v>
          </cell>
          <cell r="D304" t="str">
            <v>Elec Ntwk Project Management</v>
          </cell>
          <cell r="E304" t="str">
            <v>CLOSED</v>
          </cell>
          <cell r="F304">
            <v>37104</v>
          </cell>
          <cell r="G304">
            <v>37225</v>
          </cell>
          <cell r="H304" t="str">
            <v>Peisley, Mr. Warren</v>
          </cell>
          <cell r="I304">
            <v>6493</v>
          </cell>
          <cell r="J304">
            <v>2101</v>
          </cell>
          <cell r="K304" t="str">
            <v>CIPEN Special Reqst</v>
          </cell>
          <cell r="L304">
            <v>29131</v>
          </cell>
          <cell r="M304">
            <v>70101</v>
          </cell>
          <cell r="N304">
            <v>0</v>
          </cell>
          <cell r="O304">
            <v>5215.6000000000004</v>
          </cell>
          <cell r="P304">
            <v>0</v>
          </cell>
          <cell r="Q304">
            <v>5215.6000000000004</v>
          </cell>
          <cell r="R304">
            <v>5215.6000000000004</v>
          </cell>
        </row>
        <row r="305">
          <cell r="A305">
            <v>513182</v>
          </cell>
          <cell r="B305" t="str">
            <v>King Fshore 132KV reloc</v>
          </cell>
          <cell r="C305" t="str">
            <v>Kingston Foreshore 132KV cable relocation</v>
          </cell>
          <cell r="D305" t="str">
            <v>Elec Ntwk Project Management</v>
          </cell>
          <cell r="E305" t="str">
            <v>In Field</v>
          </cell>
          <cell r="F305">
            <v>37073</v>
          </cell>
          <cell r="G305">
            <v>37437</v>
          </cell>
          <cell r="H305" t="str">
            <v>Walisundara, Mr. Upul</v>
          </cell>
          <cell r="I305">
            <v>0</v>
          </cell>
          <cell r="J305">
            <v>2101</v>
          </cell>
          <cell r="K305" t="str">
            <v>CIPEN Special Reqst</v>
          </cell>
          <cell r="L305">
            <v>29131</v>
          </cell>
          <cell r="M305">
            <v>70101</v>
          </cell>
          <cell r="N305">
            <v>16592.189999999999</v>
          </cell>
          <cell r="O305">
            <v>129380.72</v>
          </cell>
          <cell r="P305">
            <v>129380.72</v>
          </cell>
          <cell r="Q305">
            <v>0</v>
          </cell>
          <cell r="R305">
            <v>129380.72</v>
          </cell>
        </row>
        <row r="306">
          <cell r="A306">
            <v>513183</v>
          </cell>
          <cell r="B306" t="str">
            <v>Macq 10/17 LV O/H Reloc</v>
          </cell>
          <cell r="C306" t="str">
            <v>Macquarie 10/17 LV O/H relocations and upgrading</v>
          </cell>
          <cell r="D306" t="str">
            <v>Elec Ntwk Project Management</v>
          </cell>
          <cell r="E306" t="str">
            <v>CLOSED</v>
          </cell>
          <cell r="F306">
            <v>37118</v>
          </cell>
          <cell r="H306" t="str">
            <v>Singh, Mr. Darshan</v>
          </cell>
          <cell r="I306">
            <v>5300</v>
          </cell>
          <cell r="J306">
            <v>2101</v>
          </cell>
          <cell r="K306" t="str">
            <v>CIPEN Special Reqst</v>
          </cell>
          <cell r="L306">
            <v>29131</v>
          </cell>
          <cell r="M306">
            <v>70101</v>
          </cell>
          <cell r="N306">
            <v>0</v>
          </cell>
          <cell r="O306">
            <v>4988.33</v>
          </cell>
          <cell r="P306">
            <v>0</v>
          </cell>
          <cell r="Q306">
            <v>4988.33</v>
          </cell>
          <cell r="R306">
            <v>4988.33</v>
          </cell>
        </row>
        <row r="307">
          <cell r="A307">
            <v>513184</v>
          </cell>
          <cell r="B307" t="str">
            <v>Phil 6/15 LV Supply to Van</v>
          </cell>
          <cell r="C307" t="str">
            <v>Phillip 6/15 LV supply to food van</v>
          </cell>
          <cell r="D307" t="str">
            <v>Elec Ntwk Project Management</v>
          </cell>
          <cell r="E307" t="str">
            <v>CLOSED</v>
          </cell>
          <cell r="F307">
            <v>37123</v>
          </cell>
          <cell r="G307">
            <v>37406</v>
          </cell>
          <cell r="H307" t="str">
            <v>Maguire, Paul</v>
          </cell>
          <cell r="I307">
            <v>0</v>
          </cell>
          <cell r="J307">
            <v>2101</v>
          </cell>
          <cell r="K307" t="str">
            <v>CIPEN Com/Ind Dvlpm</v>
          </cell>
          <cell r="L307">
            <v>29131</v>
          </cell>
          <cell r="M307">
            <v>70101</v>
          </cell>
          <cell r="N307">
            <v>0</v>
          </cell>
          <cell r="O307">
            <v>7798.94</v>
          </cell>
          <cell r="P307">
            <v>0</v>
          </cell>
          <cell r="Q307">
            <v>7798.94</v>
          </cell>
          <cell r="R307">
            <v>7798.94</v>
          </cell>
        </row>
        <row r="308">
          <cell r="A308">
            <v>513185</v>
          </cell>
          <cell r="B308" t="str">
            <v>Brad 6-9/15 LV Retic</v>
          </cell>
          <cell r="C308" t="str">
            <v>Braddon 6-9/15 LV Reticulation/Supply to 15 Units</v>
          </cell>
          <cell r="D308" t="str">
            <v>Elec Ntwk Project Management</v>
          </cell>
          <cell r="E308" t="str">
            <v>In Field</v>
          </cell>
          <cell r="F308">
            <v>37043</v>
          </cell>
          <cell r="H308" t="str">
            <v>Peisley, Mr. Warren</v>
          </cell>
          <cell r="I308">
            <v>13942</v>
          </cell>
          <cell r="J308">
            <v>2101</v>
          </cell>
          <cell r="K308" t="str">
            <v>CIPEN Urban Infill</v>
          </cell>
          <cell r="L308">
            <v>29131</v>
          </cell>
          <cell r="M308">
            <v>70101</v>
          </cell>
          <cell r="N308">
            <v>112.76</v>
          </cell>
          <cell r="O308">
            <v>9633.4699999999993</v>
          </cell>
          <cell r="P308">
            <v>9633.4699999999993</v>
          </cell>
          <cell r="Q308">
            <v>0</v>
          </cell>
          <cell r="R308">
            <v>9633.4699999999993</v>
          </cell>
        </row>
        <row r="309">
          <cell r="A309">
            <v>513186</v>
          </cell>
          <cell r="B309" t="str">
            <v>CAD Migratation/Auto CAD</v>
          </cell>
          <cell r="C309" t="str">
            <v>CAD Migratation to Auto CAD</v>
          </cell>
          <cell r="D309" t="str">
            <v>Elec Ntwk Asset Performance</v>
          </cell>
          <cell r="E309" t="str">
            <v>In Field</v>
          </cell>
          <cell r="F309">
            <v>37073</v>
          </cell>
          <cell r="G309">
            <v>37437</v>
          </cell>
          <cell r="H309" t="str">
            <v>Ramm, Mr. Darryl</v>
          </cell>
          <cell r="I309">
            <v>314000</v>
          </cell>
          <cell r="J309">
            <v>2105</v>
          </cell>
          <cell r="K309" t="str">
            <v>CIPEN IT Projects</v>
          </cell>
          <cell r="L309">
            <v>29731</v>
          </cell>
          <cell r="M309">
            <v>70108</v>
          </cell>
          <cell r="N309">
            <v>37692.78</v>
          </cell>
          <cell r="O309">
            <v>265344.90000000002</v>
          </cell>
          <cell r="P309">
            <v>265344.90000000002</v>
          </cell>
          <cell r="Q309">
            <v>0</v>
          </cell>
          <cell r="R309">
            <v>265344.90000000002</v>
          </cell>
        </row>
        <row r="310">
          <cell r="A310">
            <v>513187</v>
          </cell>
          <cell r="B310" t="str">
            <v>ELEC ACMS System</v>
          </cell>
          <cell r="C310" t="str">
            <v>Electricity Networks ACMS System Enhancement and Customisation</v>
          </cell>
          <cell r="D310" t="str">
            <v>Elec Ntwk Asset Performance</v>
          </cell>
          <cell r="E310" t="str">
            <v>In Field</v>
          </cell>
          <cell r="F310">
            <v>37073</v>
          </cell>
          <cell r="G310">
            <v>37468</v>
          </cell>
          <cell r="H310" t="str">
            <v>Ramm, Mr. Darryl</v>
          </cell>
          <cell r="I310">
            <v>256000</v>
          </cell>
          <cell r="J310">
            <v>2105</v>
          </cell>
          <cell r="K310" t="str">
            <v>CIPEN IT Projects</v>
          </cell>
          <cell r="L310">
            <v>29731</v>
          </cell>
          <cell r="M310">
            <v>70108</v>
          </cell>
          <cell r="N310">
            <v>63945</v>
          </cell>
          <cell r="O310">
            <v>268201.5</v>
          </cell>
          <cell r="P310">
            <v>268201.5</v>
          </cell>
          <cell r="Q310">
            <v>0</v>
          </cell>
          <cell r="R310">
            <v>268201.5</v>
          </cell>
        </row>
        <row r="311">
          <cell r="A311">
            <v>513188</v>
          </cell>
          <cell r="B311" t="str">
            <v>Pre-proc.GDS\Arcnet data ACMS</v>
          </cell>
          <cell r="C311" t="str">
            <v>Pre-processing of GDS\Arcnet data prior to migration of data to ACMS</v>
          </cell>
          <cell r="D311" t="str">
            <v>Elec Ntwk Asset Performance</v>
          </cell>
          <cell r="E311" t="str">
            <v>In Field</v>
          </cell>
          <cell r="F311">
            <v>37104</v>
          </cell>
          <cell r="G311">
            <v>37437</v>
          </cell>
          <cell r="H311" t="str">
            <v>Ramm, Mr. Darryl</v>
          </cell>
          <cell r="I311">
            <v>169932</v>
          </cell>
          <cell r="J311">
            <v>2105</v>
          </cell>
          <cell r="K311" t="str">
            <v>CIPEN IT Projects</v>
          </cell>
          <cell r="L311">
            <v>29731</v>
          </cell>
          <cell r="M311">
            <v>70108</v>
          </cell>
          <cell r="N311">
            <v>0</v>
          </cell>
          <cell r="O311">
            <v>210455.78</v>
          </cell>
          <cell r="P311">
            <v>210455.78</v>
          </cell>
          <cell r="Q311">
            <v>0</v>
          </cell>
          <cell r="R311">
            <v>210455.78</v>
          </cell>
        </row>
        <row r="312">
          <cell r="A312">
            <v>513189</v>
          </cell>
          <cell r="B312" t="str">
            <v>ACMS data corr.&amp;auto.tool dev.</v>
          </cell>
          <cell r="C312" t="str">
            <v>ACMS data correction &amp; automation tool development (Post Migration)</v>
          </cell>
          <cell r="D312" t="str">
            <v>Elec Ntwk Asset Performance</v>
          </cell>
          <cell r="E312" t="str">
            <v>In Field</v>
          </cell>
          <cell r="F312">
            <v>37196</v>
          </cell>
          <cell r="G312">
            <v>37468</v>
          </cell>
          <cell r="H312" t="str">
            <v>Ramm, Mr. Darryl</v>
          </cell>
          <cell r="I312">
            <v>235416</v>
          </cell>
          <cell r="J312">
            <v>2105</v>
          </cell>
          <cell r="K312" t="str">
            <v>CIPEN IT Projects</v>
          </cell>
          <cell r="L312">
            <v>29731</v>
          </cell>
          <cell r="M312">
            <v>70108</v>
          </cell>
          <cell r="N312">
            <v>27392.78</v>
          </cell>
          <cell r="O312">
            <v>147356.45000000001</v>
          </cell>
          <cell r="P312">
            <v>147356.45000000001</v>
          </cell>
          <cell r="Q312">
            <v>0</v>
          </cell>
          <cell r="R312">
            <v>147356.45000000001</v>
          </cell>
        </row>
        <row r="313">
          <cell r="A313">
            <v>513190</v>
          </cell>
          <cell r="B313" t="str">
            <v>Brad 10-12/10  LV Retic/sup</v>
          </cell>
          <cell r="C313" t="str">
            <v>Braddon 10-12/10 LV reticulation/supply to 14 units &amp; possible relocation of S/S</v>
          </cell>
          <cell r="D313" t="str">
            <v>Elec Ntwk Project Management</v>
          </cell>
          <cell r="E313" t="str">
            <v>In Field</v>
          </cell>
          <cell r="F313">
            <v>37118</v>
          </cell>
          <cell r="H313" t="str">
            <v>Singh, Mr. Darshan</v>
          </cell>
          <cell r="I313">
            <v>6800</v>
          </cell>
          <cell r="J313">
            <v>2101</v>
          </cell>
          <cell r="K313" t="str">
            <v>CIPEN Urban Infill</v>
          </cell>
          <cell r="L313">
            <v>29131</v>
          </cell>
          <cell r="M313">
            <v>70101</v>
          </cell>
          <cell r="N313">
            <v>224</v>
          </cell>
          <cell r="O313">
            <v>14428.77</v>
          </cell>
          <cell r="P313">
            <v>14428.77</v>
          </cell>
          <cell r="Q313">
            <v>0</v>
          </cell>
          <cell r="R313">
            <v>14428.77</v>
          </cell>
        </row>
        <row r="314">
          <cell r="A314">
            <v>513191</v>
          </cell>
          <cell r="B314" t="str">
            <v>Yerrabi Est Stg 1 HV/LV Retic</v>
          </cell>
          <cell r="C314" t="str">
            <v>Yerrabi Estate Stg 1 HV/LV Reticulation</v>
          </cell>
          <cell r="D314" t="str">
            <v>Elec Ntwk Project Management</v>
          </cell>
          <cell r="E314" t="str">
            <v>CLOSED</v>
          </cell>
          <cell r="F314">
            <v>37118</v>
          </cell>
          <cell r="G314">
            <v>37437</v>
          </cell>
          <cell r="H314" t="str">
            <v>Walisundara, Mrs. Lakshmi</v>
          </cell>
          <cell r="I314">
            <v>287100</v>
          </cell>
          <cell r="J314">
            <v>2101</v>
          </cell>
          <cell r="K314" t="str">
            <v>CIPEN Urban Dvlpmnt</v>
          </cell>
          <cell r="L314">
            <v>29131</v>
          </cell>
          <cell r="M314">
            <v>70101</v>
          </cell>
          <cell r="N314">
            <v>0</v>
          </cell>
          <cell r="O314">
            <v>277573.62</v>
          </cell>
          <cell r="P314">
            <v>0</v>
          </cell>
          <cell r="Q314">
            <v>277573.62</v>
          </cell>
          <cell r="R314">
            <v>277573.62</v>
          </cell>
        </row>
        <row r="315">
          <cell r="A315">
            <v>513192</v>
          </cell>
          <cell r="B315" t="str">
            <v>Yerrabi Est Stg 2 HV/LV Retic</v>
          </cell>
          <cell r="C315" t="str">
            <v>Yerrabi Estate Stg 2 HV/LV Reticulation</v>
          </cell>
          <cell r="D315" t="str">
            <v>Elec Ntwk Project Management</v>
          </cell>
          <cell r="E315" t="str">
            <v>CLOSED</v>
          </cell>
          <cell r="F315">
            <v>37118</v>
          </cell>
          <cell r="G315">
            <v>37467</v>
          </cell>
          <cell r="H315" t="str">
            <v>Ochmanski, Mrs. Dana</v>
          </cell>
          <cell r="I315">
            <v>205380</v>
          </cell>
          <cell r="J315">
            <v>2101</v>
          </cell>
          <cell r="K315" t="str">
            <v>CIPEN Urban Dvlpmnt</v>
          </cell>
          <cell r="L315">
            <v>29131</v>
          </cell>
          <cell r="M315">
            <v>70101</v>
          </cell>
          <cell r="N315">
            <v>6055</v>
          </cell>
          <cell r="O315">
            <v>163378.63</v>
          </cell>
          <cell r="P315">
            <v>6055</v>
          </cell>
          <cell r="Q315">
            <v>157323.63</v>
          </cell>
          <cell r="R315">
            <v>163378.63</v>
          </cell>
        </row>
        <row r="316">
          <cell r="A316">
            <v>513193</v>
          </cell>
          <cell r="B316" t="str">
            <v>Yerrabi Est Stg 3 HV/LV Retic</v>
          </cell>
          <cell r="C316" t="str">
            <v>Yerrabi Estate Stg 3 HV/LV reticulation</v>
          </cell>
          <cell r="D316" t="str">
            <v>Elec Ntwk Project Management</v>
          </cell>
          <cell r="E316" t="str">
            <v>CLOSED</v>
          </cell>
          <cell r="F316">
            <v>37118</v>
          </cell>
          <cell r="G316">
            <v>37437</v>
          </cell>
          <cell r="H316" t="str">
            <v>Walisundara, Mrs. Lakshmi</v>
          </cell>
          <cell r="I316">
            <v>52700</v>
          </cell>
          <cell r="J316">
            <v>2101</v>
          </cell>
          <cell r="K316" t="str">
            <v>CIPEN Urban Dvlpmnt</v>
          </cell>
          <cell r="L316">
            <v>29131</v>
          </cell>
          <cell r="M316">
            <v>70101</v>
          </cell>
          <cell r="N316">
            <v>42.5</v>
          </cell>
          <cell r="O316">
            <v>54387.63</v>
          </cell>
          <cell r="P316">
            <v>0</v>
          </cell>
          <cell r="Q316">
            <v>54387.63</v>
          </cell>
          <cell r="R316">
            <v>54387.63</v>
          </cell>
        </row>
        <row r="317">
          <cell r="A317">
            <v>513194</v>
          </cell>
          <cell r="B317" t="str">
            <v>Brad 10-12/10 LV O/H Reloc</v>
          </cell>
          <cell r="C317" t="str">
            <v>Braddon 10-12/10 LV O/H relocations removals</v>
          </cell>
          <cell r="D317" t="str">
            <v>Elec Ntwk Project Management</v>
          </cell>
          <cell r="E317" t="str">
            <v>In Field</v>
          </cell>
          <cell r="F317">
            <v>37135</v>
          </cell>
          <cell r="H317" t="str">
            <v>Singh, Mr. Darshan</v>
          </cell>
          <cell r="I317">
            <v>2227</v>
          </cell>
          <cell r="J317">
            <v>2101</v>
          </cell>
          <cell r="K317" t="str">
            <v>CIPEN Special Reqst</v>
          </cell>
          <cell r="L317">
            <v>29131</v>
          </cell>
          <cell r="M317">
            <v>70101</v>
          </cell>
          <cell r="N317">
            <v>0</v>
          </cell>
          <cell r="O317">
            <v>450.44</v>
          </cell>
          <cell r="P317">
            <v>450.44</v>
          </cell>
          <cell r="Q317">
            <v>0</v>
          </cell>
          <cell r="R317">
            <v>450.44</v>
          </cell>
        </row>
        <row r="318">
          <cell r="A318">
            <v>513195</v>
          </cell>
          <cell r="B318" t="str">
            <v>Dunlop 5/1 HV LV Retic</v>
          </cell>
          <cell r="C318" t="str">
            <v>Dunlop HV LV Reticulation &amp; conduit details</v>
          </cell>
          <cell r="D318" t="str">
            <v>Elec Ntwk Project Management</v>
          </cell>
          <cell r="E318" t="str">
            <v>In Field</v>
          </cell>
          <cell r="F318">
            <v>37104</v>
          </cell>
          <cell r="H318" t="str">
            <v>Cortes, Frank</v>
          </cell>
          <cell r="I318">
            <v>173000</v>
          </cell>
          <cell r="J318">
            <v>2101</v>
          </cell>
          <cell r="K318" t="str">
            <v>CIPEN Urban Dvlpmnt</v>
          </cell>
          <cell r="L318">
            <v>29131</v>
          </cell>
          <cell r="M318">
            <v>70101</v>
          </cell>
          <cell r="N318">
            <v>27412</v>
          </cell>
          <cell r="O318">
            <v>158621.51999999999</v>
          </cell>
          <cell r="P318">
            <v>158621.51999999999</v>
          </cell>
          <cell r="Q318">
            <v>0</v>
          </cell>
          <cell r="R318">
            <v>158621.51999999999</v>
          </cell>
        </row>
        <row r="319">
          <cell r="A319">
            <v>513196</v>
          </cell>
          <cell r="B319" t="str">
            <v>Brad 5-10,15/13 HV/LV retic</v>
          </cell>
          <cell r="C319" t="str">
            <v>Braddon 5-10,15/13 HV/LV reticulation to multi unit development</v>
          </cell>
          <cell r="D319" t="str">
            <v>Elec Ntwk Project Management</v>
          </cell>
          <cell r="E319" t="str">
            <v>Design</v>
          </cell>
          <cell r="F319">
            <v>37135</v>
          </cell>
          <cell r="G319">
            <v>37499</v>
          </cell>
          <cell r="H319" t="str">
            <v>Peisley, Mr. Warren</v>
          </cell>
          <cell r="I319">
            <v>0</v>
          </cell>
          <cell r="J319">
            <v>2101</v>
          </cell>
          <cell r="K319" t="str">
            <v>CIPEN Urban Infill</v>
          </cell>
          <cell r="L319">
            <v>29131</v>
          </cell>
          <cell r="M319">
            <v>70101</v>
          </cell>
          <cell r="N319">
            <v>0</v>
          </cell>
          <cell r="O319">
            <v>350.75</v>
          </cell>
          <cell r="P319">
            <v>350.75</v>
          </cell>
          <cell r="Q319">
            <v>0</v>
          </cell>
          <cell r="R319">
            <v>350.75</v>
          </cell>
        </row>
        <row r="320">
          <cell r="A320">
            <v>513198</v>
          </cell>
          <cell r="B320" t="str">
            <v>Brad 9/7 S/S1192 Augmentation</v>
          </cell>
          <cell r="C320" t="str">
            <v>Braddon 9/7 Substation 1192 Augmentation</v>
          </cell>
          <cell r="D320" t="str">
            <v>Elec Ntwk Strategy&amp;Regulatory</v>
          </cell>
          <cell r="E320" t="str">
            <v>CLOSED</v>
          </cell>
          <cell r="F320">
            <v>37130</v>
          </cell>
          <cell r="G320">
            <v>37437</v>
          </cell>
          <cell r="H320" t="str">
            <v>Malcolm, Doug</v>
          </cell>
          <cell r="I320">
            <v>101432</v>
          </cell>
          <cell r="J320">
            <v>2102</v>
          </cell>
          <cell r="K320" t="str">
            <v>CIPEN DS S/S Augmen</v>
          </cell>
          <cell r="L320">
            <v>29131</v>
          </cell>
          <cell r="M320">
            <v>70103</v>
          </cell>
          <cell r="N320">
            <v>0</v>
          </cell>
          <cell r="O320">
            <v>68579.520000000004</v>
          </cell>
          <cell r="P320">
            <v>0</v>
          </cell>
          <cell r="Q320">
            <v>68579.520000000004</v>
          </cell>
          <cell r="R320">
            <v>68579.520000000004</v>
          </cell>
        </row>
        <row r="321">
          <cell r="A321">
            <v>513199</v>
          </cell>
          <cell r="B321" t="str">
            <v>Gord 6 Estate HV/LV Retic</v>
          </cell>
          <cell r="C321" t="str">
            <v>Gordon 6 Estate HV/LV Reticulation-Stage 2</v>
          </cell>
          <cell r="D321" t="str">
            <v>Elec Ntwk Project Management</v>
          </cell>
          <cell r="E321" t="str">
            <v>CLOSED</v>
          </cell>
          <cell r="F321">
            <v>37131</v>
          </cell>
          <cell r="G321">
            <v>37437</v>
          </cell>
          <cell r="H321" t="str">
            <v>Cortes, Frank</v>
          </cell>
          <cell r="I321">
            <v>152307</v>
          </cell>
          <cell r="J321">
            <v>2101</v>
          </cell>
          <cell r="K321" t="str">
            <v>CIPEN Urban Dvlpmnt</v>
          </cell>
          <cell r="L321">
            <v>29131</v>
          </cell>
          <cell r="M321">
            <v>70101</v>
          </cell>
          <cell r="N321">
            <v>51.22</v>
          </cell>
          <cell r="O321">
            <v>129569.3</v>
          </cell>
          <cell r="P321">
            <v>0</v>
          </cell>
          <cell r="Q321">
            <v>129569.3</v>
          </cell>
          <cell r="R321">
            <v>129569.3</v>
          </cell>
        </row>
        <row r="322">
          <cell r="A322">
            <v>513200</v>
          </cell>
          <cell r="B322" t="str">
            <v>New Meters - Domestic</v>
          </cell>
          <cell r="C322" t="str">
            <v>New Meter Connections - Domestic</v>
          </cell>
          <cell r="D322" t="str">
            <v>Elec Ntwk Project Management</v>
          </cell>
          <cell r="E322" t="str">
            <v>In Field</v>
          </cell>
          <cell r="F322">
            <v>37073</v>
          </cell>
          <cell r="G322">
            <v>37467</v>
          </cell>
          <cell r="H322" t="str">
            <v>Walsh, Marcus</v>
          </cell>
          <cell r="I322">
            <v>0</v>
          </cell>
          <cell r="J322">
            <v>2101</v>
          </cell>
          <cell r="K322" t="str">
            <v>CIPEN Serv &amp; Meters</v>
          </cell>
          <cell r="L322">
            <v>29131</v>
          </cell>
          <cell r="M322">
            <v>70101</v>
          </cell>
          <cell r="N322">
            <v>66950.509999999995</v>
          </cell>
          <cell r="O322">
            <v>736473.53</v>
          </cell>
          <cell r="P322">
            <v>143328.09</v>
          </cell>
          <cell r="Q322">
            <v>593145.43999999994</v>
          </cell>
          <cell r="R322">
            <v>736473.53</v>
          </cell>
        </row>
        <row r="323">
          <cell r="A323">
            <v>513201</v>
          </cell>
          <cell r="B323" t="str">
            <v>New Services</v>
          </cell>
          <cell r="C323" t="str">
            <v>New Services</v>
          </cell>
          <cell r="D323" t="str">
            <v>Elec Ntwk Project Management</v>
          </cell>
          <cell r="E323" t="str">
            <v>In Field</v>
          </cell>
          <cell r="F323">
            <v>37073</v>
          </cell>
          <cell r="G323">
            <v>37437</v>
          </cell>
          <cell r="H323" t="str">
            <v>Walsh, Marcus</v>
          </cell>
          <cell r="I323">
            <v>3850</v>
          </cell>
          <cell r="J323">
            <v>2101</v>
          </cell>
          <cell r="K323" t="str">
            <v>CIPEN Serv &amp; Meters</v>
          </cell>
          <cell r="L323">
            <v>29131</v>
          </cell>
          <cell r="M323">
            <v>70101</v>
          </cell>
          <cell r="N323">
            <v>55453.84</v>
          </cell>
          <cell r="O323">
            <v>587562.23</v>
          </cell>
          <cell r="P323">
            <v>139928.29999999999</v>
          </cell>
          <cell r="Q323">
            <v>447633.93</v>
          </cell>
          <cell r="R323">
            <v>587562.23</v>
          </cell>
        </row>
        <row r="324">
          <cell r="A324">
            <v>513202</v>
          </cell>
          <cell r="B324" t="str">
            <v>New Meters - Commerical</v>
          </cell>
          <cell r="C324" t="str">
            <v>New Meter Connections - Commerical</v>
          </cell>
          <cell r="D324" t="str">
            <v>Elec Ntwk Project Management</v>
          </cell>
          <cell r="E324" t="str">
            <v>In Field</v>
          </cell>
          <cell r="F324">
            <v>37073</v>
          </cell>
          <cell r="G324">
            <v>37437</v>
          </cell>
          <cell r="H324" t="str">
            <v>Walsh, Marcus</v>
          </cell>
          <cell r="I324">
            <v>0</v>
          </cell>
          <cell r="J324">
            <v>2101</v>
          </cell>
          <cell r="K324" t="str">
            <v>CIPEN Serv &amp; Meters</v>
          </cell>
          <cell r="L324">
            <v>29131</v>
          </cell>
          <cell r="M324">
            <v>70101</v>
          </cell>
          <cell r="N324">
            <v>19231.47</v>
          </cell>
          <cell r="O324">
            <v>201122.57</v>
          </cell>
          <cell r="P324">
            <v>37788.400000000001</v>
          </cell>
          <cell r="Q324">
            <v>163334.17000000001</v>
          </cell>
          <cell r="R324">
            <v>201122.57</v>
          </cell>
        </row>
        <row r="325">
          <cell r="A325">
            <v>513203</v>
          </cell>
          <cell r="B325" t="str">
            <v>Acto-ANU Balmain Vilage</v>
          </cell>
          <cell r="C325" t="str">
            <v>ANU-Balmain Village HV/LV/SL Reticulation Alterations</v>
          </cell>
          <cell r="D325" t="str">
            <v>Elec Ntwk Project Management</v>
          </cell>
          <cell r="E325" t="str">
            <v>Design</v>
          </cell>
          <cell r="F325">
            <v>37116</v>
          </cell>
          <cell r="G325">
            <v>38076</v>
          </cell>
          <cell r="H325" t="str">
            <v>Peisley, Mr. Warren</v>
          </cell>
          <cell r="I325">
            <v>0</v>
          </cell>
          <cell r="J325">
            <v>2101</v>
          </cell>
          <cell r="K325" t="str">
            <v>CIPEN Special Reqst</v>
          </cell>
          <cell r="L325">
            <v>29131</v>
          </cell>
          <cell r="M325">
            <v>70101</v>
          </cell>
          <cell r="N325">
            <v>63.08</v>
          </cell>
          <cell r="O325">
            <v>1826.91</v>
          </cell>
          <cell r="P325">
            <v>1826.91</v>
          </cell>
          <cell r="Q325">
            <v>0</v>
          </cell>
          <cell r="R325">
            <v>1826.91</v>
          </cell>
        </row>
        <row r="326">
          <cell r="A326">
            <v>513204</v>
          </cell>
          <cell r="B326" t="str">
            <v>Holt 25/51 Magpies Sprts Club</v>
          </cell>
          <cell r="C326" t="str">
            <v>Holt 25/51 Supply Upgrade S/S 3147 to Magpies Sports Club</v>
          </cell>
          <cell r="D326" t="str">
            <v>Elec Ntwk Project Management</v>
          </cell>
          <cell r="E326" t="str">
            <v>CLOSED</v>
          </cell>
          <cell r="F326">
            <v>37132</v>
          </cell>
          <cell r="G326">
            <v>37356</v>
          </cell>
          <cell r="H326" t="str">
            <v>Singh, Mr. Darshan</v>
          </cell>
          <cell r="I326">
            <v>0</v>
          </cell>
          <cell r="J326">
            <v>2101</v>
          </cell>
          <cell r="K326" t="str">
            <v>CIPEN Com/Ind Dvlpm</v>
          </cell>
          <cell r="L326">
            <v>29131</v>
          </cell>
          <cell r="M326">
            <v>70101</v>
          </cell>
          <cell r="N326">
            <v>0</v>
          </cell>
          <cell r="O326">
            <v>13955.3</v>
          </cell>
          <cell r="P326">
            <v>0</v>
          </cell>
          <cell r="Q326">
            <v>13955.3</v>
          </cell>
          <cell r="R326">
            <v>13955.3</v>
          </cell>
        </row>
        <row r="327">
          <cell r="A327">
            <v>513205</v>
          </cell>
          <cell r="B327" t="str">
            <v>Wats 14/61 LV Retic to Units</v>
          </cell>
          <cell r="C327" t="str">
            <v>Watson 14/61 LV Reticulation to unit development</v>
          </cell>
          <cell r="D327" t="str">
            <v>Elec Ntwk Project Management</v>
          </cell>
          <cell r="E327" t="str">
            <v>Design</v>
          </cell>
          <cell r="F327">
            <v>37132</v>
          </cell>
          <cell r="G327">
            <v>37437</v>
          </cell>
          <cell r="H327" t="str">
            <v>Singh, Mr. Darshan</v>
          </cell>
          <cell r="I327">
            <v>0</v>
          </cell>
          <cell r="J327">
            <v>2101</v>
          </cell>
          <cell r="K327" t="str">
            <v>CIPEN Urban Infill</v>
          </cell>
          <cell r="L327">
            <v>29131</v>
          </cell>
          <cell r="M327">
            <v>70101</v>
          </cell>
          <cell r="N327">
            <v>0</v>
          </cell>
          <cell r="O327">
            <v>918.62</v>
          </cell>
          <cell r="P327">
            <v>918.62</v>
          </cell>
          <cell r="Q327">
            <v>0</v>
          </cell>
          <cell r="R327">
            <v>918.62</v>
          </cell>
        </row>
        <row r="328">
          <cell r="A328">
            <v>513206</v>
          </cell>
          <cell r="B328" t="str">
            <v>Macq 1/19 LV Supply to Units</v>
          </cell>
          <cell r="C328" t="str">
            <v>Macquarie 14/61 LV Supply to unit development</v>
          </cell>
          <cell r="D328" t="str">
            <v>Elec Ntwk Project Management</v>
          </cell>
          <cell r="E328" t="str">
            <v>Design</v>
          </cell>
          <cell r="F328">
            <v>37133</v>
          </cell>
          <cell r="G328">
            <v>37529</v>
          </cell>
          <cell r="H328" t="str">
            <v>Singh, Mr. Darshan</v>
          </cell>
          <cell r="I328">
            <v>0</v>
          </cell>
          <cell r="J328">
            <v>2101</v>
          </cell>
          <cell r="K328" t="str">
            <v>CIPEN Urban Infill</v>
          </cell>
          <cell r="L328">
            <v>29131</v>
          </cell>
          <cell r="M328">
            <v>70101</v>
          </cell>
          <cell r="N328">
            <v>94.62</v>
          </cell>
          <cell r="O328">
            <v>536.16</v>
          </cell>
          <cell r="P328">
            <v>536.16</v>
          </cell>
          <cell r="Q328">
            <v>0</v>
          </cell>
          <cell r="R328">
            <v>536.16</v>
          </cell>
        </row>
        <row r="329">
          <cell r="A329">
            <v>513207</v>
          </cell>
          <cell r="B329" t="str">
            <v>Cupp Lots 1&amp;2 Yellowbox Rd.</v>
          </cell>
          <cell r="C329" t="str">
            <v>Cuppacumalong Lots 1&amp;2 Yellowbox Rd.- supply to Rural Block</v>
          </cell>
          <cell r="D329" t="str">
            <v>Elec Ntwk Project Management</v>
          </cell>
          <cell r="E329" t="str">
            <v>CLOSED</v>
          </cell>
          <cell r="F329">
            <v>37133</v>
          </cell>
          <cell r="G329">
            <v>37346</v>
          </cell>
          <cell r="H329" t="str">
            <v>Walisundara, Mrs. Lakshmi</v>
          </cell>
          <cell r="I329">
            <v>0</v>
          </cell>
          <cell r="J329">
            <v>2101</v>
          </cell>
          <cell r="K329" t="str">
            <v>CIPEN Rural Dvlpmnt</v>
          </cell>
          <cell r="L329">
            <v>29131</v>
          </cell>
          <cell r="M329">
            <v>70101</v>
          </cell>
          <cell r="N329">
            <v>0</v>
          </cell>
          <cell r="O329">
            <v>13986.86</v>
          </cell>
          <cell r="P329">
            <v>0</v>
          </cell>
          <cell r="Q329">
            <v>13986.86</v>
          </cell>
          <cell r="R329">
            <v>13986.86</v>
          </cell>
        </row>
        <row r="330">
          <cell r="A330">
            <v>513208</v>
          </cell>
          <cell r="B330" t="str">
            <v>Dunl 7/108 LV Supply</v>
          </cell>
          <cell r="C330" t="str">
            <v>Dunlop 7/108 LV supply to townhouses</v>
          </cell>
          <cell r="D330" t="str">
            <v>Elec Ntwk Project Management</v>
          </cell>
          <cell r="E330" t="str">
            <v>Field Complete</v>
          </cell>
          <cell r="F330">
            <v>37133</v>
          </cell>
          <cell r="H330" t="str">
            <v>Singh, Mr. Darshan</v>
          </cell>
          <cell r="I330">
            <v>3960</v>
          </cell>
          <cell r="J330">
            <v>2101</v>
          </cell>
          <cell r="K330" t="str">
            <v>CIPEN Urban Infill</v>
          </cell>
          <cell r="L330">
            <v>29131</v>
          </cell>
          <cell r="M330">
            <v>70101</v>
          </cell>
          <cell r="N330">
            <v>0</v>
          </cell>
          <cell r="O330">
            <v>3721.59</v>
          </cell>
          <cell r="P330">
            <v>3721.59</v>
          </cell>
          <cell r="Q330">
            <v>0</v>
          </cell>
          <cell r="R330">
            <v>3721.59</v>
          </cell>
        </row>
        <row r="331">
          <cell r="A331">
            <v>513209</v>
          </cell>
          <cell r="B331" t="str">
            <v>ZSS Signage</v>
          </cell>
          <cell r="C331" t="str">
            <v>Installation of signage to all Zone Substations</v>
          </cell>
          <cell r="D331" t="str">
            <v>Elec Ntwk Asset Performance</v>
          </cell>
          <cell r="E331" t="str">
            <v>Field Complete</v>
          </cell>
          <cell r="F331">
            <v>37104</v>
          </cell>
          <cell r="G331">
            <v>37256</v>
          </cell>
          <cell r="H331" t="str">
            <v>Gubler, Dominic</v>
          </cell>
          <cell r="I331">
            <v>5640.1</v>
          </cell>
          <cell r="J331">
            <v>2105</v>
          </cell>
          <cell r="K331" t="str">
            <v>CIPEN ZSS Augment</v>
          </cell>
          <cell r="L331">
            <v>29131</v>
          </cell>
          <cell r="M331">
            <v>70103</v>
          </cell>
          <cell r="N331">
            <v>0</v>
          </cell>
          <cell r="O331">
            <v>4012.36</v>
          </cell>
          <cell r="P331">
            <v>4012.36</v>
          </cell>
          <cell r="Q331">
            <v>0</v>
          </cell>
          <cell r="R331">
            <v>4012.36</v>
          </cell>
        </row>
        <row r="332">
          <cell r="A332">
            <v>513210</v>
          </cell>
          <cell r="B332" t="str">
            <v>Melb 30&amp;31 LV supply to shops</v>
          </cell>
          <cell r="C332" t="str">
            <v>Melba Blocks 30&amp;31 LV supply to shops</v>
          </cell>
          <cell r="D332" t="str">
            <v>Elec Ntwk Project Management</v>
          </cell>
          <cell r="E332" t="str">
            <v>CLOSED</v>
          </cell>
          <cell r="F332">
            <v>37133</v>
          </cell>
          <cell r="H332" t="str">
            <v>Singh, Mr. Darshan</v>
          </cell>
          <cell r="I332">
            <v>2843</v>
          </cell>
          <cell r="J332">
            <v>2101</v>
          </cell>
          <cell r="K332" t="str">
            <v>CIPEN Com/Ind Dvlpm</v>
          </cell>
          <cell r="L332">
            <v>29131</v>
          </cell>
          <cell r="M332">
            <v>70101</v>
          </cell>
          <cell r="N332">
            <v>0</v>
          </cell>
          <cell r="O332">
            <v>5472.21</v>
          </cell>
          <cell r="P332">
            <v>0</v>
          </cell>
          <cell r="Q332">
            <v>5472.21</v>
          </cell>
          <cell r="R332">
            <v>5472.21</v>
          </cell>
        </row>
        <row r="333">
          <cell r="A333">
            <v>513211</v>
          </cell>
          <cell r="B333" t="str">
            <v>Fysh 14/20 LV U/G Service</v>
          </cell>
          <cell r="C333" t="str">
            <v>Fyshwick 14/20 Install LV U/ground Service Cable</v>
          </cell>
          <cell r="D333" t="str">
            <v>Elec Ntwk Project Management</v>
          </cell>
          <cell r="E333" t="str">
            <v>CLOSED</v>
          </cell>
          <cell r="F333">
            <v>37134</v>
          </cell>
          <cell r="H333" t="str">
            <v>Singh, Mr. Darshan</v>
          </cell>
          <cell r="I333">
            <v>3723</v>
          </cell>
          <cell r="J333">
            <v>2101</v>
          </cell>
          <cell r="K333" t="str">
            <v>CIPEN Com/Ind Dvlpm</v>
          </cell>
          <cell r="L333">
            <v>29131</v>
          </cell>
          <cell r="M333">
            <v>70101</v>
          </cell>
          <cell r="N333">
            <v>0</v>
          </cell>
          <cell r="O333">
            <v>4113.47</v>
          </cell>
          <cell r="P333">
            <v>0</v>
          </cell>
          <cell r="Q333">
            <v>4113.47</v>
          </cell>
          <cell r="R333">
            <v>4113.47</v>
          </cell>
        </row>
        <row r="334">
          <cell r="A334">
            <v>513212</v>
          </cell>
          <cell r="B334" t="str">
            <v>Airp Blk 19 HV&amp;LV Retic.</v>
          </cell>
          <cell r="C334" t="str">
            <v>Canberra International Airport Business Pk. Blk 19 HV&amp;LV retic. to Bldg B3</v>
          </cell>
          <cell r="D334" t="str">
            <v>Elec Ntwk Project Management</v>
          </cell>
          <cell r="E334" t="str">
            <v>CLOSED</v>
          </cell>
          <cell r="F334">
            <v>37133</v>
          </cell>
          <cell r="G334">
            <v>37406</v>
          </cell>
          <cell r="H334" t="str">
            <v>Cortes, Frank</v>
          </cell>
          <cell r="I334">
            <v>67956</v>
          </cell>
          <cell r="J334">
            <v>2101</v>
          </cell>
          <cell r="K334" t="str">
            <v>CIPEN Com/Ind Dvlpm</v>
          </cell>
          <cell r="L334">
            <v>29131</v>
          </cell>
          <cell r="M334">
            <v>70101</v>
          </cell>
          <cell r="N334">
            <v>0</v>
          </cell>
          <cell r="O334">
            <v>68589.66</v>
          </cell>
          <cell r="P334">
            <v>0</v>
          </cell>
          <cell r="Q334">
            <v>68589.66</v>
          </cell>
          <cell r="R334">
            <v>68589.66</v>
          </cell>
        </row>
        <row r="335">
          <cell r="A335">
            <v>513213</v>
          </cell>
          <cell r="B335" t="str">
            <v>Char 9/59 LV retic. u/grade</v>
          </cell>
          <cell r="C335" t="str">
            <v>Charnwood 9/59 LV Reticulation Upgrade</v>
          </cell>
          <cell r="D335" t="str">
            <v>Elec Ntwk Strategy&amp;Regulatory</v>
          </cell>
          <cell r="E335" t="str">
            <v>CLOSED</v>
          </cell>
          <cell r="F335">
            <v>37135</v>
          </cell>
          <cell r="H335" t="str">
            <v>Singh, Mr. Darshan</v>
          </cell>
          <cell r="I335">
            <v>3761</v>
          </cell>
          <cell r="J335">
            <v>2102</v>
          </cell>
          <cell r="K335" t="str">
            <v>CIPEN DS Sys Augmen</v>
          </cell>
          <cell r="L335">
            <v>29131</v>
          </cell>
          <cell r="M335">
            <v>70103</v>
          </cell>
          <cell r="N335">
            <v>0</v>
          </cell>
          <cell r="O335">
            <v>5394.46</v>
          </cell>
          <cell r="P335">
            <v>0</v>
          </cell>
          <cell r="Q335">
            <v>5394.46</v>
          </cell>
          <cell r="R335">
            <v>5394.46</v>
          </cell>
        </row>
        <row r="336">
          <cell r="A336">
            <v>513214</v>
          </cell>
          <cell r="B336" t="str">
            <v>WASP Licenses</v>
          </cell>
          <cell r="C336" t="str">
            <v>Electricity Networks IT Project WASP Licenses</v>
          </cell>
          <cell r="D336" t="str">
            <v>Elec Ntwk Asset Performance</v>
          </cell>
          <cell r="E336" t="str">
            <v>CLOSED</v>
          </cell>
          <cell r="F336">
            <v>36892</v>
          </cell>
          <cell r="G336">
            <v>37134</v>
          </cell>
          <cell r="H336" t="str">
            <v>Ramm, Mr. Darryl</v>
          </cell>
          <cell r="I336">
            <v>66470</v>
          </cell>
          <cell r="J336">
            <v>2105</v>
          </cell>
          <cell r="K336" t="str">
            <v>CIPEN IT Projects</v>
          </cell>
          <cell r="L336">
            <v>29731</v>
          </cell>
          <cell r="M336">
            <v>70108</v>
          </cell>
          <cell r="N336">
            <v>0</v>
          </cell>
          <cell r="O336">
            <v>66470</v>
          </cell>
          <cell r="P336">
            <v>0</v>
          </cell>
          <cell r="Q336">
            <v>66470</v>
          </cell>
          <cell r="R336">
            <v>66470</v>
          </cell>
        </row>
        <row r="337">
          <cell r="A337">
            <v>513215</v>
          </cell>
          <cell r="B337" t="str">
            <v>Phil 1/34 - Relocate HV Pole</v>
          </cell>
          <cell r="C337" t="str">
            <v>Phillip - 1/34 - Relocate HV Pole</v>
          </cell>
          <cell r="D337" t="str">
            <v>Elec Ntwk Project Management</v>
          </cell>
          <cell r="E337" t="str">
            <v>Field Complete</v>
          </cell>
          <cell r="F337">
            <v>37135</v>
          </cell>
          <cell r="G337">
            <v>37346</v>
          </cell>
          <cell r="H337" t="str">
            <v>Rewal, Mr. Subhash</v>
          </cell>
          <cell r="I337">
            <v>14300</v>
          </cell>
          <cell r="J337">
            <v>2101</v>
          </cell>
          <cell r="K337" t="str">
            <v>CIPEN Special Reqst</v>
          </cell>
          <cell r="L337">
            <v>29131</v>
          </cell>
          <cell r="M337">
            <v>70101</v>
          </cell>
          <cell r="N337">
            <v>0</v>
          </cell>
          <cell r="O337">
            <v>11042.51</v>
          </cell>
          <cell r="P337">
            <v>11042.51</v>
          </cell>
          <cell r="Q337">
            <v>0</v>
          </cell>
          <cell r="R337">
            <v>11042.51</v>
          </cell>
        </row>
        <row r="338">
          <cell r="A338">
            <v>513216</v>
          </cell>
          <cell r="B338" t="str">
            <v>O'lay Assets-Fire Haz. maps</v>
          </cell>
          <cell r="C338" t="str">
            <v>Overlaying of ActewAGL Assets on Fire Hazard Maps</v>
          </cell>
          <cell r="D338" t="str">
            <v>Elec Ntwk Asset Performance</v>
          </cell>
          <cell r="E338" t="str">
            <v>In Field</v>
          </cell>
          <cell r="F338">
            <v>37135</v>
          </cell>
          <cell r="H338" t="str">
            <v>Ramm, Mr. Darryl</v>
          </cell>
          <cell r="I338">
            <v>2400</v>
          </cell>
          <cell r="J338">
            <v>2105</v>
          </cell>
          <cell r="K338" t="str">
            <v>CIPEN IT Projects</v>
          </cell>
          <cell r="L338">
            <v>29731</v>
          </cell>
          <cell r="M338">
            <v>70108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A339">
            <v>513217</v>
          </cell>
          <cell r="B339" t="str">
            <v>Wann 28/130 LV Retic/Supply</v>
          </cell>
          <cell r="C339" t="str">
            <v>Wanniassa 28/130 LV Reticulation/Supply to Medical Supply</v>
          </cell>
          <cell r="D339" t="str">
            <v>Elec Ntwk Project Management</v>
          </cell>
          <cell r="E339" t="str">
            <v>CLOSED</v>
          </cell>
          <cell r="F339">
            <v>37152</v>
          </cell>
          <cell r="H339" t="str">
            <v>Singh, Mr. Darshan</v>
          </cell>
          <cell r="I339">
            <v>7530</v>
          </cell>
          <cell r="J339">
            <v>2101</v>
          </cell>
          <cell r="K339" t="str">
            <v>CIPEN Com/Ind Dvlpm</v>
          </cell>
          <cell r="L339">
            <v>29131</v>
          </cell>
          <cell r="M339">
            <v>70101</v>
          </cell>
          <cell r="N339">
            <v>0</v>
          </cell>
          <cell r="O339">
            <v>7532.02</v>
          </cell>
          <cell r="P339">
            <v>0</v>
          </cell>
          <cell r="Q339">
            <v>7532.02</v>
          </cell>
          <cell r="R339">
            <v>7532.02</v>
          </cell>
        </row>
        <row r="340">
          <cell r="A340">
            <v>513219</v>
          </cell>
          <cell r="B340" t="str">
            <v>Ains 18/24 LV Supply to Units</v>
          </cell>
          <cell r="C340" t="str">
            <v>Ainslie 18/24 LV Supply to Units</v>
          </cell>
          <cell r="D340" t="str">
            <v>Elec Ntwk Project Management</v>
          </cell>
          <cell r="E340" t="str">
            <v>In Field</v>
          </cell>
          <cell r="F340">
            <v>37152</v>
          </cell>
          <cell r="G340">
            <v>37437</v>
          </cell>
          <cell r="H340" t="str">
            <v>Singh, Mr. Darshan</v>
          </cell>
          <cell r="I340">
            <v>7500</v>
          </cell>
          <cell r="J340">
            <v>2101</v>
          </cell>
          <cell r="K340" t="str">
            <v>CIPEN Urban Infill</v>
          </cell>
          <cell r="L340">
            <v>29131</v>
          </cell>
          <cell r="M340">
            <v>70101</v>
          </cell>
          <cell r="N340">
            <v>1998.86</v>
          </cell>
          <cell r="O340">
            <v>9457.76</v>
          </cell>
          <cell r="P340">
            <v>9457.76</v>
          </cell>
          <cell r="Q340">
            <v>0</v>
          </cell>
          <cell r="R340">
            <v>9457.76</v>
          </cell>
        </row>
        <row r="341">
          <cell r="A341">
            <v>513220</v>
          </cell>
          <cell r="B341" t="str">
            <v>NSW Rural Lots 1&amp;2 Goor. Par.</v>
          </cell>
          <cell r="C341" t="str">
            <v>Goorooyaroo Parish lots 1&amp;2 HV (3 Phase) Supply to 3 rural blocks for A&amp;A Constr</v>
          </cell>
          <cell r="D341" t="str">
            <v>Elec Ntwk Project Management</v>
          </cell>
          <cell r="E341" t="str">
            <v>Field Complete</v>
          </cell>
          <cell r="F341">
            <v>37152</v>
          </cell>
          <cell r="H341" t="str">
            <v>Maguire, Paul</v>
          </cell>
          <cell r="I341">
            <v>37604</v>
          </cell>
          <cell r="J341">
            <v>2101</v>
          </cell>
          <cell r="K341" t="str">
            <v>CIPEN Rural Dvlpmnt</v>
          </cell>
          <cell r="L341">
            <v>29131</v>
          </cell>
          <cell r="M341">
            <v>70101</v>
          </cell>
          <cell r="N341">
            <v>0</v>
          </cell>
          <cell r="O341">
            <v>28012.35</v>
          </cell>
          <cell r="P341">
            <v>28012.35</v>
          </cell>
          <cell r="Q341">
            <v>0</v>
          </cell>
          <cell r="R341">
            <v>28012.35</v>
          </cell>
        </row>
        <row r="342">
          <cell r="A342">
            <v>513221</v>
          </cell>
          <cell r="B342" t="str">
            <v>Lath Zone WTI Replace</v>
          </cell>
          <cell r="C342" t="str">
            <v>Latham Zone WTI Replacement Program</v>
          </cell>
          <cell r="D342" t="str">
            <v>Elec Ntwk Asset Performance</v>
          </cell>
          <cell r="E342" t="str">
            <v>In Field</v>
          </cell>
          <cell r="F342">
            <v>37165</v>
          </cell>
          <cell r="H342" t="str">
            <v>Roesler, Mr. Michael</v>
          </cell>
          <cell r="I342">
            <v>33001</v>
          </cell>
          <cell r="J342">
            <v>2105</v>
          </cell>
          <cell r="K342" t="str">
            <v>CIPEN Meter Replace</v>
          </cell>
          <cell r="L342">
            <v>29131</v>
          </cell>
          <cell r="M342">
            <v>70102</v>
          </cell>
          <cell r="N342">
            <v>333.24</v>
          </cell>
          <cell r="O342">
            <v>7318.71</v>
          </cell>
          <cell r="P342">
            <v>7318.71</v>
          </cell>
          <cell r="Q342">
            <v>0</v>
          </cell>
          <cell r="R342">
            <v>7318.71</v>
          </cell>
        </row>
        <row r="343">
          <cell r="A343">
            <v>513222</v>
          </cell>
          <cell r="B343" t="str">
            <v>Gung Flemington Rd HV</v>
          </cell>
          <cell r="C343" t="str">
            <v>Gungahlin Flemington Rd HV O/Head Relocation</v>
          </cell>
          <cell r="D343" t="str">
            <v>Elec Ntwk Project Management</v>
          </cell>
          <cell r="E343" t="str">
            <v>Field Complete</v>
          </cell>
          <cell r="F343">
            <v>37160</v>
          </cell>
          <cell r="H343" t="str">
            <v>Walisundara, Mrs. Lakshmi</v>
          </cell>
          <cell r="I343">
            <v>15109</v>
          </cell>
          <cell r="J343">
            <v>2101</v>
          </cell>
          <cell r="K343" t="str">
            <v>CIPEN Special Reqst</v>
          </cell>
          <cell r="L343">
            <v>29131</v>
          </cell>
          <cell r="M343">
            <v>70101</v>
          </cell>
          <cell r="N343">
            <v>0</v>
          </cell>
          <cell r="O343">
            <v>14564.71</v>
          </cell>
          <cell r="P343">
            <v>14564.71</v>
          </cell>
          <cell r="Q343">
            <v>0</v>
          </cell>
          <cell r="R343">
            <v>14564.71</v>
          </cell>
        </row>
        <row r="344">
          <cell r="A344">
            <v>513223</v>
          </cell>
          <cell r="B344" t="str">
            <v>Mitc 1/16 Sub 1951 Augment</v>
          </cell>
          <cell r="C344" t="str">
            <v>Mitchell 1/16 Sub 1951 Augmentation</v>
          </cell>
          <cell r="D344" t="str">
            <v>Elec Ntwk Strategy&amp;Regulatory</v>
          </cell>
          <cell r="E344" t="str">
            <v>CLOSED</v>
          </cell>
          <cell r="F344">
            <v>37135</v>
          </cell>
          <cell r="G344">
            <v>37437</v>
          </cell>
          <cell r="H344" t="str">
            <v>Hunnemann, Frank</v>
          </cell>
          <cell r="I344">
            <v>276329</v>
          </cell>
          <cell r="J344">
            <v>2102</v>
          </cell>
          <cell r="K344" t="str">
            <v>CIPEN DS S/S Augmen</v>
          </cell>
          <cell r="L344">
            <v>29131</v>
          </cell>
          <cell r="M344">
            <v>70103</v>
          </cell>
          <cell r="N344">
            <v>0</v>
          </cell>
          <cell r="O344">
            <v>255406.28</v>
          </cell>
          <cell r="P344">
            <v>0</v>
          </cell>
          <cell r="Q344">
            <v>255406.28</v>
          </cell>
          <cell r="R344">
            <v>255406.28</v>
          </cell>
        </row>
        <row r="345">
          <cell r="A345">
            <v>513224</v>
          </cell>
          <cell r="B345" t="str">
            <v>Jerr Mugga Landfill Blk 2114</v>
          </cell>
          <cell r="C345" t="str">
            <v>Jerrabomberra Mugga Landfill Blk 2114</v>
          </cell>
          <cell r="D345" t="str">
            <v>Elec Ntwk Project Management</v>
          </cell>
          <cell r="E345" t="str">
            <v>Field Complete</v>
          </cell>
          <cell r="F345">
            <v>37161</v>
          </cell>
          <cell r="H345" t="str">
            <v>Rewal, Mr. Subhash</v>
          </cell>
          <cell r="I345">
            <v>15610</v>
          </cell>
          <cell r="J345">
            <v>2101</v>
          </cell>
          <cell r="K345" t="str">
            <v>CIPEN Special Reqst</v>
          </cell>
          <cell r="L345">
            <v>29131</v>
          </cell>
          <cell r="M345">
            <v>70101</v>
          </cell>
          <cell r="N345">
            <v>0</v>
          </cell>
          <cell r="O345">
            <v>23223.97</v>
          </cell>
          <cell r="P345">
            <v>23223.97</v>
          </cell>
          <cell r="Q345">
            <v>0</v>
          </cell>
          <cell r="R345">
            <v>23223.97</v>
          </cell>
        </row>
        <row r="346">
          <cell r="A346">
            <v>513225</v>
          </cell>
          <cell r="B346" t="str">
            <v>Red H 16/41 LV Service Aug</v>
          </cell>
          <cell r="C346" t="str">
            <v>Red Hill Blk 16 Sec 41 LV Service Augmentation</v>
          </cell>
          <cell r="D346" t="str">
            <v>Elec Ntwk Strategy&amp;Regulatory</v>
          </cell>
          <cell r="E346" t="str">
            <v>CLOSED</v>
          </cell>
          <cell r="F346">
            <v>37165</v>
          </cell>
          <cell r="G346">
            <v>37226</v>
          </cell>
          <cell r="H346" t="str">
            <v>Roesler, Mr. Michael</v>
          </cell>
          <cell r="I346">
            <v>6970</v>
          </cell>
          <cell r="J346">
            <v>2102</v>
          </cell>
          <cell r="K346" t="str">
            <v>CIPEN DS Sys Augmen</v>
          </cell>
          <cell r="L346">
            <v>29131</v>
          </cell>
          <cell r="M346">
            <v>70103</v>
          </cell>
          <cell r="N346">
            <v>0</v>
          </cell>
          <cell r="O346">
            <v>5109.3</v>
          </cell>
          <cell r="P346">
            <v>0</v>
          </cell>
          <cell r="Q346">
            <v>5109.3</v>
          </cell>
          <cell r="R346">
            <v>5109.3</v>
          </cell>
        </row>
        <row r="347">
          <cell r="A347">
            <v>513226</v>
          </cell>
          <cell r="B347" t="str">
            <v>Conder 9 Banks 3 Stg 2A HV/LV</v>
          </cell>
          <cell r="C347" t="str">
            <v>Conder 9 Banks 3 Stage 2A HV/LV Retic</v>
          </cell>
          <cell r="D347" t="str">
            <v>Elec Ntwk Project Management</v>
          </cell>
          <cell r="E347" t="str">
            <v>In Field</v>
          </cell>
          <cell r="F347">
            <v>37165</v>
          </cell>
          <cell r="G347">
            <v>37622</v>
          </cell>
          <cell r="H347" t="str">
            <v>Peisley, Mr. Warren</v>
          </cell>
          <cell r="I347">
            <v>164010</v>
          </cell>
          <cell r="J347">
            <v>2101</v>
          </cell>
          <cell r="K347" t="str">
            <v>CIPEN Urban Dvlpmnt</v>
          </cell>
          <cell r="L347">
            <v>29131</v>
          </cell>
          <cell r="M347">
            <v>70101</v>
          </cell>
          <cell r="N347">
            <v>-165.87</v>
          </cell>
          <cell r="O347">
            <v>154095.73000000001</v>
          </cell>
          <cell r="P347">
            <v>154095.73000000001</v>
          </cell>
          <cell r="Q347">
            <v>0</v>
          </cell>
          <cell r="R347">
            <v>154095.73000000001</v>
          </cell>
        </row>
        <row r="348">
          <cell r="A348">
            <v>513227</v>
          </cell>
          <cell r="B348" t="str">
            <v>Turn 22 &amp; 23/28 LV Reloc</v>
          </cell>
          <cell r="C348" t="str">
            <v>Turner Blk 22 &amp; 23 Sec 28 LV Relocation for Multi Unit Dev</v>
          </cell>
          <cell r="D348" t="str">
            <v>Elec Ntwk Project Management</v>
          </cell>
          <cell r="E348" t="str">
            <v>Design</v>
          </cell>
          <cell r="F348">
            <v>37165</v>
          </cell>
          <cell r="G348">
            <v>37468</v>
          </cell>
          <cell r="H348" t="str">
            <v>Singh, Mr. Darshan</v>
          </cell>
          <cell r="I348">
            <v>0</v>
          </cell>
          <cell r="J348">
            <v>2101</v>
          </cell>
          <cell r="K348" t="str">
            <v>CIPEN Special Reqst</v>
          </cell>
          <cell r="L348">
            <v>29131</v>
          </cell>
          <cell r="M348">
            <v>70101</v>
          </cell>
          <cell r="N348">
            <v>0</v>
          </cell>
          <cell r="O348">
            <v>157.69999999999999</v>
          </cell>
          <cell r="P348">
            <v>157.69999999999999</v>
          </cell>
          <cell r="Q348">
            <v>0</v>
          </cell>
          <cell r="R348">
            <v>157.69999999999999</v>
          </cell>
        </row>
        <row r="349">
          <cell r="A349">
            <v>513230</v>
          </cell>
          <cell r="B349" t="str">
            <v>Turn 12 &amp; 13/61 LV Retic</v>
          </cell>
          <cell r="C349" t="str">
            <v>Turner Blk 12 &amp; 13 Sec 61 LV Retic/Supply to Units</v>
          </cell>
          <cell r="D349" t="str">
            <v>Elec Ntwk Project Management</v>
          </cell>
          <cell r="E349" t="str">
            <v>Field Complete</v>
          </cell>
          <cell r="F349">
            <v>37165</v>
          </cell>
          <cell r="H349" t="str">
            <v>Singh, Mr. Darshan</v>
          </cell>
          <cell r="I349">
            <v>9980</v>
          </cell>
          <cell r="J349">
            <v>2101</v>
          </cell>
          <cell r="K349" t="str">
            <v>CIPEN Urban Infill</v>
          </cell>
          <cell r="L349">
            <v>29131</v>
          </cell>
          <cell r="M349">
            <v>70101</v>
          </cell>
          <cell r="N349">
            <v>0</v>
          </cell>
          <cell r="O349">
            <v>16255.73</v>
          </cell>
          <cell r="P349">
            <v>16255.73</v>
          </cell>
          <cell r="Q349">
            <v>0</v>
          </cell>
          <cell r="R349">
            <v>16255.73</v>
          </cell>
        </row>
        <row r="350">
          <cell r="A350">
            <v>513231</v>
          </cell>
          <cell r="B350" t="str">
            <v>Nich Gold Creek LV Supply</v>
          </cell>
          <cell r="C350" t="str">
            <v>Nicholls Gold Creek LV Supply to Golf Course</v>
          </cell>
          <cell r="D350" t="str">
            <v>Elec Ntwk Project Management</v>
          </cell>
          <cell r="E350" t="str">
            <v>Design</v>
          </cell>
          <cell r="F350">
            <v>37165</v>
          </cell>
          <cell r="G350">
            <v>37529</v>
          </cell>
          <cell r="H350" t="str">
            <v>Peisley, Mr. Warren</v>
          </cell>
          <cell r="I350">
            <v>0</v>
          </cell>
          <cell r="J350">
            <v>2101</v>
          </cell>
          <cell r="K350" t="str">
            <v>CIPEN Com/Ind Dvlpm</v>
          </cell>
          <cell r="L350">
            <v>29131</v>
          </cell>
          <cell r="M350">
            <v>70101</v>
          </cell>
          <cell r="N350">
            <v>0</v>
          </cell>
          <cell r="O350">
            <v>491.07</v>
          </cell>
          <cell r="P350">
            <v>491.07</v>
          </cell>
          <cell r="Q350">
            <v>0</v>
          </cell>
          <cell r="R350">
            <v>491.07</v>
          </cell>
        </row>
        <row r="351">
          <cell r="A351">
            <v>513232</v>
          </cell>
          <cell r="B351" t="str">
            <v>Amar 4 Estate Stage 1 HV LV</v>
          </cell>
          <cell r="C351" t="str">
            <v>Amaroo 4 Estate Stage 1 HV/LV Reticulation</v>
          </cell>
          <cell r="D351" t="str">
            <v>Elec Ntwk Project Management</v>
          </cell>
          <cell r="E351" t="str">
            <v>In Field</v>
          </cell>
          <cell r="F351">
            <v>37165</v>
          </cell>
          <cell r="G351">
            <v>37437</v>
          </cell>
          <cell r="H351" t="str">
            <v>Walisundara, Mrs. Lakshmi</v>
          </cell>
          <cell r="I351">
            <v>283930</v>
          </cell>
          <cell r="J351">
            <v>2101</v>
          </cell>
          <cell r="K351" t="str">
            <v>CIPEN Urban Dvlpmnt</v>
          </cell>
          <cell r="L351">
            <v>29131</v>
          </cell>
          <cell r="M351">
            <v>70101</v>
          </cell>
          <cell r="N351">
            <v>34215</v>
          </cell>
          <cell r="O351">
            <v>257710.56</v>
          </cell>
          <cell r="P351">
            <v>257710.56</v>
          </cell>
          <cell r="Q351">
            <v>0</v>
          </cell>
          <cell r="R351">
            <v>257710.56</v>
          </cell>
        </row>
        <row r="352">
          <cell r="A352">
            <v>513233</v>
          </cell>
          <cell r="B352" t="str">
            <v>Brad 12/21 LV Retic</v>
          </cell>
          <cell r="C352" t="str">
            <v>Braddon Blk 12 Sec 21 LV Reticulation</v>
          </cell>
          <cell r="D352" t="str">
            <v>Elec Ntwk Project Management</v>
          </cell>
          <cell r="E352" t="str">
            <v>Design</v>
          </cell>
          <cell r="F352">
            <v>37165</v>
          </cell>
          <cell r="G352">
            <v>37468</v>
          </cell>
          <cell r="H352" t="str">
            <v>Singh, Mr. Darshan</v>
          </cell>
          <cell r="I352">
            <v>0</v>
          </cell>
          <cell r="J352">
            <v>2101</v>
          </cell>
          <cell r="K352" t="str">
            <v>CIPEN Com/Ind Dvlpm</v>
          </cell>
          <cell r="L352">
            <v>29131</v>
          </cell>
          <cell r="M352">
            <v>70101</v>
          </cell>
          <cell r="N352">
            <v>126.15</v>
          </cell>
          <cell r="O352">
            <v>458.51</v>
          </cell>
          <cell r="P352">
            <v>458.51</v>
          </cell>
          <cell r="Q352">
            <v>0</v>
          </cell>
          <cell r="R352">
            <v>458.51</v>
          </cell>
        </row>
        <row r="353">
          <cell r="A353">
            <v>513234</v>
          </cell>
          <cell r="B353" t="str">
            <v>Wara 1/38 LV Supply to OPU</v>
          </cell>
          <cell r="C353" t="str">
            <v>Waramanga Blk 1 Sec 38 LV Supply to OPU's</v>
          </cell>
          <cell r="D353" t="str">
            <v>Elec Ntwk Project Management</v>
          </cell>
          <cell r="E353" t="str">
            <v>CLOSED</v>
          </cell>
          <cell r="F353">
            <v>37165</v>
          </cell>
          <cell r="G353">
            <v>37422</v>
          </cell>
          <cell r="H353" t="str">
            <v>Singh, Mr. Darshan</v>
          </cell>
          <cell r="I353">
            <v>6200</v>
          </cell>
          <cell r="J353">
            <v>2101</v>
          </cell>
          <cell r="K353" t="str">
            <v>CIPEN Com/Ind Dvlpm</v>
          </cell>
          <cell r="L353">
            <v>29131</v>
          </cell>
          <cell r="M353">
            <v>70101</v>
          </cell>
          <cell r="N353">
            <v>0</v>
          </cell>
          <cell r="O353">
            <v>5898.6</v>
          </cell>
          <cell r="P353">
            <v>0</v>
          </cell>
          <cell r="Q353">
            <v>5898.6</v>
          </cell>
          <cell r="R353">
            <v>5898.6</v>
          </cell>
        </row>
        <row r="354">
          <cell r="A354">
            <v>513235</v>
          </cell>
          <cell r="B354" t="str">
            <v>Bruc 20/81 LV Retic/Supply</v>
          </cell>
          <cell r="C354" t="str">
            <v>Bruce 20/81 LV Reticulation/Supply to Units</v>
          </cell>
          <cell r="D354" t="str">
            <v>Elec Ntwk Project Management</v>
          </cell>
          <cell r="E354" t="str">
            <v>Design</v>
          </cell>
          <cell r="F354">
            <v>37165</v>
          </cell>
          <cell r="G354">
            <v>37498</v>
          </cell>
          <cell r="H354" t="str">
            <v>Roesler, Mr. Michael</v>
          </cell>
          <cell r="I354">
            <v>0</v>
          </cell>
          <cell r="J354">
            <v>2101</v>
          </cell>
          <cell r="K354" t="str">
            <v>CIPEN Urban Infill</v>
          </cell>
          <cell r="L354">
            <v>29131</v>
          </cell>
          <cell r="M354">
            <v>70101</v>
          </cell>
          <cell r="N354">
            <v>327.94</v>
          </cell>
          <cell r="O354">
            <v>1201.77</v>
          </cell>
          <cell r="P354">
            <v>1201.77</v>
          </cell>
          <cell r="Q354">
            <v>0</v>
          </cell>
          <cell r="R354">
            <v>1201.77</v>
          </cell>
        </row>
        <row r="355">
          <cell r="A355">
            <v>513236</v>
          </cell>
          <cell r="B355" t="str">
            <v>Deak 74/37 LV Supply to APF</v>
          </cell>
          <cell r="C355" t="str">
            <v>Deakin Blk 74 Sec 37 LV Supply to APF House</v>
          </cell>
          <cell r="D355" t="str">
            <v>Elec Ntwk Project Management</v>
          </cell>
          <cell r="E355" t="str">
            <v>In Field</v>
          </cell>
          <cell r="F355">
            <v>37165</v>
          </cell>
          <cell r="G355">
            <v>37376</v>
          </cell>
          <cell r="H355" t="str">
            <v>Rewal, Mr. Subhash</v>
          </cell>
          <cell r="I355">
            <v>1140</v>
          </cell>
          <cell r="J355">
            <v>2101</v>
          </cell>
          <cell r="K355" t="str">
            <v>CIPEN Com/Ind Dvlpm</v>
          </cell>
          <cell r="L355">
            <v>29131</v>
          </cell>
          <cell r="M355">
            <v>70101</v>
          </cell>
          <cell r="N355">
            <v>0</v>
          </cell>
          <cell r="O355">
            <v>10573.56</v>
          </cell>
          <cell r="P355">
            <v>10573.56</v>
          </cell>
          <cell r="Q355">
            <v>0</v>
          </cell>
          <cell r="R355">
            <v>10573.56</v>
          </cell>
        </row>
        <row r="356">
          <cell r="A356">
            <v>513237</v>
          </cell>
          <cell r="B356" t="str">
            <v>NGK Gas Switches</v>
          </cell>
          <cell r="C356" t="str">
            <v>2001/02 A/B Replacements with NGK Gas Switches</v>
          </cell>
          <cell r="D356" t="str">
            <v>Elec Ntwk Asset Performance</v>
          </cell>
          <cell r="E356" t="str">
            <v>In Field</v>
          </cell>
          <cell r="F356">
            <v>37073</v>
          </cell>
          <cell r="G356">
            <v>37437</v>
          </cell>
          <cell r="H356" t="str">
            <v>Argue, Mr. Fraser</v>
          </cell>
          <cell r="I356">
            <v>8000</v>
          </cell>
          <cell r="J356">
            <v>2105</v>
          </cell>
          <cell r="K356" t="str">
            <v>CIPEN DS O/H Replac</v>
          </cell>
          <cell r="L356">
            <v>29131</v>
          </cell>
          <cell r="M356">
            <v>70102</v>
          </cell>
          <cell r="N356">
            <v>0</v>
          </cell>
          <cell r="O356">
            <v>9542.7900000000009</v>
          </cell>
          <cell r="P356">
            <v>9542.7900000000009</v>
          </cell>
          <cell r="Q356">
            <v>0</v>
          </cell>
          <cell r="R356">
            <v>9542.7900000000009</v>
          </cell>
        </row>
        <row r="357">
          <cell r="A357">
            <v>513238</v>
          </cell>
          <cell r="B357" t="str">
            <v>Zone Fence Ext.</v>
          </cell>
          <cell r="C357" t="str">
            <v>Zone Substation Fence Extensions</v>
          </cell>
          <cell r="D357" t="str">
            <v>Elec Ntwk Asset Performance</v>
          </cell>
          <cell r="E357" t="str">
            <v>Field Complete</v>
          </cell>
          <cell r="F357">
            <v>37179</v>
          </cell>
          <cell r="G357">
            <v>37256</v>
          </cell>
          <cell r="H357" t="str">
            <v>Gubler, Dominic</v>
          </cell>
          <cell r="I357">
            <v>2904</v>
          </cell>
          <cell r="J357">
            <v>2105</v>
          </cell>
          <cell r="K357" t="str">
            <v>CIP Property Assets</v>
          </cell>
          <cell r="L357">
            <v>29721</v>
          </cell>
          <cell r="M357">
            <v>78110</v>
          </cell>
          <cell r="N357">
            <v>0</v>
          </cell>
          <cell r="O357">
            <v>1880</v>
          </cell>
          <cell r="P357">
            <v>1880</v>
          </cell>
          <cell r="Q357">
            <v>0</v>
          </cell>
          <cell r="R357">
            <v>1880</v>
          </cell>
        </row>
        <row r="358">
          <cell r="A358">
            <v>513239</v>
          </cell>
          <cell r="B358" t="str">
            <v>Post Isulator Replace.</v>
          </cell>
          <cell r="C358" t="str">
            <v>Cracked Post Isulator Replacement</v>
          </cell>
          <cell r="D358" t="str">
            <v>Elec Ntwk Asset Performance</v>
          </cell>
          <cell r="E358" t="str">
            <v>In Field</v>
          </cell>
          <cell r="F358">
            <v>37179</v>
          </cell>
          <cell r="G358">
            <v>37622</v>
          </cell>
          <cell r="H358" t="str">
            <v>Gubler, Dominic</v>
          </cell>
          <cell r="I358">
            <v>36660</v>
          </cell>
          <cell r="J358">
            <v>2105</v>
          </cell>
          <cell r="K358" t="str">
            <v>CIPEN ZSS Replace</v>
          </cell>
          <cell r="L358">
            <v>29131</v>
          </cell>
          <cell r="M358">
            <v>70102</v>
          </cell>
          <cell r="N358">
            <v>0</v>
          </cell>
          <cell r="O358">
            <v>17121.59</v>
          </cell>
          <cell r="P358">
            <v>17121.59</v>
          </cell>
          <cell r="Q358">
            <v>0</v>
          </cell>
          <cell r="R358">
            <v>17121.59</v>
          </cell>
        </row>
        <row r="359">
          <cell r="A359">
            <v>513240</v>
          </cell>
          <cell r="B359" t="str">
            <v>Kale 10/88 S/S 4565 Augment</v>
          </cell>
          <cell r="C359" t="str">
            <v>Kaleen Blk 10 Sec 88 Substation 4565 Augmentation</v>
          </cell>
          <cell r="D359" t="str">
            <v>Elec Ntwk Project Management</v>
          </cell>
          <cell r="E359" t="str">
            <v>CLOSED</v>
          </cell>
          <cell r="F359">
            <v>37165</v>
          </cell>
          <cell r="G359">
            <v>37296</v>
          </cell>
          <cell r="H359" t="str">
            <v>Peisley, Mr. Warren</v>
          </cell>
          <cell r="I359">
            <v>35005</v>
          </cell>
          <cell r="J359">
            <v>2101</v>
          </cell>
          <cell r="K359" t="str">
            <v>CIPEN Com/Ind Dvlpm</v>
          </cell>
          <cell r="L359">
            <v>29131</v>
          </cell>
          <cell r="M359">
            <v>70101</v>
          </cell>
          <cell r="N359">
            <v>0</v>
          </cell>
          <cell r="O359">
            <v>42440.04</v>
          </cell>
          <cell r="P359">
            <v>0</v>
          </cell>
          <cell r="Q359">
            <v>42440.04</v>
          </cell>
          <cell r="R359">
            <v>42440.04</v>
          </cell>
        </row>
        <row r="360">
          <cell r="A360">
            <v>513241</v>
          </cell>
          <cell r="B360" t="str">
            <v>Cond 9-14/230 LV Retic</v>
          </cell>
          <cell r="C360" t="str">
            <v>Conder 9-14/230 LV Reticulation Alterations</v>
          </cell>
          <cell r="D360" t="str">
            <v>Elec Ntwk Strategy&amp;Regulatory</v>
          </cell>
          <cell r="E360" t="str">
            <v>Field Complete</v>
          </cell>
          <cell r="F360">
            <v>37165</v>
          </cell>
          <cell r="G360">
            <v>37287</v>
          </cell>
          <cell r="H360" t="str">
            <v>Walisundara, Mrs. Lakshmi</v>
          </cell>
          <cell r="I360">
            <v>10795</v>
          </cell>
          <cell r="J360">
            <v>2102</v>
          </cell>
          <cell r="K360" t="str">
            <v>CIPEN DS Sys Augmen</v>
          </cell>
          <cell r="L360">
            <v>29131</v>
          </cell>
          <cell r="M360">
            <v>70103</v>
          </cell>
          <cell r="N360">
            <v>0</v>
          </cell>
          <cell r="O360">
            <v>2187.54</v>
          </cell>
          <cell r="P360">
            <v>2187.54</v>
          </cell>
          <cell r="Q360">
            <v>0</v>
          </cell>
          <cell r="R360">
            <v>2187.54</v>
          </cell>
        </row>
        <row r="361">
          <cell r="A361">
            <v>513242</v>
          </cell>
          <cell r="B361" t="str">
            <v>Macq 4/49 LV Supply to Mand</v>
          </cell>
          <cell r="C361" t="str">
            <v>Macquarie 4/49 LV Supply to Mandarin Club</v>
          </cell>
          <cell r="D361" t="str">
            <v>Elec Ntwk Project Management</v>
          </cell>
          <cell r="E361" t="str">
            <v>CLOSED</v>
          </cell>
          <cell r="F361">
            <v>37165</v>
          </cell>
          <cell r="G361">
            <v>37226</v>
          </cell>
          <cell r="H361" t="str">
            <v>Singh, Mr. Darshan</v>
          </cell>
          <cell r="I361">
            <v>4460</v>
          </cell>
          <cell r="J361">
            <v>2101</v>
          </cell>
          <cell r="K361" t="str">
            <v>CIPEN Com/Ind Dvlpm</v>
          </cell>
          <cell r="L361">
            <v>29131</v>
          </cell>
          <cell r="M361">
            <v>70101</v>
          </cell>
          <cell r="N361">
            <v>0</v>
          </cell>
          <cell r="O361">
            <v>3732.94</v>
          </cell>
          <cell r="P361">
            <v>0</v>
          </cell>
          <cell r="Q361">
            <v>3732.94</v>
          </cell>
          <cell r="R361">
            <v>3732.94</v>
          </cell>
        </row>
        <row r="362">
          <cell r="A362">
            <v>513243</v>
          </cell>
          <cell r="B362" t="str">
            <v>Mitc - 11kV Voltage Regulators</v>
          </cell>
          <cell r="C362" t="str">
            <v>Mitchell 11kV Voltage Regulators</v>
          </cell>
          <cell r="D362" t="str">
            <v>Elec Ntwk Strategy&amp;Regulatory</v>
          </cell>
          <cell r="E362" t="str">
            <v>In Field</v>
          </cell>
          <cell r="F362">
            <v>37181</v>
          </cell>
          <cell r="H362" t="str">
            <v>Forlin, Mr. Silvano Anthony</v>
          </cell>
          <cell r="I362">
            <v>307706</v>
          </cell>
          <cell r="J362">
            <v>2102</v>
          </cell>
          <cell r="K362" t="str">
            <v>CIPEN DS Sys Augmen</v>
          </cell>
          <cell r="L362">
            <v>29131</v>
          </cell>
          <cell r="M362">
            <v>70103</v>
          </cell>
          <cell r="N362">
            <v>418.73</v>
          </cell>
          <cell r="O362">
            <v>10556.83</v>
          </cell>
          <cell r="P362">
            <v>10556.83</v>
          </cell>
          <cell r="Q362">
            <v>0</v>
          </cell>
          <cell r="R362">
            <v>10556.83</v>
          </cell>
        </row>
        <row r="363">
          <cell r="A363">
            <v>513244</v>
          </cell>
          <cell r="B363" t="str">
            <v>Mitc - 11kV Feeder to Mitchell</v>
          </cell>
          <cell r="C363" t="str">
            <v>Mitchell 11kV Feeder to Mitchell Design and Siting Project Only</v>
          </cell>
          <cell r="D363" t="str">
            <v>Elec Ntwk Strategy&amp;Regulatory</v>
          </cell>
          <cell r="E363" t="str">
            <v>Design</v>
          </cell>
          <cell r="F363">
            <v>37181</v>
          </cell>
          <cell r="H363" t="str">
            <v>Worony, Mr. Janusz</v>
          </cell>
          <cell r="I363">
            <v>0</v>
          </cell>
          <cell r="J363">
            <v>2102</v>
          </cell>
          <cell r="K363" t="str">
            <v>CIPEN DS Sys Augmen</v>
          </cell>
          <cell r="L363">
            <v>29131</v>
          </cell>
          <cell r="M363">
            <v>70103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A364">
            <v>513245</v>
          </cell>
          <cell r="B364" t="str">
            <v>2001/2002 Replace Transformers</v>
          </cell>
          <cell r="C364" t="str">
            <v>2001/2002 Replacement of Transformers</v>
          </cell>
          <cell r="D364" t="str">
            <v>Elec Ntwk Asset Performance</v>
          </cell>
          <cell r="E364" t="str">
            <v>In Field</v>
          </cell>
          <cell r="F364">
            <v>37073</v>
          </cell>
          <cell r="G364">
            <v>37437</v>
          </cell>
          <cell r="H364" t="str">
            <v>Argue, Mr. Fraser</v>
          </cell>
          <cell r="I364">
            <v>0</v>
          </cell>
          <cell r="J364">
            <v>2105</v>
          </cell>
          <cell r="K364" t="str">
            <v>CIPEN DS S/S Replac</v>
          </cell>
          <cell r="L364">
            <v>29131</v>
          </cell>
          <cell r="M364">
            <v>70102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A365">
            <v>513246</v>
          </cell>
          <cell r="B365" t="str">
            <v>Fysh 21/20 LV Service Replace</v>
          </cell>
          <cell r="C365" t="str">
            <v>Fyshwisk 21/20 LV Service Replacement</v>
          </cell>
          <cell r="D365" t="str">
            <v>Elec Ntwk Project Management</v>
          </cell>
          <cell r="E365" t="str">
            <v>Field Complete</v>
          </cell>
          <cell r="F365">
            <v>37165</v>
          </cell>
          <cell r="G365">
            <v>37346</v>
          </cell>
          <cell r="H365" t="str">
            <v>Roesler, Mr. Michael</v>
          </cell>
          <cell r="I365">
            <v>1573</v>
          </cell>
          <cell r="J365">
            <v>2101</v>
          </cell>
          <cell r="K365" t="str">
            <v>CIPEN Com/Ind Dvlpm</v>
          </cell>
          <cell r="L365">
            <v>29131</v>
          </cell>
          <cell r="M365">
            <v>70101</v>
          </cell>
          <cell r="N365">
            <v>0</v>
          </cell>
          <cell r="O365">
            <v>2435.84</v>
          </cell>
          <cell r="P365">
            <v>2435.84</v>
          </cell>
          <cell r="Q365">
            <v>0</v>
          </cell>
          <cell r="R365">
            <v>2435.84</v>
          </cell>
        </row>
        <row r="366">
          <cell r="A366">
            <v>513248</v>
          </cell>
          <cell r="B366" t="str">
            <v>Camp RMC Duntroon DHA House</v>
          </cell>
          <cell r="C366" t="str">
            <v>Campbell RMC Duntroon HDA Housing Stage 1 LV Reticulation aug</v>
          </cell>
          <cell r="D366" t="str">
            <v>Elec Ntwk Project Management</v>
          </cell>
          <cell r="E366" t="str">
            <v>In Field</v>
          </cell>
          <cell r="F366">
            <v>37183</v>
          </cell>
          <cell r="H366" t="str">
            <v>Ochmanski, Mrs. Dana</v>
          </cell>
          <cell r="I366">
            <v>47200</v>
          </cell>
          <cell r="J366">
            <v>2101</v>
          </cell>
          <cell r="K366" t="str">
            <v>CIPEN Urban Infill</v>
          </cell>
          <cell r="L366">
            <v>29131</v>
          </cell>
          <cell r="M366">
            <v>70101</v>
          </cell>
          <cell r="N366">
            <v>533.76</v>
          </cell>
          <cell r="O366">
            <v>29315</v>
          </cell>
          <cell r="P366">
            <v>29315</v>
          </cell>
          <cell r="Q366">
            <v>0</v>
          </cell>
          <cell r="R366">
            <v>29315</v>
          </cell>
        </row>
        <row r="367">
          <cell r="A367">
            <v>513249</v>
          </cell>
          <cell r="B367" t="str">
            <v>Deak 15 &amp; 25/35 Sub Augment</v>
          </cell>
          <cell r="C367" t="str">
            <v>Deakin Blk 15 &amp; 25/35 Substation 4311 Augmentation</v>
          </cell>
          <cell r="D367" t="str">
            <v>Elec Ntwk Strategy&amp;Regulatory</v>
          </cell>
          <cell r="E367" t="str">
            <v>In Field</v>
          </cell>
          <cell r="F367">
            <v>37187</v>
          </cell>
          <cell r="G367">
            <v>37430</v>
          </cell>
          <cell r="H367" t="str">
            <v>Hunnemann, Frank</v>
          </cell>
          <cell r="I367">
            <v>37893</v>
          </cell>
          <cell r="J367">
            <v>2102</v>
          </cell>
          <cell r="K367" t="str">
            <v>CIPEN DS S/S Augmen</v>
          </cell>
          <cell r="L367">
            <v>29131</v>
          </cell>
          <cell r="M367">
            <v>70103</v>
          </cell>
          <cell r="N367">
            <v>0</v>
          </cell>
          <cell r="O367">
            <v>4683.9799999999996</v>
          </cell>
          <cell r="P367">
            <v>4683.9799999999996</v>
          </cell>
          <cell r="Q367">
            <v>0</v>
          </cell>
          <cell r="R367">
            <v>4683.9799999999996</v>
          </cell>
        </row>
        <row r="368">
          <cell r="A368">
            <v>513251</v>
          </cell>
          <cell r="B368" t="str">
            <v>Amar 2/69 LV to 4 Units</v>
          </cell>
          <cell r="C368" t="str">
            <v>Amaroo 2/69 LV Supply to 4 Units</v>
          </cell>
          <cell r="D368" t="str">
            <v>Elec Ntwk Project Management</v>
          </cell>
          <cell r="E368" t="str">
            <v>CLOSED</v>
          </cell>
          <cell r="F368">
            <v>37190</v>
          </cell>
          <cell r="G368">
            <v>37377</v>
          </cell>
          <cell r="H368" t="str">
            <v>Singh, Mr. Darshan</v>
          </cell>
          <cell r="I368">
            <v>5360</v>
          </cell>
          <cell r="J368">
            <v>2101</v>
          </cell>
          <cell r="K368" t="str">
            <v>CIPEN Urban Infill</v>
          </cell>
          <cell r="L368">
            <v>29131</v>
          </cell>
          <cell r="M368">
            <v>70101</v>
          </cell>
          <cell r="N368">
            <v>0</v>
          </cell>
          <cell r="O368">
            <v>6189.39</v>
          </cell>
          <cell r="P368">
            <v>0</v>
          </cell>
          <cell r="Q368">
            <v>6189.39</v>
          </cell>
          <cell r="R368">
            <v>6189.39</v>
          </cell>
        </row>
        <row r="369">
          <cell r="A369">
            <v>513252</v>
          </cell>
          <cell r="B369" t="str">
            <v>Holt - 25/51 Sub 3147 Upgrade</v>
          </cell>
          <cell r="C369" t="str">
            <v>Holt 25/51 Substation 3147 Upgrade to Wests Fottball Club</v>
          </cell>
          <cell r="D369" t="str">
            <v>Elec Ntwk Project Management</v>
          </cell>
          <cell r="E369" t="str">
            <v>CLOSED</v>
          </cell>
          <cell r="F369">
            <v>37190</v>
          </cell>
          <cell r="G369">
            <v>37437</v>
          </cell>
          <cell r="H369" t="str">
            <v>Singh, Mr. Darshan</v>
          </cell>
          <cell r="I369">
            <v>48900</v>
          </cell>
          <cell r="J369">
            <v>2101</v>
          </cell>
          <cell r="K369" t="str">
            <v>CIPEN Special Reqst</v>
          </cell>
          <cell r="L369">
            <v>29131</v>
          </cell>
          <cell r="M369">
            <v>70101</v>
          </cell>
          <cell r="N369">
            <v>0</v>
          </cell>
          <cell r="O369">
            <v>51062.91</v>
          </cell>
          <cell r="P369">
            <v>0</v>
          </cell>
          <cell r="Q369">
            <v>51062.91</v>
          </cell>
          <cell r="R369">
            <v>51062.91</v>
          </cell>
        </row>
        <row r="370">
          <cell r="A370">
            <v>513253</v>
          </cell>
          <cell r="B370" t="str">
            <v>Cuppa Lot 133 LV Supply</v>
          </cell>
          <cell r="C370" t="str">
            <v>Cuppacumbalong Lot 133 LV Supply to Wool Shed</v>
          </cell>
          <cell r="D370" t="str">
            <v>Elec Ntwk Project Management</v>
          </cell>
          <cell r="E370" t="str">
            <v>In Field</v>
          </cell>
          <cell r="F370">
            <v>37165</v>
          </cell>
          <cell r="G370">
            <v>37437</v>
          </cell>
          <cell r="H370" t="str">
            <v>Singh, Mr. Darshan</v>
          </cell>
          <cell r="I370">
            <v>8080</v>
          </cell>
          <cell r="J370">
            <v>2101</v>
          </cell>
          <cell r="K370" t="str">
            <v>CIPEN Rural Dvlpmnt</v>
          </cell>
          <cell r="L370">
            <v>29131</v>
          </cell>
          <cell r="M370">
            <v>70101</v>
          </cell>
          <cell r="N370">
            <v>8555.7999999999993</v>
          </cell>
          <cell r="O370">
            <v>9734.7099999999991</v>
          </cell>
          <cell r="P370">
            <v>9734.7099999999991</v>
          </cell>
          <cell r="Q370">
            <v>0</v>
          </cell>
          <cell r="R370">
            <v>9734.7099999999991</v>
          </cell>
        </row>
        <row r="371">
          <cell r="A371">
            <v>513254</v>
          </cell>
          <cell r="B371" t="str">
            <v>Dunl 5/1 Estate HV &amp; LV Retic</v>
          </cell>
          <cell r="C371" t="str">
            <v>Dunlop 5/1 Estate HV &amp; LV Reticulation to 57 Blks</v>
          </cell>
          <cell r="D371" t="str">
            <v>Elec Ntwk Project Management</v>
          </cell>
          <cell r="E371" t="str">
            <v>In Field</v>
          </cell>
          <cell r="F371">
            <v>37165</v>
          </cell>
          <cell r="H371" t="str">
            <v>Cortes, Frank</v>
          </cell>
          <cell r="I371">
            <v>161940</v>
          </cell>
          <cell r="J371">
            <v>2101</v>
          </cell>
          <cell r="K371" t="str">
            <v>CIPEN Urban Dvlpmnt</v>
          </cell>
          <cell r="L371">
            <v>29131</v>
          </cell>
          <cell r="M371">
            <v>70101</v>
          </cell>
          <cell r="N371">
            <v>15080</v>
          </cell>
          <cell r="O371">
            <v>127906.95</v>
          </cell>
          <cell r="P371">
            <v>127906.95</v>
          </cell>
          <cell r="Q371">
            <v>0</v>
          </cell>
          <cell r="R371">
            <v>127906.95</v>
          </cell>
        </row>
        <row r="372">
          <cell r="A372">
            <v>513255</v>
          </cell>
          <cell r="B372" t="str">
            <v>Phil 7/49 LV Supply to Telstra</v>
          </cell>
          <cell r="C372" t="str">
            <v>Phillip Blk 7 Sec 49 LV Supply to Telstra Call Centre</v>
          </cell>
          <cell r="D372" t="str">
            <v>Elec Ntwk Project Management</v>
          </cell>
          <cell r="E372" t="str">
            <v>Design</v>
          </cell>
          <cell r="F372">
            <v>37165</v>
          </cell>
          <cell r="G372">
            <v>37437</v>
          </cell>
          <cell r="H372" t="str">
            <v>Cortes, Frank</v>
          </cell>
          <cell r="I372">
            <v>0</v>
          </cell>
          <cell r="J372">
            <v>2101</v>
          </cell>
          <cell r="K372" t="str">
            <v>CIPEN Com/Ind Dvlpm</v>
          </cell>
          <cell r="L372">
            <v>29131</v>
          </cell>
          <cell r="M372">
            <v>70101</v>
          </cell>
          <cell r="N372">
            <v>0</v>
          </cell>
          <cell r="O372">
            <v>371.35</v>
          </cell>
          <cell r="P372">
            <v>371.35</v>
          </cell>
          <cell r="Q372">
            <v>0</v>
          </cell>
          <cell r="R372">
            <v>371.35</v>
          </cell>
        </row>
        <row r="373">
          <cell r="A373">
            <v>513256</v>
          </cell>
          <cell r="B373" t="str">
            <v>Tugg Hign Volt Signs to Subs</v>
          </cell>
          <cell r="C373" t="str">
            <v>Tuggeranong Attach Danger High Voltage Signs to Substations</v>
          </cell>
          <cell r="D373" t="str">
            <v>Elec Ntwk Asset Performance</v>
          </cell>
          <cell r="E373" t="str">
            <v>In Field</v>
          </cell>
          <cell r="F373">
            <v>37196</v>
          </cell>
          <cell r="H373" t="str">
            <v>Argue, Mr. Fraser</v>
          </cell>
          <cell r="I373">
            <v>9000</v>
          </cell>
          <cell r="J373">
            <v>2105</v>
          </cell>
          <cell r="K373" t="str">
            <v>CIPEN DS S/S Replac</v>
          </cell>
          <cell r="L373">
            <v>29131</v>
          </cell>
          <cell r="M373">
            <v>70102</v>
          </cell>
          <cell r="N373">
            <v>16567.689999999999</v>
          </cell>
          <cell r="O373">
            <v>65236.25</v>
          </cell>
          <cell r="P373">
            <v>67106.740000000005</v>
          </cell>
          <cell r="Q373">
            <v>0</v>
          </cell>
          <cell r="R373">
            <v>67106.740000000005</v>
          </cell>
        </row>
        <row r="374">
          <cell r="A374">
            <v>513257</v>
          </cell>
          <cell r="B374" t="str">
            <v>Flor 1/1 LV Supply Upgrade</v>
          </cell>
          <cell r="C374" t="str">
            <v>Florey 1/1 LV Supply Upgrade to School</v>
          </cell>
          <cell r="D374" t="str">
            <v>Elec Ntwk Project Management</v>
          </cell>
          <cell r="E374" t="str">
            <v>Field Complete</v>
          </cell>
          <cell r="F374">
            <v>37196</v>
          </cell>
          <cell r="G374">
            <v>37315</v>
          </cell>
          <cell r="H374" t="str">
            <v>Singh, Mr. Darshan</v>
          </cell>
          <cell r="I374">
            <v>1614</v>
          </cell>
          <cell r="J374">
            <v>2101</v>
          </cell>
          <cell r="K374" t="str">
            <v>CIPEN Special Reqst</v>
          </cell>
          <cell r="L374">
            <v>29131</v>
          </cell>
          <cell r="M374">
            <v>70101</v>
          </cell>
          <cell r="N374">
            <v>0</v>
          </cell>
          <cell r="O374">
            <v>1524.79</v>
          </cell>
          <cell r="P374">
            <v>1524.79</v>
          </cell>
          <cell r="Q374">
            <v>0</v>
          </cell>
          <cell r="R374">
            <v>1524.79</v>
          </cell>
        </row>
        <row r="375">
          <cell r="A375">
            <v>513258</v>
          </cell>
          <cell r="B375" t="str">
            <v>Bruc 19/81 LV Supply</v>
          </cell>
          <cell r="C375" t="str">
            <v>Bruce 19/81 LV Supply to 56 Units</v>
          </cell>
          <cell r="D375" t="str">
            <v>Elec Ntwk Project Management</v>
          </cell>
          <cell r="E375" t="str">
            <v>Design</v>
          </cell>
          <cell r="F375">
            <v>37196</v>
          </cell>
          <cell r="G375">
            <v>37437</v>
          </cell>
          <cell r="H375" t="str">
            <v>Ochmanski, Mrs. Dana</v>
          </cell>
          <cell r="I375">
            <v>0</v>
          </cell>
          <cell r="J375">
            <v>2101</v>
          </cell>
          <cell r="K375" t="str">
            <v>CIPEN Urban Infill</v>
          </cell>
          <cell r="L375">
            <v>29131</v>
          </cell>
          <cell r="M375">
            <v>70101</v>
          </cell>
          <cell r="N375">
            <v>528.1</v>
          </cell>
          <cell r="O375">
            <v>750.91</v>
          </cell>
          <cell r="P375">
            <v>750.91</v>
          </cell>
          <cell r="Q375">
            <v>0</v>
          </cell>
          <cell r="R375">
            <v>750.91</v>
          </cell>
        </row>
        <row r="376">
          <cell r="A376">
            <v>513259</v>
          </cell>
          <cell r="B376" t="str">
            <v>King 8 &amp; 9/28 HV/LV Retic to M</v>
          </cell>
          <cell r="C376" t="str">
            <v>Kingston 8 &amp; 9/28 HV/LV Retic to MU Dev</v>
          </cell>
          <cell r="D376" t="str">
            <v>Elec Ntwk Project Management</v>
          </cell>
          <cell r="E376" t="str">
            <v>Design</v>
          </cell>
          <cell r="F376">
            <v>37196</v>
          </cell>
          <cell r="G376">
            <v>37559</v>
          </cell>
          <cell r="H376" t="str">
            <v>Ochmanski, Mrs. Dana</v>
          </cell>
          <cell r="I376">
            <v>0</v>
          </cell>
          <cell r="J376">
            <v>2101</v>
          </cell>
          <cell r="K376" t="str">
            <v>CIPEN Urban Infill</v>
          </cell>
          <cell r="L376">
            <v>29131</v>
          </cell>
          <cell r="M376">
            <v>70101</v>
          </cell>
          <cell r="N376">
            <v>45</v>
          </cell>
          <cell r="O376">
            <v>45</v>
          </cell>
          <cell r="P376">
            <v>45</v>
          </cell>
          <cell r="Q376">
            <v>0</v>
          </cell>
          <cell r="R376">
            <v>45</v>
          </cell>
        </row>
        <row r="377">
          <cell r="A377">
            <v>513260</v>
          </cell>
          <cell r="B377" t="str">
            <v>Gung Yarrabi Est Stg 4 HV LV</v>
          </cell>
          <cell r="C377" t="str">
            <v>Gungahlin Yerrabi Estate Stage 4 HV LV Reticulation</v>
          </cell>
          <cell r="D377" t="str">
            <v>Elec Ntwk Project Management</v>
          </cell>
          <cell r="E377" t="str">
            <v>In Field</v>
          </cell>
          <cell r="F377">
            <v>37196</v>
          </cell>
          <cell r="H377" t="str">
            <v>Ochmanski, Mrs. Dana</v>
          </cell>
          <cell r="I377">
            <v>157540</v>
          </cell>
          <cell r="J377">
            <v>2101</v>
          </cell>
          <cell r="K377" t="str">
            <v>CIPEN Urban Dvlpmnt</v>
          </cell>
          <cell r="L377">
            <v>29131</v>
          </cell>
          <cell r="M377">
            <v>70101</v>
          </cell>
          <cell r="N377">
            <v>-3018.26</v>
          </cell>
          <cell r="O377">
            <v>124818.59</v>
          </cell>
          <cell r="P377">
            <v>124818.59</v>
          </cell>
          <cell r="Q377">
            <v>0</v>
          </cell>
          <cell r="R377">
            <v>124818.59</v>
          </cell>
        </row>
        <row r="378">
          <cell r="A378">
            <v>513262</v>
          </cell>
          <cell r="B378" t="str">
            <v>Gowr 1/292 LV to 4 Townhouses</v>
          </cell>
          <cell r="C378" t="str">
            <v>Gowrie 1/292 LV to 4 Townhouses</v>
          </cell>
          <cell r="D378" t="str">
            <v>Elec Ntwk Project Management</v>
          </cell>
          <cell r="E378" t="str">
            <v>CAPITALISED WAITING CLOSURE</v>
          </cell>
          <cell r="F378">
            <v>37196</v>
          </cell>
          <cell r="G378">
            <v>37356</v>
          </cell>
          <cell r="H378" t="str">
            <v>Rewal, Mr. Subhash</v>
          </cell>
          <cell r="I378">
            <v>9054</v>
          </cell>
          <cell r="J378">
            <v>2101</v>
          </cell>
          <cell r="K378" t="str">
            <v>CIPEN Urban Infill</v>
          </cell>
          <cell r="L378">
            <v>29131</v>
          </cell>
          <cell r="M378">
            <v>70101</v>
          </cell>
          <cell r="N378">
            <v>0</v>
          </cell>
          <cell r="O378">
            <v>5974.43</v>
          </cell>
          <cell r="P378">
            <v>0</v>
          </cell>
          <cell r="Q378">
            <v>5974.43</v>
          </cell>
          <cell r="R378">
            <v>5974.43</v>
          </cell>
        </row>
        <row r="379">
          <cell r="A379">
            <v>513263</v>
          </cell>
          <cell r="B379" t="str">
            <v>Isaacs 9/524 LV Supply</v>
          </cell>
          <cell r="C379" t="str">
            <v>Isaacs 9/524 LV Supply to Church</v>
          </cell>
          <cell r="D379" t="str">
            <v>Elec Ntwk Project Management</v>
          </cell>
          <cell r="E379" t="str">
            <v>In Field</v>
          </cell>
          <cell r="F379">
            <v>37196</v>
          </cell>
          <cell r="G379">
            <v>37468</v>
          </cell>
          <cell r="H379" t="str">
            <v>Cortes, Frank</v>
          </cell>
          <cell r="I379">
            <v>8372</v>
          </cell>
          <cell r="J379">
            <v>2101</v>
          </cell>
          <cell r="K379" t="str">
            <v>CIPEN Urban Infill</v>
          </cell>
          <cell r="L379">
            <v>29131</v>
          </cell>
          <cell r="M379">
            <v>70101</v>
          </cell>
          <cell r="N379">
            <v>5581.3</v>
          </cell>
          <cell r="O379">
            <v>8098.31</v>
          </cell>
          <cell r="P379">
            <v>8098.31</v>
          </cell>
          <cell r="Q379">
            <v>0</v>
          </cell>
          <cell r="R379">
            <v>8098.31</v>
          </cell>
        </row>
        <row r="380">
          <cell r="A380">
            <v>513264</v>
          </cell>
          <cell r="B380" t="str">
            <v>Kamb 9/264 Upgrade Blk 9</v>
          </cell>
          <cell r="C380" t="str">
            <v>Kambah 9/264 Upgrade Blk 9 to 3 Phase</v>
          </cell>
          <cell r="D380" t="str">
            <v>Elec Ntwk Project Management</v>
          </cell>
          <cell r="E380" t="str">
            <v>CAPITALISED WAITING CLOSURE</v>
          </cell>
          <cell r="F380">
            <v>37196</v>
          </cell>
          <cell r="G380">
            <v>37407</v>
          </cell>
          <cell r="H380" t="str">
            <v>Singh, Mr. Darshan</v>
          </cell>
          <cell r="I380">
            <v>5400</v>
          </cell>
          <cell r="J380">
            <v>2101</v>
          </cell>
          <cell r="K380" t="str">
            <v>CIPEN Special Reqst</v>
          </cell>
          <cell r="L380">
            <v>29131</v>
          </cell>
          <cell r="M380">
            <v>70101</v>
          </cell>
          <cell r="N380">
            <v>0</v>
          </cell>
          <cell r="O380">
            <v>9306.2900000000009</v>
          </cell>
          <cell r="P380">
            <v>0</v>
          </cell>
          <cell r="Q380">
            <v>9306.2900000000009</v>
          </cell>
          <cell r="R380">
            <v>9306.2900000000009</v>
          </cell>
        </row>
        <row r="381">
          <cell r="A381">
            <v>513266</v>
          </cell>
          <cell r="B381" t="str">
            <v>King 2/8 Remove LV Supply</v>
          </cell>
          <cell r="C381" t="str">
            <v>Kingston 2/8 Remove LV Supply &amp; HV Relocation</v>
          </cell>
          <cell r="D381" t="str">
            <v>Elec Ntwk Project Management</v>
          </cell>
          <cell r="E381" t="str">
            <v>CAPITALISED WAITING CLOSURE</v>
          </cell>
          <cell r="F381">
            <v>37196</v>
          </cell>
          <cell r="G381">
            <v>37288</v>
          </cell>
          <cell r="H381" t="str">
            <v>Walisundara, Mr. Upul</v>
          </cell>
          <cell r="I381">
            <v>2680</v>
          </cell>
          <cell r="J381">
            <v>2101</v>
          </cell>
          <cell r="K381" t="str">
            <v>CIPEN Special Reqst</v>
          </cell>
          <cell r="L381">
            <v>29131</v>
          </cell>
          <cell r="M381">
            <v>70101</v>
          </cell>
          <cell r="N381">
            <v>0</v>
          </cell>
          <cell r="O381">
            <v>3119.41</v>
          </cell>
          <cell r="P381">
            <v>0</v>
          </cell>
          <cell r="Q381">
            <v>3119.41</v>
          </cell>
          <cell r="R381">
            <v>3119.41</v>
          </cell>
        </row>
        <row r="382">
          <cell r="A382">
            <v>513267</v>
          </cell>
          <cell r="B382" t="str">
            <v>Belc 5/43 LV Board Mod</v>
          </cell>
          <cell r="C382" t="str">
            <v>Belconnen 5/43 LV Board Modifications Benjamin Offices Sub 4395</v>
          </cell>
          <cell r="D382" t="str">
            <v>Elec Ntwk Project Management</v>
          </cell>
          <cell r="E382" t="str">
            <v>Field Complete</v>
          </cell>
          <cell r="F382">
            <v>37196</v>
          </cell>
          <cell r="G382">
            <v>37256</v>
          </cell>
          <cell r="H382" t="str">
            <v>Hunnemann, Frank</v>
          </cell>
          <cell r="I382">
            <v>2475</v>
          </cell>
          <cell r="J382">
            <v>2101</v>
          </cell>
          <cell r="K382" t="str">
            <v>CIPEN Special Reqst</v>
          </cell>
          <cell r="L382">
            <v>29131</v>
          </cell>
          <cell r="M382">
            <v>70101</v>
          </cell>
          <cell r="N382">
            <v>0</v>
          </cell>
          <cell r="O382">
            <v>4239.7700000000004</v>
          </cell>
          <cell r="P382">
            <v>4239.7700000000004</v>
          </cell>
          <cell r="Q382">
            <v>0</v>
          </cell>
          <cell r="R382">
            <v>4239.7700000000004</v>
          </cell>
        </row>
        <row r="383">
          <cell r="A383">
            <v>513268</v>
          </cell>
          <cell r="B383" t="str">
            <v>Symo 1/117 LV Supply</v>
          </cell>
          <cell r="C383" t="str">
            <v>Symonston 1/117 LV Supply to Commercial Bldg</v>
          </cell>
          <cell r="D383" t="str">
            <v>Elec Ntwk Project Management</v>
          </cell>
          <cell r="E383" t="str">
            <v>CAPITALISED WAITING CLOSURE</v>
          </cell>
          <cell r="F383">
            <v>37196</v>
          </cell>
          <cell r="G383">
            <v>37437</v>
          </cell>
          <cell r="H383" t="str">
            <v>Cortes, Frank</v>
          </cell>
          <cell r="I383">
            <v>44200</v>
          </cell>
          <cell r="J383">
            <v>2101</v>
          </cell>
          <cell r="K383" t="str">
            <v>CIPEN Com/Ind Dvlpm</v>
          </cell>
          <cell r="L383">
            <v>29131</v>
          </cell>
          <cell r="M383">
            <v>70101</v>
          </cell>
          <cell r="N383">
            <v>-271.99</v>
          </cell>
          <cell r="O383">
            <v>56283.51</v>
          </cell>
          <cell r="P383">
            <v>0</v>
          </cell>
          <cell r="Q383">
            <v>56283.51</v>
          </cell>
          <cell r="R383">
            <v>56283.51</v>
          </cell>
        </row>
        <row r="384">
          <cell r="A384">
            <v>513269</v>
          </cell>
          <cell r="B384" t="str">
            <v>Fysh 1/29 Supply Upgrade</v>
          </cell>
          <cell r="C384" t="str">
            <v>Fyshwick 1/29 Supply Upgrade &amp; LV Removal</v>
          </cell>
          <cell r="D384" t="str">
            <v>Elec Ntwk Project Management</v>
          </cell>
          <cell r="E384" t="str">
            <v>Field Complete</v>
          </cell>
          <cell r="F384">
            <v>37196</v>
          </cell>
          <cell r="H384" t="str">
            <v>Roesler, Mr. Michael</v>
          </cell>
          <cell r="I384">
            <v>4185</v>
          </cell>
          <cell r="J384">
            <v>2101</v>
          </cell>
          <cell r="K384" t="str">
            <v>CIPEN Special Reqst</v>
          </cell>
          <cell r="L384">
            <v>29131</v>
          </cell>
          <cell r="M384">
            <v>70101</v>
          </cell>
          <cell r="N384">
            <v>0</v>
          </cell>
          <cell r="O384">
            <v>7142.47</v>
          </cell>
          <cell r="P384">
            <v>7142.47</v>
          </cell>
          <cell r="Q384">
            <v>0</v>
          </cell>
          <cell r="R384">
            <v>7142.47</v>
          </cell>
        </row>
        <row r="385">
          <cell r="A385">
            <v>513270</v>
          </cell>
          <cell r="B385" t="str">
            <v>Amar 1/69 LV Supply to Units</v>
          </cell>
          <cell r="C385" t="str">
            <v>Amaroo Blk 1 Sec 69 LV Supply to Units</v>
          </cell>
          <cell r="D385" t="str">
            <v>Elec Ntwk Project Management</v>
          </cell>
          <cell r="E385" t="str">
            <v>CLOSED</v>
          </cell>
          <cell r="F385">
            <v>37196</v>
          </cell>
          <cell r="G385">
            <v>37357</v>
          </cell>
          <cell r="H385" t="str">
            <v>Singh, Mr. Darshan</v>
          </cell>
          <cell r="I385">
            <v>1620</v>
          </cell>
          <cell r="J385">
            <v>2101</v>
          </cell>
          <cell r="K385" t="str">
            <v>CIPEN Urban Infill</v>
          </cell>
          <cell r="L385">
            <v>29131</v>
          </cell>
          <cell r="M385">
            <v>70101</v>
          </cell>
          <cell r="N385">
            <v>0</v>
          </cell>
          <cell r="O385">
            <v>2214.2399999999998</v>
          </cell>
          <cell r="P385">
            <v>0</v>
          </cell>
          <cell r="Q385">
            <v>2214.2399999999998</v>
          </cell>
          <cell r="R385">
            <v>2214.2399999999998</v>
          </cell>
        </row>
        <row r="386">
          <cell r="A386">
            <v>513271</v>
          </cell>
          <cell r="B386" t="str">
            <v>Ngun 13/184 LV Supply</v>
          </cell>
          <cell r="C386" t="str">
            <v>Ngunnawal 13/184 LV Supply to 7 Units</v>
          </cell>
          <cell r="D386" t="str">
            <v>Elec Ntwk Project Management</v>
          </cell>
          <cell r="E386" t="str">
            <v>Field Complete</v>
          </cell>
          <cell r="F386">
            <v>37196</v>
          </cell>
          <cell r="G386">
            <v>37407</v>
          </cell>
          <cell r="H386" t="str">
            <v>Singh, Mr. Darshan</v>
          </cell>
          <cell r="I386">
            <v>1775</v>
          </cell>
          <cell r="J386">
            <v>2101</v>
          </cell>
          <cell r="K386" t="str">
            <v>CIPEN Urban Infill</v>
          </cell>
          <cell r="L386">
            <v>29131</v>
          </cell>
          <cell r="M386">
            <v>70101</v>
          </cell>
          <cell r="N386">
            <v>0</v>
          </cell>
          <cell r="O386">
            <v>1540.77</v>
          </cell>
          <cell r="P386">
            <v>1540.77</v>
          </cell>
          <cell r="Q386">
            <v>0</v>
          </cell>
          <cell r="R386">
            <v>1540.77</v>
          </cell>
        </row>
        <row r="387">
          <cell r="A387">
            <v>513273</v>
          </cell>
          <cell r="B387" t="str">
            <v>Wats Adj 14/18 Install HV</v>
          </cell>
          <cell r="C387" t="str">
            <v>Watson Adj 14/18 Install HV Inline Pole</v>
          </cell>
          <cell r="D387" t="str">
            <v>Elec Ntwk Project Management</v>
          </cell>
          <cell r="E387" t="str">
            <v>Design</v>
          </cell>
          <cell r="F387">
            <v>37196</v>
          </cell>
          <cell r="G387">
            <v>37469</v>
          </cell>
          <cell r="H387" t="str">
            <v>Singh, Mr. Darshan</v>
          </cell>
          <cell r="I387">
            <v>0</v>
          </cell>
          <cell r="J387">
            <v>2101</v>
          </cell>
          <cell r="K387" t="str">
            <v>CIPEN Special Reqst</v>
          </cell>
          <cell r="L387">
            <v>29131</v>
          </cell>
          <cell r="M387">
            <v>70101</v>
          </cell>
          <cell r="N387">
            <v>0</v>
          </cell>
          <cell r="O387">
            <v>441.54</v>
          </cell>
          <cell r="P387">
            <v>441.54</v>
          </cell>
          <cell r="Q387">
            <v>0</v>
          </cell>
          <cell r="R387">
            <v>441.54</v>
          </cell>
        </row>
        <row r="388">
          <cell r="A388">
            <v>513274</v>
          </cell>
          <cell r="B388" t="str">
            <v>Acto 10/67 Black Mtn</v>
          </cell>
          <cell r="C388" t="str">
            <v>Acton 10/67 Black Mtn Peninsula Relocate LV Supply</v>
          </cell>
          <cell r="D388" t="str">
            <v>Elec Ntwk Project Management</v>
          </cell>
          <cell r="E388" t="str">
            <v>Design</v>
          </cell>
          <cell r="F388">
            <v>37196</v>
          </cell>
          <cell r="G388">
            <v>37468</v>
          </cell>
          <cell r="H388" t="str">
            <v>Cortes, Frank</v>
          </cell>
          <cell r="I388">
            <v>0</v>
          </cell>
          <cell r="J388">
            <v>2101</v>
          </cell>
          <cell r="K388" t="str">
            <v>CIPEN Special Reqst</v>
          </cell>
          <cell r="L388">
            <v>29131</v>
          </cell>
          <cell r="M388">
            <v>70101</v>
          </cell>
          <cell r="N388">
            <v>417.08</v>
          </cell>
          <cell r="O388">
            <v>1354.45</v>
          </cell>
          <cell r="P388">
            <v>1354.45</v>
          </cell>
          <cell r="Q388">
            <v>0</v>
          </cell>
          <cell r="R388">
            <v>1354.45</v>
          </cell>
        </row>
        <row r="389">
          <cell r="A389">
            <v>513275</v>
          </cell>
          <cell r="B389" t="str">
            <v>Brad 4/8 LV Supply</v>
          </cell>
          <cell r="C389" t="str">
            <v>Braddon 4/8 LV Supply to New Loo</v>
          </cell>
          <cell r="D389" t="str">
            <v>Elec Ntwk Project Management</v>
          </cell>
          <cell r="E389" t="str">
            <v>Design</v>
          </cell>
          <cell r="F389">
            <v>37196</v>
          </cell>
          <cell r="G389">
            <v>37468</v>
          </cell>
          <cell r="H389" t="str">
            <v>Cortes, Frank</v>
          </cell>
          <cell r="I389">
            <v>0</v>
          </cell>
          <cell r="J389">
            <v>2101</v>
          </cell>
          <cell r="K389" t="str">
            <v>CIPEN Special Reqst</v>
          </cell>
          <cell r="L389">
            <v>29131</v>
          </cell>
          <cell r="M389">
            <v>70101</v>
          </cell>
          <cell r="N389">
            <v>327.35000000000002</v>
          </cell>
          <cell r="O389">
            <v>698.7</v>
          </cell>
          <cell r="P389">
            <v>698.7</v>
          </cell>
          <cell r="Q389">
            <v>0</v>
          </cell>
          <cell r="R389">
            <v>698.7</v>
          </cell>
        </row>
        <row r="390">
          <cell r="A390">
            <v>513276</v>
          </cell>
          <cell r="B390" t="str">
            <v>Turn 12/44 LV Supply to Units</v>
          </cell>
          <cell r="C390" t="str">
            <v>Turner 12/44 LV Supply to Units</v>
          </cell>
          <cell r="D390" t="str">
            <v>Elec Ntwk Project Management</v>
          </cell>
          <cell r="E390" t="str">
            <v>In Field</v>
          </cell>
          <cell r="F390">
            <v>37257</v>
          </cell>
          <cell r="G390">
            <v>37406</v>
          </cell>
          <cell r="H390" t="str">
            <v>Ochmanski, Mrs. Dana</v>
          </cell>
          <cell r="I390">
            <v>15300</v>
          </cell>
          <cell r="J390">
            <v>2101</v>
          </cell>
          <cell r="K390" t="str">
            <v>CIPEN Urban Infill</v>
          </cell>
          <cell r="L390">
            <v>29131</v>
          </cell>
          <cell r="M390">
            <v>70101</v>
          </cell>
          <cell r="N390">
            <v>0</v>
          </cell>
          <cell r="O390">
            <v>3213.01</v>
          </cell>
          <cell r="P390">
            <v>3213.01</v>
          </cell>
          <cell r="Q390">
            <v>0</v>
          </cell>
          <cell r="R390">
            <v>3213.01</v>
          </cell>
        </row>
        <row r="391">
          <cell r="A391">
            <v>513277</v>
          </cell>
          <cell r="B391" t="str">
            <v>O'Con 3/86 LV Retic to Lease</v>
          </cell>
          <cell r="C391" t="str">
            <v>O'Connor 3/86 LV Reticulation to Lease 3 &amp; 4</v>
          </cell>
          <cell r="D391" t="str">
            <v>Elec Ntwk Project Management</v>
          </cell>
          <cell r="E391" t="str">
            <v>Field Complete</v>
          </cell>
          <cell r="F391">
            <v>37196</v>
          </cell>
          <cell r="G391">
            <v>37376</v>
          </cell>
          <cell r="H391" t="str">
            <v>Singh, Mr. Darshan</v>
          </cell>
          <cell r="I391">
            <v>9668</v>
          </cell>
          <cell r="J391">
            <v>2101</v>
          </cell>
          <cell r="K391" t="str">
            <v>CIPEN Urban Infill</v>
          </cell>
          <cell r="L391">
            <v>29131</v>
          </cell>
          <cell r="M391">
            <v>70101</v>
          </cell>
          <cell r="N391">
            <v>0</v>
          </cell>
          <cell r="O391">
            <v>5844.82</v>
          </cell>
          <cell r="P391">
            <v>5844.82</v>
          </cell>
          <cell r="Q391">
            <v>0</v>
          </cell>
          <cell r="R391">
            <v>5844.82</v>
          </cell>
        </row>
        <row r="392">
          <cell r="A392">
            <v>513278</v>
          </cell>
          <cell r="B392" t="str">
            <v>Kambah 41/156 Rebuilding of Po</v>
          </cell>
          <cell r="C392" t="str">
            <v>Kambah 41/156 Rebuilding of Pole Sub 2028</v>
          </cell>
          <cell r="D392" t="str">
            <v>Elec Ntwk Asset Performance</v>
          </cell>
          <cell r="E392" t="str">
            <v>In Field</v>
          </cell>
          <cell r="F392">
            <v>37196</v>
          </cell>
          <cell r="H392" t="str">
            <v>Tinio, Mr. Raul</v>
          </cell>
          <cell r="I392">
            <v>0</v>
          </cell>
          <cell r="J392">
            <v>2105</v>
          </cell>
          <cell r="K392" t="str">
            <v>CIPEN DS S/S Replac</v>
          </cell>
          <cell r="L392">
            <v>29131</v>
          </cell>
          <cell r="M392">
            <v>70102</v>
          </cell>
          <cell r="N392">
            <v>0</v>
          </cell>
          <cell r="O392">
            <v>12743.82</v>
          </cell>
          <cell r="P392">
            <v>12743.82</v>
          </cell>
          <cell r="Q392">
            <v>0</v>
          </cell>
          <cell r="R392">
            <v>12743.82</v>
          </cell>
        </row>
        <row r="393">
          <cell r="A393">
            <v>513279</v>
          </cell>
          <cell r="B393" t="str">
            <v>Belc 19/86 HV LV Retic</v>
          </cell>
          <cell r="C393" t="str">
            <v>Belconnen 19/86 HV LV Retic to Residential Site</v>
          </cell>
          <cell r="D393" t="str">
            <v>Elec Ntwk Project Management</v>
          </cell>
          <cell r="E393" t="str">
            <v>Design</v>
          </cell>
          <cell r="F393">
            <v>37167</v>
          </cell>
          <cell r="G393">
            <v>37559</v>
          </cell>
          <cell r="H393" t="str">
            <v>Roesler, Mr. Michael</v>
          </cell>
          <cell r="I393">
            <v>0</v>
          </cell>
          <cell r="J393">
            <v>2101</v>
          </cell>
          <cell r="K393" t="str">
            <v>CIPEN Com/Ind Dvlpm</v>
          </cell>
          <cell r="L393">
            <v>29131</v>
          </cell>
          <cell r="M393">
            <v>70101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A394">
            <v>513280</v>
          </cell>
          <cell r="B394" t="str">
            <v>Gung Yerrabi Stg 4B HV LV</v>
          </cell>
          <cell r="C394" t="str">
            <v>Gungahlin Yerrabi Stg 4B HV LV Retic</v>
          </cell>
          <cell r="D394" t="str">
            <v>Elec Ntwk Project Management</v>
          </cell>
          <cell r="E394" t="str">
            <v>In Field</v>
          </cell>
          <cell r="F394">
            <v>37230</v>
          </cell>
          <cell r="G394">
            <v>37467</v>
          </cell>
          <cell r="H394" t="str">
            <v>Ochmanski, Mrs. Dana</v>
          </cell>
          <cell r="I394">
            <v>23400</v>
          </cell>
          <cell r="J394">
            <v>2101</v>
          </cell>
          <cell r="K394" t="str">
            <v>CIPEN Urban Dvlpmnt</v>
          </cell>
          <cell r="L394">
            <v>29131</v>
          </cell>
          <cell r="M394">
            <v>70101</v>
          </cell>
          <cell r="N394">
            <v>1089.42</v>
          </cell>
          <cell r="O394">
            <v>13192.72</v>
          </cell>
          <cell r="P394">
            <v>13192.72</v>
          </cell>
          <cell r="Q394">
            <v>0</v>
          </cell>
          <cell r="R394">
            <v>13192.72</v>
          </cell>
        </row>
        <row r="395">
          <cell r="A395">
            <v>513281</v>
          </cell>
          <cell r="B395" t="str">
            <v>Gung Yerrabi Stg 5 HV LV</v>
          </cell>
          <cell r="C395" t="str">
            <v>Gungahlin Yerrabi Stg 5 HV LV Reticulation</v>
          </cell>
          <cell r="D395" t="str">
            <v>Elec Ntwk Project Management</v>
          </cell>
          <cell r="E395" t="str">
            <v>In Field</v>
          </cell>
          <cell r="F395">
            <v>37230</v>
          </cell>
          <cell r="G395">
            <v>37467</v>
          </cell>
          <cell r="H395" t="str">
            <v>Ochmanski, Mrs. Dana</v>
          </cell>
          <cell r="I395">
            <v>141150</v>
          </cell>
          <cell r="J395">
            <v>2101</v>
          </cell>
          <cell r="K395" t="str">
            <v>CIPEN Urban Dvlpmnt</v>
          </cell>
          <cell r="L395">
            <v>29131</v>
          </cell>
          <cell r="M395">
            <v>70101</v>
          </cell>
          <cell r="N395">
            <v>50642.400000000001</v>
          </cell>
          <cell r="O395">
            <v>78265.91</v>
          </cell>
          <cell r="P395">
            <v>78552.47</v>
          </cell>
          <cell r="Q395">
            <v>0</v>
          </cell>
          <cell r="R395">
            <v>78552.47</v>
          </cell>
        </row>
        <row r="396">
          <cell r="A396">
            <v>513282</v>
          </cell>
          <cell r="B396" t="str">
            <v>Bart Upgrade LV Temp Supp</v>
          </cell>
          <cell r="C396" t="str">
            <v>Barton Upgrade LV Temp Supply to Construction</v>
          </cell>
          <cell r="D396" t="str">
            <v>Elec Ntwk Strategy&amp;Regulatory</v>
          </cell>
          <cell r="E396" t="str">
            <v>Field Complete</v>
          </cell>
          <cell r="F396">
            <v>37229</v>
          </cell>
          <cell r="G396">
            <v>37376</v>
          </cell>
          <cell r="H396" t="str">
            <v>Walisundara, Mrs. Lakshmi</v>
          </cell>
          <cell r="I396">
            <v>3460</v>
          </cell>
          <cell r="J396">
            <v>2102</v>
          </cell>
          <cell r="K396" t="str">
            <v>CIPEN DS Sys Augmen</v>
          </cell>
          <cell r="L396">
            <v>29131</v>
          </cell>
          <cell r="M396">
            <v>70103</v>
          </cell>
          <cell r="N396">
            <v>0</v>
          </cell>
          <cell r="O396">
            <v>2687.09</v>
          </cell>
          <cell r="P396">
            <v>2687.09</v>
          </cell>
          <cell r="Q396">
            <v>0</v>
          </cell>
          <cell r="R396">
            <v>2687.09</v>
          </cell>
        </row>
        <row r="397">
          <cell r="A397">
            <v>513283</v>
          </cell>
          <cell r="B397" t="str">
            <v>Yarr 7/84 Irish Emb LV Supply</v>
          </cell>
          <cell r="C397" t="str">
            <v>Yarralumla Irish Embassy LV Supply Upgrade</v>
          </cell>
          <cell r="D397" t="str">
            <v>Elec Ntwk Strategy&amp;Regulatory</v>
          </cell>
          <cell r="E397" t="str">
            <v>Design</v>
          </cell>
          <cell r="F397">
            <v>37223</v>
          </cell>
          <cell r="G397">
            <v>37468</v>
          </cell>
          <cell r="H397" t="str">
            <v>Singh, Mr. Darshan</v>
          </cell>
          <cell r="I397">
            <v>0</v>
          </cell>
          <cell r="J397">
            <v>2102</v>
          </cell>
          <cell r="K397" t="str">
            <v>CIPEN DS Sys Augmen</v>
          </cell>
          <cell r="L397">
            <v>29131</v>
          </cell>
          <cell r="M397">
            <v>70103</v>
          </cell>
          <cell r="N397">
            <v>63.08</v>
          </cell>
          <cell r="O397">
            <v>693.85</v>
          </cell>
          <cell r="P397">
            <v>693.85</v>
          </cell>
          <cell r="Q397">
            <v>0</v>
          </cell>
          <cell r="R397">
            <v>693.85</v>
          </cell>
        </row>
        <row r="398">
          <cell r="A398">
            <v>513284</v>
          </cell>
          <cell r="B398" t="str">
            <v>Nich Harcourt Stg 11 HV LV</v>
          </cell>
          <cell r="C398" t="str">
            <v>Nicholls Harcourt Hill Stg 11 HV LV Reticulation</v>
          </cell>
          <cell r="D398" t="str">
            <v>Elec Ntwk Project Management</v>
          </cell>
          <cell r="E398" t="str">
            <v>Design</v>
          </cell>
          <cell r="F398">
            <v>37212</v>
          </cell>
          <cell r="G398">
            <v>37499</v>
          </cell>
          <cell r="H398" t="str">
            <v>Peisley, Mr. Warren</v>
          </cell>
          <cell r="I398">
            <v>0</v>
          </cell>
          <cell r="J398">
            <v>2101</v>
          </cell>
          <cell r="K398" t="str">
            <v>CIPEN Urban Dvlpmnt</v>
          </cell>
          <cell r="L398">
            <v>29131</v>
          </cell>
          <cell r="M398">
            <v>70101</v>
          </cell>
          <cell r="N398">
            <v>0</v>
          </cell>
          <cell r="O398">
            <v>1403.01</v>
          </cell>
          <cell r="P398">
            <v>1403.01</v>
          </cell>
          <cell r="Q398">
            <v>0</v>
          </cell>
          <cell r="R398">
            <v>1403.01</v>
          </cell>
        </row>
        <row r="399">
          <cell r="A399">
            <v>513285</v>
          </cell>
          <cell r="B399" t="str">
            <v>Gung Ext Anthony Rolfe Av</v>
          </cell>
          <cell r="C399" t="str">
            <v>Gungahlin Anthony Rolfe Av Ext of Facilities Electrical Assets</v>
          </cell>
          <cell r="D399" t="str">
            <v>Elec Ntwk Project Management</v>
          </cell>
          <cell r="E399" t="str">
            <v>Design</v>
          </cell>
          <cell r="F399">
            <v>37229</v>
          </cell>
          <cell r="G399">
            <v>37436</v>
          </cell>
          <cell r="H399" t="str">
            <v>Ochmanski, Mrs. Dana</v>
          </cell>
          <cell r="I399">
            <v>0</v>
          </cell>
          <cell r="J399">
            <v>2101</v>
          </cell>
          <cell r="K399" t="str">
            <v>CIPEN Urban Dvlpmnt</v>
          </cell>
          <cell r="L399">
            <v>29131</v>
          </cell>
          <cell r="M399">
            <v>70101</v>
          </cell>
          <cell r="N399">
            <v>557.02</v>
          </cell>
          <cell r="O399">
            <v>1002.63</v>
          </cell>
          <cell r="P399">
            <v>1002.63</v>
          </cell>
          <cell r="Q399">
            <v>0</v>
          </cell>
          <cell r="R399">
            <v>1002.63</v>
          </cell>
        </row>
        <row r="400">
          <cell r="A400">
            <v>513286</v>
          </cell>
          <cell r="B400" t="str">
            <v>Turn 1,2,22,23/39 HV LV Retic</v>
          </cell>
          <cell r="C400" t="str">
            <v>Turner 1,2,22,23/39 HV LV Reticulation to Multi Unit Development</v>
          </cell>
          <cell r="D400" t="str">
            <v>Elec Ntwk Project Management</v>
          </cell>
          <cell r="E400" t="str">
            <v>Design</v>
          </cell>
          <cell r="F400">
            <v>37228</v>
          </cell>
          <cell r="G400">
            <v>37498</v>
          </cell>
          <cell r="H400" t="str">
            <v>Hunnemann, Frank</v>
          </cell>
          <cell r="I400">
            <v>0</v>
          </cell>
          <cell r="J400">
            <v>2101</v>
          </cell>
          <cell r="K400" t="str">
            <v>CIPEN Urban Infill</v>
          </cell>
          <cell r="L400">
            <v>29131</v>
          </cell>
          <cell r="M400">
            <v>70101</v>
          </cell>
          <cell r="N400">
            <v>0</v>
          </cell>
          <cell r="O400">
            <v>960.34</v>
          </cell>
          <cell r="P400">
            <v>960.34</v>
          </cell>
          <cell r="Q400">
            <v>0</v>
          </cell>
          <cell r="R400">
            <v>960.34</v>
          </cell>
        </row>
        <row r="401">
          <cell r="A401">
            <v>513287</v>
          </cell>
          <cell r="B401" t="str">
            <v>Fysh 39/21 Repl LV/OH with ABC</v>
          </cell>
          <cell r="C401" t="str">
            <v>Fyshwick 39/21 Repl LV/OH with ABC</v>
          </cell>
          <cell r="D401" t="str">
            <v>Elec Ntwk Asset Performance</v>
          </cell>
          <cell r="E401" t="str">
            <v>Field Complete</v>
          </cell>
          <cell r="F401">
            <v>37235</v>
          </cell>
          <cell r="G401">
            <v>37287</v>
          </cell>
          <cell r="H401" t="str">
            <v>Malcolm, Doug</v>
          </cell>
          <cell r="I401">
            <v>9221</v>
          </cell>
          <cell r="J401">
            <v>2105</v>
          </cell>
          <cell r="K401" t="str">
            <v>CIPEN DS O/H Replac</v>
          </cell>
          <cell r="L401">
            <v>29131</v>
          </cell>
          <cell r="M401">
            <v>70102</v>
          </cell>
          <cell r="N401">
            <v>0</v>
          </cell>
          <cell r="O401">
            <v>11287.48</v>
          </cell>
          <cell r="P401">
            <v>11287.48</v>
          </cell>
          <cell r="Q401">
            <v>0</v>
          </cell>
          <cell r="R401">
            <v>11287.48</v>
          </cell>
        </row>
        <row r="402">
          <cell r="A402">
            <v>513288</v>
          </cell>
          <cell r="B402" t="str">
            <v>Jerr Mugga Landfill</v>
          </cell>
          <cell r="C402" t="str">
            <v>Jerrabomberra Mugga Landfill</v>
          </cell>
          <cell r="D402" t="str">
            <v>Elec Ntwk Project Management</v>
          </cell>
          <cell r="E402" t="str">
            <v>Design</v>
          </cell>
          <cell r="F402">
            <v>37235</v>
          </cell>
          <cell r="H402" t="str">
            <v>Rewal, Mr. Subhash</v>
          </cell>
          <cell r="I402">
            <v>0</v>
          </cell>
          <cell r="J402">
            <v>2101</v>
          </cell>
          <cell r="K402" t="str">
            <v>CIPEN Com/Ind Dvlpm</v>
          </cell>
          <cell r="L402">
            <v>29131</v>
          </cell>
          <cell r="M402">
            <v>70101</v>
          </cell>
          <cell r="N402">
            <v>0</v>
          </cell>
          <cell r="O402">
            <v>226.77</v>
          </cell>
          <cell r="P402">
            <v>226.77</v>
          </cell>
          <cell r="Q402">
            <v>0</v>
          </cell>
          <cell r="R402">
            <v>226.77</v>
          </cell>
        </row>
        <row r="403">
          <cell r="A403">
            <v>513289</v>
          </cell>
          <cell r="B403" t="str">
            <v>Hack Mackenzie St. Sub 3374</v>
          </cell>
          <cell r="C403" t="str">
            <v>Hackett Mackennzie St. Replace Substation 3374</v>
          </cell>
          <cell r="D403" t="str">
            <v>Elec Ntwk Asset Performance</v>
          </cell>
          <cell r="E403" t="str">
            <v>Field Complete</v>
          </cell>
          <cell r="F403">
            <v>37236</v>
          </cell>
          <cell r="G403">
            <v>37376</v>
          </cell>
          <cell r="H403" t="str">
            <v>Gubler, Dominic</v>
          </cell>
          <cell r="I403">
            <v>31971</v>
          </cell>
          <cell r="J403">
            <v>2105</v>
          </cell>
          <cell r="K403" t="str">
            <v>CIPEN DS S/S Replac</v>
          </cell>
          <cell r="L403">
            <v>29131</v>
          </cell>
          <cell r="M403">
            <v>70102</v>
          </cell>
          <cell r="N403">
            <v>26</v>
          </cell>
          <cell r="O403">
            <v>29366.36</v>
          </cell>
          <cell r="P403">
            <v>29366.36</v>
          </cell>
          <cell r="Q403">
            <v>0</v>
          </cell>
          <cell r="R403">
            <v>29366.36</v>
          </cell>
        </row>
        <row r="404">
          <cell r="A404">
            <v>513290</v>
          </cell>
          <cell r="B404" t="str">
            <v>Wara 32/2 Relocate OH to UG</v>
          </cell>
          <cell r="C404" t="str">
            <v>Waramanga 32/2 Relocate OH to UG (Mains)</v>
          </cell>
          <cell r="D404" t="str">
            <v>Elec Ntwk Project Management</v>
          </cell>
          <cell r="E404" t="str">
            <v>In Field</v>
          </cell>
          <cell r="F404">
            <v>37226</v>
          </cell>
          <cell r="G404">
            <v>37496</v>
          </cell>
          <cell r="H404" t="str">
            <v>Peisley, Mr. Warren</v>
          </cell>
          <cell r="I404">
            <v>11046</v>
          </cell>
          <cell r="J404">
            <v>2101</v>
          </cell>
          <cell r="K404" t="str">
            <v>CIPEN Special Reqst</v>
          </cell>
          <cell r="L404">
            <v>29131</v>
          </cell>
          <cell r="M404">
            <v>70101</v>
          </cell>
          <cell r="N404">
            <v>275.33999999999997</v>
          </cell>
          <cell r="O404">
            <v>11608.31</v>
          </cell>
          <cell r="P404">
            <v>11608.31</v>
          </cell>
          <cell r="Q404">
            <v>0</v>
          </cell>
          <cell r="R404">
            <v>11608.31</v>
          </cell>
        </row>
        <row r="405">
          <cell r="A405">
            <v>513291</v>
          </cell>
          <cell r="B405" t="str">
            <v>Bank Sec 27 Relocate LV OH</v>
          </cell>
          <cell r="C405" t="str">
            <v>Banks Opp Sec 27 Relocate LV OH</v>
          </cell>
          <cell r="D405" t="str">
            <v>Elec Ntwk Project Management</v>
          </cell>
          <cell r="E405" t="str">
            <v>CLOSED</v>
          </cell>
          <cell r="F405">
            <v>37242</v>
          </cell>
          <cell r="G405">
            <v>37315</v>
          </cell>
          <cell r="H405" t="str">
            <v>Peisley, Mr. Warren</v>
          </cell>
          <cell r="I405">
            <v>9760</v>
          </cell>
          <cell r="J405">
            <v>2101</v>
          </cell>
          <cell r="K405" t="str">
            <v>CIPEN Special Reqst</v>
          </cell>
          <cell r="L405">
            <v>29131</v>
          </cell>
          <cell r="M405">
            <v>70101</v>
          </cell>
          <cell r="N405">
            <v>0</v>
          </cell>
          <cell r="O405">
            <v>7347.9</v>
          </cell>
          <cell r="P405">
            <v>0</v>
          </cell>
          <cell r="Q405">
            <v>7347.9</v>
          </cell>
          <cell r="R405">
            <v>7347.9</v>
          </cell>
        </row>
        <row r="406">
          <cell r="A406">
            <v>513293</v>
          </cell>
          <cell r="B406" t="str">
            <v>Char 10/54 Replace Dist Column</v>
          </cell>
          <cell r="C406" t="str">
            <v>Charnwood 10/54 Replace 'Pregnant' Distrib Column with M/Pillar</v>
          </cell>
          <cell r="D406" t="str">
            <v>Elec Ntwk Asset Performance</v>
          </cell>
          <cell r="E406" t="str">
            <v>In Field</v>
          </cell>
          <cell r="F406">
            <v>37232</v>
          </cell>
          <cell r="G406">
            <v>37467</v>
          </cell>
          <cell r="H406" t="str">
            <v>Singh, Mr. Darshan</v>
          </cell>
          <cell r="I406">
            <v>3800</v>
          </cell>
          <cell r="J406">
            <v>2105</v>
          </cell>
          <cell r="K406" t="str">
            <v>CIPEN DS U/G Replac</v>
          </cell>
          <cell r="L406">
            <v>29131</v>
          </cell>
          <cell r="M406">
            <v>70102</v>
          </cell>
          <cell r="N406">
            <v>1473.42</v>
          </cell>
          <cell r="O406">
            <v>2063.4299999999998</v>
          </cell>
          <cell r="P406">
            <v>2063.4299999999998</v>
          </cell>
          <cell r="Q406">
            <v>0</v>
          </cell>
          <cell r="R406">
            <v>2063.4299999999998</v>
          </cell>
        </row>
        <row r="407">
          <cell r="A407">
            <v>513294</v>
          </cell>
          <cell r="B407" t="str">
            <v>Scullin 11/46 Sub 2685 Rebuild</v>
          </cell>
          <cell r="C407" t="str">
            <v>Scullin 11/46 Sub 2685 Rebuild</v>
          </cell>
          <cell r="D407" t="str">
            <v>Elec Ntwk Asset Performance</v>
          </cell>
          <cell r="E407" t="str">
            <v>Design</v>
          </cell>
          <cell r="F407">
            <v>37226</v>
          </cell>
          <cell r="H407" t="str">
            <v>Tinio, Mr. Raul</v>
          </cell>
          <cell r="I407">
            <v>0</v>
          </cell>
          <cell r="J407">
            <v>2105</v>
          </cell>
          <cell r="K407" t="str">
            <v>CIPEN DS S/S Replac</v>
          </cell>
          <cell r="L407">
            <v>29131</v>
          </cell>
          <cell r="M407">
            <v>70102</v>
          </cell>
          <cell r="N407">
            <v>0</v>
          </cell>
          <cell r="O407">
            <v>11586.99</v>
          </cell>
          <cell r="P407">
            <v>11586.99</v>
          </cell>
          <cell r="Q407">
            <v>0</v>
          </cell>
          <cell r="R407">
            <v>11586.99</v>
          </cell>
        </row>
        <row r="408">
          <cell r="A408">
            <v>513295</v>
          </cell>
          <cell r="B408" t="str">
            <v>Deak Sec 33 LV Retic</v>
          </cell>
          <cell r="C408" t="str">
            <v>Deakin Sec 33 LV Retic to Development</v>
          </cell>
          <cell r="D408" t="str">
            <v>Elec Ntwk Project Management</v>
          </cell>
          <cell r="E408" t="str">
            <v>In Field</v>
          </cell>
          <cell r="F408">
            <v>37237</v>
          </cell>
          <cell r="G408">
            <v>37498</v>
          </cell>
          <cell r="H408" t="str">
            <v>Ochmanski, Mrs. Dana</v>
          </cell>
          <cell r="I408">
            <v>74950</v>
          </cell>
          <cell r="J408">
            <v>2101</v>
          </cell>
          <cell r="K408" t="str">
            <v>CIPEN Urban Infill</v>
          </cell>
          <cell r="L408">
            <v>29131</v>
          </cell>
          <cell r="M408">
            <v>70101</v>
          </cell>
          <cell r="N408">
            <v>35332.769999999997</v>
          </cell>
          <cell r="O408">
            <v>37291.51</v>
          </cell>
          <cell r="P408">
            <v>37291.51</v>
          </cell>
          <cell r="Q408">
            <v>0</v>
          </cell>
          <cell r="R408">
            <v>37291.51</v>
          </cell>
        </row>
        <row r="409">
          <cell r="A409">
            <v>513296</v>
          </cell>
          <cell r="B409" t="str">
            <v>Mona 5/57 LV Supply to Trans</v>
          </cell>
          <cell r="C409" t="str">
            <v>Monash 5/57 LV Supply to Transact Hub</v>
          </cell>
          <cell r="D409" t="str">
            <v>Elec Ntwk Project Management</v>
          </cell>
          <cell r="E409" t="str">
            <v>Field Complete</v>
          </cell>
          <cell r="F409">
            <v>37242</v>
          </cell>
          <cell r="G409">
            <v>37561</v>
          </cell>
          <cell r="H409" t="str">
            <v>Peisley, Mr. Warren</v>
          </cell>
          <cell r="I409">
            <v>18558</v>
          </cell>
          <cell r="J409">
            <v>2101</v>
          </cell>
          <cell r="K409" t="str">
            <v>CIPEN Com/Ind Dvlpm</v>
          </cell>
          <cell r="L409">
            <v>29131</v>
          </cell>
          <cell r="M409">
            <v>70101</v>
          </cell>
          <cell r="N409">
            <v>1462.3</v>
          </cell>
          <cell r="O409">
            <v>2546.46</v>
          </cell>
          <cell r="P409">
            <v>2546.46</v>
          </cell>
          <cell r="Q409">
            <v>0</v>
          </cell>
          <cell r="R409">
            <v>2546.46</v>
          </cell>
        </row>
        <row r="410">
          <cell r="A410">
            <v>513297</v>
          </cell>
          <cell r="B410" t="str">
            <v>King 1/11 LV Supply to Trans</v>
          </cell>
          <cell r="C410" t="str">
            <v>Kingston 1/11 LV Supply to Transact Hub</v>
          </cell>
          <cell r="D410" t="str">
            <v>Elec Ntwk Project Management</v>
          </cell>
          <cell r="E410" t="str">
            <v>Design</v>
          </cell>
          <cell r="F410">
            <v>37242</v>
          </cell>
          <cell r="G410">
            <v>37499</v>
          </cell>
          <cell r="H410" t="str">
            <v>Singh, Mr. Darshan</v>
          </cell>
          <cell r="I410">
            <v>0</v>
          </cell>
          <cell r="J410">
            <v>2101</v>
          </cell>
          <cell r="K410" t="str">
            <v>CIPEN Com/Ind Dvlpm</v>
          </cell>
          <cell r="L410">
            <v>29131</v>
          </cell>
          <cell r="M410">
            <v>70101</v>
          </cell>
          <cell r="N410">
            <v>94.62</v>
          </cell>
          <cell r="O410">
            <v>410</v>
          </cell>
          <cell r="P410">
            <v>410</v>
          </cell>
          <cell r="Q410">
            <v>0</v>
          </cell>
          <cell r="R410">
            <v>410</v>
          </cell>
        </row>
        <row r="411">
          <cell r="A411">
            <v>513298</v>
          </cell>
          <cell r="B411" t="str">
            <v>City Ains Av/Ballum Reloc HV</v>
          </cell>
          <cell r="C411" t="str">
            <v>City Ainslie Av/Ballumbir Relocate HV Cables</v>
          </cell>
          <cell r="D411" t="str">
            <v>Elec Ntwk Project Management</v>
          </cell>
          <cell r="E411" t="str">
            <v>CLOSED</v>
          </cell>
          <cell r="F411">
            <v>37245</v>
          </cell>
          <cell r="G411">
            <v>37407</v>
          </cell>
          <cell r="H411" t="str">
            <v>Peisley, Mr. Warren</v>
          </cell>
          <cell r="I411">
            <v>14480</v>
          </cell>
          <cell r="J411">
            <v>2101</v>
          </cell>
          <cell r="K411" t="str">
            <v>CIPEN Special Reqst</v>
          </cell>
          <cell r="L411">
            <v>29131</v>
          </cell>
          <cell r="M411">
            <v>70101</v>
          </cell>
          <cell r="N411">
            <v>0</v>
          </cell>
          <cell r="O411">
            <v>13086.57</v>
          </cell>
          <cell r="P411">
            <v>0</v>
          </cell>
          <cell r="Q411">
            <v>13086.57</v>
          </cell>
          <cell r="R411">
            <v>13086.57</v>
          </cell>
        </row>
        <row r="412">
          <cell r="A412">
            <v>513299</v>
          </cell>
          <cell r="B412" t="str">
            <v>Conder 9 Banks 3 Stg 2B HV LV</v>
          </cell>
          <cell r="C412" t="str">
            <v>Conder 9 Banks 3 Stage 2B HV LV Reticulation</v>
          </cell>
          <cell r="D412" t="str">
            <v>Elec Ntwk Project Management</v>
          </cell>
          <cell r="E412" t="str">
            <v>In Field</v>
          </cell>
          <cell r="F412">
            <v>37245</v>
          </cell>
          <cell r="G412">
            <v>37498</v>
          </cell>
          <cell r="H412" t="str">
            <v>Peisley, Mr. Warren</v>
          </cell>
          <cell r="I412">
            <v>132844</v>
          </cell>
          <cell r="J412">
            <v>2101</v>
          </cell>
          <cell r="K412" t="str">
            <v>CIPEN Urban Dvlpmnt</v>
          </cell>
          <cell r="L412">
            <v>29131</v>
          </cell>
          <cell r="M412">
            <v>70101</v>
          </cell>
          <cell r="N412">
            <v>24452.75</v>
          </cell>
          <cell r="O412">
            <v>27388.560000000001</v>
          </cell>
          <cell r="P412">
            <v>29554.07</v>
          </cell>
          <cell r="Q412">
            <v>0</v>
          </cell>
          <cell r="R412">
            <v>29554.07</v>
          </cell>
        </row>
        <row r="413">
          <cell r="A413">
            <v>513300</v>
          </cell>
          <cell r="B413" t="str">
            <v>Gung 18/167 LV Supply</v>
          </cell>
          <cell r="C413" t="str">
            <v>Gungahlin 18/167 LV Supply to Irrigation Controller</v>
          </cell>
          <cell r="D413" t="str">
            <v>Elec Ntwk Project Management</v>
          </cell>
          <cell r="E413" t="str">
            <v>In Field</v>
          </cell>
          <cell r="F413">
            <v>37236</v>
          </cell>
          <cell r="H413" t="str">
            <v>Ochmanski, Mrs. Dana</v>
          </cell>
          <cell r="I413">
            <v>2500</v>
          </cell>
          <cell r="J413">
            <v>2101</v>
          </cell>
          <cell r="K413" t="str">
            <v>CIPEN Special Reqst</v>
          </cell>
          <cell r="L413">
            <v>29131</v>
          </cell>
          <cell r="M413">
            <v>70101</v>
          </cell>
          <cell r="N413">
            <v>148.54</v>
          </cell>
          <cell r="O413">
            <v>371.35</v>
          </cell>
          <cell r="P413">
            <v>371.35</v>
          </cell>
          <cell r="Q413">
            <v>0</v>
          </cell>
          <cell r="R413">
            <v>371.35</v>
          </cell>
        </row>
        <row r="414">
          <cell r="A414">
            <v>513301</v>
          </cell>
          <cell r="B414" t="str">
            <v>Farr 12/47 Replace LV OH</v>
          </cell>
          <cell r="C414" t="str">
            <v>Farrer 12/47 Replace LV OH with ABC</v>
          </cell>
          <cell r="D414" t="str">
            <v>Elec Ntwk Asset Performance</v>
          </cell>
          <cell r="E414" t="str">
            <v>Field Complete</v>
          </cell>
          <cell r="F414">
            <v>37221</v>
          </cell>
          <cell r="G414">
            <v>37288</v>
          </cell>
          <cell r="H414" t="str">
            <v>Singh, Mr. Darshan</v>
          </cell>
          <cell r="I414">
            <v>4900</v>
          </cell>
          <cell r="J414">
            <v>2105</v>
          </cell>
          <cell r="K414" t="str">
            <v>CIPEN DS O/H Replac</v>
          </cell>
          <cell r="L414">
            <v>29131</v>
          </cell>
          <cell r="M414">
            <v>70102</v>
          </cell>
          <cell r="N414">
            <v>0</v>
          </cell>
          <cell r="O414">
            <v>1552.33</v>
          </cell>
          <cell r="P414">
            <v>1552.33</v>
          </cell>
          <cell r="Q414">
            <v>0</v>
          </cell>
          <cell r="R414">
            <v>1552.33</v>
          </cell>
        </row>
        <row r="415">
          <cell r="A415">
            <v>513302</v>
          </cell>
          <cell r="B415" t="str">
            <v>Deak 60/35 Relocate Padmount</v>
          </cell>
          <cell r="C415" t="str">
            <v>Deakin 60/35 Relocate Padmount Substation</v>
          </cell>
          <cell r="D415" t="str">
            <v>Elec Ntwk Project Management</v>
          </cell>
          <cell r="E415" t="str">
            <v>Field Complete</v>
          </cell>
          <cell r="F415">
            <v>37257</v>
          </cell>
          <cell r="G415">
            <v>37377</v>
          </cell>
          <cell r="H415" t="str">
            <v>Peisley, Mr. Warren</v>
          </cell>
          <cell r="I415">
            <v>2704</v>
          </cell>
          <cell r="J415">
            <v>2101</v>
          </cell>
          <cell r="K415" t="str">
            <v>CIPEN Special Reqst</v>
          </cell>
          <cell r="L415">
            <v>29131</v>
          </cell>
          <cell r="M415">
            <v>70101</v>
          </cell>
          <cell r="N415">
            <v>0</v>
          </cell>
          <cell r="O415">
            <v>1933.35</v>
          </cell>
          <cell r="P415">
            <v>1933.35</v>
          </cell>
          <cell r="Q415">
            <v>0</v>
          </cell>
          <cell r="R415">
            <v>1933.35</v>
          </cell>
        </row>
        <row r="416">
          <cell r="A416">
            <v>513303</v>
          </cell>
          <cell r="B416" t="str">
            <v>Amar 4 Stage 2 HV LV Retic</v>
          </cell>
          <cell r="C416" t="str">
            <v>Amaroo 4 Stage 2 HV LV Reticulation</v>
          </cell>
          <cell r="D416" t="str">
            <v>Elec Ntwk Project Management</v>
          </cell>
          <cell r="E416" t="str">
            <v>In Field</v>
          </cell>
          <cell r="F416">
            <v>37257</v>
          </cell>
          <cell r="G416">
            <v>37437</v>
          </cell>
          <cell r="H416" t="str">
            <v>Walisundara, Mrs. Lakshmi</v>
          </cell>
          <cell r="I416">
            <v>271875</v>
          </cell>
          <cell r="J416">
            <v>2101</v>
          </cell>
          <cell r="K416" t="str">
            <v>CIPEN Urban Dvlpmnt</v>
          </cell>
          <cell r="L416">
            <v>29131</v>
          </cell>
          <cell r="M416">
            <v>70101</v>
          </cell>
          <cell r="N416">
            <v>10155.18</v>
          </cell>
          <cell r="O416">
            <v>206951.42</v>
          </cell>
          <cell r="P416">
            <v>207159.59</v>
          </cell>
          <cell r="Q416">
            <v>0</v>
          </cell>
          <cell r="R416">
            <v>207159.59</v>
          </cell>
        </row>
        <row r="417">
          <cell r="A417">
            <v>513304</v>
          </cell>
          <cell r="B417" t="str">
            <v>New Works Resulting from Fires</v>
          </cell>
          <cell r="C417" t="str">
            <v>New Construction Resulting from Bush Fires</v>
          </cell>
          <cell r="D417" t="str">
            <v>Elec Ntwk Asset Performance</v>
          </cell>
          <cell r="E417" t="str">
            <v>In Field</v>
          </cell>
          <cell r="F417">
            <v>37226</v>
          </cell>
          <cell r="H417" t="str">
            <v>Woiwade, Miss Rebecca</v>
          </cell>
          <cell r="I417">
            <v>0</v>
          </cell>
          <cell r="J417">
            <v>2105</v>
          </cell>
          <cell r="K417" t="str">
            <v>CIPEN DS O/H Replac</v>
          </cell>
          <cell r="L417">
            <v>29131</v>
          </cell>
          <cell r="M417">
            <v>70102</v>
          </cell>
          <cell r="N417">
            <v>0</v>
          </cell>
          <cell r="O417">
            <v>76040.5</v>
          </cell>
          <cell r="P417">
            <v>76040.5</v>
          </cell>
          <cell r="Q417">
            <v>0</v>
          </cell>
          <cell r="R417">
            <v>76040.5</v>
          </cell>
        </row>
        <row r="418">
          <cell r="A418">
            <v>513305</v>
          </cell>
          <cell r="B418" t="str">
            <v>Oakes Estate 66KV Line Replace</v>
          </cell>
          <cell r="C418" t="str">
            <v>Oakes Estate 66KV Line Replacement due to Bush Fires</v>
          </cell>
          <cell r="D418" t="str">
            <v>Elec Ntwk Asset Performance</v>
          </cell>
          <cell r="E418" t="str">
            <v>Design</v>
          </cell>
          <cell r="F418">
            <v>37226</v>
          </cell>
          <cell r="H418" t="str">
            <v>Charlton, Mr. Michael</v>
          </cell>
          <cell r="I418">
            <v>0</v>
          </cell>
          <cell r="J418">
            <v>2105</v>
          </cell>
          <cell r="K418" t="str">
            <v>CIPEN ZSS Replace</v>
          </cell>
          <cell r="L418">
            <v>29131</v>
          </cell>
          <cell r="M418">
            <v>70102</v>
          </cell>
          <cell r="N418">
            <v>0</v>
          </cell>
          <cell r="O418">
            <v>4860.08</v>
          </cell>
          <cell r="P418">
            <v>4860.08</v>
          </cell>
          <cell r="Q418">
            <v>0</v>
          </cell>
          <cell r="R418">
            <v>4860.08</v>
          </cell>
        </row>
        <row r="419">
          <cell r="A419">
            <v>513306</v>
          </cell>
          <cell r="B419" t="str">
            <v>Red Hill Boys Grammar HV Retic</v>
          </cell>
          <cell r="C419" t="str">
            <v>Red Hill Canberra Boys Grammar HV Retic to Arts Centre</v>
          </cell>
          <cell r="D419" t="str">
            <v>Elec Ntwk Project Management</v>
          </cell>
          <cell r="E419" t="str">
            <v>In Field</v>
          </cell>
          <cell r="F419">
            <v>37245</v>
          </cell>
          <cell r="G419">
            <v>37560</v>
          </cell>
          <cell r="H419" t="str">
            <v>Chan, Mr. Daniel</v>
          </cell>
          <cell r="I419">
            <v>82695</v>
          </cell>
          <cell r="J419">
            <v>2101</v>
          </cell>
          <cell r="K419" t="str">
            <v>CIPEN Com/Ind Dvlpm</v>
          </cell>
          <cell r="L419">
            <v>29131</v>
          </cell>
          <cell r="M419">
            <v>70101</v>
          </cell>
          <cell r="N419">
            <v>5315.61</v>
          </cell>
          <cell r="O419">
            <v>76877.37</v>
          </cell>
          <cell r="P419">
            <v>76877.37</v>
          </cell>
          <cell r="Q419">
            <v>0</v>
          </cell>
          <cell r="R419">
            <v>76877.37</v>
          </cell>
        </row>
        <row r="420">
          <cell r="A420">
            <v>513307</v>
          </cell>
          <cell r="B420" t="str">
            <v>Dick 1/1 ABC Studios Sub 842</v>
          </cell>
          <cell r="C420" t="str">
            <v>Dickson 1/1 ABC Studios S/s 842 Augmentation</v>
          </cell>
          <cell r="D420" t="str">
            <v>Elec Ntwk Strategy&amp;Regulatory</v>
          </cell>
          <cell r="E420" t="str">
            <v>Design</v>
          </cell>
          <cell r="F420">
            <v>37188</v>
          </cell>
          <cell r="G420">
            <v>37590</v>
          </cell>
          <cell r="H420" t="str">
            <v>Chan, Mr. Daniel</v>
          </cell>
          <cell r="I420">
            <v>0</v>
          </cell>
          <cell r="J420">
            <v>2102</v>
          </cell>
          <cell r="K420" t="str">
            <v>CIPEN DS S/S Augmen</v>
          </cell>
          <cell r="L420">
            <v>29131</v>
          </cell>
          <cell r="M420">
            <v>70103</v>
          </cell>
          <cell r="N420">
            <v>2948.14</v>
          </cell>
          <cell r="O420">
            <v>6758.06</v>
          </cell>
          <cell r="P420">
            <v>6758.06</v>
          </cell>
          <cell r="Q420">
            <v>0</v>
          </cell>
          <cell r="R420">
            <v>6758.06</v>
          </cell>
        </row>
        <row r="421">
          <cell r="A421">
            <v>513308</v>
          </cell>
          <cell r="B421" t="str">
            <v>Bart 5/12 LV Upgrade to Engi</v>
          </cell>
          <cell r="C421" t="str">
            <v>Barton 5/12 LV Upgrade to Engineering House</v>
          </cell>
          <cell r="D421" t="str">
            <v>Elec Ntwk Strategy&amp;Regulatory</v>
          </cell>
          <cell r="E421" t="str">
            <v>Design</v>
          </cell>
          <cell r="F421">
            <v>37265</v>
          </cell>
          <cell r="G421">
            <v>37469</v>
          </cell>
          <cell r="H421" t="str">
            <v>Singh, Mr. Darshan</v>
          </cell>
          <cell r="I421">
            <v>0</v>
          </cell>
          <cell r="J421">
            <v>2102</v>
          </cell>
          <cell r="K421" t="str">
            <v>CIPEN DS Sys Augmen</v>
          </cell>
          <cell r="L421">
            <v>29131</v>
          </cell>
          <cell r="M421">
            <v>70103</v>
          </cell>
          <cell r="N421">
            <v>88.23</v>
          </cell>
          <cell r="O421">
            <v>2720.27</v>
          </cell>
          <cell r="P421">
            <v>2720.27</v>
          </cell>
          <cell r="Q421">
            <v>0</v>
          </cell>
          <cell r="R421">
            <v>2720.27</v>
          </cell>
        </row>
        <row r="422">
          <cell r="A422">
            <v>513309</v>
          </cell>
          <cell r="B422" t="str">
            <v>Forr 1/32 Wesley Uniting LV</v>
          </cell>
          <cell r="C422" t="str">
            <v>Forrest 1/32 Wesley Uniting Church LV Supply Upgrade</v>
          </cell>
          <cell r="D422" t="str">
            <v>Elec Ntwk Strategy&amp;Regulatory</v>
          </cell>
          <cell r="E422" t="str">
            <v>In Field</v>
          </cell>
          <cell r="F422">
            <v>37217</v>
          </cell>
          <cell r="G422">
            <v>37437</v>
          </cell>
          <cell r="H422" t="str">
            <v>Singh, Mr. Darshan</v>
          </cell>
          <cell r="I422">
            <v>5857</v>
          </cell>
          <cell r="J422">
            <v>2102</v>
          </cell>
          <cell r="K422" t="str">
            <v>CIPEN DS Sys Augmen</v>
          </cell>
          <cell r="L422">
            <v>29131</v>
          </cell>
          <cell r="M422">
            <v>70103</v>
          </cell>
          <cell r="N422">
            <v>30.27</v>
          </cell>
          <cell r="O422">
            <v>1419.4</v>
          </cell>
          <cell r="P422">
            <v>1419.4</v>
          </cell>
          <cell r="Q422">
            <v>0</v>
          </cell>
          <cell r="R422">
            <v>1419.4</v>
          </cell>
        </row>
        <row r="423">
          <cell r="A423">
            <v>513310</v>
          </cell>
          <cell r="B423" t="str">
            <v>Woden / Wanniassa Zone S/S</v>
          </cell>
          <cell r="C423" t="str">
            <v>Woden / Wanniassa Zone Substation Installation of Auxilliary Relay</v>
          </cell>
          <cell r="D423" t="str">
            <v>Elec Ntwk Strategy&amp;Regulatory</v>
          </cell>
          <cell r="E423" t="str">
            <v>In Field</v>
          </cell>
          <cell r="F423">
            <v>37276</v>
          </cell>
          <cell r="G423">
            <v>37437</v>
          </cell>
          <cell r="H423" t="str">
            <v>Hunnemann, Frank</v>
          </cell>
          <cell r="I423">
            <v>6404</v>
          </cell>
          <cell r="J423">
            <v>2102</v>
          </cell>
          <cell r="K423" t="str">
            <v>CIPEN ZSS Augment</v>
          </cell>
          <cell r="L423">
            <v>29131</v>
          </cell>
          <cell r="M423">
            <v>70103</v>
          </cell>
          <cell r="N423">
            <v>846.36</v>
          </cell>
          <cell r="O423">
            <v>846.36</v>
          </cell>
          <cell r="P423">
            <v>846.36</v>
          </cell>
          <cell r="Q423">
            <v>0</v>
          </cell>
          <cell r="R423">
            <v>846.36</v>
          </cell>
        </row>
        <row r="424">
          <cell r="A424">
            <v>513311</v>
          </cell>
          <cell r="B424" t="str">
            <v>Woden / Wanniassa Zone Monit</v>
          </cell>
          <cell r="C424" t="str">
            <v>Woden / Wanniassa Zone S/S Monitoring of AVR's</v>
          </cell>
          <cell r="D424" t="str">
            <v>Elec Ntwk Strategy&amp;Regulatory</v>
          </cell>
          <cell r="E424" t="str">
            <v>In Field</v>
          </cell>
          <cell r="F424">
            <v>37276</v>
          </cell>
          <cell r="G424">
            <v>37436</v>
          </cell>
          <cell r="H424" t="str">
            <v>Hunnemann, Frank</v>
          </cell>
          <cell r="I424">
            <v>10000</v>
          </cell>
          <cell r="J424">
            <v>2102</v>
          </cell>
          <cell r="K424" t="str">
            <v>CIPEN ZSS Augment</v>
          </cell>
          <cell r="L424">
            <v>29131</v>
          </cell>
          <cell r="M424">
            <v>70103</v>
          </cell>
          <cell r="N424">
            <v>6609.3</v>
          </cell>
          <cell r="O424">
            <v>9603.1200000000008</v>
          </cell>
          <cell r="P424">
            <v>9603.1200000000008</v>
          </cell>
          <cell r="Q424">
            <v>0</v>
          </cell>
          <cell r="R424">
            <v>9603.1200000000008</v>
          </cell>
        </row>
        <row r="425">
          <cell r="A425">
            <v>513312</v>
          </cell>
          <cell r="B425" t="str">
            <v>Maju Canberra A/port LV Supply</v>
          </cell>
          <cell r="C425" t="str">
            <v>Majura Canberra Airport LV Supply to Hangar</v>
          </cell>
          <cell r="D425" t="str">
            <v>Elec Ntwk Project Management</v>
          </cell>
          <cell r="E425" t="str">
            <v>CLOSED</v>
          </cell>
          <cell r="F425">
            <v>37272</v>
          </cell>
          <cell r="G425">
            <v>37325</v>
          </cell>
          <cell r="H425" t="str">
            <v>Singh, Mr. Darshan</v>
          </cell>
          <cell r="I425">
            <v>1486</v>
          </cell>
          <cell r="J425">
            <v>2101</v>
          </cell>
          <cell r="K425" t="str">
            <v>CIPEN Com/Ind Dvlpm</v>
          </cell>
          <cell r="L425">
            <v>29131</v>
          </cell>
          <cell r="M425">
            <v>70101</v>
          </cell>
          <cell r="N425">
            <v>0</v>
          </cell>
          <cell r="O425">
            <v>1734.65</v>
          </cell>
          <cell r="P425">
            <v>0</v>
          </cell>
          <cell r="Q425">
            <v>1734.65</v>
          </cell>
          <cell r="R425">
            <v>1734.65</v>
          </cell>
        </row>
        <row r="426">
          <cell r="A426">
            <v>513313</v>
          </cell>
          <cell r="B426" t="str">
            <v>Gung Sec 172 LV Supply</v>
          </cell>
          <cell r="C426" t="str">
            <v>Gungahlin Sec 172 LV Supply to Irrigation Controller</v>
          </cell>
          <cell r="D426" t="str">
            <v>Elec Ntwk Project Management</v>
          </cell>
          <cell r="E426" t="str">
            <v>In Field</v>
          </cell>
          <cell r="F426">
            <v>37264</v>
          </cell>
          <cell r="G426">
            <v>37376</v>
          </cell>
          <cell r="H426" t="str">
            <v>Ochmanski, Mrs. Dana</v>
          </cell>
          <cell r="I426">
            <v>1730</v>
          </cell>
          <cell r="J426">
            <v>2101</v>
          </cell>
          <cell r="K426" t="str">
            <v>CIPEN Special Reqst</v>
          </cell>
          <cell r="L426">
            <v>29131</v>
          </cell>
          <cell r="M426">
            <v>70101</v>
          </cell>
          <cell r="N426">
            <v>-1519.35</v>
          </cell>
          <cell r="O426">
            <v>742.7</v>
          </cell>
          <cell r="P426">
            <v>742.7</v>
          </cell>
          <cell r="Q426">
            <v>0</v>
          </cell>
          <cell r="R426">
            <v>742.7</v>
          </cell>
        </row>
        <row r="427">
          <cell r="A427">
            <v>513314</v>
          </cell>
          <cell r="B427" t="str">
            <v>Fysh 16/22 System Augment</v>
          </cell>
          <cell r="C427" t="str">
            <v>Fyshwick 16/22 System Augmentation Barrier St</v>
          </cell>
          <cell r="D427" t="str">
            <v>Elec Ntwk Strategy&amp;Regulatory</v>
          </cell>
          <cell r="E427" t="str">
            <v>Design</v>
          </cell>
          <cell r="F427">
            <v>37270</v>
          </cell>
          <cell r="G427">
            <v>37437</v>
          </cell>
          <cell r="H427" t="str">
            <v>Rewal, Mr. Subhash</v>
          </cell>
          <cell r="I427">
            <v>0</v>
          </cell>
          <cell r="J427">
            <v>2102</v>
          </cell>
          <cell r="K427" t="str">
            <v>CIPEN DS Sys Augmen</v>
          </cell>
          <cell r="L427">
            <v>29131</v>
          </cell>
          <cell r="M427">
            <v>70103</v>
          </cell>
          <cell r="N427">
            <v>847.9</v>
          </cell>
          <cell r="O427">
            <v>3880.43</v>
          </cell>
          <cell r="P427">
            <v>3880.43</v>
          </cell>
          <cell r="Q427">
            <v>0</v>
          </cell>
          <cell r="R427">
            <v>3880.43</v>
          </cell>
        </row>
        <row r="428">
          <cell r="A428">
            <v>513315</v>
          </cell>
          <cell r="B428" t="str">
            <v>Gord 6 Stg 3 HV LV Retic</v>
          </cell>
          <cell r="C428" t="str">
            <v>Gordon 6 Stage 3 HV LV Retic</v>
          </cell>
          <cell r="D428" t="str">
            <v>Elec Ntwk Project Management</v>
          </cell>
          <cell r="E428" t="str">
            <v>In Field</v>
          </cell>
          <cell r="F428">
            <v>37270</v>
          </cell>
          <cell r="G428">
            <v>37504</v>
          </cell>
          <cell r="H428" t="str">
            <v>Cortes, Frank</v>
          </cell>
          <cell r="I428">
            <v>86493</v>
          </cell>
          <cell r="J428">
            <v>2101</v>
          </cell>
          <cell r="K428" t="str">
            <v>CIPEN Urban Dvlpmnt</v>
          </cell>
          <cell r="L428">
            <v>29131</v>
          </cell>
          <cell r="M428">
            <v>70101</v>
          </cell>
          <cell r="N428">
            <v>120.69</v>
          </cell>
          <cell r="O428">
            <v>71517.67</v>
          </cell>
          <cell r="P428">
            <v>71517.67</v>
          </cell>
          <cell r="Q428">
            <v>0</v>
          </cell>
          <cell r="R428">
            <v>71517.67</v>
          </cell>
        </row>
        <row r="429">
          <cell r="A429">
            <v>513316</v>
          </cell>
          <cell r="B429" t="str">
            <v>Transformer Oil Facility G/Way</v>
          </cell>
          <cell r="C429" t="str">
            <v>Transformer Oil Facility Greenway</v>
          </cell>
          <cell r="D429" t="str">
            <v>Elec Ntwk Asset Performance</v>
          </cell>
          <cell r="E429" t="str">
            <v>CAPITALISED WAITING CLOSURE</v>
          </cell>
          <cell r="F429">
            <v>37196</v>
          </cell>
          <cell r="G429">
            <v>37437</v>
          </cell>
          <cell r="H429" t="str">
            <v>Argue, Mr. Fraser</v>
          </cell>
          <cell r="I429">
            <v>71200</v>
          </cell>
          <cell r="J429">
            <v>2105</v>
          </cell>
          <cell r="K429" t="str">
            <v>CIP Property Assets</v>
          </cell>
          <cell r="L429">
            <v>29721</v>
          </cell>
          <cell r="M429">
            <v>78110</v>
          </cell>
          <cell r="N429">
            <v>0</v>
          </cell>
          <cell r="O429">
            <v>56656.66</v>
          </cell>
          <cell r="P429">
            <v>0</v>
          </cell>
          <cell r="Q429">
            <v>56656.66</v>
          </cell>
          <cell r="R429">
            <v>56656.66</v>
          </cell>
        </row>
        <row r="430">
          <cell r="A430">
            <v>513317</v>
          </cell>
          <cell r="B430" t="str">
            <v>Noisy Padmount S/S Kambah</v>
          </cell>
          <cell r="C430" t="str">
            <v>Noisy Padmount S/S 2973 Replacement Kambah Blk 24 Sec 160</v>
          </cell>
          <cell r="D430" t="str">
            <v>Elec Ntwk Asset Performance</v>
          </cell>
          <cell r="E430" t="str">
            <v>Design</v>
          </cell>
          <cell r="F430">
            <v>37266</v>
          </cell>
          <cell r="G430">
            <v>37316</v>
          </cell>
          <cell r="H430" t="str">
            <v>Argue, Mr. Fraser</v>
          </cell>
          <cell r="I430">
            <v>0</v>
          </cell>
          <cell r="J430">
            <v>2105</v>
          </cell>
          <cell r="K430" t="str">
            <v>CIPEN DS S/S Replac</v>
          </cell>
          <cell r="L430">
            <v>29131</v>
          </cell>
          <cell r="M430">
            <v>70102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A431">
            <v>513318</v>
          </cell>
          <cell r="B431" t="str">
            <v>Dunl 5 Estate Stg 6 HV LV</v>
          </cell>
          <cell r="C431" t="str">
            <v>Dunlop 5 Estate Stage 6 HV LV Reticulation</v>
          </cell>
          <cell r="D431" t="str">
            <v>Elec Ntwk Project Management</v>
          </cell>
          <cell r="E431" t="str">
            <v>In Field</v>
          </cell>
          <cell r="F431">
            <v>36909</v>
          </cell>
          <cell r="G431">
            <v>37437</v>
          </cell>
          <cell r="H431" t="str">
            <v>Cortes, Frank</v>
          </cell>
          <cell r="I431">
            <v>62281</v>
          </cell>
          <cell r="J431">
            <v>2101</v>
          </cell>
          <cell r="K431" t="str">
            <v>CIPEN Urban Dvlpmnt</v>
          </cell>
          <cell r="L431">
            <v>29131</v>
          </cell>
          <cell r="M431">
            <v>70101</v>
          </cell>
          <cell r="N431">
            <v>38816.660000000003</v>
          </cell>
          <cell r="O431">
            <v>40728.5</v>
          </cell>
          <cell r="P431">
            <v>40728.5</v>
          </cell>
          <cell r="Q431">
            <v>0</v>
          </cell>
          <cell r="R431">
            <v>40728.5</v>
          </cell>
        </row>
        <row r="432">
          <cell r="A432">
            <v>513319</v>
          </cell>
          <cell r="B432" t="str">
            <v>Hume 13/2 LV Supply to Com</v>
          </cell>
          <cell r="C432" t="str">
            <v>Hume 13/2 LV Supply to Commercial Development</v>
          </cell>
          <cell r="D432" t="str">
            <v>Elec Ntwk Project Management</v>
          </cell>
          <cell r="E432" t="str">
            <v>CLOSED</v>
          </cell>
          <cell r="F432">
            <v>37287</v>
          </cell>
          <cell r="G432">
            <v>37437</v>
          </cell>
          <cell r="H432" t="str">
            <v>Singh, Mr. Darshan</v>
          </cell>
          <cell r="I432">
            <v>10050</v>
          </cell>
          <cell r="J432">
            <v>2101</v>
          </cell>
          <cell r="K432" t="str">
            <v>CIPEN Com/Ind Dvlpm</v>
          </cell>
          <cell r="L432">
            <v>29131</v>
          </cell>
          <cell r="M432">
            <v>70101</v>
          </cell>
          <cell r="N432">
            <v>130</v>
          </cell>
          <cell r="O432">
            <v>10261.39</v>
          </cell>
          <cell r="P432">
            <v>0</v>
          </cell>
          <cell r="Q432">
            <v>10261.39</v>
          </cell>
          <cell r="R432">
            <v>10261.39</v>
          </cell>
        </row>
        <row r="433">
          <cell r="A433">
            <v>513320</v>
          </cell>
          <cell r="B433" t="str">
            <v>Grif 42/90 Replace OH with ABC</v>
          </cell>
          <cell r="C433" t="str">
            <v>Griffith 42/90 Replace LV OH with ABC</v>
          </cell>
          <cell r="D433" t="str">
            <v>Elec Ntwk Project Management</v>
          </cell>
          <cell r="E433" t="str">
            <v>CLOSED</v>
          </cell>
          <cell r="F433">
            <v>37287</v>
          </cell>
          <cell r="G433">
            <v>37398</v>
          </cell>
          <cell r="H433" t="str">
            <v>Singh, Mr. Darshan</v>
          </cell>
          <cell r="I433">
            <v>4616</v>
          </cell>
          <cell r="J433">
            <v>2101</v>
          </cell>
          <cell r="K433" t="str">
            <v>CIPEN Special Reqst</v>
          </cell>
          <cell r="L433">
            <v>29131</v>
          </cell>
          <cell r="M433">
            <v>70101</v>
          </cell>
          <cell r="N433">
            <v>0</v>
          </cell>
          <cell r="O433">
            <v>5953.88</v>
          </cell>
          <cell r="P433">
            <v>0</v>
          </cell>
          <cell r="Q433">
            <v>5953.88</v>
          </cell>
          <cell r="R433">
            <v>5953.88</v>
          </cell>
        </row>
        <row r="434">
          <cell r="A434">
            <v>513321</v>
          </cell>
          <cell r="B434" t="str">
            <v>Grif 48/92 Replace OH with ABC</v>
          </cell>
          <cell r="C434" t="str">
            <v>Griffith 48/92 Replace LV OH with ABC</v>
          </cell>
          <cell r="D434" t="str">
            <v>Elec Ntwk Project Management</v>
          </cell>
          <cell r="E434" t="str">
            <v>In Field</v>
          </cell>
          <cell r="F434">
            <v>37287</v>
          </cell>
          <cell r="G434">
            <v>37468</v>
          </cell>
          <cell r="H434" t="str">
            <v>Singh, Mr. Darshan</v>
          </cell>
          <cell r="I434">
            <v>4554</v>
          </cell>
          <cell r="J434">
            <v>2101</v>
          </cell>
          <cell r="K434" t="str">
            <v>CIPEN Special Reqst</v>
          </cell>
          <cell r="L434">
            <v>29131</v>
          </cell>
          <cell r="M434">
            <v>70101</v>
          </cell>
          <cell r="N434">
            <v>173.42</v>
          </cell>
          <cell r="O434">
            <v>934.65</v>
          </cell>
          <cell r="P434">
            <v>1258.8900000000001</v>
          </cell>
          <cell r="Q434">
            <v>0</v>
          </cell>
          <cell r="R434">
            <v>1258.8900000000001</v>
          </cell>
        </row>
        <row r="435">
          <cell r="A435">
            <v>513322</v>
          </cell>
          <cell r="B435" t="str">
            <v>Red Hill 4/4 LV Service Aug</v>
          </cell>
          <cell r="C435" t="str">
            <v>Red Hill 4/4 LV Service Augmentation</v>
          </cell>
          <cell r="D435" t="str">
            <v>Elec Ntwk Strategy&amp;Regulatory</v>
          </cell>
          <cell r="E435" t="str">
            <v>CLOSED</v>
          </cell>
          <cell r="F435">
            <v>37279</v>
          </cell>
          <cell r="G435">
            <v>37407</v>
          </cell>
          <cell r="H435" t="str">
            <v>Singh, Mr. Darshan</v>
          </cell>
          <cell r="I435">
            <v>0</v>
          </cell>
          <cell r="J435">
            <v>2102</v>
          </cell>
          <cell r="K435" t="str">
            <v>CIPEN DS Sys Augmen</v>
          </cell>
          <cell r="L435">
            <v>29131</v>
          </cell>
          <cell r="M435">
            <v>70103</v>
          </cell>
          <cell r="N435">
            <v>0</v>
          </cell>
          <cell r="O435">
            <v>3324.18</v>
          </cell>
          <cell r="P435">
            <v>0</v>
          </cell>
          <cell r="Q435">
            <v>3324.18</v>
          </cell>
          <cell r="R435">
            <v>3324.18</v>
          </cell>
        </row>
        <row r="436">
          <cell r="A436">
            <v>513323</v>
          </cell>
          <cell r="B436" t="str">
            <v>King 8 &amp; 9/28 HV LV Retic Alt</v>
          </cell>
          <cell r="C436" t="str">
            <v>Kinston 8 &amp; 9/28 HV LV Reticulation Alterations UG of OH</v>
          </cell>
          <cell r="D436" t="str">
            <v>Elec Ntwk Asset Performance</v>
          </cell>
          <cell r="E436" t="str">
            <v>Field Complete</v>
          </cell>
          <cell r="F436">
            <v>37287</v>
          </cell>
          <cell r="H436" t="str">
            <v>Ochmanski, Mrs. Dana</v>
          </cell>
          <cell r="I436">
            <v>28552</v>
          </cell>
          <cell r="J436">
            <v>2105</v>
          </cell>
          <cell r="K436" t="str">
            <v>CIPEN DS U/G Replac</v>
          </cell>
          <cell r="L436">
            <v>29131</v>
          </cell>
          <cell r="M436">
            <v>70102</v>
          </cell>
          <cell r="N436">
            <v>581.66</v>
          </cell>
          <cell r="O436">
            <v>40736.720000000001</v>
          </cell>
          <cell r="P436">
            <v>40736.720000000001</v>
          </cell>
          <cell r="Q436">
            <v>0</v>
          </cell>
          <cell r="R436">
            <v>40736.720000000001</v>
          </cell>
        </row>
        <row r="437">
          <cell r="A437">
            <v>513324</v>
          </cell>
          <cell r="B437" t="str">
            <v>Hume 31/7 LV Retic/Supply</v>
          </cell>
          <cell r="C437" t="str">
            <v>Hume 31/7 LV Reticulation/Supply to Warehouses</v>
          </cell>
          <cell r="D437" t="str">
            <v>Elec Ntwk Project Management</v>
          </cell>
          <cell r="E437" t="str">
            <v>Field Complete</v>
          </cell>
          <cell r="F437">
            <v>37287</v>
          </cell>
          <cell r="G437">
            <v>37398</v>
          </cell>
          <cell r="H437" t="str">
            <v>Singh, Mr. Darshan</v>
          </cell>
          <cell r="I437">
            <v>9630</v>
          </cell>
          <cell r="J437">
            <v>2101</v>
          </cell>
          <cell r="K437" t="str">
            <v>CIPEN Com/Ind Dvlpm</v>
          </cell>
          <cell r="L437">
            <v>29131</v>
          </cell>
          <cell r="M437">
            <v>70101</v>
          </cell>
          <cell r="N437">
            <v>0</v>
          </cell>
          <cell r="O437">
            <v>13335.01</v>
          </cell>
          <cell r="P437">
            <v>13335.01</v>
          </cell>
          <cell r="Q437">
            <v>0</v>
          </cell>
          <cell r="R437">
            <v>13335.01</v>
          </cell>
        </row>
        <row r="438">
          <cell r="A438">
            <v>513325</v>
          </cell>
          <cell r="B438" t="str">
            <v>Hume 18/1 LV Supply to Com</v>
          </cell>
          <cell r="C438" t="str">
            <v>Hume 18/1 Supply to Commercial Development</v>
          </cell>
          <cell r="D438" t="str">
            <v>Elec Ntwk Project Management</v>
          </cell>
          <cell r="E438" t="str">
            <v>CLOSED</v>
          </cell>
          <cell r="F438">
            <v>37287</v>
          </cell>
          <cell r="G438">
            <v>37407</v>
          </cell>
          <cell r="H438" t="str">
            <v>Singh, Mr. Darshan</v>
          </cell>
          <cell r="I438">
            <v>11850</v>
          </cell>
          <cell r="J438">
            <v>2101</v>
          </cell>
          <cell r="K438" t="str">
            <v>CIPEN Com/Ind Dvlpm</v>
          </cell>
          <cell r="L438">
            <v>29131</v>
          </cell>
          <cell r="M438">
            <v>70101</v>
          </cell>
          <cell r="N438">
            <v>280</v>
          </cell>
          <cell r="O438">
            <v>9881.98</v>
          </cell>
          <cell r="P438">
            <v>0</v>
          </cell>
          <cell r="Q438">
            <v>9881.98</v>
          </cell>
          <cell r="R438">
            <v>9881.98</v>
          </cell>
        </row>
        <row r="439">
          <cell r="A439">
            <v>513326</v>
          </cell>
          <cell r="B439" t="str">
            <v>Nich 4/75 LV Retic/Supply</v>
          </cell>
          <cell r="C439" t="str">
            <v>Nicholls 4/75 LV Supply to 21 Residences</v>
          </cell>
          <cell r="D439" t="str">
            <v>Elec Ntwk Project Management</v>
          </cell>
          <cell r="E439" t="str">
            <v>Design</v>
          </cell>
          <cell r="F439">
            <v>37287</v>
          </cell>
          <cell r="G439">
            <v>37468</v>
          </cell>
          <cell r="H439" t="str">
            <v>Cortes, Frank</v>
          </cell>
          <cell r="I439">
            <v>0</v>
          </cell>
          <cell r="J439">
            <v>2101</v>
          </cell>
          <cell r="K439" t="str">
            <v>CIPEN Com/Ind Dvlpm</v>
          </cell>
          <cell r="L439">
            <v>29131</v>
          </cell>
          <cell r="M439">
            <v>70101</v>
          </cell>
          <cell r="N439">
            <v>0</v>
          </cell>
          <cell r="O439">
            <v>878.22</v>
          </cell>
          <cell r="P439">
            <v>878.22</v>
          </cell>
          <cell r="Q439">
            <v>0</v>
          </cell>
          <cell r="R439">
            <v>878.22</v>
          </cell>
        </row>
        <row r="440">
          <cell r="A440">
            <v>513327</v>
          </cell>
          <cell r="B440" t="str">
            <v>King Wentworth Av HV UG Reloc</v>
          </cell>
          <cell r="C440" t="str">
            <v>Kingston Wentworth Ave HV U/G Relocations</v>
          </cell>
          <cell r="D440" t="str">
            <v>Elec Ntwk Project Management</v>
          </cell>
          <cell r="E440" t="str">
            <v>Design</v>
          </cell>
          <cell r="F440">
            <v>37285</v>
          </cell>
          <cell r="G440">
            <v>37406</v>
          </cell>
          <cell r="H440" t="str">
            <v>Walisundara, Mr. Upul</v>
          </cell>
          <cell r="I440">
            <v>0</v>
          </cell>
          <cell r="J440">
            <v>2101</v>
          </cell>
          <cell r="K440" t="str">
            <v>CIPEN Special Reqst</v>
          </cell>
          <cell r="L440">
            <v>29131</v>
          </cell>
          <cell r="M440">
            <v>70101</v>
          </cell>
          <cell r="N440">
            <v>0</v>
          </cell>
          <cell r="O440">
            <v>52264.83</v>
          </cell>
          <cell r="P440">
            <v>52264.83</v>
          </cell>
          <cell r="Q440">
            <v>0</v>
          </cell>
          <cell r="R440">
            <v>52264.83</v>
          </cell>
        </row>
        <row r="441">
          <cell r="A441">
            <v>513328</v>
          </cell>
          <cell r="B441" t="str">
            <v>Data Maintenance Utility</v>
          </cell>
          <cell r="C441" t="str">
            <v>Data Maintenance Utility for PDR</v>
          </cell>
          <cell r="D441" t="str">
            <v>Elec Ntwk Asset Performance</v>
          </cell>
          <cell r="E441" t="str">
            <v>In Field</v>
          </cell>
          <cell r="F441">
            <v>37267</v>
          </cell>
          <cell r="G441">
            <v>37356</v>
          </cell>
          <cell r="H441" t="str">
            <v>Zhou, Mrs. Hope</v>
          </cell>
          <cell r="I441">
            <v>7200</v>
          </cell>
          <cell r="J441">
            <v>2105</v>
          </cell>
          <cell r="K441" t="str">
            <v>CIPEN IT Projects</v>
          </cell>
          <cell r="L441">
            <v>29731</v>
          </cell>
          <cell r="M441">
            <v>70108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A442">
            <v>513329</v>
          </cell>
          <cell r="B442" t="str">
            <v>Test/Dev Server for SCADA</v>
          </cell>
          <cell r="C442" t="str">
            <v>Test/Development for SCADA System</v>
          </cell>
          <cell r="D442" t="str">
            <v>Elec Ntwk Asset Performance</v>
          </cell>
          <cell r="E442" t="str">
            <v>In Field</v>
          </cell>
          <cell r="F442">
            <v>37267</v>
          </cell>
          <cell r="G442">
            <v>37381</v>
          </cell>
          <cell r="H442" t="str">
            <v>Zhou, Mrs. Hope</v>
          </cell>
          <cell r="I442">
            <v>23000</v>
          </cell>
          <cell r="J442">
            <v>2105</v>
          </cell>
          <cell r="K442" t="str">
            <v>CIPEN IT Projects</v>
          </cell>
          <cell r="L442">
            <v>29731</v>
          </cell>
          <cell r="M442">
            <v>70108</v>
          </cell>
          <cell r="N442">
            <v>0</v>
          </cell>
          <cell r="O442">
            <v>19555.5</v>
          </cell>
          <cell r="P442">
            <v>19555.5</v>
          </cell>
          <cell r="Q442">
            <v>0</v>
          </cell>
          <cell r="R442">
            <v>19555.5</v>
          </cell>
        </row>
        <row r="443">
          <cell r="A443">
            <v>513331</v>
          </cell>
          <cell r="B443" t="str">
            <v>Camp Morshd Dr LV reloc</v>
          </cell>
          <cell r="C443" t="str">
            <v>Campbell Morshead Drive Duplication - LV relocation</v>
          </cell>
          <cell r="D443" t="str">
            <v>Elec Ntwk Project Management</v>
          </cell>
          <cell r="E443" t="str">
            <v>In Field</v>
          </cell>
          <cell r="F443">
            <v>37288</v>
          </cell>
          <cell r="G443">
            <v>37499</v>
          </cell>
          <cell r="H443" t="str">
            <v>Rewal, Mr. Subhash</v>
          </cell>
          <cell r="I443">
            <v>7456</v>
          </cell>
          <cell r="J443">
            <v>2101</v>
          </cell>
          <cell r="K443" t="str">
            <v>CIPEN Special Reqst</v>
          </cell>
          <cell r="L443">
            <v>29131</v>
          </cell>
          <cell r="M443">
            <v>70101</v>
          </cell>
          <cell r="N443">
            <v>130</v>
          </cell>
          <cell r="O443">
            <v>12144.2</v>
          </cell>
          <cell r="P443">
            <v>12144.2</v>
          </cell>
          <cell r="Q443">
            <v>0</v>
          </cell>
          <cell r="R443">
            <v>12144.2</v>
          </cell>
        </row>
        <row r="444">
          <cell r="A444">
            <v>513332</v>
          </cell>
          <cell r="B444" t="str">
            <v>King F/Shore Sec 8 - HV Feed</v>
          </cell>
          <cell r="C444" t="str">
            <v>Kingston Foreshore Redevelopment Sec 8 - New HV Feeders</v>
          </cell>
          <cell r="D444" t="str">
            <v>Elec Ntwk Strategy&amp;Regulatory</v>
          </cell>
          <cell r="E444" t="str">
            <v>In Field</v>
          </cell>
          <cell r="F444">
            <v>37257</v>
          </cell>
          <cell r="G444">
            <v>37499</v>
          </cell>
          <cell r="H444" t="str">
            <v>Walisundara, Mr. Upul</v>
          </cell>
          <cell r="I444">
            <v>82800</v>
          </cell>
          <cell r="J444">
            <v>2102</v>
          </cell>
          <cell r="K444" t="str">
            <v>CIPEN DS Sys Augmen</v>
          </cell>
          <cell r="L444">
            <v>29131</v>
          </cell>
          <cell r="M444">
            <v>70103</v>
          </cell>
          <cell r="N444">
            <v>258.5</v>
          </cell>
          <cell r="O444">
            <v>70665.899999999994</v>
          </cell>
          <cell r="P444">
            <v>70665.899999999994</v>
          </cell>
          <cell r="Q444">
            <v>0</v>
          </cell>
          <cell r="R444">
            <v>70665.899999999994</v>
          </cell>
        </row>
        <row r="445">
          <cell r="A445">
            <v>513333</v>
          </cell>
          <cell r="B445" t="str">
            <v>Maw Sub 1152 Rebld 25/18</v>
          </cell>
          <cell r="C445" t="str">
            <v>Mawson Sub 1152 Rebuilding Blk 25 Sec 18</v>
          </cell>
          <cell r="D445" t="str">
            <v>Elec Ntwk Asset Performance</v>
          </cell>
          <cell r="E445" t="str">
            <v>In Field</v>
          </cell>
          <cell r="F445">
            <v>37288</v>
          </cell>
          <cell r="H445" t="str">
            <v>Tinio, Mr. Raul</v>
          </cell>
          <cell r="I445">
            <v>0</v>
          </cell>
          <cell r="J445">
            <v>2105</v>
          </cell>
          <cell r="K445" t="str">
            <v>CIPEN DS S/S Replac</v>
          </cell>
          <cell r="L445">
            <v>29131</v>
          </cell>
          <cell r="M445">
            <v>70102</v>
          </cell>
          <cell r="N445">
            <v>0</v>
          </cell>
          <cell r="O445">
            <v>406.58</v>
          </cell>
          <cell r="P445">
            <v>406.58</v>
          </cell>
          <cell r="Q445">
            <v>0</v>
          </cell>
          <cell r="R445">
            <v>406.58</v>
          </cell>
        </row>
        <row r="446">
          <cell r="A446">
            <v>513334</v>
          </cell>
          <cell r="B446" t="str">
            <v>Belc Blk 1555 LV Retic</v>
          </cell>
          <cell r="C446" t="str">
            <v>Belconnen Blk 1555 LV Reticulation to OPTUS Installation</v>
          </cell>
          <cell r="D446" t="str">
            <v>Elec Ntwk Project Management</v>
          </cell>
          <cell r="E446" t="str">
            <v>CLOSED</v>
          </cell>
          <cell r="F446">
            <v>37294</v>
          </cell>
          <cell r="G446">
            <v>37381</v>
          </cell>
          <cell r="H446" t="str">
            <v>Ochmanski, Mrs. Dana</v>
          </cell>
          <cell r="I446">
            <v>14100</v>
          </cell>
          <cell r="J446">
            <v>2101</v>
          </cell>
          <cell r="K446" t="str">
            <v>CIPEN Com/Ind Dvlpm</v>
          </cell>
          <cell r="L446">
            <v>29131</v>
          </cell>
          <cell r="M446">
            <v>70101</v>
          </cell>
          <cell r="N446">
            <v>0</v>
          </cell>
          <cell r="O446">
            <v>12659.46</v>
          </cell>
          <cell r="P446">
            <v>0</v>
          </cell>
          <cell r="Q446">
            <v>12659.46</v>
          </cell>
          <cell r="R446">
            <v>12659.46</v>
          </cell>
        </row>
        <row r="447">
          <cell r="A447">
            <v>513335</v>
          </cell>
          <cell r="B447" t="str">
            <v>Rich 1/493 HV LV Retic</v>
          </cell>
          <cell r="C447" t="str">
            <v>Richardson 1/493 HV LV Retic to OPTUS Compound</v>
          </cell>
          <cell r="D447" t="str">
            <v>Elec Ntwk Project Management</v>
          </cell>
          <cell r="E447" t="str">
            <v>CLOSED</v>
          </cell>
          <cell r="F447">
            <v>37294</v>
          </cell>
          <cell r="G447">
            <v>37391</v>
          </cell>
          <cell r="H447" t="str">
            <v>Peisley, Mr. Warren</v>
          </cell>
          <cell r="I447">
            <v>17950</v>
          </cell>
          <cell r="J447">
            <v>2101</v>
          </cell>
          <cell r="K447" t="str">
            <v>CIPEN Com/Ind Dvlpm</v>
          </cell>
          <cell r="L447">
            <v>29131</v>
          </cell>
          <cell r="M447">
            <v>70101</v>
          </cell>
          <cell r="N447">
            <v>0</v>
          </cell>
          <cell r="O447">
            <v>17625</v>
          </cell>
          <cell r="P447">
            <v>0</v>
          </cell>
          <cell r="Q447">
            <v>17625</v>
          </cell>
          <cell r="R447">
            <v>17625</v>
          </cell>
        </row>
        <row r="448">
          <cell r="A448">
            <v>513336</v>
          </cell>
          <cell r="B448" t="str">
            <v>Holt Ormsby Place LV Supply</v>
          </cell>
          <cell r="C448" t="str">
            <v>Holt Ormsby Place LV Supply to OPTUS compound</v>
          </cell>
          <cell r="D448" t="str">
            <v>Elec Ntwk Project Management</v>
          </cell>
          <cell r="E448" t="str">
            <v>CLOSED</v>
          </cell>
          <cell r="F448">
            <v>37293</v>
          </cell>
          <cell r="G448">
            <v>37437</v>
          </cell>
          <cell r="H448" t="str">
            <v>Singh, Mr. Darshan</v>
          </cell>
          <cell r="I448">
            <v>2723</v>
          </cell>
          <cell r="J448">
            <v>2101</v>
          </cell>
          <cell r="K448" t="str">
            <v>CIPEN Com/Ind Dvlpm</v>
          </cell>
          <cell r="L448">
            <v>29131</v>
          </cell>
          <cell r="M448">
            <v>70101</v>
          </cell>
          <cell r="N448">
            <v>0</v>
          </cell>
          <cell r="O448">
            <v>3188.91</v>
          </cell>
          <cell r="P448">
            <v>0</v>
          </cell>
          <cell r="Q448">
            <v>3188.91</v>
          </cell>
          <cell r="R448">
            <v>3188.91</v>
          </cell>
        </row>
        <row r="449">
          <cell r="A449">
            <v>513337</v>
          </cell>
          <cell r="B449" t="str">
            <v>Bart 14/33 LV Supply to Power</v>
          </cell>
          <cell r="C449" t="str">
            <v>Barton 14/33 LV Supply to Power Box - Grevilla Park</v>
          </cell>
          <cell r="D449" t="str">
            <v>Elec Ntwk Project Management</v>
          </cell>
          <cell r="E449" t="str">
            <v>Field Complete</v>
          </cell>
          <cell r="F449">
            <v>37286</v>
          </cell>
          <cell r="G449">
            <v>37422</v>
          </cell>
          <cell r="H449" t="str">
            <v>Singh, Mr. Darshan</v>
          </cell>
          <cell r="I449">
            <v>7725</v>
          </cell>
          <cell r="J449">
            <v>2101</v>
          </cell>
          <cell r="K449" t="str">
            <v>CIPEN Com/Ind Dvlpm</v>
          </cell>
          <cell r="L449">
            <v>29131</v>
          </cell>
          <cell r="M449">
            <v>70101</v>
          </cell>
          <cell r="N449">
            <v>0</v>
          </cell>
          <cell r="O449">
            <v>3742.85</v>
          </cell>
          <cell r="P449">
            <v>3742.85</v>
          </cell>
          <cell r="Q449">
            <v>0</v>
          </cell>
          <cell r="R449">
            <v>3742.85</v>
          </cell>
        </row>
        <row r="450">
          <cell r="A450">
            <v>513338</v>
          </cell>
          <cell r="B450" t="str">
            <v>Fysh 15/33 LV Supply Upgrade</v>
          </cell>
          <cell r="C450" t="str">
            <v>Fyshwick 15/33 LV Supply Upgrade</v>
          </cell>
          <cell r="D450" t="str">
            <v>Elec Ntwk Project Management</v>
          </cell>
          <cell r="E450" t="str">
            <v>In Field</v>
          </cell>
          <cell r="F450">
            <v>37293</v>
          </cell>
          <cell r="G450">
            <v>37407</v>
          </cell>
          <cell r="H450" t="str">
            <v>Singh, Mr. Darshan</v>
          </cell>
          <cell r="I450">
            <v>5200</v>
          </cell>
          <cell r="J450">
            <v>2101</v>
          </cell>
          <cell r="K450" t="str">
            <v>CIPEN Com/Ind Dvlpm</v>
          </cell>
          <cell r="L450">
            <v>29131</v>
          </cell>
          <cell r="M450">
            <v>70101</v>
          </cell>
          <cell r="N450">
            <v>0</v>
          </cell>
          <cell r="O450">
            <v>4002.12</v>
          </cell>
          <cell r="P450">
            <v>4002.12</v>
          </cell>
          <cell r="Q450">
            <v>0</v>
          </cell>
          <cell r="R450">
            <v>4002.12</v>
          </cell>
        </row>
        <row r="451">
          <cell r="A451">
            <v>513339</v>
          </cell>
          <cell r="B451" t="str">
            <v>Brad 12/58 LV Supply to Units</v>
          </cell>
          <cell r="C451" t="str">
            <v>Braddon 12/58 LV Reticulation/Supply to Units</v>
          </cell>
          <cell r="D451" t="str">
            <v>Elec Ntwk Project Management</v>
          </cell>
          <cell r="E451" t="str">
            <v>Design</v>
          </cell>
          <cell r="F451">
            <v>37288</v>
          </cell>
          <cell r="G451">
            <v>37468</v>
          </cell>
          <cell r="H451" t="str">
            <v>Singh, Mr. Darshan</v>
          </cell>
          <cell r="I451">
            <v>0</v>
          </cell>
          <cell r="J451">
            <v>2101</v>
          </cell>
          <cell r="K451" t="str">
            <v>CIPEN Urban Infill</v>
          </cell>
          <cell r="L451">
            <v>29131</v>
          </cell>
          <cell r="M451">
            <v>70101</v>
          </cell>
          <cell r="N451">
            <v>441.51</v>
          </cell>
          <cell r="O451">
            <v>1346.89</v>
          </cell>
          <cell r="P451">
            <v>1346.89</v>
          </cell>
          <cell r="Q451">
            <v>0</v>
          </cell>
          <cell r="R451">
            <v>1346.89</v>
          </cell>
        </row>
        <row r="452">
          <cell r="A452">
            <v>513340</v>
          </cell>
          <cell r="B452" t="str">
            <v>Page 17/2 Upgrade Elect Supply</v>
          </cell>
          <cell r="C452" t="str">
            <v>Page 17/2 Upgrade Supply to Complex</v>
          </cell>
          <cell r="D452" t="str">
            <v>Elec Ntwk Strategy&amp;Regulatory</v>
          </cell>
          <cell r="E452" t="str">
            <v>In Field</v>
          </cell>
          <cell r="F452">
            <v>37287</v>
          </cell>
          <cell r="G452">
            <v>37498</v>
          </cell>
          <cell r="H452" t="str">
            <v>Cortes, Frank</v>
          </cell>
          <cell r="I452">
            <v>28399</v>
          </cell>
          <cell r="J452">
            <v>2102</v>
          </cell>
          <cell r="K452" t="str">
            <v>CIPEN DS S/S Augmen</v>
          </cell>
          <cell r="L452">
            <v>29131</v>
          </cell>
          <cell r="M452">
            <v>70103</v>
          </cell>
          <cell r="N452">
            <v>533.42999999999995</v>
          </cell>
          <cell r="O452">
            <v>2390.15</v>
          </cell>
          <cell r="P452">
            <v>2390.15</v>
          </cell>
          <cell r="Q452">
            <v>0</v>
          </cell>
          <cell r="R452">
            <v>2390.15</v>
          </cell>
        </row>
        <row r="453">
          <cell r="A453">
            <v>513341</v>
          </cell>
          <cell r="B453" t="str">
            <v>Curt 2/26 LV Upgrade to ABC</v>
          </cell>
          <cell r="C453" t="str">
            <v>Curtin 2/26 LV Upgrade to ABC 50 Macalister St</v>
          </cell>
          <cell r="D453" t="str">
            <v>Elec Ntwk Strategy&amp;Regulatory</v>
          </cell>
          <cell r="E453" t="str">
            <v>In Field</v>
          </cell>
          <cell r="F453">
            <v>37296</v>
          </cell>
          <cell r="G453">
            <v>37408</v>
          </cell>
          <cell r="H453" t="str">
            <v>Pettit, Mr. Phillip</v>
          </cell>
          <cell r="I453">
            <v>5772</v>
          </cell>
          <cell r="J453">
            <v>2102</v>
          </cell>
          <cell r="K453" t="str">
            <v>CIPEN DS Sys Augmen</v>
          </cell>
          <cell r="L453">
            <v>29131</v>
          </cell>
          <cell r="M453">
            <v>70103</v>
          </cell>
          <cell r="N453">
            <v>0</v>
          </cell>
          <cell r="O453">
            <v>3725.48</v>
          </cell>
          <cell r="P453">
            <v>3725.48</v>
          </cell>
          <cell r="Q453">
            <v>0</v>
          </cell>
          <cell r="R453">
            <v>3725.48</v>
          </cell>
        </row>
        <row r="454">
          <cell r="A454">
            <v>513342</v>
          </cell>
          <cell r="B454" t="str">
            <v>City Sec 53 &amp; 56 Canb Cntr</v>
          </cell>
          <cell r="C454" t="str">
            <v>City Sec 53 &amp; 56 Canb Centre S/S 4036 &amp; 4514</v>
          </cell>
          <cell r="D454" t="str">
            <v>Elec Ntwk Strategy&amp;Regulatory</v>
          </cell>
          <cell r="E454" t="str">
            <v>Design</v>
          </cell>
          <cell r="F454">
            <v>37297</v>
          </cell>
          <cell r="G454">
            <v>37621</v>
          </cell>
          <cell r="H454" t="str">
            <v>Hunnemann, Frank</v>
          </cell>
          <cell r="I454">
            <v>0</v>
          </cell>
          <cell r="J454">
            <v>2102</v>
          </cell>
          <cell r="K454" t="str">
            <v>CIPEN DS S/S Augmen</v>
          </cell>
          <cell r="L454">
            <v>29131</v>
          </cell>
          <cell r="M454">
            <v>70103</v>
          </cell>
          <cell r="N454">
            <v>662.21</v>
          </cell>
          <cell r="O454">
            <v>19949.71</v>
          </cell>
          <cell r="P454">
            <v>19949.71</v>
          </cell>
          <cell r="Q454">
            <v>0</v>
          </cell>
          <cell r="R454">
            <v>19949.71</v>
          </cell>
        </row>
        <row r="455">
          <cell r="A455">
            <v>513343</v>
          </cell>
          <cell r="B455" t="str">
            <v>Duntroon RMC HV LV Retic UG OH</v>
          </cell>
          <cell r="C455" t="str">
            <v>Duntroon RMC HV LV Retic UG OH Mains</v>
          </cell>
          <cell r="D455" t="str">
            <v>Elec Ntwk Project Management</v>
          </cell>
          <cell r="E455" t="str">
            <v>In Field</v>
          </cell>
          <cell r="F455">
            <v>37298</v>
          </cell>
          <cell r="G455">
            <v>37437</v>
          </cell>
          <cell r="H455" t="str">
            <v>Ochmanski, Mrs. Dana</v>
          </cell>
          <cell r="I455">
            <v>93500</v>
          </cell>
          <cell r="J455">
            <v>2101</v>
          </cell>
          <cell r="K455" t="str">
            <v>CIPEN Urban Dvlpmnt</v>
          </cell>
          <cell r="L455">
            <v>29131</v>
          </cell>
          <cell r="M455">
            <v>70101</v>
          </cell>
          <cell r="N455">
            <v>58.13</v>
          </cell>
          <cell r="O455">
            <v>115128.99</v>
          </cell>
          <cell r="P455">
            <v>115128.99</v>
          </cell>
          <cell r="Q455">
            <v>0</v>
          </cell>
          <cell r="R455">
            <v>115128.99</v>
          </cell>
        </row>
        <row r="456">
          <cell r="A456">
            <v>513344</v>
          </cell>
          <cell r="B456" t="str">
            <v>Duntroon RMC LV OH Remov</v>
          </cell>
          <cell r="C456" t="str">
            <v>Duntroon RMC LV OH Removals</v>
          </cell>
          <cell r="D456" t="str">
            <v>Elec Ntwk Project Management</v>
          </cell>
          <cell r="E456" t="str">
            <v>In Field</v>
          </cell>
          <cell r="F456">
            <v>37298</v>
          </cell>
          <cell r="H456" t="str">
            <v>Ochmanski, Mrs. Dana</v>
          </cell>
          <cell r="I456">
            <v>10950</v>
          </cell>
          <cell r="J456">
            <v>2101</v>
          </cell>
          <cell r="K456" t="str">
            <v>CIPEN Special Reqst</v>
          </cell>
          <cell r="L456">
            <v>29131</v>
          </cell>
          <cell r="M456">
            <v>70101</v>
          </cell>
          <cell r="N456">
            <v>807.68</v>
          </cell>
          <cell r="O456">
            <v>9524.31</v>
          </cell>
          <cell r="P456">
            <v>9524.31</v>
          </cell>
          <cell r="Q456">
            <v>0</v>
          </cell>
          <cell r="R456">
            <v>9524.31</v>
          </cell>
        </row>
        <row r="457">
          <cell r="A457">
            <v>513345</v>
          </cell>
          <cell r="B457" t="str">
            <v>Duntroon RMC LV Retic Stg 2</v>
          </cell>
          <cell r="C457" t="str">
            <v>Duntroon RMC LV Reticulation Stage 2</v>
          </cell>
          <cell r="D457" t="str">
            <v>Elec Ntwk Project Management</v>
          </cell>
          <cell r="E457" t="str">
            <v>In Field</v>
          </cell>
          <cell r="F457">
            <v>37298</v>
          </cell>
          <cell r="G457">
            <v>37559</v>
          </cell>
          <cell r="H457" t="str">
            <v>Ochmanski, Mrs. Dana</v>
          </cell>
          <cell r="I457">
            <v>39952</v>
          </cell>
          <cell r="J457">
            <v>2101</v>
          </cell>
          <cell r="K457" t="str">
            <v>CIPEN Urban Infill</v>
          </cell>
          <cell r="L457">
            <v>29131</v>
          </cell>
          <cell r="M457">
            <v>70101</v>
          </cell>
          <cell r="N457">
            <v>215.18</v>
          </cell>
          <cell r="O457">
            <v>1849.11</v>
          </cell>
          <cell r="P457">
            <v>15145.4</v>
          </cell>
          <cell r="Q457">
            <v>0</v>
          </cell>
          <cell r="R457">
            <v>15145.4</v>
          </cell>
        </row>
        <row r="458">
          <cell r="A458">
            <v>513346</v>
          </cell>
          <cell r="B458" t="str">
            <v>Gung 1/167- LV sup to SL Contr</v>
          </cell>
          <cell r="C458" t="str">
            <v>Gungahlin 1/167- Horse Park Drive - LV supply to Sl Controller</v>
          </cell>
          <cell r="D458" t="str">
            <v>Elec Ntwk Project Management</v>
          </cell>
          <cell r="E458" t="str">
            <v>In Field</v>
          </cell>
          <cell r="F458">
            <v>37288</v>
          </cell>
          <cell r="H458" t="str">
            <v>Rewal, Mr. Subhash</v>
          </cell>
          <cell r="I458">
            <v>15120</v>
          </cell>
          <cell r="J458">
            <v>2101</v>
          </cell>
          <cell r="K458" t="str">
            <v>CIPEN Special Reqst</v>
          </cell>
          <cell r="L458">
            <v>29131</v>
          </cell>
          <cell r="M458">
            <v>70101</v>
          </cell>
          <cell r="N458">
            <v>0</v>
          </cell>
          <cell r="O458">
            <v>3434.08</v>
          </cell>
          <cell r="P458">
            <v>3434.08</v>
          </cell>
          <cell r="Q458">
            <v>0</v>
          </cell>
          <cell r="R458">
            <v>3434.08</v>
          </cell>
        </row>
        <row r="459">
          <cell r="A459">
            <v>513347</v>
          </cell>
          <cell r="B459" t="str">
            <v>Bruce Replace 132kV Post Ins</v>
          </cell>
          <cell r="C459" t="str">
            <v>Bruce Replace 132kV Post Insulators for Switching Station</v>
          </cell>
          <cell r="D459" t="str">
            <v>Elec Ntwk Asset Performance</v>
          </cell>
          <cell r="E459" t="str">
            <v>In Field</v>
          </cell>
          <cell r="F459">
            <v>37301</v>
          </cell>
          <cell r="G459">
            <v>37509</v>
          </cell>
          <cell r="H459" t="str">
            <v>Gubler, Dominic</v>
          </cell>
          <cell r="I459">
            <v>88109</v>
          </cell>
          <cell r="J459">
            <v>2105</v>
          </cell>
          <cell r="K459" t="str">
            <v>CIPEN ZSS Replace</v>
          </cell>
          <cell r="L459">
            <v>29131</v>
          </cell>
          <cell r="M459">
            <v>70102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</row>
        <row r="460">
          <cell r="A460">
            <v>513348</v>
          </cell>
          <cell r="B460" t="str">
            <v>City East Replace 132kV Post</v>
          </cell>
          <cell r="C460" t="str">
            <v>City East Replace 132kV Post Insulators for Switching Station</v>
          </cell>
          <cell r="D460" t="str">
            <v>Elec Ntwk Asset Performance</v>
          </cell>
          <cell r="E460" t="str">
            <v>In Field</v>
          </cell>
          <cell r="F460">
            <v>37301</v>
          </cell>
          <cell r="G460">
            <v>37509</v>
          </cell>
          <cell r="H460" t="str">
            <v>Gubler, Dominic</v>
          </cell>
          <cell r="I460">
            <v>51017</v>
          </cell>
          <cell r="J460">
            <v>2105</v>
          </cell>
          <cell r="K460" t="str">
            <v>CIPEN ZSS Replace</v>
          </cell>
          <cell r="L460">
            <v>29131</v>
          </cell>
          <cell r="M460">
            <v>70102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</row>
        <row r="461">
          <cell r="A461">
            <v>513349</v>
          </cell>
          <cell r="B461" t="str">
            <v>Mich Blk 17 HV Retic to Rural</v>
          </cell>
          <cell r="C461" t="str">
            <v>Michelago Blk 17 HV Retic to Rural Block</v>
          </cell>
          <cell r="D461" t="str">
            <v>Elec Ntwk Project Management</v>
          </cell>
          <cell r="E461" t="str">
            <v>In Field</v>
          </cell>
          <cell r="F461">
            <v>37301</v>
          </cell>
          <cell r="G461">
            <v>37712</v>
          </cell>
          <cell r="H461" t="str">
            <v>Peisley, Mr. Warren</v>
          </cell>
          <cell r="I461">
            <v>28109</v>
          </cell>
          <cell r="J461">
            <v>2101</v>
          </cell>
          <cell r="K461" t="str">
            <v>CIPEN Rural Dvlpmnt</v>
          </cell>
          <cell r="L461">
            <v>29131</v>
          </cell>
          <cell r="M461">
            <v>70101</v>
          </cell>
          <cell r="N461">
            <v>0</v>
          </cell>
          <cell r="O461">
            <v>1052.25</v>
          </cell>
          <cell r="P461">
            <v>1052.25</v>
          </cell>
          <cell r="Q461">
            <v>0</v>
          </cell>
          <cell r="R461">
            <v>1052.25</v>
          </cell>
        </row>
        <row r="462">
          <cell r="A462">
            <v>513350</v>
          </cell>
          <cell r="B462" t="str">
            <v>Install Mandatory Signage</v>
          </cell>
          <cell r="C462" t="str">
            <v>Install Mandatory Signage at all Zone Substations</v>
          </cell>
          <cell r="D462" t="str">
            <v>Elec Ntwk Asset Performance</v>
          </cell>
          <cell r="E462" t="str">
            <v>In Field</v>
          </cell>
          <cell r="F462">
            <v>37308</v>
          </cell>
          <cell r="G462">
            <v>37437</v>
          </cell>
          <cell r="H462" t="str">
            <v>Gubler, Dominic</v>
          </cell>
          <cell r="I462">
            <v>4196</v>
          </cell>
          <cell r="J462">
            <v>2105</v>
          </cell>
          <cell r="K462" t="str">
            <v>CIPEN ZSS Replace</v>
          </cell>
          <cell r="L462">
            <v>29131</v>
          </cell>
          <cell r="M462">
            <v>70102</v>
          </cell>
          <cell r="N462">
            <v>24.78</v>
          </cell>
          <cell r="O462">
            <v>6430.37</v>
          </cell>
          <cell r="P462">
            <v>6430.37</v>
          </cell>
          <cell r="Q462">
            <v>0</v>
          </cell>
          <cell r="R462">
            <v>6430.37</v>
          </cell>
        </row>
        <row r="463">
          <cell r="A463">
            <v>513351</v>
          </cell>
          <cell r="B463" t="str">
            <v>Replace VT Sub 5006</v>
          </cell>
          <cell r="C463" t="str">
            <v>Replacement of VT at Substation 5006 Woden ValleyHospital</v>
          </cell>
          <cell r="D463" t="str">
            <v>Elec Ntwk Asset Performance</v>
          </cell>
          <cell r="E463" t="str">
            <v>In Field</v>
          </cell>
          <cell r="F463">
            <v>37308</v>
          </cell>
          <cell r="H463" t="str">
            <v>Gubler, Dominic</v>
          </cell>
          <cell r="I463">
            <v>10975</v>
          </cell>
          <cell r="J463">
            <v>2105</v>
          </cell>
          <cell r="K463" t="str">
            <v>CIPEN DS S/S Replac</v>
          </cell>
          <cell r="L463">
            <v>29131</v>
          </cell>
          <cell r="M463">
            <v>70102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</row>
        <row r="464">
          <cell r="A464">
            <v>513352</v>
          </cell>
          <cell r="B464" t="str">
            <v>Replace VT Sub 4836</v>
          </cell>
          <cell r="C464" t="str">
            <v>Replacement of VT at Russell Building M</v>
          </cell>
          <cell r="D464" t="str">
            <v>Elec Ntwk Asset Performance</v>
          </cell>
          <cell r="E464" t="str">
            <v>In Field</v>
          </cell>
          <cell r="F464">
            <v>37308</v>
          </cell>
          <cell r="H464" t="str">
            <v>Gubler, Dominic</v>
          </cell>
          <cell r="I464">
            <v>10975</v>
          </cell>
          <cell r="J464">
            <v>2105</v>
          </cell>
          <cell r="K464" t="str">
            <v>CIPEN DS S/S Replac</v>
          </cell>
          <cell r="L464">
            <v>29131</v>
          </cell>
          <cell r="M464">
            <v>70102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</row>
        <row r="465">
          <cell r="A465">
            <v>513353</v>
          </cell>
          <cell r="B465" t="str">
            <v>New key/lock for Network Equip</v>
          </cell>
          <cell r="C465" t="str">
            <v>New key/lock arrangement for Network Equipment</v>
          </cell>
          <cell r="D465" t="str">
            <v>Elec Ntwk Asset Performance</v>
          </cell>
          <cell r="E465" t="str">
            <v>In Field</v>
          </cell>
          <cell r="F465">
            <v>37257</v>
          </cell>
          <cell r="H465" t="str">
            <v>Argue, Mr. Fraser</v>
          </cell>
          <cell r="I465">
            <v>0</v>
          </cell>
          <cell r="J465">
            <v>2105</v>
          </cell>
          <cell r="K465" t="str">
            <v>CIPEN DS S/S Replac</v>
          </cell>
          <cell r="L465">
            <v>29131</v>
          </cell>
          <cell r="M465">
            <v>70102</v>
          </cell>
          <cell r="N465">
            <v>2918.18</v>
          </cell>
          <cell r="O465">
            <v>4305.43</v>
          </cell>
          <cell r="P465">
            <v>4305.43</v>
          </cell>
          <cell r="Q465">
            <v>0</v>
          </cell>
          <cell r="R465">
            <v>4305.43</v>
          </cell>
        </row>
        <row r="466">
          <cell r="A466">
            <v>513355</v>
          </cell>
          <cell r="B466" t="str">
            <v>Gung Horse Pk Estate Stg1</v>
          </cell>
          <cell r="C466" t="str">
            <v>Gungahlin Horse Park Estate Stage 1 HV LV Retic</v>
          </cell>
          <cell r="D466" t="str">
            <v>Elec Ntwk Project Management</v>
          </cell>
          <cell r="E466" t="str">
            <v>Design</v>
          </cell>
          <cell r="F466">
            <v>37314</v>
          </cell>
          <cell r="G466">
            <v>37499</v>
          </cell>
          <cell r="H466" t="str">
            <v>Cortes, Frank</v>
          </cell>
          <cell r="I466">
            <v>0</v>
          </cell>
          <cell r="J466">
            <v>2101</v>
          </cell>
          <cell r="K466" t="str">
            <v>CIPEN Urban Dvlpmnt</v>
          </cell>
          <cell r="L466">
            <v>29131</v>
          </cell>
          <cell r="M466">
            <v>70101</v>
          </cell>
          <cell r="N466">
            <v>2224.85</v>
          </cell>
          <cell r="O466">
            <v>3376.02</v>
          </cell>
          <cell r="P466">
            <v>3376.02</v>
          </cell>
          <cell r="Q466">
            <v>0</v>
          </cell>
          <cell r="R466">
            <v>3376.02</v>
          </cell>
        </row>
        <row r="467">
          <cell r="A467">
            <v>513357</v>
          </cell>
          <cell r="B467" t="str">
            <v>Brad 9/58 LV Supply 14 units</v>
          </cell>
          <cell r="C467" t="str">
            <v>Brad 9/58 LV Supply 14 units</v>
          </cell>
          <cell r="D467" t="str">
            <v>Elec Ntwk Project Management</v>
          </cell>
          <cell r="E467" t="str">
            <v>In Field</v>
          </cell>
          <cell r="F467">
            <v>37313</v>
          </cell>
          <cell r="G467">
            <v>37437</v>
          </cell>
          <cell r="H467" t="str">
            <v>Singh, Mr. Darshan</v>
          </cell>
          <cell r="I467">
            <v>3770</v>
          </cell>
          <cell r="J467">
            <v>2101</v>
          </cell>
          <cell r="K467" t="str">
            <v>CIPEN Urban Infill</v>
          </cell>
          <cell r="L467">
            <v>29131</v>
          </cell>
          <cell r="M467">
            <v>70101</v>
          </cell>
          <cell r="N467">
            <v>493.93</v>
          </cell>
          <cell r="O467">
            <v>1168.6400000000001</v>
          </cell>
          <cell r="P467">
            <v>1168.6400000000001</v>
          </cell>
          <cell r="Q467">
            <v>0</v>
          </cell>
          <cell r="R467">
            <v>1168.6400000000001</v>
          </cell>
        </row>
        <row r="468">
          <cell r="A468">
            <v>513358</v>
          </cell>
          <cell r="B468" t="str">
            <v>Deak 13/34 Rpl OH with ABC</v>
          </cell>
          <cell r="C468" t="str">
            <v>Deak 13/34 Rpl OH with ABC</v>
          </cell>
          <cell r="D468" t="str">
            <v>Elec Ntwk Asset Performance</v>
          </cell>
          <cell r="E468" t="str">
            <v>In Field</v>
          </cell>
          <cell r="F468">
            <v>37316</v>
          </cell>
          <cell r="G468">
            <v>37468</v>
          </cell>
          <cell r="H468" t="str">
            <v>Singh, Mr. Darshan</v>
          </cell>
          <cell r="I468">
            <v>4667</v>
          </cell>
          <cell r="J468">
            <v>2105</v>
          </cell>
          <cell r="K468" t="str">
            <v>CIPEN DS O/H Replac</v>
          </cell>
          <cell r="L468">
            <v>29131</v>
          </cell>
          <cell r="M468">
            <v>70102</v>
          </cell>
          <cell r="N468">
            <v>4021.48</v>
          </cell>
          <cell r="O468">
            <v>4620.7</v>
          </cell>
          <cell r="P468">
            <v>4620.7</v>
          </cell>
          <cell r="Q468">
            <v>0</v>
          </cell>
          <cell r="R468">
            <v>4620.7</v>
          </cell>
        </row>
        <row r="469">
          <cell r="A469">
            <v>513359</v>
          </cell>
          <cell r="B469" t="str">
            <v>Phil Sec3 LV SL Controller</v>
          </cell>
          <cell r="C469" t="str">
            <v>Phillip Sec 3 LV Supply to new SL Controller</v>
          </cell>
          <cell r="D469" t="str">
            <v>Elec Ntwk Project Management</v>
          </cell>
          <cell r="E469" t="str">
            <v>In Field</v>
          </cell>
          <cell r="F469">
            <v>37319</v>
          </cell>
          <cell r="G469">
            <v>37437</v>
          </cell>
          <cell r="H469" t="str">
            <v>Walisundara, Mrs. Lakshmi</v>
          </cell>
          <cell r="I469">
            <v>4750</v>
          </cell>
          <cell r="J469">
            <v>2101</v>
          </cell>
          <cell r="K469" t="str">
            <v>CIPEN Special Reqst</v>
          </cell>
          <cell r="L469">
            <v>29131</v>
          </cell>
          <cell r="M469">
            <v>70101</v>
          </cell>
          <cell r="N469">
            <v>4123.66</v>
          </cell>
          <cell r="O469">
            <v>9963.57</v>
          </cell>
          <cell r="P469">
            <v>9963.57</v>
          </cell>
          <cell r="Q469">
            <v>0</v>
          </cell>
          <cell r="R469">
            <v>9963.57</v>
          </cell>
        </row>
        <row r="470">
          <cell r="A470">
            <v>513360</v>
          </cell>
          <cell r="B470" t="str">
            <v>Brad Blk 15 Sec 59 LV Retic</v>
          </cell>
          <cell r="C470" t="str">
            <v>Braddon Blk 15 Sec 59 LV Retic to Multi Unit Dev</v>
          </cell>
          <cell r="D470" t="str">
            <v>Elec Ntwk Project Management</v>
          </cell>
          <cell r="E470" t="str">
            <v>Design</v>
          </cell>
          <cell r="F470">
            <v>37329</v>
          </cell>
          <cell r="G470">
            <v>37530</v>
          </cell>
          <cell r="H470" t="str">
            <v>Singh, Mr. Darshan</v>
          </cell>
          <cell r="I470">
            <v>0</v>
          </cell>
          <cell r="J470">
            <v>2101</v>
          </cell>
          <cell r="K470" t="str">
            <v>CIPEN Urban Infill</v>
          </cell>
          <cell r="L470">
            <v>29131</v>
          </cell>
          <cell r="M470">
            <v>70101</v>
          </cell>
          <cell r="N470">
            <v>315.38</v>
          </cell>
          <cell r="O470">
            <v>473.08</v>
          </cell>
          <cell r="P470">
            <v>473.08</v>
          </cell>
          <cell r="Q470">
            <v>0</v>
          </cell>
          <cell r="R470">
            <v>473.08</v>
          </cell>
        </row>
        <row r="471">
          <cell r="A471">
            <v>513361</v>
          </cell>
          <cell r="B471" t="str">
            <v>Narra Blk 34 Sec 34 LV Supply</v>
          </cell>
          <cell r="C471" t="str">
            <v>Narrabundah Blk 34 Sec 34 LV Supply to Gas Reg Stat</v>
          </cell>
          <cell r="D471" t="str">
            <v>Elec Ntwk Project Management</v>
          </cell>
          <cell r="E471" t="str">
            <v>In Field</v>
          </cell>
          <cell r="F471">
            <v>37313</v>
          </cell>
          <cell r="G471">
            <v>37437</v>
          </cell>
          <cell r="H471" t="str">
            <v>Singh, Mr. Darshan</v>
          </cell>
          <cell r="I471">
            <v>10780</v>
          </cell>
          <cell r="J471">
            <v>2101</v>
          </cell>
          <cell r="K471" t="str">
            <v>CIPEN Com/Ind Dvlpm</v>
          </cell>
          <cell r="L471">
            <v>29131</v>
          </cell>
          <cell r="M471">
            <v>70101</v>
          </cell>
          <cell r="N471">
            <v>657.73</v>
          </cell>
          <cell r="O471">
            <v>11189.41</v>
          </cell>
          <cell r="P471">
            <v>11189.41</v>
          </cell>
          <cell r="Q471">
            <v>0</v>
          </cell>
          <cell r="R471">
            <v>11189.41</v>
          </cell>
        </row>
        <row r="472">
          <cell r="A472">
            <v>513362</v>
          </cell>
          <cell r="B472" t="str">
            <v>Bruce Blk 13 Sec 86 LV Retic</v>
          </cell>
          <cell r="C472" t="str">
            <v>Bruce Blk 13 Sec 86 LV Retic to MU Site</v>
          </cell>
          <cell r="D472" t="str">
            <v>Elec Ntwk Project Management</v>
          </cell>
          <cell r="E472" t="str">
            <v>Design</v>
          </cell>
          <cell r="F472">
            <v>37327</v>
          </cell>
          <cell r="G472">
            <v>37499</v>
          </cell>
          <cell r="H472" t="str">
            <v>Singh, Mr. Darshan</v>
          </cell>
          <cell r="I472">
            <v>0</v>
          </cell>
          <cell r="J472">
            <v>2101</v>
          </cell>
          <cell r="K472" t="str">
            <v>CIPEN Urban Infill</v>
          </cell>
          <cell r="L472">
            <v>29131</v>
          </cell>
          <cell r="M472">
            <v>70101</v>
          </cell>
          <cell r="N472">
            <v>282.58</v>
          </cell>
          <cell r="O472">
            <v>534.89</v>
          </cell>
          <cell r="P472">
            <v>534.89</v>
          </cell>
          <cell r="Q472">
            <v>0</v>
          </cell>
          <cell r="R472">
            <v>534.89</v>
          </cell>
        </row>
        <row r="473">
          <cell r="A473">
            <v>513364</v>
          </cell>
          <cell r="B473" t="str">
            <v>King Blk 19 Sec 44 LV Sup</v>
          </cell>
          <cell r="C473" t="str">
            <v>King Blk 19 Sec 44 LV Supply to Rowing Shed</v>
          </cell>
          <cell r="D473" t="str">
            <v>Elec Ntwk Project Management</v>
          </cell>
          <cell r="E473" t="str">
            <v>Design</v>
          </cell>
          <cell r="F473">
            <v>37313</v>
          </cell>
          <cell r="G473">
            <v>37499</v>
          </cell>
          <cell r="H473" t="str">
            <v>Cortes, Frank</v>
          </cell>
          <cell r="I473">
            <v>0</v>
          </cell>
          <cell r="J473">
            <v>2101</v>
          </cell>
          <cell r="K473" t="str">
            <v>CIPEN Special Reqst</v>
          </cell>
          <cell r="L473">
            <v>29131</v>
          </cell>
          <cell r="M473">
            <v>70101</v>
          </cell>
          <cell r="N473">
            <v>779.82</v>
          </cell>
          <cell r="O473">
            <v>1411.12</v>
          </cell>
          <cell r="P473">
            <v>1411.12</v>
          </cell>
          <cell r="Q473">
            <v>0</v>
          </cell>
          <cell r="R473">
            <v>1411.12</v>
          </cell>
        </row>
        <row r="474">
          <cell r="A474">
            <v>513365</v>
          </cell>
          <cell r="B474" t="str">
            <v>Tugg HV LV Retic to Rural</v>
          </cell>
          <cell r="C474" t="str">
            <v>Tuggeranong HV LV Retic to Rural Block</v>
          </cell>
          <cell r="D474" t="str">
            <v>Elec Ntwk Project Management</v>
          </cell>
          <cell r="E474" t="str">
            <v>Design</v>
          </cell>
          <cell r="F474">
            <v>37326</v>
          </cell>
          <cell r="G474">
            <v>37437</v>
          </cell>
          <cell r="H474" t="str">
            <v>Walisundara, Mrs. Lakshmi</v>
          </cell>
          <cell r="I474">
            <v>0</v>
          </cell>
          <cell r="J474">
            <v>2101</v>
          </cell>
          <cell r="K474" t="str">
            <v>CIPEN Rural Dvlpmnt</v>
          </cell>
          <cell r="L474">
            <v>29131</v>
          </cell>
          <cell r="M474">
            <v>70101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>
            <v>513366</v>
          </cell>
          <cell r="B475" t="str">
            <v>Distrib Netwk Pretect Review</v>
          </cell>
          <cell r="C475" t="str">
            <v>Distribution Network Protection Grading Review</v>
          </cell>
          <cell r="D475" t="str">
            <v>Elec Ntwk Strategy&amp;Regulatory</v>
          </cell>
          <cell r="E475" t="str">
            <v>Design</v>
          </cell>
          <cell r="F475">
            <v>37159</v>
          </cell>
          <cell r="G475">
            <v>37377</v>
          </cell>
          <cell r="H475" t="str">
            <v>Hunnemann, Frank</v>
          </cell>
          <cell r="I475">
            <v>0</v>
          </cell>
          <cell r="J475">
            <v>2102</v>
          </cell>
          <cell r="K475" t="str">
            <v>CIPEN ZSS Augment</v>
          </cell>
          <cell r="L475">
            <v>29131</v>
          </cell>
          <cell r="M475">
            <v>70103</v>
          </cell>
          <cell r="N475">
            <v>0</v>
          </cell>
          <cell r="O475">
            <v>2592.94</v>
          </cell>
          <cell r="P475">
            <v>2592.94</v>
          </cell>
          <cell r="Q475">
            <v>0</v>
          </cell>
          <cell r="R475">
            <v>2592.94</v>
          </cell>
        </row>
        <row r="476">
          <cell r="A476">
            <v>513367</v>
          </cell>
          <cell r="B476" t="str">
            <v>Amar 4 Stage 3 HV LV</v>
          </cell>
          <cell r="C476" t="str">
            <v>Amaroo 4 Stage 3 HV LV Retic</v>
          </cell>
          <cell r="D476" t="str">
            <v>Elec Ntwk Project Management</v>
          </cell>
          <cell r="E476" t="str">
            <v>In Field</v>
          </cell>
          <cell r="F476">
            <v>37327</v>
          </cell>
          <cell r="G476">
            <v>37498</v>
          </cell>
          <cell r="H476" t="str">
            <v>Walisundara, Mrs. Lakshmi</v>
          </cell>
          <cell r="I476">
            <v>291300</v>
          </cell>
          <cell r="J476">
            <v>2101</v>
          </cell>
          <cell r="K476" t="str">
            <v>CIPEN Urban Dvlpmnt</v>
          </cell>
          <cell r="L476">
            <v>29131</v>
          </cell>
          <cell r="M476">
            <v>70101</v>
          </cell>
          <cell r="N476">
            <v>51234.84</v>
          </cell>
          <cell r="O476">
            <v>175430.89</v>
          </cell>
          <cell r="P476">
            <v>175430.89</v>
          </cell>
          <cell r="Q476">
            <v>0</v>
          </cell>
          <cell r="R476">
            <v>175430.89</v>
          </cell>
        </row>
        <row r="477">
          <cell r="A477">
            <v>513368</v>
          </cell>
          <cell r="B477" t="str">
            <v>Rive 10/48 Install Minipillar</v>
          </cell>
          <cell r="C477" t="str">
            <v>Rivett - 10/48 Install new Minipillarsingh</v>
          </cell>
          <cell r="D477" t="str">
            <v>Elec Ntwk Asset Performance</v>
          </cell>
          <cell r="E477" t="str">
            <v>In Field</v>
          </cell>
          <cell r="F477">
            <v>37340</v>
          </cell>
          <cell r="G477">
            <v>37467</v>
          </cell>
          <cell r="H477" t="str">
            <v>Singh, Mr. Darshan</v>
          </cell>
          <cell r="I477">
            <v>3800</v>
          </cell>
          <cell r="J477">
            <v>2105</v>
          </cell>
          <cell r="K477" t="str">
            <v>CIPEN DS U/G Replac</v>
          </cell>
          <cell r="L477">
            <v>29131</v>
          </cell>
          <cell r="M477">
            <v>70102</v>
          </cell>
          <cell r="N477">
            <v>1486.59</v>
          </cell>
          <cell r="O477">
            <v>2076.59</v>
          </cell>
          <cell r="P477">
            <v>2076.59</v>
          </cell>
          <cell r="Q477">
            <v>0</v>
          </cell>
          <cell r="R477">
            <v>2076.59</v>
          </cell>
        </row>
        <row r="478">
          <cell r="A478">
            <v>513369</v>
          </cell>
          <cell r="B478" t="str">
            <v>Dunl 3 East Stage 1 HV LV</v>
          </cell>
          <cell r="C478" t="str">
            <v>Dunlop 3 East Stage 1 HV LV Reticulation</v>
          </cell>
          <cell r="D478" t="str">
            <v>Elec Ntwk Project Management</v>
          </cell>
          <cell r="E478" t="str">
            <v>In Field</v>
          </cell>
          <cell r="F478">
            <v>37340</v>
          </cell>
          <cell r="G478">
            <v>37438</v>
          </cell>
          <cell r="H478" t="str">
            <v>Ochmanski, Mrs. Dana</v>
          </cell>
          <cell r="I478">
            <v>196030</v>
          </cell>
          <cell r="J478">
            <v>2101</v>
          </cell>
          <cell r="K478" t="str">
            <v>CIPEN Urban Dvlpmnt</v>
          </cell>
          <cell r="L478">
            <v>29131</v>
          </cell>
          <cell r="M478">
            <v>70101</v>
          </cell>
          <cell r="N478">
            <v>1227.4100000000001</v>
          </cell>
          <cell r="O478">
            <v>55460.2</v>
          </cell>
          <cell r="P478">
            <v>55487.05</v>
          </cell>
          <cell r="Q478">
            <v>0</v>
          </cell>
          <cell r="R478">
            <v>55487.05</v>
          </cell>
        </row>
        <row r="479">
          <cell r="A479">
            <v>513370</v>
          </cell>
          <cell r="B479" t="str">
            <v>Dunl Adj Sec 142 Replace S/S</v>
          </cell>
          <cell r="C479" t="str">
            <v>Dunlop Adj Replace S/S 2757 to Allow for Roadworks</v>
          </cell>
          <cell r="D479" t="str">
            <v>Elec Ntwk Project Management</v>
          </cell>
          <cell r="E479" t="str">
            <v>In Field</v>
          </cell>
          <cell r="F479">
            <v>37340</v>
          </cell>
          <cell r="G479">
            <v>37499</v>
          </cell>
          <cell r="H479" t="str">
            <v>Chan, Mr. Daniel</v>
          </cell>
          <cell r="I479">
            <v>42100</v>
          </cell>
          <cell r="J479">
            <v>2101</v>
          </cell>
          <cell r="K479" t="str">
            <v>CIPEN Special Reqst</v>
          </cell>
          <cell r="L479">
            <v>29131</v>
          </cell>
          <cell r="M479">
            <v>70101</v>
          </cell>
          <cell r="N479">
            <v>20082.36</v>
          </cell>
          <cell r="O479">
            <v>25734.5</v>
          </cell>
          <cell r="P479">
            <v>26014.47</v>
          </cell>
          <cell r="Q479">
            <v>0</v>
          </cell>
          <cell r="R479">
            <v>26014.47</v>
          </cell>
        </row>
        <row r="480">
          <cell r="A480">
            <v>513372</v>
          </cell>
          <cell r="B480" t="str">
            <v>Belc 7/10 Upgrade S/S 2208</v>
          </cell>
          <cell r="C480" t="str">
            <v>Belconnen 7/10 Upgrade S/S 2208</v>
          </cell>
          <cell r="D480" t="str">
            <v>Elec Ntwk Strategy&amp;Regulatory</v>
          </cell>
          <cell r="E480" t="str">
            <v>In Field</v>
          </cell>
          <cell r="F480">
            <v>37327</v>
          </cell>
          <cell r="G480">
            <v>37437</v>
          </cell>
          <cell r="H480" t="str">
            <v>Chan, Mr. Daniel</v>
          </cell>
          <cell r="I480">
            <v>7996</v>
          </cell>
          <cell r="J480">
            <v>2102</v>
          </cell>
          <cell r="K480" t="str">
            <v>CIPEN DS S/S Augmen</v>
          </cell>
          <cell r="L480">
            <v>29131</v>
          </cell>
          <cell r="M480">
            <v>70103</v>
          </cell>
          <cell r="N480">
            <v>8691.49</v>
          </cell>
          <cell r="O480">
            <v>10438.39</v>
          </cell>
          <cell r="P480">
            <v>10696.87</v>
          </cell>
          <cell r="Q480">
            <v>0</v>
          </cell>
          <cell r="R480">
            <v>10696.87</v>
          </cell>
        </row>
        <row r="481">
          <cell r="A481">
            <v>513373</v>
          </cell>
          <cell r="B481" t="str">
            <v>Belc 18/59 HV Feeder Aug</v>
          </cell>
          <cell r="C481" t="str">
            <v>Belconnen 18/59 HV Feeder Augmentation Stage 1</v>
          </cell>
          <cell r="D481" t="str">
            <v>Elec Ntwk Strategy&amp;Regulatory</v>
          </cell>
          <cell r="E481" t="str">
            <v>In Field</v>
          </cell>
          <cell r="F481">
            <v>37340</v>
          </cell>
          <cell r="G481">
            <v>37469</v>
          </cell>
          <cell r="H481" t="str">
            <v>Peisley, Mr. Warren</v>
          </cell>
          <cell r="I481">
            <v>73445</v>
          </cell>
          <cell r="J481">
            <v>2102</v>
          </cell>
          <cell r="K481" t="str">
            <v>CIPEN DS Sys Augmen</v>
          </cell>
          <cell r="L481">
            <v>29131</v>
          </cell>
          <cell r="M481">
            <v>70103</v>
          </cell>
          <cell r="N481">
            <v>20630</v>
          </cell>
          <cell r="O481">
            <v>36634.089999999997</v>
          </cell>
          <cell r="P481">
            <v>36634.089999999997</v>
          </cell>
          <cell r="Q481">
            <v>0</v>
          </cell>
          <cell r="R481">
            <v>36634.089999999997</v>
          </cell>
        </row>
        <row r="482">
          <cell r="A482">
            <v>513374</v>
          </cell>
          <cell r="B482" t="str">
            <v>Belc Benjamin Way HV Feeder</v>
          </cell>
          <cell r="C482" t="str">
            <v>Belconnen Benjamin Way HV Feeder Augment Stage 2</v>
          </cell>
          <cell r="D482" t="str">
            <v>Elec Ntwk Strategy&amp;Regulatory</v>
          </cell>
          <cell r="E482" t="str">
            <v>Design</v>
          </cell>
          <cell r="F482">
            <v>37341</v>
          </cell>
          <cell r="G482">
            <v>37561</v>
          </cell>
          <cell r="H482" t="str">
            <v>Peisley, Mr. Warren</v>
          </cell>
          <cell r="I482">
            <v>0</v>
          </cell>
          <cell r="J482">
            <v>2102</v>
          </cell>
          <cell r="K482" t="str">
            <v>CIPEN DS Sys Augmen</v>
          </cell>
          <cell r="L482">
            <v>29131</v>
          </cell>
          <cell r="M482">
            <v>70103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</row>
        <row r="483">
          <cell r="A483">
            <v>513375</v>
          </cell>
          <cell r="B483" t="str">
            <v>Belc HV Feeder Augment Stg3</v>
          </cell>
          <cell r="C483" t="str">
            <v>Belconnen HV Feeder Augment Stage 3</v>
          </cell>
          <cell r="D483" t="str">
            <v>Elec Ntwk Strategy&amp;Regulatory</v>
          </cell>
          <cell r="E483" t="str">
            <v>Design</v>
          </cell>
          <cell r="F483">
            <v>37340</v>
          </cell>
          <cell r="G483">
            <v>37408</v>
          </cell>
          <cell r="H483" t="str">
            <v>Cortes, Frank</v>
          </cell>
          <cell r="I483">
            <v>0</v>
          </cell>
          <cell r="J483">
            <v>2102</v>
          </cell>
          <cell r="K483" t="str">
            <v>CIPEN DS Sys Augmen</v>
          </cell>
          <cell r="L483">
            <v>29131</v>
          </cell>
          <cell r="M483">
            <v>70103</v>
          </cell>
          <cell r="N483">
            <v>0</v>
          </cell>
          <cell r="O483">
            <v>327.2</v>
          </cell>
          <cell r="P483">
            <v>327.2</v>
          </cell>
          <cell r="Q483">
            <v>0</v>
          </cell>
          <cell r="R483">
            <v>327.2</v>
          </cell>
        </row>
        <row r="484">
          <cell r="A484">
            <v>513376</v>
          </cell>
          <cell r="B484" t="str">
            <v>Deak 94/37 LV Supply</v>
          </cell>
          <cell r="C484" t="str">
            <v>Deakin 94/37 LV Supply</v>
          </cell>
          <cell r="D484" t="str">
            <v>Elec Ntwk Project Management</v>
          </cell>
          <cell r="E484" t="str">
            <v>CLOSED</v>
          </cell>
          <cell r="F484">
            <v>37350</v>
          </cell>
          <cell r="G484">
            <v>37437</v>
          </cell>
          <cell r="H484" t="str">
            <v>Rewal, Mr. Subhash</v>
          </cell>
          <cell r="I484">
            <v>5380</v>
          </cell>
          <cell r="J484">
            <v>2101</v>
          </cell>
          <cell r="K484" t="str">
            <v>CIPEN Special Reqst</v>
          </cell>
          <cell r="L484">
            <v>29131</v>
          </cell>
          <cell r="M484">
            <v>70101</v>
          </cell>
          <cell r="N484">
            <v>0</v>
          </cell>
          <cell r="O484">
            <v>4674.38</v>
          </cell>
          <cell r="P484">
            <v>0</v>
          </cell>
          <cell r="Q484">
            <v>4674.38</v>
          </cell>
          <cell r="R484">
            <v>4674.38</v>
          </cell>
        </row>
        <row r="485">
          <cell r="A485">
            <v>513377</v>
          </cell>
          <cell r="B485" t="str">
            <v>MacG Sec 82 LV UG Relocations</v>
          </cell>
          <cell r="C485" t="str">
            <v>MacGregor Sec 82 LV UG Relocations</v>
          </cell>
          <cell r="D485" t="str">
            <v>Elec Ntwk Project Management</v>
          </cell>
          <cell r="E485" t="str">
            <v>Design</v>
          </cell>
          <cell r="F485">
            <v>37307</v>
          </cell>
          <cell r="G485">
            <v>37408</v>
          </cell>
          <cell r="H485" t="str">
            <v>Singh, Mr. Darshan</v>
          </cell>
          <cell r="I485">
            <v>0</v>
          </cell>
          <cell r="J485">
            <v>2101</v>
          </cell>
          <cell r="K485" t="str">
            <v>CIPEN Special Reqst</v>
          </cell>
          <cell r="L485">
            <v>29131</v>
          </cell>
          <cell r="M485">
            <v>70101</v>
          </cell>
          <cell r="N485">
            <v>0</v>
          </cell>
          <cell r="O485">
            <v>378.45</v>
          </cell>
          <cell r="P485">
            <v>378.45</v>
          </cell>
          <cell r="Q485">
            <v>0</v>
          </cell>
          <cell r="R485">
            <v>378.45</v>
          </cell>
        </row>
        <row r="486">
          <cell r="A486">
            <v>513378</v>
          </cell>
          <cell r="B486" t="str">
            <v>Turn 25/39 LV Retic to Units</v>
          </cell>
          <cell r="C486" t="str">
            <v>Turner 25/39 LV Retic to Units</v>
          </cell>
          <cell r="D486" t="str">
            <v>Elec Ntwk Project Management</v>
          </cell>
          <cell r="E486" t="str">
            <v>In Field</v>
          </cell>
          <cell r="F486">
            <v>37340</v>
          </cell>
          <cell r="G486">
            <v>37438</v>
          </cell>
          <cell r="H486" t="str">
            <v>Singh, Mr. Darshan</v>
          </cell>
          <cell r="I486">
            <v>5550</v>
          </cell>
          <cell r="J486">
            <v>2101</v>
          </cell>
          <cell r="K486" t="str">
            <v>CIPEN Urban Infill</v>
          </cell>
          <cell r="L486">
            <v>29131</v>
          </cell>
          <cell r="M486">
            <v>70101</v>
          </cell>
          <cell r="N486">
            <v>120</v>
          </cell>
          <cell r="O486">
            <v>5916.84</v>
          </cell>
          <cell r="P486">
            <v>5916.84</v>
          </cell>
          <cell r="Q486">
            <v>0</v>
          </cell>
          <cell r="R486">
            <v>5916.84</v>
          </cell>
        </row>
        <row r="487">
          <cell r="A487">
            <v>513379</v>
          </cell>
          <cell r="B487" t="str">
            <v>Turner 14-16/39 LV OH Remov</v>
          </cell>
          <cell r="C487" t="str">
            <v>Turner 14-16/39 LV OH Removals</v>
          </cell>
          <cell r="D487" t="str">
            <v>Elec Ntwk Project Management</v>
          </cell>
          <cell r="E487" t="str">
            <v>Design</v>
          </cell>
          <cell r="F487">
            <v>37342</v>
          </cell>
          <cell r="G487">
            <v>37377</v>
          </cell>
          <cell r="H487" t="str">
            <v>Singh, Mr. Darshan</v>
          </cell>
          <cell r="I487">
            <v>0</v>
          </cell>
          <cell r="J487">
            <v>2101</v>
          </cell>
          <cell r="K487" t="str">
            <v>CIPEN Special Reqst</v>
          </cell>
          <cell r="L487">
            <v>29131</v>
          </cell>
          <cell r="M487">
            <v>70101</v>
          </cell>
          <cell r="N487">
            <v>0</v>
          </cell>
          <cell r="O487">
            <v>315.38</v>
          </cell>
          <cell r="P487">
            <v>315.38</v>
          </cell>
          <cell r="Q487">
            <v>0</v>
          </cell>
          <cell r="R487">
            <v>315.38</v>
          </cell>
        </row>
        <row r="488">
          <cell r="A488">
            <v>513380</v>
          </cell>
          <cell r="B488" t="str">
            <v>Mitc 17/21 LV to POE Cubicle</v>
          </cell>
          <cell r="C488" t="str">
            <v>Mitchell 17/21 LV to POE Cubicle</v>
          </cell>
          <cell r="D488" t="str">
            <v>Elec Ntwk Project Management</v>
          </cell>
          <cell r="E488" t="str">
            <v>Design</v>
          </cell>
          <cell r="F488">
            <v>37316</v>
          </cell>
          <cell r="G488">
            <v>37437</v>
          </cell>
          <cell r="H488" t="str">
            <v>Singh, Mr. Darshan</v>
          </cell>
          <cell r="I488">
            <v>0</v>
          </cell>
          <cell r="J488">
            <v>2101</v>
          </cell>
          <cell r="K488" t="str">
            <v>CIPEN Com/Ind Dvlpm</v>
          </cell>
          <cell r="L488">
            <v>29131</v>
          </cell>
          <cell r="M488">
            <v>70101</v>
          </cell>
          <cell r="N488">
            <v>0</v>
          </cell>
          <cell r="O488">
            <v>126.16</v>
          </cell>
          <cell r="P488">
            <v>126.16</v>
          </cell>
          <cell r="Q488">
            <v>0</v>
          </cell>
          <cell r="R488">
            <v>126.16</v>
          </cell>
        </row>
        <row r="489">
          <cell r="A489">
            <v>513381</v>
          </cell>
          <cell r="B489" t="str">
            <v>Fysh 7/9 Repl OH LV 95mm2 ABC</v>
          </cell>
          <cell r="C489" t="str">
            <v>Fyshwick 7/9 Change existing  OH LV with 95mm2 ABC</v>
          </cell>
          <cell r="D489" t="str">
            <v>Elec Ntwk Project Management</v>
          </cell>
          <cell r="E489" t="str">
            <v>In Field</v>
          </cell>
          <cell r="F489">
            <v>37316</v>
          </cell>
          <cell r="G489">
            <v>37406</v>
          </cell>
          <cell r="H489" t="str">
            <v>Rewal, Mr. Subhash</v>
          </cell>
          <cell r="I489">
            <v>4840</v>
          </cell>
          <cell r="J489">
            <v>2101</v>
          </cell>
          <cell r="K489" t="str">
            <v>CIPEN Special Reqst</v>
          </cell>
          <cell r="L489">
            <v>29131</v>
          </cell>
          <cell r="M489">
            <v>70101</v>
          </cell>
          <cell r="N489">
            <v>0</v>
          </cell>
          <cell r="O489">
            <v>3047.35</v>
          </cell>
          <cell r="P489">
            <v>3047.35</v>
          </cell>
          <cell r="Q489">
            <v>0</v>
          </cell>
          <cell r="R489">
            <v>3047.35</v>
          </cell>
        </row>
        <row r="490">
          <cell r="A490">
            <v>513382</v>
          </cell>
          <cell r="B490" t="str">
            <v>Hume 18/2 LV alterations</v>
          </cell>
          <cell r="C490" t="str">
            <v>Hume 18/2 LV alterations</v>
          </cell>
          <cell r="D490" t="str">
            <v>Elec Ntwk Project Management</v>
          </cell>
          <cell r="E490" t="str">
            <v>Field Complete</v>
          </cell>
          <cell r="F490">
            <v>37347</v>
          </cell>
          <cell r="G490">
            <v>37376</v>
          </cell>
          <cell r="H490" t="str">
            <v>Malcolm, Doug</v>
          </cell>
          <cell r="I490">
            <v>1678</v>
          </cell>
          <cell r="J490">
            <v>2101</v>
          </cell>
          <cell r="K490" t="str">
            <v>CIPEN Special Reqst</v>
          </cell>
          <cell r="L490">
            <v>29131</v>
          </cell>
          <cell r="M490">
            <v>70101</v>
          </cell>
          <cell r="N490">
            <v>0</v>
          </cell>
          <cell r="O490">
            <v>3652.8</v>
          </cell>
          <cell r="P490">
            <v>3652.8</v>
          </cell>
          <cell r="Q490">
            <v>0</v>
          </cell>
          <cell r="R490">
            <v>3652.8</v>
          </cell>
        </row>
        <row r="491">
          <cell r="A491">
            <v>513383</v>
          </cell>
          <cell r="B491" t="str">
            <v>Camp 5/40 Relocate LV Service</v>
          </cell>
          <cell r="C491" t="str">
            <v>Campbell Blk 5 Sec 40 Relocate LV Service</v>
          </cell>
          <cell r="D491" t="str">
            <v>Elec Ntwk Project Management</v>
          </cell>
          <cell r="E491" t="str">
            <v>Design</v>
          </cell>
          <cell r="F491">
            <v>37361</v>
          </cell>
          <cell r="G491">
            <v>37408</v>
          </cell>
          <cell r="H491" t="str">
            <v>Singh, Mr. Darshan</v>
          </cell>
          <cell r="I491">
            <v>0</v>
          </cell>
          <cell r="J491">
            <v>2101</v>
          </cell>
          <cell r="K491" t="str">
            <v>CIPEN Special Reqst</v>
          </cell>
          <cell r="L491">
            <v>29131</v>
          </cell>
          <cell r="M491">
            <v>70101</v>
          </cell>
          <cell r="N491">
            <v>0</v>
          </cell>
          <cell r="O491">
            <v>252.3</v>
          </cell>
          <cell r="P491">
            <v>252.3</v>
          </cell>
          <cell r="Q491">
            <v>0</v>
          </cell>
          <cell r="R491">
            <v>252.3</v>
          </cell>
        </row>
        <row r="492">
          <cell r="A492">
            <v>513384</v>
          </cell>
          <cell r="B492" t="str">
            <v>Kowen Forrest OH Removal</v>
          </cell>
          <cell r="C492" t="str">
            <v>Kowen Forrest HV LV OH Removals</v>
          </cell>
          <cell r="D492" t="str">
            <v>Elec Ntwk Project Management</v>
          </cell>
          <cell r="E492" t="str">
            <v>Design</v>
          </cell>
          <cell r="F492">
            <v>37349</v>
          </cell>
          <cell r="G492">
            <v>37396</v>
          </cell>
          <cell r="H492" t="str">
            <v>Malcolm, Doug</v>
          </cell>
          <cell r="I492">
            <v>0</v>
          </cell>
          <cell r="J492">
            <v>2101</v>
          </cell>
          <cell r="K492" t="str">
            <v>CIPEN Special Reqst</v>
          </cell>
          <cell r="L492">
            <v>29131</v>
          </cell>
          <cell r="M492">
            <v>70101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</row>
        <row r="493">
          <cell r="A493">
            <v>513385</v>
          </cell>
          <cell r="B493" t="str">
            <v>Dick 23/34 HV Retic Alterat</v>
          </cell>
          <cell r="C493" t="str">
            <v>Dickson 23/34 HV Reticulation Alterations</v>
          </cell>
          <cell r="D493" t="str">
            <v>Elec Ntwk Strategy&amp;Regulatory</v>
          </cell>
          <cell r="E493" t="str">
            <v>Design</v>
          </cell>
          <cell r="F493">
            <v>37361</v>
          </cell>
          <cell r="G493">
            <v>37499</v>
          </cell>
          <cell r="H493" t="str">
            <v>Rewal, Mr. Subhash</v>
          </cell>
          <cell r="I493">
            <v>0</v>
          </cell>
          <cell r="J493">
            <v>2102</v>
          </cell>
          <cell r="K493" t="str">
            <v>CIPEN DS O/H Replac</v>
          </cell>
          <cell r="L493">
            <v>29131</v>
          </cell>
          <cell r="M493">
            <v>70102</v>
          </cell>
          <cell r="N493">
            <v>871.91</v>
          </cell>
          <cell r="O493">
            <v>871.91</v>
          </cell>
          <cell r="P493">
            <v>871.91</v>
          </cell>
          <cell r="Q493">
            <v>0</v>
          </cell>
          <cell r="R493">
            <v>871.91</v>
          </cell>
        </row>
        <row r="494">
          <cell r="A494">
            <v>513386</v>
          </cell>
          <cell r="B494" t="str">
            <v>Phil 1/119 HV Retic Alt</v>
          </cell>
          <cell r="C494" t="str">
            <v>Phillip 1/119 HV Retic Alterations &amp; Decommissioning of Sub 1989</v>
          </cell>
          <cell r="D494" t="str">
            <v>Elec Ntwk Project Management</v>
          </cell>
          <cell r="E494" t="str">
            <v>Design</v>
          </cell>
          <cell r="F494">
            <v>37343</v>
          </cell>
          <cell r="G494">
            <v>37986</v>
          </cell>
          <cell r="H494" t="str">
            <v>Chan, Mr. Daniel</v>
          </cell>
          <cell r="I494">
            <v>0</v>
          </cell>
          <cell r="J494">
            <v>2101</v>
          </cell>
          <cell r="K494" t="str">
            <v>CIPEN Com/Ind Dvlpm</v>
          </cell>
          <cell r="L494">
            <v>29131</v>
          </cell>
          <cell r="M494">
            <v>70101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A495">
            <v>513387</v>
          </cell>
          <cell r="B495" t="str">
            <v>Phil 1/119 Sub Fitout &amp; HV</v>
          </cell>
          <cell r="C495" t="str">
            <v>Phillip 1/119 Substation Fitout &amp; HV Reticulation</v>
          </cell>
          <cell r="D495" t="str">
            <v>Elec Ntwk Project Management</v>
          </cell>
          <cell r="E495" t="str">
            <v>Design</v>
          </cell>
          <cell r="F495">
            <v>37343</v>
          </cell>
          <cell r="G495">
            <v>37956</v>
          </cell>
          <cell r="H495" t="str">
            <v>Chan, Mr. Daniel</v>
          </cell>
          <cell r="I495">
            <v>0</v>
          </cell>
          <cell r="J495">
            <v>2101</v>
          </cell>
          <cell r="K495" t="str">
            <v>CIPEN Com/Ind Dvlpm</v>
          </cell>
          <cell r="L495">
            <v>29131</v>
          </cell>
          <cell r="M495">
            <v>70101</v>
          </cell>
          <cell r="N495">
            <v>90.71</v>
          </cell>
          <cell r="O495">
            <v>90.71</v>
          </cell>
          <cell r="P495">
            <v>90.71</v>
          </cell>
          <cell r="Q495">
            <v>0</v>
          </cell>
          <cell r="R495">
            <v>90.71</v>
          </cell>
        </row>
        <row r="496">
          <cell r="A496">
            <v>513388</v>
          </cell>
          <cell r="B496" t="str">
            <v>Dunl 3 East Stg 2A HV LV</v>
          </cell>
          <cell r="C496" t="str">
            <v>Dunlop 3 East Estate Stage 2A HV LV Retic</v>
          </cell>
          <cell r="D496" t="str">
            <v>Elec Ntwk Project Management</v>
          </cell>
          <cell r="E496" t="str">
            <v>Design</v>
          </cell>
          <cell r="F496">
            <v>37358</v>
          </cell>
          <cell r="H496" t="str">
            <v>Ochmanski, Mrs. Dana</v>
          </cell>
          <cell r="I496">
            <v>0</v>
          </cell>
          <cell r="J496">
            <v>2101</v>
          </cell>
          <cell r="K496" t="str">
            <v>CIPEN Urban Dvlpmnt</v>
          </cell>
          <cell r="L496">
            <v>29131</v>
          </cell>
          <cell r="M496">
            <v>70101</v>
          </cell>
          <cell r="N496">
            <v>3082.21</v>
          </cell>
          <cell r="O496">
            <v>3305.02</v>
          </cell>
          <cell r="P496">
            <v>3305.02</v>
          </cell>
          <cell r="Q496">
            <v>0</v>
          </cell>
          <cell r="R496">
            <v>3305.02</v>
          </cell>
        </row>
        <row r="497">
          <cell r="A497">
            <v>513389</v>
          </cell>
          <cell r="B497" t="str">
            <v>Gung HV Feeder to Mitchell</v>
          </cell>
          <cell r="C497" t="str">
            <v>Gungahlin HV Feeder Gungahlin to Mitchell</v>
          </cell>
          <cell r="D497" t="str">
            <v>Elec Ntwk Strategy&amp;Regulatory</v>
          </cell>
          <cell r="E497" t="str">
            <v>Design</v>
          </cell>
          <cell r="F497">
            <v>37361</v>
          </cell>
          <cell r="G497">
            <v>37438</v>
          </cell>
          <cell r="H497" t="str">
            <v>Walisundara, Mrs. Lakshmi</v>
          </cell>
          <cell r="I497">
            <v>0</v>
          </cell>
          <cell r="J497">
            <v>2102</v>
          </cell>
          <cell r="K497" t="str">
            <v>CIPEN DS Sys Augmen</v>
          </cell>
          <cell r="L497">
            <v>29131</v>
          </cell>
          <cell r="M497">
            <v>70103</v>
          </cell>
          <cell r="N497">
            <v>0</v>
          </cell>
          <cell r="O497">
            <v>181.66</v>
          </cell>
          <cell r="P497">
            <v>181.66</v>
          </cell>
          <cell r="Q497">
            <v>0</v>
          </cell>
          <cell r="R497">
            <v>181.66</v>
          </cell>
        </row>
        <row r="498">
          <cell r="A498">
            <v>513390</v>
          </cell>
          <cell r="B498" t="str">
            <v>Mitc Install 11kV Volt Regul</v>
          </cell>
          <cell r="C498" t="str">
            <v>Mitchell Installation of 11kV Volt Regulators</v>
          </cell>
          <cell r="D498" t="str">
            <v>Elec Ntwk Strategy&amp;Regulatory</v>
          </cell>
          <cell r="E498" t="str">
            <v>Design</v>
          </cell>
          <cell r="F498">
            <v>37361</v>
          </cell>
          <cell r="G498">
            <v>37438</v>
          </cell>
          <cell r="H498" t="str">
            <v>Walisundara, Mrs. Lakshmi</v>
          </cell>
          <cell r="I498">
            <v>0</v>
          </cell>
          <cell r="J498">
            <v>2102</v>
          </cell>
          <cell r="K498" t="str">
            <v>CIPEN DS Sys Augmen</v>
          </cell>
          <cell r="L498">
            <v>29131</v>
          </cell>
          <cell r="M498">
            <v>70103</v>
          </cell>
          <cell r="N498">
            <v>0</v>
          </cell>
          <cell r="O498">
            <v>217.98</v>
          </cell>
          <cell r="P498">
            <v>217.98</v>
          </cell>
          <cell r="Q498">
            <v>0</v>
          </cell>
          <cell r="R498">
            <v>217.98</v>
          </cell>
        </row>
        <row r="499">
          <cell r="A499">
            <v>513391</v>
          </cell>
          <cell r="B499" t="str">
            <v>Fysh 19/26 Tip Top Bak HV LV</v>
          </cell>
          <cell r="C499" t="str">
            <v>Fyshwick 19/26 Tip Top Bakeries HV LV Retic</v>
          </cell>
          <cell r="D499" t="str">
            <v>Elec Ntwk Strategy&amp;Regulatory</v>
          </cell>
          <cell r="E499" t="str">
            <v>In Field</v>
          </cell>
          <cell r="F499">
            <v>37354</v>
          </cell>
          <cell r="G499">
            <v>37437</v>
          </cell>
          <cell r="H499" t="str">
            <v>Chan, Mr. Daniel</v>
          </cell>
          <cell r="I499">
            <v>91260</v>
          </cell>
          <cell r="J499">
            <v>2102</v>
          </cell>
          <cell r="K499" t="str">
            <v>CIPEN DS S/S Augmen</v>
          </cell>
          <cell r="L499">
            <v>29131</v>
          </cell>
          <cell r="M499">
            <v>70103</v>
          </cell>
          <cell r="N499">
            <v>66158.080000000002</v>
          </cell>
          <cell r="O499">
            <v>97430.51</v>
          </cell>
          <cell r="P499">
            <v>97484.21</v>
          </cell>
          <cell r="Q499">
            <v>0</v>
          </cell>
          <cell r="R499">
            <v>97484.21</v>
          </cell>
        </row>
        <row r="500">
          <cell r="A500">
            <v>513392</v>
          </cell>
          <cell r="B500" t="str">
            <v>Conder 9 Banks 3 Stg 3A HV LV</v>
          </cell>
          <cell r="C500" t="str">
            <v>Conder 9 Banks 3 Stage 3A HV LV Reticulation</v>
          </cell>
          <cell r="D500" t="str">
            <v>Elec Ntwk Project Management</v>
          </cell>
          <cell r="E500" t="str">
            <v>Design</v>
          </cell>
          <cell r="F500">
            <v>37354</v>
          </cell>
          <cell r="G500">
            <v>37469</v>
          </cell>
          <cell r="H500" t="str">
            <v>Peisley, Mr. Warren</v>
          </cell>
          <cell r="I500">
            <v>0</v>
          </cell>
          <cell r="J500">
            <v>2101</v>
          </cell>
          <cell r="K500" t="str">
            <v>CIPEN Urban Dvlpmnt</v>
          </cell>
          <cell r="L500">
            <v>29131</v>
          </cell>
          <cell r="M500">
            <v>70101</v>
          </cell>
          <cell r="N500">
            <v>225</v>
          </cell>
          <cell r="O500">
            <v>1236.2</v>
          </cell>
          <cell r="P500">
            <v>1236.2</v>
          </cell>
          <cell r="Q500">
            <v>0</v>
          </cell>
          <cell r="R500">
            <v>1236.2</v>
          </cell>
        </row>
        <row r="501">
          <cell r="A501">
            <v>513393</v>
          </cell>
          <cell r="B501" t="str">
            <v>Conder 9 Banks 3 Stg 3B HV LV</v>
          </cell>
          <cell r="C501" t="str">
            <v>Conder 9 Banks 3 Stage 3B HV LV Reticulation</v>
          </cell>
          <cell r="D501" t="str">
            <v>Elec Ntwk Project Management</v>
          </cell>
          <cell r="E501" t="str">
            <v>Design</v>
          </cell>
          <cell r="F501">
            <v>37354</v>
          </cell>
          <cell r="G501">
            <v>37500</v>
          </cell>
          <cell r="H501" t="str">
            <v>Peisley, Mr. Warren</v>
          </cell>
          <cell r="I501">
            <v>0</v>
          </cell>
          <cell r="J501">
            <v>2101</v>
          </cell>
          <cell r="K501" t="str">
            <v>CIPEN Urban Dvlpmnt</v>
          </cell>
          <cell r="L501">
            <v>29131</v>
          </cell>
          <cell r="M501">
            <v>70101</v>
          </cell>
          <cell r="N501">
            <v>4072.45</v>
          </cell>
          <cell r="O501">
            <v>4423.21</v>
          </cell>
          <cell r="P501">
            <v>4423.21</v>
          </cell>
          <cell r="Q501">
            <v>0</v>
          </cell>
          <cell r="R501">
            <v>4423.21</v>
          </cell>
        </row>
        <row r="502">
          <cell r="A502">
            <v>513394</v>
          </cell>
          <cell r="B502" t="str">
            <v>Conder 9 Banks 3 Stg 3C HV LV</v>
          </cell>
          <cell r="C502" t="str">
            <v>Conder 9 Banks 3 Stage 3C HV LV Reticulation</v>
          </cell>
          <cell r="D502" t="str">
            <v>Elec Ntwk Project Management</v>
          </cell>
          <cell r="E502" t="str">
            <v>Design</v>
          </cell>
          <cell r="F502">
            <v>37354</v>
          </cell>
          <cell r="G502">
            <v>37561</v>
          </cell>
          <cell r="H502" t="str">
            <v>Peisley, Mr. Warren</v>
          </cell>
          <cell r="I502">
            <v>0</v>
          </cell>
          <cell r="J502">
            <v>2101</v>
          </cell>
          <cell r="K502" t="str">
            <v>CIPEN Urban Dvlpmnt</v>
          </cell>
          <cell r="L502">
            <v>29131</v>
          </cell>
          <cell r="M502">
            <v>70101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</row>
        <row r="503">
          <cell r="A503">
            <v>513395</v>
          </cell>
          <cell r="B503" t="str">
            <v>Conder 9 Banks 3 Stg 3D HV LV</v>
          </cell>
          <cell r="C503" t="str">
            <v>Conder 9 Banks 3 Stage 3D HV LV Reticulation</v>
          </cell>
          <cell r="D503" t="str">
            <v>Elec Ntwk Project Management</v>
          </cell>
          <cell r="E503" t="str">
            <v>Design</v>
          </cell>
          <cell r="F503">
            <v>37354</v>
          </cell>
          <cell r="G503">
            <v>37591</v>
          </cell>
          <cell r="H503" t="str">
            <v>Peisley, Mr. Warren</v>
          </cell>
          <cell r="I503">
            <v>0</v>
          </cell>
          <cell r="J503">
            <v>2101</v>
          </cell>
          <cell r="K503" t="str">
            <v>CIPEN Urban Dvlpmnt</v>
          </cell>
          <cell r="L503">
            <v>29131</v>
          </cell>
          <cell r="M503">
            <v>70101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A504">
            <v>513396</v>
          </cell>
          <cell r="B504" t="str">
            <v>Fysh 59/34 LV Supply to Com</v>
          </cell>
          <cell r="C504" t="str">
            <v>Fyshwick 59/34 LV Supply to Commercial Block</v>
          </cell>
          <cell r="D504" t="str">
            <v>Elec Ntwk Project Management</v>
          </cell>
          <cell r="E504" t="str">
            <v>Design</v>
          </cell>
          <cell r="F504">
            <v>37357</v>
          </cell>
          <cell r="G504">
            <v>37438</v>
          </cell>
          <cell r="H504" t="str">
            <v>Singh, Mr. Darshan</v>
          </cell>
          <cell r="I504">
            <v>0</v>
          </cell>
          <cell r="J504">
            <v>2101</v>
          </cell>
          <cell r="K504" t="str">
            <v>CIPEN Com/Ind Dvlpm</v>
          </cell>
          <cell r="L504">
            <v>29131</v>
          </cell>
          <cell r="M504">
            <v>70101</v>
          </cell>
          <cell r="N504">
            <v>252.3</v>
          </cell>
          <cell r="O504">
            <v>693.83</v>
          </cell>
          <cell r="P504">
            <v>693.83</v>
          </cell>
          <cell r="Q504">
            <v>0</v>
          </cell>
          <cell r="R504">
            <v>693.83</v>
          </cell>
        </row>
        <row r="505">
          <cell r="A505">
            <v>513397</v>
          </cell>
          <cell r="B505" t="str">
            <v>Belc 5/167 LV Supply</v>
          </cell>
          <cell r="C505" t="str">
            <v>Belconnen 5/167 LV Supply to Traffic Lights - William Webb &amp; Ginn. Drv</v>
          </cell>
          <cell r="D505" t="str">
            <v>Elec Ntwk Project Management</v>
          </cell>
          <cell r="E505" t="str">
            <v>In Field</v>
          </cell>
          <cell r="F505">
            <v>37355</v>
          </cell>
          <cell r="G505">
            <v>37499</v>
          </cell>
          <cell r="H505" t="str">
            <v>Singh, Mr. Darshan</v>
          </cell>
          <cell r="I505">
            <v>6770</v>
          </cell>
          <cell r="J505">
            <v>2101</v>
          </cell>
          <cell r="K505" t="str">
            <v>CIPEN Special Reqst</v>
          </cell>
          <cell r="L505">
            <v>29131</v>
          </cell>
          <cell r="M505">
            <v>70101</v>
          </cell>
          <cell r="N505">
            <v>504.93</v>
          </cell>
          <cell r="O505">
            <v>1009.53</v>
          </cell>
          <cell r="P505">
            <v>1009.53</v>
          </cell>
          <cell r="Q505">
            <v>0</v>
          </cell>
          <cell r="R505">
            <v>1009.53</v>
          </cell>
        </row>
        <row r="506">
          <cell r="A506">
            <v>513398</v>
          </cell>
          <cell r="B506" t="str">
            <v>Maws 1/57 Raiders Club Redev</v>
          </cell>
          <cell r="C506" t="str">
            <v>Mawson 1/57 Raiders Club Redevelopment HV LV Retic</v>
          </cell>
          <cell r="D506" t="str">
            <v>Elec Ntwk Project Management</v>
          </cell>
          <cell r="E506" t="str">
            <v>Design</v>
          </cell>
          <cell r="F506">
            <v>37355</v>
          </cell>
          <cell r="G506">
            <v>37500</v>
          </cell>
          <cell r="H506" t="str">
            <v>Roesler, Mr. Michael</v>
          </cell>
          <cell r="I506">
            <v>0</v>
          </cell>
          <cell r="J506">
            <v>2101</v>
          </cell>
          <cell r="K506" t="str">
            <v>CIPEN Com/Ind Dvlpm</v>
          </cell>
          <cell r="L506">
            <v>29131</v>
          </cell>
          <cell r="M506">
            <v>70101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</row>
        <row r="507">
          <cell r="A507">
            <v>513399</v>
          </cell>
          <cell r="B507" t="str">
            <v>Grif 1/76 LV Supply to Toil</v>
          </cell>
          <cell r="C507" t="str">
            <v>Griffith 1/76 LV Supply to Toilet Blk Griffith Shops</v>
          </cell>
          <cell r="D507" t="str">
            <v>Elec Ntwk Project Management</v>
          </cell>
          <cell r="E507" t="str">
            <v>Design</v>
          </cell>
          <cell r="F507">
            <v>37350</v>
          </cell>
          <cell r="G507">
            <v>37408</v>
          </cell>
          <cell r="H507" t="str">
            <v>Singh, Mr. Darshan</v>
          </cell>
          <cell r="I507">
            <v>0</v>
          </cell>
          <cell r="J507">
            <v>2101</v>
          </cell>
          <cell r="K507" t="str">
            <v>CIPEN Com/Ind Dvlpm</v>
          </cell>
          <cell r="L507">
            <v>29131</v>
          </cell>
          <cell r="M507">
            <v>70101</v>
          </cell>
          <cell r="N507">
            <v>0</v>
          </cell>
          <cell r="O507">
            <v>126.15</v>
          </cell>
          <cell r="P507">
            <v>126.15</v>
          </cell>
          <cell r="Q507">
            <v>0</v>
          </cell>
          <cell r="R507">
            <v>126.15</v>
          </cell>
        </row>
        <row r="508">
          <cell r="A508">
            <v>513401</v>
          </cell>
          <cell r="B508" t="str">
            <v>King Sec 8 &amp; 22 LV Supply</v>
          </cell>
          <cell r="C508" t="str">
            <v>Kingston Sec 8 &amp; 22 LV Supply to Lawn Water Controllers</v>
          </cell>
          <cell r="D508" t="str">
            <v>Elec Ntwk Project Management</v>
          </cell>
          <cell r="E508" t="str">
            <v>In Field</v>
          </cell>
          <cell r="F508">
            <v>37351</v>
          </cell>
          <cell r="G508">
            <v>37468</v>
          </cell>
          <cell r="H508" t="str">
            <v>Rewal, Mr. Subhash</v>
          </cell>
          <cell r="I508">
            <v>19622</v>
          </cell>
          <cell r="J508">
            <v>2101</v>
          </cell>
          <cell r="K508" t="str">
            <v>CIPEN Com/Ind Dvlpm</v>
          </cell>
          <cell r="L508">
            <v>29131</v>
          </cell>
          <cell r="M508">
            <v>70101</v>
          </cell>
          <cell r="N508">
            <v>272.13</v>
          </cell>
          <cell r="O508">
            <v>14012.59</v>
          </cell>
          <cell r="P508">
            <v>14012.59</v>
          </cell>
          <cell r="Q508">
            <v>0</v>
          </cell>
          <cell r="R508">
            <v>14012.59</v>
          </cell>
        </row>
        <row r="509">
          <cell r="A509">
            <v>513402</v>
          </cell>
          <cell r="B509" t="str">
            <v>King 8/8 LV Supply to Sewer</v>
          </cell>
          <cell r="C509" t="str">
            <v>Kingston 8/8 LV Supply to Sewer Pump Station - KFD</v>
          </cell>
          <cell r="D509" t="str">
            <v>Elec Ntwk Project Management</v>
          </cell>
          <cell r="E509" t="str">
            <v>Design</v>
          </cell>
          <cell r="F509">
            <v>37350</v>
          </cell>
          <cell r="G509">
            <v>37468</v>
          </cell>
          <cell r="H509" t="str">
            <v>Malcolm, Doug</v>
          </cell>
          <cell r="I509">
            <v>0</v>
          </cell>
          <cell r="J509">
            <v>2101</v>
          </cell>
          <cell r="K509" t="str">
            <v>CIPEN Com/Ind Dvlpm</v>
          </cell>
          <cell r="L509">
            <v>29131</v>
          </cell>
          <cell r="M509">
            <v>70101</v>
          </cell>
          <cell r="N509">
            <v>1755.6</v>
          </cell>
          <cell r="O509">
            <v>1755.6</v>
          </cell>
          <cell r="P509">
            <v>1755.6</v>
          </cell>
          <cell r="Q509">
            <v>0</v>
          </cell>
          <cell r="R509">
            <v>1755.6</v>
          </cell>
        </row>
        <row r="510">
          <cell r="A510">
            <v>513403</v>
          </cell>
          <cell r="B510" t="str">
            <v>SL &amp; Veg Work Ctrl Register</v>
          </cell>
          <cell r="C510" t="str">
            <v>Streetlight &amp; Vegetation Work Control Register</v>
          </cell>
          <cell r="D510" t="str">
            <v>Elec Ntwk Asset Performance</v>
          </cell>
          <cell r="E510" t="str">
            <v>Design</v>
          </cell>
          <cell r="F510">
            <v>37361</v>
          </cell>
          <cell r="G510">
            <v>37438</v>
          </cell>
          <cell r="H510" t="str">
            <v>Merrill, Robert</v>
          </cell>
          <cell r="I510">
            <v>0</v>
          </cell>
          <cell r="J510">
            <v>2105</v>
          </cell>
          <cell r="K510" t="str">
            <v>CIPEN IT Projects</v>
          </cell>
          <cell r="L510">
            <v>29731</v>
          </cell>
          <cell r="M510">
            <v>70108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A511">
            <v>513404</v>
          </cell>
          <cell r="B511" t="str">
            <v>Camp Duntroon Hse Dev Stg A3</v>
          </cell>
          <cell r="C511" t="str">
            <v>Campbell Duntroon Housing Redevelop Stage A3 HV LV Retic</v>
          </cell>
          <cell r="D511" t="str">
            <v>Elec Ntwk Project Management</v>
          </cell>
          <cell r="E511" t="str">
            <v>Design</v>
          </cell>
          <cell r="F511">
            <v>37302</v>
          </cell>
          <cell r="G511">
            <v>37438</v>
          </cell>
          <cell r="H511" t="str">
            <v>Ochmanski, Mrs. Dana</v>
          </cell>
          <cell r="I511">
            <v>0</v>
          </cell>
          <cell r="J511">
            <v>2101</v>
          </cell>
          <cell r="K511" t="str">
            <v>CIPEN Urban Infill</v>
          </cell>
          <cell r="L511">
            <v>29131</v>
          </cell>
          <cell r="M511">
            <v>70101</v>
          </cell>
          <cell r="N511">
            <v>0</v>
          </cell>
          <cell r="O511">
            <v>297.07</v>
          </cell>
          <cell r="P511">
            <v>297.07</v>
          </cell>
          <cell r="Q511">
            <v>0</v>
          </cell>
          <cell r="R511">
            <v>297.07</v>
          </cell>
        </row>
        <row r="512">
          <cell r="A512">
            <v>513405</v>
          </cell>
          <cell r="B512" t="str">
            <v>Camp Duntroon Hse Dev Stg A1</v>
          </cell>
          <cell r="C512" t="str">
            <v>Campbell Duntroon Hse Develop Stg A1</v>
          </cell>
          <cell r="D512" t="str">
            <v>Elec Ntwk Project Management</v>
          </cell>
          <cell r="E512" t="str">
            <v>Design</v>
          </cell>
          <cell r="F512">
            <v>37302</v>
          </cell>
          <cell r="G512">
            <v>37469</v>
          </cell>
          <cell r="H512" t="str">
            <v>Ochmanski, Mrs. Dana</v>
          </cell>
          <cell r="I512">
            <v>0</v>
          </cell>
          <cell r="J512">
            <v>2101</v>
          </cell>
          <cell r="K512" t="str">
            <v>CIPEN Urban Infill</v>
          </cell>
          <cell r="L512">
            <v>29131</v>
          </cell>
          <cell r="M512">
            <v>70101</v>
          </cell>
          <cell r="N512">
            <v>74.27</v>
          </cell>
          <cell r="O512">
            <v>408.48</v>
          </cell>
          <cell r="P512">
            <v>408.48</v>
          </cell>
          <cell r="Q512">
            <v>0</v>
          </cell>
          <cell r="R512">
            <v>408.48</v>
          </cell>
        </row>
        <row r="513">
          <cell r="A513">
            <v>513406</v>
          </cell>
          <cell r="B513" t="str">
            <v>Camp Duntroon Hse Dev Stg A2</v>
          </cell>
          <cell r="C513" t="str">
            <v>Campbell Housing Dev Stg A2</v>
          </cell>
          <cell r="D513" t="str">
            <v>Elec Ntwk Project Management</v>
          </cell>
          <cell r="E513" t="str">
            <v>Design</v>
          </cell>
          <cell r="F513">
            <v>37302</v>
          </cell>
          <cell r="G513">
            <v>37469</v>
          </cell>
          <cell r="H513" t="str">
            <v>Ochmanski, Mrs. Dana</v>
          </cell>
          <cell r="I513">
            <v>0</v>
          </cell>
          <cell r="J513">
            <v>2101</v>
          </cell>
          <cell r="K513" t="str">
            <v>CIPEN Urban Infill</v>
          </cell>
          <cell r="L513">
            <v>29131</v>
          </cell>
          <cell r="M513">
            <v>70101</v>
          </cell>
          <cell r="N513">
            <v>0</v>
          </cell>
          <cell r="O513">
            <v>148.54</v>
          </cell>
          <cell r="P513">
            <v>148.54</v>
          </cell>
          <cell r="Q513">
            <v>0</v>
          </cell>
          <cell r="R513">
            <v>148.54</v>
          </cell>
        </row>
        <row r="514">
          <cell r="A514">
            <v>513407</v>
          </cell>
          <cell r="B514" t="str">
            <v>Bruce AIS HV LV Retic</v>
          </cell>
          <cell r="C514" t="str">
            <v>Bruce AIS HV LV Reticulation to Archery Facility</v>
          </cell>
          <cell r="D514" t="str">
            <v>Elec Ntwk Project Management</v>
          </cell>
          <cell r="E514" t="str">
            <v>Design</v>
          </cell>
          <cell r="F514">
            <v>37362</v>
          </cell>
          <cell r="G514">
            <v>37469</v>
          </cell>
          <cell r="H514" t="str">
            <v>Roesler, Mr. Michael</v>
          </cell>
          <cell r="I514">
            <v>0</v>
          </cell>
          <cell r="J514">
            <v>2101</v>
          </cell>
          <cell r="K514" t="str">
            <v>CIPEN Com/Ind Dvlpm</v>
          </cell>
          <cell r="L514">
            <v>29131</v>
          </cell>
          <cell r="M514">
            <v>70101</v>
          </cell>
          <cell r="N514">
            <v>5332.9</v>
          </cell>
          <cell r="O514">
            <v>7837.12</v>
          </cell>
          <cell r="P514">
            <v>7837.12</v>
          </cell>
          <cell r="Q514">
            <v>0</v>
          </cell>
          <cell r="R514">
            <v>7837.12</v>
          </cell>
        </row>
        <row r="515">
          <cell r="A515">
            <v>513408</v>
          </cell>
          <cell r="B515" t="str">
            <v>Acton ANU Arabic Islamic Bldg</v>
          </cell>
          <cell r="C515" t="str">
            <v>Acton ANU Arabic-Islamic Building LV Supply</v>
          </cell>
          <cell r="D515" t="str">
            <v>Elec Ntwk Project Management</v>
          </cell>
          <cell r="E515" t="str">
            <v>In Field</v>
          </cell>
          <cell r="F515">
            <v>37364</v>
          </cell>
          <cell r="G515">
            <v>37469</v>
          </cell>
          <cell r="H515" t="str">
            <v>Singh, Mr. Darshan</v>
          </cell>
          <cell r="I515">
            <v>4650</v>
          </cell>
          <cell r="J515">
            <v>2101</v>
          </cell>
          <cell r="K515" t="str">
            <v>CIPEN Com/Ind Dvlpm</v>
          </cell>
          <cell r="L515">
            <v>29131</v>
          </cell>
          <cell r="M515">
            <v>70101</v>
          </cell>
          <cell r="N515">
            <v>423.8</v>
          </cell>
          <cell r="O515">
            <v>549.95000000000005</v>
          </cell>
          <cell r="P515">
            <v>549.95000000000005</v>
          </cell>
          <cell r="Q515">
            <v>0</v>
          </cell>
          <cell r="R515">
            <v>549.95000000000005</v>
          </cell>
        </row>
        <row r="516">
          <cell r="A516">
            <v>513409</v>
          </cell>
          <cell r="B516" t="str">
            <v>Kingston Foreshore Stage 2</v>
          </cell>
          <cell r="C516" t="str">
            <v>Kingston Foreshore Stage 2 11KV Cable</v>
          </cell>
          <cell r="D516" t="str">
            <v>Elec Ntwk Project Management</v>
          </cell>
          <cell r="E516" t="str">
            <v>Design</v>
          </cell>
          <cell r="F516">
            <v>37286</v>
          </cell>
          <cell r="G516">
            <v>37469</v>
          </cell>
          <cell r="H516" t="str">
            <v>Walisundara, Mr. Upul</v>
          </cell>
          <cell r="I516">
            <v>0</v>
          </cell>
          <cell r="J516">
            <v>2101</v>
          </cell>
          <cell r="K516" t="str">
            <v>CIPEN Special Reqst</v>
          </cell>
          <cell r="L516">
            <v>29131</v>
          </cell>
          <cell r="M516">
            <v>70101</v>
          </cell>
          <cell r="N516">
            <v>7789.88</v>
          </cell>
          <cell r="O516">
            <v>128034.16</v>
          </cell>
          <cell r="P516">
            <v>128034.16</v>
          </cell>
          <cell r="Q516">
            <v>0</v>
          </cell>
          <cell r="R516">
            <v>128034.16</v>
          </cell>
        </row>
        <row r="517">
          <cell r="A517">
            <v>513410</v>
          </cell>
          <cell r="B517" t="str">
            <v>Aranda S/S 1141 HV Fuses</v>
          </cell>
          <cell r="C517" t="str">
            <v>Aranda S/S 1141 HV Fuses for System Spares</v>
          </cell>
          <cell r="D517" t="str">
            <v>Elec Ntwk Strategy&amp;Regulatory</v>
          </cell>
          <cell r="E517" t="str">
            <v>In Field</v>
          </cell>
          <cell r="F517">
            <v>37347</v>
          </cell>
          <cell r="G517">
            <v>37469</v>
          </cell>
          <cell r="H517" t="str">
            <v>Gubler, Dominic</v>
          </cell>
          <cell r="I517">
            <v>7374</v>
          </cell>
          <cell r="J517">
            <v>2102</v>
          </cell>
          <cell r="K517" t="str">
            <v>CIPEN DS S/S Augmen</v>
          </cell>
          <cell r="L517">
            <v>29131</v>
          </cell>
          <cell r="M517">
            <v>70103</v>
          </cell>
          <cell r="N517">
            <v>1916.46</v>
          </cell>
          <cell r="O517">
            <v>8258.2800000000007</v>
          </cell>
          <cell r="P517">
            <v>8258.2800000000007</v>
          </cell>
          <cell r="Q517">
            <v>0</v>
          </cell>
          <cell r="R517">
            <v>8258.2800000000007</v>
          </cell>
        </row>
        <row r="518">
          <cell r="A518">
            <v>513411</v>
          </cell>
          <cell r="B518" t="str">
            <v>Aranda S/S 1142 HV Fuses</v>
          </cell>
          <cell r="C518" t="str">
            <v>Aranda S/S 1142 HV Fuses for System Spares</v>
          </cell>
          <cell r="D518" t="str">
            <v>Elec Ntwk Strategy&amp;Regulatory</v>
          </cell>
          <cell r="E518" t="str">
            <v>In Field</v>
          </cell>
          <cell r="F518">
            <v>37347</v>
          </cell>
          <cell r="G518">
            <v>37469</v>
          </cell>
          <cell r="H518" t="str">
            <v>Gubler, Dominic</v>
          </cell>
          <cell r="I518">
            <v>7374</v>
          </cell>
          <cell r="J518">
            <v>2102</v>
          </cell>
          <cell r="K518" t="str">
            <v>CIPEN DS S/S Augmen</v>
          </cell>
          <cell r="L518">
            <v>29131</v>
          </cell>
          <cell r="M518">
            <v>70103</v>
          </cell>
          <cell r="N518">
            <v>545.1</v>
          </cell>
          <cell r="O518">
            <v>7789.02</v>
          </cell>
          <cell r="P518">
            <v>7789.02</v>
          </cell>
          <cell r="Q518">
            <v>0</v>
          </cell>
          <cell r="R518">
            <v>7789.02</v>
          </cell>
        </row>
        <row r="519">
          <cell r="A519">
            <v>513412</v>
          </cell>
          <cell r="B519" t="str">
            <v>Amar Blk 284 Sec 74 Minipillar</v>
          </cell>
          <cell r="C519" t="str">
            <v>Amaroo Blk 284 Sec 74 Minipillar Reloc</v>
          </cell>
          <cell r="D519" t="str">
            <v>Elec Ntwk Project Management</v>
          </cell>
          <cell r="E519" t="str">
            <v>In Field</v>
          </cell>
          <cell r="F519">
            <v>37316</v>
          </cell>
          <cell r="G519">
            <v>37438</v>
          </cell>
          <cell r="H519" t="str">
            <v>Walisundara, Mrs. Lakshmi</v>
          </cell>
          <cell r="I519">
            <v>9480</v>
          </cell>
          <cell r="J519">
            <v>2101</v>
          </cell>
          <cell r="K519" t="str">
            <v>CIPEN Special Reqst</v>
          </cell>
          <cell r="L519">
            <v>29131</v>
          </cell>
          <cell r="M519">
            <v>70101</v>
          </cell>
          <cell r="N519">
            <v>1304.08</v>
          </cell>
          <cell r="O519">
            <v>1558.4</v>
          </cell>
          <cell r="P519">
            <v>1558.4</v>
          </cell>
          <cell r="Q519">
            <v>0</v>
          </cell>
          <cell r="R519">
            <v>1558.4</v>
          </cell>
        </row>
        <row r="520">
          <cell r="A520">
            <v>513413</v>
          </cell>
          <cell r="B520" t="str">
            <v>Belc 3/2 LV Supply to Ware</v>
          </cell>
          <cell r="C520" t="str">
            <v>Belc 3/2 LV Supply to Warehouse</v>
          </cell>
          <cell r="D520" t="str">
            <v>Elec Ntwk Project Management</v>
          </cell>
          <cell r="E520" t="str">
            <v>In Field</v>
          </cell>
          <cell r="F520">
            <v>37377</v>
          </cell>
          <cell r="G520">
            <v>37437</v>
          </cell>
          <cell r="H520" t="str">
            <v>Singh, Mr. Darshan</v>
          </cell>
          <cell r="I520">
            <v>3670</v>
          </cell>
          <cell r="J520">
            <v>2101</v>
          </cell>
          <cell r="K520" t="str">
            <v>CIPEN Com/Ind Dvlpm</v>
          </cell>
          <cell r="L520">
            <v>29131</v>
          </cell>
          <cell r="M520">
            <v>70101</v>
          </cell>
          <cell r="N520">
            <v>473.44</v>
          </cell>
          <cell r="O520">
            <v>8103.31</v>
          </cell>
          <cell r="P520">
            <v>8103.31</v>
          </cell>
          <cell r="Q520">
            <v>0</v>
          </cell>
          <cell r="R520">
            <v>8103.31</v>
          </cell>
        </row>
        <row r="521">
          <cell r="A521">
            <v>513414</v>
          </cell>
          <cell r="B521" t="str">
            <v>Garr 1/61 LV Supply to POE</v>
          </cell>
          <cell r="C521" t="str">
            <v>Garran Blk 1 Sec 61 LV Supply to POE Cubicle</v>
          </cell>
          <cell r="D521" t="str">
            <v>Elec Ntwk Project Management</v>
          </cell>
          <cell r="E521" t="str">
            <v>Design</v>
          </cell>
          <cell r="F521">
            <v>37377</v>
          </cell>
          <cell r="G521">
            <v>37438</v>
          </cell>
          <cell r="H521" t="str">
            <v>Singh, Mr. Darshan</v>
          </cell>
          <cell r="I521">
            <v>0</v>
          </cell>
          <cell r="J521">
            <v>2101</v>
          </cell>
          <cell r="K521" t="str">
            <v>CIPEN Urban Dvlpmnt</v>
          </cell>
          <cell r="L521">
            <v>29131</v>
          </cell>
          <cell r="M521">
            <v>70101</v>
          </cell>
          <cell r="N521">
            <v>0</v>
          </cell>
          <cell r="O521">
            <v>126.15</v>
          </cell>
          <cell r="P521">
            <v>126.15</v>
          </cell>
          <cell r="Q521">
            <v>0</v>
          </cell>
          <cell r="R521">
            <v>126.15</v>
          </cell>
        </row>
        <row r="522">
          <cell r="A522">
            <v>513415</v>
          </cell>
          <cell r="B522" t="str">
            <v>Garr 1/64 LV Supply to POE</v>
          </cell>
          <cell r="C522" t="str">
            <v>Garran Blk1 Sec 64 LV Supply to POE Cubicle</v>
          </cell>
          <cell r="D522" t="str">
            <v>Elec Ntwk Project Management</v>
          </cell>
          <cell r="E522" t="str">
            <v>In Field</v>
          </cell>
          <cell r="F522">
            <v>37377</v>
          </cell>
          <cell r="G522">
            <v>37438</v>
          </cell>
          <cell r="H522" t="str">
            <v>Singh, Mr. Darshan</v>
          </cell>
          <cell r="I522">
            <v>3750</v>
          </cell>
          <cell r="J522">
            <v>2101</v>
          </cell>
          <cell r="K522" t="str">
            <v>CIPEN Urban Dvlpmnt</v>
          </cell>
          <cell r="L522">
            <v>29131</v>
          </cell>
          <cell r="M522">
            <v>70101</v>
          </cell>
          <cell r="N522">
            <v>3378.59</v>
          </cell>
          <cell r="O522">
            <v>3621.67</v>
          </cell>
          <cell r="P522">
            <v>3621.67</v>
          </cell>
          <cell r="Q522">
            <v>0</v>
          </cell>
          <cell r="R522">
            <v>3621.67</v>
          </cell>
        </row>
        <row r="523">
          <cell r="A523">
            <v>513416</v>
          </cell>
          <cell r="B523" t="str">
            <v>Turn Blks 17 &amp; 18 Sec 43 LV</v>
          </cell>
          <cell r="C523" t="str">
            <v>Turner Blk 17 &amp; 18 Sec 43 LV Supply</v>
          </cell>
          <cell r="D523" t="str">
            <v>Elec Ntwk Project Management</v>
          </cell>
          <cell r="E523" t="str">
            <v>In Field</v>
          </cell>
          <cell r="F523">
            <v>37369</v>
          </cell>
          <cell r="G523">
            <v>37653</v>
          </cell>
          <cell r="H523" t="str">
            <v>Hunnemann, Frank</v>
          </cell>
          <cell r="I523">
            <v>6403</v>
          </cell>
          <cell r="J523">
            <v>2101</v>
          </cell>
          <cell r="K523" t="str">
            <v>CIPEN Urban Infill</v>
          </cell>
          <cell r="L523">
            <v>29131</v>
          </cell>
          <cell r="M523">
            <v>70101</v>
          </cell>
          <cell r="N523">
            <v>1541.43</v>
          </cell>
          <cell r="O523">
            <v>2501.77</v>
          </cell>
          <cell r="P523">
            <v>2501.77</v>
          </cell>
          <cell r="Q523">
            <v>0</v>
          </cell>
          <cell r="R523">
            <v>2501.77</v>
          </cell>
        </row>
        <row r="524">
          <cell r="A524">
            <v>513417</v>
          </cell>
          <cell r="B524" t="str">
            <v>Turn Blks 17 &amp; 18 Sec 43</v>
          </cell>
          <cell r="C524" t="str">
            <v>Turner Blk 17 &amp; 18 Sec 43 LV Removals</v>
          </cell>
          <cell r="D524" t="str">
            <v>Elec Ntwk Project Management</v>
          </cell>
          <cell r="E524" t="str">
            <v>Design</v>
          </cell>
          <cell r="F524">
            <v>37347</v>
          </cell>
          <cell r="G524">
            <v>37438</v>
          </cell>
          <cell r="H524" t="str">
            <v>Hunnemann, Frank</v>
          </cell>
          <cell r="I524">
            <v>0</v>
          </cell>
          <cell r="J524">
            <v>2101</v>
          </cell>
          <cell r="K524" t="str">
            <v>CIPEN Special Reqst</v>
          </cell>
          <cell r="L524">
            <v>29131</v>
          </cell>
          <cell r="M524">
            <v>70101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A525">
            <v>513418</v>
          </cell>
          <cell r="B525" t="str">
            <v>Wann 3/116 LV to T.L.C</v>
          </cell>
          <cell r="C525" t="str">
            <v>Wanniassa Blk3 Sec 116 LV Supply to TLC</v>
          </cell>
          <cell r="D525" t="str">
            <v>Elec Ntwk Project Management</v>
          </cell>
          <cell r="E525" t="str">
            <v>Design</v>
          </cell>
          <cell r="F525">
            <v>37377</v>
          </cell>
          <cell r="G525">
            <v>37438</v>
          </cell>
          <cell r="H525" t="str">
            <v>Singh, Mr. Darshan</v>
          </cell>
          <cell r="I525">
            <v>0</v>
          </cell>
          <cell r="J525">
            <v>2101</v>
          </cell>
          <cell r="K525" t="str">
            <v>CIPEN Special Reqst</v>
          </cell>
          <cell r="L525">
            <v>29131</v>
          </cell>
          <cell r="M525">
            <v>70101</v>
          </cell>
          <cell r="N525">
            <v>0</v>
          </cell>
          <cell r="O525">
            <v>334.56</v>
          </cell>
          <cell r="P525">
            <v>334.56</v>
          </cell>
          <cell r="Q525">
            <v>0</v>
          </cell>
          <cell r="R525">
            <v>334.56</v>
          </cell>
        </row>
        <row r="526">
          <cell r="A526">
            <v>513419</v>
          </cell>
          <cell r="B526" t="str">
            <v>Hume 54/4 LV to OPTUS</v>
          </cell>
          <cell r="C526" t="str">
            <v>Hume Blk 54 Sec 4 LV to OPTUS</v>
          </cell>
          <cell r="D526" t="str">
            <v>Elec Ntwk Project Management</v>
          </cell>
          <cell r="E526" t="str">
            <v>Design</v>
          </cell>
          <cell r="F526">
            <v>37377</v>
          </cell>
          <cell r="G526">
            <v>37438</v>
          </cell>
          <cell r="H526" t="str">
            <v>Chan, Mr. Daniel</v>
          </cell>
          <cell r="I526">
            <v>0</v>
          </cell>
          <cell r="J526">
            <v>2101</v>
          </cell>
          <cell r="K526" t="str">
            <v>CIPEN Com/Ind Dvlpm</v>
          </cell>
          <cell r="L526">
            <v>29131</v>
          </cell>
          <cell r="M526">
            <v>70101</v>
          </cell>
          <cell r="N526">
            <v>0</v>
          </cell>
          <cell r="O526">
            <v>2086.37</v>
          </cell>
          <cell r="P526">
            <v>2086.37</v>
          </cell>
          <cell r="Q526">
            <v>0</v>
          </cell>
          <cell r="R526">
            <v>2086.37</v>
          </cell>
        </row>
        <row r="527">
          <cell r="A527">
            <v>513420</v>
          </cell>
          <cell r="B527" t="str">
            <v>Sub38 Refur, City Sec1</v>
          </cell>
          <cell r="C527" t="str">
            <v>Sub38 Refurbishment, City Section1</v>
          </cell>
          <cell r="D527" t="str">
            <v>Elec Ntwk Asset Performance</v>
          </cell>
          <cell r="E527" t="str">
            <v>Design</v>
          </cell>
          <cell r="F527">
            <v>37377</v>
          </cell>
          <cell r="H527" t="str">
            <v>Argue, Mr. Fraser</v>
          </cell>
          <cell r="I527">
            <v>0</v>
          </cell>
          <cell r="J527">
            <v>2105</v>
          </cell>
          <cell r="K527" t="str">
            <v>CIPEN DS S/S Replac</v>
          </cell>
          <cell r="L527">
            <v>29131</v>
          </cell>
          <cell r="M527">
            <v>70102</v>
          </cell>
          <cell r="N527">
            <v>2850</v>
          </cell>
          <cell r="O527">
            <v>3354.45</v>
          </cell>
          <cell r="P527">
            <v>3354.45</v>
          </cell>
          <cell r="Q527">
            <v>0</v>
          </cell>
          <cell r="R527">
            <v>3354.45</v>
          </cell>
        </row>
        <row r="528">
          <cell r="A528">
            <v>513421</v>
          </cell>
          <cell r="B528" t="str">
            <v>King Foresh Relocate HV 132kV</v>
          </cell>
          <cell r="C528" t="str">
            <v>Kingston Foreshore Relocate HV 132kV Route</v>
          </cell>
          <cell r="D528" t="str">
            <v>Elec Ntwk Project Management</v>
          </cell>
          <cell r="E528" t="str">
            <v>In Field</v>
          </cell>
          <cell r="F528">
            <v>37377</v>
          </cell>
          <cell r="G528">
            <v>37500</v>
          </cell>
          <cell r="H528" t="str">
            <v>Roesler, Mr. Michael</v>
          </cell>
          <cell r="I528">
            <v>29524</v>
          </cell>
          <cell r="J528">
            <v>2101</v>
          </cell>
          <cell r="K528" t="str">
            <v>CIPEN Special Reqst</v>
          </cell>
          <cell r="L528">
            <v>29131</v>
          </cell>
          <cell r="M528">
            <v>70101</v>
          </cell>
          <cell r="N528">
            <v>1975.24</v>
          </cell>
          <cell r="O528">
            <v>4575.28</v>
          </cell>
          <cell r="P528">
            <v>4575.28</v>
          </cell>
          <cell r="Q528">
            <v>0</v>
          </cell>
          <cell r="R528">
            <v>4575.28</v>
          </cell>
        </row>
        <row r="529">
          <cell r="A529">
            <v>513422</v>
          </cell>
          <cell r="B529" t="str">
            <v>Gung 12/167 LV Supply</v>
          </cell>
          <cell r="C529" t="str">
            <v>Gungahlin 12/167 LV Supply to 4 Units</v>
          </cell>
          <cell r="D529" t="str">
            <v>Elec Ntwk Project Management</v>
          </cell>
          <cell r="E529" t="str">
            <v>Design</v>
          </cell>
          <cell r="F529">
            <v>37377</v>
          </cell>
          <cell r="G529">
            <v>37500</v>
          </cell>
          <cell r="H529" t="str">
            <v>Singh, Mr. Darshan</v>
          </cell>
          <cell r="I529">
            <v>0</v>
          </cell>
          <cell r="J529">
            <v>2101</v>
          </cell>
          <cell r="K529" t="str">
            <v>CIPEN Urban Infill</v>
          </cell>
          <cell r="L529">
            <v>29131</v>
          </cell>
          <cell r="M529">
            <v>70101</v>
          </cell>
          <cell r="N529">
            <v>126.15</v>
          </cell>
          <cell r="O529">
            <v>252.3</v>
          </cell>
          <cell r="P529">
            <v>252.3</v>
          </cell>
          <cell r="Q529">
            <v>0</v>
          </cell>
          <cell r="R529">
            <v>252.3</v>
          </cell>
        </row>
        <row r="530">
          <cell r="A530">
            <v>513423</v>
          </cell>
          <cell r="B530" t="str">
            <v>Dunt Hsing Dev Stage A3 LV</v>
          </cell>
          <cell r="C530" t="str">
            <v>Duntroon Housing Dev Stage A3 LV Removals</v>
          </cell>
          <cell r="D530" t="str">
            <v>Elec Ntwk Project Management</v>
          </cell>
          <cell r="E530" t="str">
            <v>In Field</v>
          </cell>
          <cell r="F530">
            <v>37377</v>
          </cell>
          <cell r="G530">
            <v>37500</v>
          </cell>
          <cell r="H530" t="str">
            <v>Ochmanski, Mrs. Dana</v>
          </cell>
          <cell r="I530">
            <v>8900</v>
          </cell>
          <cell r="J530">
            <v>2101</v>
          </cell>
          <cell r="K530" t="str">
            <v>CIPEN Special Reqst</v>
          </cell>
          <cell r="L530">
            <v>29131</v>
          </cell>
          <cell r="M530">
            <v>70101</v>
          </cell>
          <cell r="N530">
            <v>3110.33</v>
          </cell>
          <cell r="O530">
            <v>3630.22</v>
          </cell>
          <cell r="P530">
            <v>3630.22</v>
          </cell>
          <cell r="Q530">
            <v>0</v>
          </cell>
          <cell r="R530">
            <v>3630.22</v>
          </cell>
        </row>
        <row r="531">
          <cell r="A531">
            <v>513426</v>
          </cell>
          <cell r="B531" t="str">
            <v>Red H Blk 2 Sec 2 LV Service</v>
          </cell>
          <cell r="C531" t="str">
            <v>Red Hill Blk 2 Sec 2 LV Service Upgrade</v>
          </cell>
          <cell r="D531" t="str">
            <v>Elec Ntwk Project Management</v>
          </cell>
          <cell r="E531" t="str">
            <v>Design</v>
          </cell>
          <cell r="F531">
            <v>37377</v>
          </cell>
          <cell r="G531">
            <v>37438</v>
          </cell>
          <cell r="H531" t="str">
            <v>Chan, Mr. Daniel</v>
          </cell>
          <cell r="I531">
            <v>0</v>
          </cell>
          <cell r="J531">
            <v>2101</v>
          </cell>
          <cell r="K531" t="str">
            <v>CIPEN Special Reqst</v>
          </cell>
          <cell r="L531">
            <v>29131</v>
          </cell>
          <cell r="M531">
            <v>70101</v>
          </cell>
          <cell r="N531">
            <v>1342.55</v>
          </cell>
          <cell r="O531">
            <v>1886.82</v>
          </cell>
          <cell r="P531">
            <v>1886.82</v>
          </cell>
          <cell r="Q531">
            <v>0</v>
          </cell>
          <cell r="R531">
            <v>1886.82</v>
          </cell>
        </row>
        <row r="532">
          <cell r="A532">
            <v>513427</v>
          </cell>
          <cell r="B532" t="str">
            <v>Lyne 11/64 LV Supply Upg</v>
          </cell>
          <cell r="C532" t="str">
            <v>Lyneham 11/64 LV Supply Upgrade</v>
          </cell>
          <cell r="D532" t="str">
            <v>Elec Ntwk Project Management</v>
          </cell>
          <cell r="E532" t="str">
            <v>Design</v>
          </cell>
          <cell r="F532">
            <v>37377</v>
          </cell>
          <cell r="G532">
            <v>37591</v>
          </cell>
          <cell r="H532" t="str">
            <v>Chan, Mr. Daniel</v>
          </cell>
          <cell r="I532">
            <v>0</v>
          </cell>
          <cell r="J532">
            <v>2101</v>
          </cell>
          <cell r="K532" t="str">
            <v>CIPEN Special Reqst</v>
          </cell>
          <cell r="L532">
            <v>29131</v>
          </cell>
          <cell r="M532">
            <v>70101</v>
          </cell>
          <cell r="N532">
            <v>3521.84</v>
          </cell>
          <cell r="O532">
            <v>6111.68</v>
          </cell>
          <cell r="P532">
            <v>6111.68</v>
          </cell>
          <cell r="Q532">
            <v>0</v>
          </cell>
          <cell r="R532">
            <v>6111.68</v>
          </cell>
        </row>
        <row r="533">
          <cell r="A533">
            <v>513428</v>
          </cell>
          <cell r="B533" t="str">
            <v>Phil Cnr Callam/Corrina Sts LV</v>
          </cell>
          <cell r="C533" t="str">
            <v>Phillip Cnr Callam/Corrina Sts LV to T.L.C.</v>
          </cell>
          <cell r="D533" t="str">
            <v>Elec Ntwk Project Management</v>
          </cell>
          <cell r="E533" t="str">
            <v>In Field</v>
          </cell>
          <cell r="F533">
            <v>37377</v>
          </cell>
          <cell r="G533">
            <v>37468</v>
          </cell>
          <cell r="H533" t="str">
            <v>Cortes, Frank</v>
          </cell>
          <cell r="I533">
            <v>1589</v>
          </cell>
          <cell r="J533">
            <v>2101</v>
          </cell>
          <cell r="K533" t="str">
            <v>CIPEN Special Reqst</v>
          </cell>
          <cell r="L533">
            <v>29131</v>
          </cell>
          <cell r="M533">
            <v>70101</v>
          </cell>
          <cell r="N533">
            <v>788.03</v>
          </cell>
          <cell r="O533">
            <v>899.43</v>
          </cell>
          <cell r="P533">
            <v>899.43</v>
          </cell>
          <cell r="Q533">
            <v>0</v>
          </cell>
          <cell r="R533">
            <v>899.43</v>
          </cell>
        </row>
        <row r="534">
          <cell r="A534">
            <v>513429</v>
          </cell>
          <cell r="B534" t="str">
            <v>Griff 1/30 Relocate LV Serv</v>
          </cell>
          <cell r="C534" t="str">
            <v>Griffith Blk 1 Sec 30 Relocate LV Service</v>
          </cell>
          <cell r="D534" t="str">
            <v>Elec Ntwk Project Management</v>
          </cell>
          <cell r="E534" t="str">
            <v>Design</v>
          </cell>
          <cell r="F534">
            <v>37398</v>
          </cell>
          <cell r="G534">
            <v>37529</v>
          </cell>
          <cell r="H534" t="str">
            <v>Singh, Mr. Darshan</v>
          </cell>
          <cell r="I534">
            <v>0</v>
          </cell>
          <cell r="J534">
            <v>2101</v>
          </cell>
          <cell r="K534" t="str">
            <v>CIPEN Special Reqst</v>
          </cell>
          <cell r="L534">
            <v>29131</v>
          </cell>
          <cell r="M534">
            <v>70101</v>
          </cell>
          <cell r="N534">
            <v>0</v>
          </cell>
          <cell r="O534">
            <v>126.15</v>
          </cell>
          <cell r="P534">
            <v>126.15</v>
          </cell>
          <cell r="Q534">
            <v>0</v>
          </cell>
          <cell r="R534">
            <v>126.15</v>
          </cell>
        </row>
        <row r="535">
          <cell r="A535">
            <v>513430</v>
          </cell>
          <cell r="B535" t="str">
            <v>Streetlight Process Improve</v>
          </cell>
          <cell r="C535" t="str">
            <v>Streetlight Process Improvement</v>
          </cell>
          <cell r="D535" t="str">
            <v>Elec Ntwk Asset Performance</v>
          </cell>
          <cell r="E535" t="str">
            <v>In Field</v>
          </cell>
          <cell r="F535">
            <v>37408</v>
          </cell>
          <cell r="G535">
            <v>37469</v>
          </cell>
          <cell r="H535" t="str">
            <v>Vress, Mr. Stefan</v>
          </cell>
          <cell r="I535">
            <v>10900</v>
          </cell>
          <cell r="J535">
            <v>2105</v>
          </cell>
          <cell r="K535" t="str">
            <v>CIPEN IT Projects</v>
          </cell>
          <cell r="L535">
            <v>29731</v>
          </cell>
          <cell r="M535">
            <v>70108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</row>
        <row r="536">
          <cell r="A536">
            <v>513431</v>
          </cell>
          <cell r="B536" t="str">
            <v>King Eyre St LV to Traffic</v>
          </cell>
          <cell r="C536" t="str">
            <v>Kingston Eyre St LV to Traffic Controller</v>
          </cell>
          <cell r="D536" t="str">
            <v>Elec Ntwk Project Management</v>
          </cell>
          <cell r="E536" t="str">
            <v>Design</v>
          </cell>
          <cell r="F536">
            <v>37403</v>
          </cell>
          <cell r="G536">
            <v>37469</v>
          </cell>
          <cell r="H536" t="str">
            <v>Roesler, Mr. Michael</v>
          </cell>
          <cell r="I536">
            <v>0</v>
          </cell>
          <cell r="J536">
            <v>2101</v>
          </cell>
          <cell r="K536" t="str">
            <v>CIPEN Special Reqst</v>
          </cell>
          <cell r="L536">
            <v>29131</v>
          </cell>
          <cell r="M536">
            <v>70101</v>
          </cell>
          <cell r="N536">
            <v>1748.47</v>
          </cell>
          <cell r="O536">
            <v>1929.9</v>
          </cell>
          <cell r="P536">
            <v>1929.9</v>
          </cell>
          <cell r="Q536">
            <v>0</v>
          </cell>
          <cell r="R536">
            <v>1929.9</v>
          </cell>
        </row>
        <row r="537">
          <cell r="A537">
            <v>513432</v>
          </cell>
          <cell r="B537" t="str">
            <v>Red Hill 3/19 Replace LV Pole</v>
          </cell>
          <cell r="C537" t="str">
            <v>Red Hill Blk 3 Sec 19 Replace LV Pole</v>
          </cell>
          <cell r="D537" t="str">
            <v>Elec Ntwk Asset Performance</v>
          </cell>
          <cell r="E537" t="str">
            <v>Design</v>
          </cell>
          <cell r="F537">
            <v>37403</v>
          </cell>
          <cell r="G537">
            <v>37469</v>
          </cell>
          <cell r="H537" t="str">
            <v>Rewal, Mr. Subhash</v>
          </cell>
          <cell r="I537">
            <v>0</v>
          </cell>
          <cell r="J537">
            <v>2105</v>
          </cell>
          <cell r="K537" t="str">
            <v>CIPEN DS O/H Replac</v>
          </cell>
          <cell r="L537">
            <v>29131</v>
          </cell>
          <cell r="M537">
            <v>70102</v>
          </cell>
          <cell r="N537">
            <v>157.69999999999999</v>
          </cell>
          <cell r="O537">
            <v>283.85000000000002</v>
          </cell>
          <cell r="P537">
            <v>283.85000000000002</v>
          </cell>
          <cell r="Q537">
            <v>0</v>
          </cell>
          <cell r="R537">
            <v>283.85000000000002</v>
          </cell>
        </row>
        <row r="538">
          <cell r="A538">
            <v>513433</v>
          </cell>
          <cell r="B538" t="str">
            <v>Gold Crk Zone S/S Security</v>
          </cell>
          <cell r="C538" t="str">
            <v>Gold Creek Zone Substation Security Camera Install</v>
          </cell>
          <cell r="D538" t="str">
            <v>Elec Ntwk Strategy&amp;Regulatory</v>
          </cell>
          <cell r="E538" t="str">
            <v>Design</v>
          </cell>
          <cell r="F538">
            <v>37411</v>
          </cell>
          <cell r="G538">
            <v>37529</v>
          </cell>
          <cell r="H538" t="str">
            <v>Gubler, Dominic</v>
          </cell>
          <cell r="I538">
            <v>0</v>
          </cell>
          <cell r="J538">
            <v>2102</v>
          </cell>
          <cell r="K538" t="str">
            <v>CIPEN ZSS Augment</v>
          </cell>
          <cell r="L538">
            <v>29131</v>
          </cell>
          <cell r="M538">
            <v>70103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</row>
        <row r="539">
          <cell r="A539">
            <v>513434</v>
          </cell>
          <cell r="B539" t="str">
            <v>King KFD Stg 1 Sec 8 Reloc</v>
          </cell>
          <cell r="C539" t="str">
            <v>Kingston Foreshore Stage 1 Sec Relocate HV Poles</v>
          </cell>
          <cell r="D539" t="str">
            <v>Elec Ntwk Project Management</v>
          </cell>
          <cell r="E539" t="str">
            <v>Design</v>
          </cell>
          <cell r="F539">
            <v>37469</v>
          </cell>
          <cell r="G539">
            <v>37499</v>
          </cell>
          <cell r="H539" t="str">
            <v>Roesler, Mr. Michael</v>
          </cell>
          <cell r="I539">
            <v>0</v>
          </cell>
          <cell r="J539">
            <v>2101</v>
          </cell>
          <cell r="K539" t="str">
            <v>CIPEN Special Reqst</v>
          </cell>
          <cell r="L539">
            <v>29131</v>
          </cell>
          <cell r="M539">
            <v>70101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A540">
            <v>513435</v>
          </cell>
          <cell r="B540" t="str">
            <v>O'Connor 14/50 Rebuild Pole</v>
          </cell>
          <cell r="C540" t="str">
            <v>O'Connor 14/50 Rebuild Pole Substation 97</v>
          </cell>
          <cell r="D540" t="str">
            <v>Elec Ntwk Strategy&amp;Regulatory</v>
          </cell>
          <cell r="E540" t="str">
            <v>Design</v>
          </cell>
          <cell r="F540">
            <v>37408</v>
          </cell>
          <cell r="G540">
            <v>37530</v>
          </cell>
          <cell r="H540" t="str">
            <v>Tinio, Mr. Raul</v>
          </cell>
          <cell r="I540">
            <v>0</v>
          </cell>
          <cell r="J540">
            <v>2102</v>
          </cell>
          <cell r="K540" t="str">
            <v>CIPEN DS S/S Augmen</v>
          </cell>
          <cell r="L540">
            <v>29131</v>
          </cell>
          <cell r="M540">
            <v>70103</v>
          </cell>
          <cell r="N540">
            <v>165.57</v>
          </cell>
          <cell r="O540">
            <v>165.57</v>
          </cell>
          <cell r="P540">
            <v>165.57</v>
          </cell>
          <cell r="Q540">
            <v>0</v>
          </cell>
          <cell r="R540">
            <v>165.57</v>
          </cell>
        </row>
        <row r="541">
          <cell r="A541">
            <v>513436</v>
          </cell>
          <cell r="B541" t="str">
            <v>Fysh Blk 34 Sec 37 LV Upgrade</v>
          </cell>
          <cell r="C541" t="str">
            <v>Fyshwick Blk 34 Sec 37 LV Upgrade</v>
          </cell>
          <cell r="D541" t="str">
            <v>Elec Ntwk Project Management</v>
          </cell>
          <cell r="E541" t="str">
            <v>Design</v>
          </cell>
          <cell r="F541">
            <v>37400</v>
          </cell>
          <cell r="G541">
            <v>37469</v>
          </cell>
          <cell r="H541" t="str">
            <v>Cortes, Frank</v>
          </cell>
          <cell r="I541">
            <v>0</v>
          </cell>
          <cell r="J541">
            <v>2101</v>
          </cell>
          <cell r="K541" t="str">
            <v>CIPEN Special Reqst</v>
          </cell>
          <cell r="L541">
            <v>29131</v>
          </cell>
          <cell r="M541">
            <v>70101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</row>
        <row r="542">
          <cell r="A542">
            <v>513437</v>
          </cell>
          <cell r="B542" t="str">
            <v>Bart Blk 1 Sec 29 LV Upgrade</v>
          </cell>
          <cell r="C542" t="str">
            <v>Barton Blk 1 Sec 29 LV Upgrade to Telopea Park</v>
          </cell>
          <cell r="D542" t="str">
            <v>Elec Ntwk Project Management</v>
          </cell>
          <cell r="E542" t="str">
            <v>Design</v>
          </cell>
          <cell r="F542">
            <v>37408</v>
          </cell>
          <cell r="G542">
            <v>37530</v>
          </cell>
          <cell r="H542" t="str">
            <v>Chan, Mr. Daniel</v>
          </cell>
          <cell r="I542">
            <v>0</v>
          </cell>
          <cell r="J542">
            <v>2101</v>
          </cell>
          <cell r="K542" t="str">
            <v>CIPEN Special Reqst</v>
          </cell>
          <cell r="L542">
            <v>29131</v>
          </cell>
          <cell r="M542">
            <v>70101</v>
          </cell>
          <cell r="N542">
            <v>453.56</v>
          </cell>
          <cell r="O542">
            <v>453.56</v>
          </cell>
          <cell r="P542">
            <v>453.56</v>
          </cell>
          <cell r="Q542">
            <v>0</v>
          </cell>
          <cell r="R542">
            <v>453.56</v>
          </cell>
        </row>
        <row r="543">
          <cell r="A543">
            <v>513438</v>
          </cell>
          <cell r="B543" t="str">
            <v>Cook Blk 1 Sec 49 Reloc LV</v>
          </cell>
          <cell r="C543" t="str">
            <v>Cook Blk 1 Sec 49 Relocate LV cable</v>
          </cell>
          <cell r="D543" t="str">
            <v>Elec Ntwk Project Management</v>
          </cell>
          <cell r="E543" t="str">
            <v>Design</v>
          </cell>
          <cell r="F543">
            <v>37408</v>
          </cell>
          <cell r="G543">
            <v>37530</v>
          </cell>
          <cell r="H543" t="str">
            <v>Singh, Mr. Darshan</v>
          </cell>
          <cell r="I543">
            <v>0</v>
          </cell>
          <cell r="J543">
            <v>2101</v>
          </cell>
          <cell r="K543" t="str">
            <v>CIPEN Special Reqst</v>
          </cell>
          <cell r="L543">
            <v>29131</v>
          </cell>
          <cell r="M543">
            <v>70101</v>
          </cell>
          <cell r="N543">
            <v>360.74</v>
          </cell>
          <cell r="O543">
            <v>360.74</v>
          </cell>
          <cell r="P543">
            <v>360.74</v>
          </cell>
          <cell r="Q543">
            <v>0</v>
          </cell>
          <cell r="R543">
            <v>360.74</v>
          </cell>
        </row>
        <row r="544">
          <cell r="A544">
            <v>513440</v>
          </cell>
          <cell r="B544" t="str">
            <v>Gung Blk 22 Sec 67 LV Su</v>
          </cell>
          <cell r="C544" t="str">
            <v>Gungahlin Blk 22 Sec 67 LV Supply to 7 Units</v>
          </cell>
          <cell r="D544" t="str">
            <v>Elec Ntwk Project Management</v>
          </cell>
          <cell r="E544" t="str">
            <v>Design</v>
          </cell>
          <cell r="F544">
            <v>37408</v>
          </cell>
          <cell r="G544">
            <v>37653</v>
          </cell>
          <cell r="H544" t="str">
            <v>Chan, Mr. Daniel</v>
          </cell>
          <cell r="I544">
            <v>0</v>
          </cell>
          <cell r="J544">
            <v>2101</v>
          </cell>
          <cell r="K544" t="str">
            <v>CIPEN Urban Infill</v>
          </cell>
          <cell r="L544">
            <v>29131</v>
          </cell>
          <cell r="M544">
            <v>70101</v>
          </cell>
          <cell r="N544">
            <v>347.75</v>
          </cell>
          <cell r="O544">
            <v>347.75</v>
          </cell>
          <cell r="P544">
            <v>347.75</v>
          </cell>
          <cell r="Q544">
            <v>0</v>
          </cell>
          <cell r="R544">
            <v>347.75</v>
          </cell>
        </row>
        <row r="545">
          <cell r="A545">
            <v>513441</v>
          </cell>
          <cell r="B545" t="str">
            <v>Reid Blk 18 Sec 24 Reloc OH</v>
          </cell>
          <cell r="C545" t="str">
            <v>Reid Blk 18 Sec 24 Relocate OH to UG</v>
          </cell>
          <cell r="D545" t="str">
            <v>Elec Ntwk Project Management</v>
          </cell>
          <cell r="E545" t="str">
            <v>Design</v>
          </cell>
          <cell r="F545">
            <v>37408</v>
          </cell>
          <cell r="G545">
            <v>37499</v>
          </cell>
          <cell r="H545" t="str">
            <v>Singh, Mr. Darshan</v>
          </cell>
          <cell r="I545">
            <v>0</v>
          </cell>
          <cell r="J545">
            <v>2101</v>
          </cell>
          <cell r="K545" t="str">
            <v>CIPEN Special Reqst</v>
          </cell>
          <cell r="L545">
            <v>29131</v>
          </cell>
          <cell r="M545">
            <v>70101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</row>
        <row r="546">
          <cell r="A546">
            <v>513442</v>
          </cell>
          <cell r="B546" t="str">
            <v>Red H  Blk 1 Sec 56 LV Upgd</v>
          </cell>
          <cell r="C546" t="str">
            <v>Red Hill Blk 1 Sec 56 Supply upgrade to Federal Gold Course</v>
          </cell>
          <cell r="D546" t="str">
            <v>Elec Ntwk Project Management</v>
          </cell>
          <cell r="E546" t="str">
            <v>Design</v>
          </cell>
          <cell r="F546">
            <v>37377</v>
          </cell>
          <cell r="G546">
            <v>37500</v>
          </cell>
          <cell r="H546" t="str">
            <v>Chan, Mr. Daniel</v>
          </cell>
          <cell r="I546">
            <v>0</v>
          </cell>
          <cell r="J546">
            <v>2101</v>
          </cell>
          <cell r="K546" t="str">
            <v>CIPEN Special Reqst</v>
          </cell>
          <cell r="L546">
            <v>29131</v>
          </cell>
          <cell r="M546">
            <v>70101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</row>
        <row r="547">
          <cell r="A547">
            <v>513443</v>
          </cell>
          <cell r="B547" t="str">
            <v>Turn Blk 19 &amp; 20 Sec 39 LV</v>
          </cell>
          <cell r="C547" t="str">
            <v>Turner Blk 19 &amp; 20 Sec 39 LV Relocation</v>
          </cell>
          <cell r="D547" t="str">
            <v>Elec Ntwk Project Management</v>
          </cell>
          <cell r="E547" t="str">
            <v>Design</v>
          </cell>
          <cell r="F547">
            <v>37425</v>
          </cell>
          <cell r="G547">
            <v>37469</v>
          </cell>
          <cell r="H547" t="str">
            <v>Chan, Mr. Daniel</v>
          </cell>
          <cell r="I547">
            <v>0</v>
          </cell>
          <cell r="J547">
            <v>2101</v>
          </cell>
          <cell r="K547" t="str">
            <v>CIPEN Special Reqst</v>
          </cell>
          <cell r="L547">
            <v>29131</v>
          </cell>
          <cell r="M547">
            <v>70101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A548">
            <v>513444</v>
          </cell>
          <cell r="B548" t="str">
            <v>Nich Sec 89 Reloc HV Cable</v>
          </cell>
          <cell r="C548" t="str">
            <v>Nicholls Sec 89 Lower/Reloc HV UG cable Adj SWS 8386</v>
          </cell>
          <cell r="D548" t="str">
            <v>Elec Ntwk Project Management</v>
          </cell>
          <cell r="E548" t="str">
            <v>Design</v>
          </cell>
          <cell r="F548">
            <v>37438</v>
          </cell>
          <cell r="G548">
            <v>37529</v>
          </cell>
          <cell r="H548" t="str">
            <v>Walisundara, Mrs. Lakshmi</v>
          </cell>
          <cell r="I548">
            <v>0</v>
          </cell>
          <cell r="J548">
            <v>2101</v>
          </cell>
          <cell r="K548" t="str">
            <v>CIPEN Special Reqst</v>
          </cell>
          <cell r="L548">
            <v>29131</v>
          </cell>
          <cell r="M548">
            <v>70101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A549">
            <v>513445</v>
          </cell>
          <cell r="B549" t="str">
            <v>Belc Benjamin Offices Reloc HV</v>
          </cell>
          <cell r="C549" t="str">
            <v>Belconnen Benjamin Offices Relocate HV cable</v>
          </cell>
          <cell r="D549" t="str">
            <v>Elec Ntwk Project Management</v>
          </cell>
          <cell r="E549" t="str">
            <v>Design</v>
          </cell>
          <cell r="F549">
            <v>37438</v>
          </cell>
          <cell r="G549">
            <v>37591</v>
          </cell>
          <cell r="H549" t="str">
            <v>Singh, Mr. Darshan</v>
          </cell>
          <cell r="I549">
            <v>0</v>
          </cell>
          <cell r="J549">
            <v>2101</v>
          </cell>
          <cell r="K549" t="str">
            <v>CIPEN Special Reqst</v>
          </cell>
          <cell r="L549">
            <v>29131</v>
          </cell>
          <cell r="M549">
            <v>70101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A550">
            <v>513446</v>
          </cell>
          <cell r="B550" t="str">
            <v>Gung 21/167 LV Supply</v>
          </cell>
          <cell r="C550" t="str">
            <v>Gungahlin Blk 21 Sec 167 LV Supply to 6 Units</v>
          </cell>
          <cell r="D550" t="str">
            <v>Elec Ntwk Project Management</v>
          </cell>
          <cell r="E550" t="str">
            <v>Design</v>
          </cell>
          <cell r="F550">
            <v>37438</v>
          </cell>
          <cell r="G550">
            <v>37621</v>
          </cell>
          <cell r="H550" t="str">
            <v>Singh, Mr. Darshan</v>
          </cell>
          <cell r="I550">
            <v>0</v>
          </cell>
          <cell r="J550">
            <v>2101</v>
          </cell>
          <cell r="K550" t="str">
            <v>CIPEN Urban Infill</v>
          </cell>
          <cell r="L550">
            <v>29131</v>
          </cell>
          <cell r="M550">
            <v>70101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A551">
            <v>513447</v>
          </cell>
          <cell r="B551" t="str">
            <v>Yarra 16-18/56 LV Supply</v>
          </cell>
          <cell r="C551" t="str">
            <v>Yarralumla Blk 16-18 Sec 56 LV Supply to 6 Units</v>
          </cell>
          <cell r="D551" t="str">
            <v>Elec Ntwk Project Management</v>
          </cell>
          <cell r="E551" t="str">
            <v>Design</v>
          </cell>
          <cell r="F551">
            <v>37438</v>
          </cell>
          <cell r="G551">
            <v>37529</v>
          </cell>
          <cell r="H551" t="str">
            <v>Ochmanski, Mrs. Dana</v>
          </cell>
          <cell r="I551">
            <v>0</v>
          </cell>
          <cell r="J551">
            <v>2101</v>
          </cell>
          <cell r="K551" t="str">
            <v>CIPEN Urban Infill</v>
          </cell>
          <cell r="L551">
            <v>29131</v>
          </cell>
          <cell r="M551">
            <v>70101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A552">
            <v>514250</v>
          </cell>
          <cell r="B552" t="str">
            <v>New Urban Development Budget</v>
          </cell>
          <cell r="C552" t="str">
            <v>New Urban Development Budge</v>
          </cell>
          <cell r="D552" t="str">
            <v>Elec Ntwk Project Management</v>
          </cell>
          <cell r="E552" t="str">
            <v>APPROVED</v>
          </cell>
          <cell r="F552">
            <v>37073</v>
          </cell>
          <cell r="H552" t="str">
            <v>Baker, Mr. Robert</v>
          </cell>
          <cell r="I552">
            <v>2029999.89</v>
          </cell>
          <cell r="J552">
            <v>2101</v>
          </cell>
          <cell r="K552" t="str">
            <v>CIPEN Urban Dvlpmnt</v>
          </cell>
          <cell r="L552">
            <v>29131</v>
          </cell>
          <cell r="M552">
            <v>70101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A553">
            <v>514251</v>
          </cell>
          <cell r="B553" t="str">
            <v>Urban Infill Budget</v>
          </cell>
          <cell r="C553" t="str">
            <v>Urban Infill Budget</v>
          </cell>
          <cell r="D553" t="str">
            <v>Elec Ntwk Project Management</v>
          </cell>
          <cell r="E553" t="str">
            <v>APPROVED</v>
          </cell>
          <cell r="F553">
            <v>37073</v>
          </cell>
          <cell r="H553" t="str">
            <v>Baker, Mr. Robert</v>
          </cell>
          <cell r="I553">
            <v>1468965.48</v>
          </cell>
          <cell r="J553">
            <v>2101</v>
          </cell>
          <cell r="K553" t="str">
            <v>CIPEN Urban Infill</v>
          </cell>
          <cell r="L553">
            <v>29131</v>
          </cell>
          <cell r="M553">
            <v>70101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A554">
            <v>514252</v>
          </cell>
          <cell r="B554" t="str">
            <v>Commercial/Industrial Budget</v>
          </cell>
          <cell r="C554" t="str">
            <v>Commercial/Industrial Budget</v>
          </cell>
          <cell r="D554" t="str">
            <v>Elec Ntwk Project Management</v>
          </cell>
          <cell r="E554" t="str">
            <v>APPROVED</v>
          </cell>
          <cell r="F554">
            <v>37073</v>
          </cell>
          <cell r="H554" t="str">
            <v>Baker, Mr. Robert</v>
          </cell>
          <cell r="I554">
            <v>3050000.01</v>
          </cell>
          <cell r="J554">
            <v>2101</v>
          </cell>
          <cell r="K554" t="str">
            <v>CIPEN Com/Ind Dvlpm</v>
          </cell>
          <cell r="L554">
            <v>29131</v>
          </cell>
          <cell r="M554">
            <v>70101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A555">
            <v>514253</v>
          </cell>
          <cell r="B555" t="str">
            <v>Special Requests Budget</v>
          </cell>
          <cell r="C555" t="str">
            <v>Special Customer Requests Budget</v>
          </cell>
          <cell r="D555" t="str">
            <v>Elec Ntwk Project Management</v>
          </cell>
          <cell r="E555" t="str">
            <v>APPROVED</v>
          </cell>
          <cell r="F555">
            <v>37073</v>
          </cell>
          <cell r="H555" t="str">
            <v>Baker, Mr. Robert</v>
          </cell>
          <cell r="I555">
            <v>1250000.05</v>
          </cell>
          <cell r="J555">
            <v>2101</v>
          </cell>
          <cell r="K555" t="str">
            <v>CIPEN Special Reqst</v>
          </cell>
          <cell r="L555">
            <v>29131</v>
          </cell>
          <cell r="M555">
            <v>70101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A556">
            <v>514254</v>
          </cell>
          <cell r="B556" t="str">
            <v>Service Meters Budget</v>
          </cell>
          <cell r="C556" t="str">
            <v>Franchise Meters/Services Budget</v>
          </cell>
          <cell r="D556" t="str">
            <v>Elec Ntwk Project Management</v>
          </cell>
          <cell r="E556" t="str">
            <v>APPROVED</v>
          </cell>
          <cell r="F556">
            <v>37073</v>
          </cell>
          <cell r="H556" t="str">
            <v>Baker, Mr. Robert</v>
          </cell>
          <cell r="I556">
            <v>2131034.2799999998</v>
          </cell>
          <cell r="J556">
            <v>2101</v>
          </cell>
          <cell r="K556" t="str">
            <v>CIPEN Serv &amp; Meters</v>
          </cell>
          <cell r="L556">
            <v>29131</v>
          </cell>
          <cell r="M556">
            <v>70101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A557">
            <v>514255</v>
          </cell>
          <cell r="B557" t="str">
            <v>Subtran &amp; Zone Sub Budget</v>
          </cell>
          <cell r="C557" t="str">
            <v>Subtran &amp; Zone Substation Budget</v>
          </cell>
          <cell r="D557" t="str">
            <v>Elec Ntwk Asset Performance</v>
          </cell>
          <cell r="E557" t="str">
            <v>APPROVED</v>
          </cell>
          <cell r="F557">
            <v>37073</v>
          </cell>
          <cell r="H557" t="str">
            <v>Vress, Mr. Stefan</v>
          </cell>
          <cell r="I557">
            <v>526499.87</v>
          </cell>
          <cell r="J557">
            <v>2105</v>
          </cell>
          <cell r="K557" t="str">
            <v>CIPEN ZSS Replace</v>
          </cell>
          <cell r="L557">
            <v>29131</v>
          </cell>
          <cell r="M557">
            <v>70102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A558">
            <v>514256</v>
          </cell>
          <cell r="B558" t="str">
            <v>Distribution OH Replace Budget</v>
          </cell>
          <cell r="C558" t="str">
            <v>Distribution OH Replace Budget</v>
          </cell>
          <cell r="D558" t="str">
            <v>Elec Ntwk Asset Performance</v>
          </cell>
          <cell r="E558" t="str">
            <v>APPROVED</v>
          </cell>
          <cell r="F558">
            <v>37073</v>
          </cell>
          <cell r="H558" t="str">
            <v>Vress, Mr. Stefan</v>
          </cell>
          <cell r="I558">
            <v>3290500.1</v>
          </cell>
          <cell r="J558">
            <v>2105</v>
          </cell>
          <cell r="K558" t="str">
            <v>CIPEN DS O/H Replac</v>
          </cell>
          <cell r="L558">
            <v>29131</v>
          </cell>
          <cell r="M558">
            <v>70102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A559">
            <v>514257</v>
          </cell>
          <cell r="B559" t="str">
            <v>Distribut S/S Replace Budget</v>
          </cell>
          <cell r="C559" t="str">
            <v>Distribution Substation Replace Budget</v>
          </cell>
          <cell r="D559" t="str">
            <v>Elec Ntwk Asset Performance</v>
          </cell>
          <cell r="E559" t="str">
            <v>APPROVED</v>
          </cell>
          <cell r="F559">
            <v>37073</v>
          </cell>
          <cell r="H559" t="str">
            <v>Vress, Mr. Stefan</v>
          </cell>
          <cell r="I559">
            <v>1219999.92</v>
          </cell>
          <cell r="J559">
            <v>2105</v>
          </cell>
          <cell r="K559" t="str">
            <v>CIPEN DS S/S Replac</v>
          </cell>
          <cell r="L559">
            <v>29131</v>
          </cell>
          <cell r="M559">
            <v>70102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A560">
            <v>514258</v>
          </cell>
          <cell r="B560" t="str">
            <v>Meter/Service Replace Budget</v>
          </cell>
          <cell r="C560" t="str">
            <v>Meter/Service Replace Budge</v>
          </cell>
          <cell r="D560" t="str">
            <v>Elec Ntwk Asset Performance</v>
          </cell>
          <cell r="E560" t="str">
            <v>APPROVED</v>
          </cell>
          <cell r="F560">
            <v>37073</v>
          </cell>
          <cell r="H560" t="str">
            <v>Vress, Mr. Stefan</v>
          </cell>
          <cell r="I560">
            <v>400000</v>
          </cell>
          <cell r="J560">
            <v>2105</v>
          </cell>
          <cell r="K560" t="str">
            <v>CIPEN Meter Replace</v>
          </cell>
          <cell r="L560">
            <v>29131</v>
          </cell>
          <cell r="M560">
            <v>70102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A561">
            <v>514259</v>
          </cell>
          <cell r="B561" t="str">
            <v>Distrib Sys Augment Budget</v>
          </cell>
          <cell r="C561" t="str">
            <v>Distribution System Augment Budget</v>
          </cell>
          <cell r="D561" t="str">
            <v>Elec Ntwk Strategy&amp;Regulatory</v>
          </cell>
          <cell r="E561" t="str">
            <v>APPROVED</v>
          </cell>
          <cell r="F561">
            <v>37073</v>
          </cell>
          <cell r="H561" t="str">
            <v>Howe, Mr. David Charles</v>
          </cell>
          <cell r="I561">
            <v>1254999.9099999999</v>
          </cell>
          <cell r="J561">
            <v>2102</v>
          </cell>
          <cell r="K561" t="str">
            <v>CIPEN DS Sys Augmen</v>
          </cell>
          <cell r="L561">
            <v>29131</v>
          </cell>
          <cell r="M561">
            <v>70103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A562">
            <v>514260</v>
          </cell>
          <cell r="B562" t="str">
            <v>Distrib Sys Automation Budget</v>
          </cell>
          <cell r="C562" t="str">
            <v>Distribution System Automation Budget</v>
          </cell>
          <cell r="D562" t="str">
            <v>Elec Ntwk Strategy&amp;Regulatory</v>
          </cell>
          <cell r="E562" t="str">
            <v>APPROVED</v>
          </cell>
          <cell r="F562">
            <v>37073</v>
          </cell>
          <cell r="H562" t="str">
            <v>Howe, Mr. David Charles</v>
          </cell>
          <cell r="I562">
            <v>95000</v>
          </cell>
          <cell r="J562">
            <v>2102</v>
          </cell>
          <cell r="K562" t="str">
            <v>CIPEN DS Sys Automa</v>
          </cell>
          <cell r="L562">
            <v>29131</v>
          </cell>
          <cell r="M562">
            <v>70103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A563">
            <v>514261</v>
          </cell>
          <cell r="B563" t="str">
            <v>Fire Mitigation Budget</v>
          </cell>
          <cell r="C563" t="str">
            <v>Fire Mitigation Budget</v>
          </cell>
          <cell r="D563" t="str">
            <v>Elec Ntwk Strategy&amp;Regulatory</v>
          </cell>
          <cell r="E563" t="str">
            <v>APPROVED</v>
          </cell>
          <cell r="F563">
            <v>37073</v>
          </cell>
          <cell r="H563" t="str">
            <v>Howe, Mr. David Charles</v>
          </cell>
          <cell r="I563">
            <v>202999.95</v>
          </cell>
          <cell r="J563">
            <v>2102</v>
          </cell>
          <cell r="K563" t="str">
            <v>CIPEN Fire Mitigat</v>
          </cell>
          <cell r="L563">
            <v>29131</v>
          </cell>
          <cell r="M563">
            <v>70103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A564">
            <v>514262</v>
          </cell>
          <cell r="B564" t="str">
            <v>IT Projects Elec Ntwk Budget</v>
          </cell>
          <cell r="C564" t="str">
            <v>IT Projects Elec Ntwk Budget</v>
          </cell>
          <cell r="D564" t="str">
            <v>Elec Ntwk Asset Performance</v>
          </cell>
          <cell r="E564" t="str">
            <v>APPROVED</v>
          </cell>
          <cell r="F564">
            <v>37073</v>
          </cell>
          <cell r="H564" t="str">
            <v>Vress, Mr. Stefan</v>
          </cell>
          <cell r="I564">
            <v>1535000.01</v>
          </cell>
          <cell r="J564">
            <v>2105</v>
          </cell>
          <cell r="K564" t="str">
            <v>CIPEN IT Projects</v>
          </cell>
          <cell r="L564">
            <v>29731</v>
          </cell>
          <cell r="M564">
            <v>70108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A565">
            <v>514263</v>
          </cell>
          <cell r="B565" t="str">
            <v>Rural Develop Budget</v>
          </cell>
          <cell r="C565" t="str">
            <v>Rural Development Budget</v>
          </cell>
          <cell r="D565" t="str">
            <v>Elec Ntwk Project Management</v>
          </cell>
          <cell r="E565" t="str">
            <v>APPROVED</v>
          </cell>
          <cell r="F565">
            <v>37073</v>
          </cell>
          <cell r="G565">
            <v>37437</v>
          </cell>
          <cell r="H565" t="str">
            <v>Wallace, Christopher</v>
          </cell>
          <cell r="I565">
            <v>0</v>
          </cell>
          <cell r="J565">
            <v>2101</v>
          </cell>
          <cell r="K565" t="str">
            <v>CIPEN Rural Dvlpmnt</v>
          </cell>
          <cell r="L565">
            <v>29131</v>
          </cell>
          <cell r="M565">
            <v>70101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A566">
            <v>514264</v>
          </cell>
          <cell r="B566" t="str">
            <v>ZZS Augmentation Budget</v>
          </cell>
          <cell r="C566" t="str">
            <v>Zone Substation Augmentation Budget</v>
          </cell>
          <cell r="D566" t="str">
            <v>Elec Ntwk Strategy&amp;Regulatory</v>
          </cell>
          <cell r="E566" t="str">
            <v>APPROVED</v>
          </cell>
          <cell r="F566">
            <v>37073</v>
          </cell>
          <cell r="H566" t="str">
            <v>Walker, Mr. Christopher</v>
          </cell>
          <cell r="I566">
            <v>0</v>
          </cell>
          <cell r="J566">
            <v>2102</v>
          </cell>
          <cell r="K566" t="str">
            <v>CIPEN ZSS Augment</v>
          </cell>
          <cell r="L566">
            <v>29131</v>
          </cell>
          <cell r="M566">
            <v>70103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A567">
            <v>514265</v>
          </cell>
          <cell r="B567" t="str">
            <v>DS S/S Augment Budget</v>
          </cell>
          <cell r="C567" t="str">
            <v>Distribution Substation Augmentation Budget</v>
          </cell>
          <cell r="D567" t="str">
            <v>Elec Ntwk Strategy&amp;Regulatory</v>
          </cell>
          <cell r="E567" t="str">
            <v>APPROVED</v>
          </cell>
          <cell r="F567">
            <v>37073</v>
          </cell>
          <cell r="H567" t="str">
            <v>Walker, Mr. Christopher</v>
          </cell>
          <cell r="I567">
            <v>0</v>
          </cell>
          <cell r="J567">
            <v>2102</v>
          </cell>
          <cell r="K567" t="str">
            <v>CIPEN DS S/S Augmen</v>
          </cell>
          <cell r="L567">
            <v>29131</v>
          </cell>
          <cell r="M567">
            <v>70103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A568">
            <v>514266</v>
          </cell>
          <cell r="B568" t="str">
            <v>Distribution UG Replace Budget</v>
          </cell>
          <cell r="C568" t="str">
            <v>Distribution Underground Replacement Budget</v>
          </cell>
          <cell r="D568" t="str">
            <v>Elec Ntwk Asset Performance</v>
          </cell>
          <cell r="E568" t="str">
            <v>APPROVED</v>
          </cell>
          <cell r="F568">
            <v>37073</v>
          </cell>
          <cell r="H568" t="str">
            <v>Walker, Mr. Christopher</v>
          </cell>
          <cell r="I568">
            <v>0</v>
          </cell>
          <cell r="J568">
            <v>2105</v>
          </cell>
          <cell r="K568" t="str">
            <v>CIPEN DS U/G Replac</v>
          </cell>
          <cell r="L568">
            <v>29131</v>
          </cell>
          <cell r="M568">
            <v>70102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A569">
            <v>515007</v>
          </cell>
          <cell r="B569" t="str">
            <v>City ANU - SCHOOL OF MUSIC</v>
          </cell>
          <cell r="C569" t="str">
            <v>Acton ANU School of Music Relocation of Second Cable</v>
          </cell>
          <cell r="D569" t="str">
            <v>Network Systems</v>
          </cell>
          <cell r="E569" t="str">
            <v>CLOSED</v>
          </cell>
          <cell r="F569">
            <v>36708</v>
          </cell>
          <cell r="H569" t="str">
            <v>Peisley, Mr. Warren</v>
          </cell>
          <cell r="I569">
            <v>27177</v>
          </cell>
          <cell r="J569">
            <v>2101</v>
          </cell>
          <cell r="K569" t="str">
            <v>CIP ELEC Retic</v>
          </cell>
          <cell r="L569">
            <v>29131</v>
          </cell>
          <cell r="M569">
            <v>70123</v>
          </cell>
          <cell r="N569">
            <v>0</v>
          </cell>
          <cell r="O569">
            <v>111.21</v>
          </cell>
          <cell r="P569">
            <v>0</v>
          </cell>
          <cell r="Q569">
            <v>19598.48</v>
          </cell>
          <cell r="R569">
            <v>19598.48</v>
          </cell>
        </row>
        <row r="570">
          <cell r="A570" t="str">
            <v>100748a</v>
          </cell>
          <cell r="B570" t="str">
            <v>Chamber S/S Enclosure</v>
          </cell>
          <cell r="C570" t="str">
            <v>Chamber S/S Enclosure</v>
          </cell>
          <cell r="D570" t="str">
            <v>Network Systems Sth</v>
          </cell>
          <cell r="E570" t="str">
            <v>Field Complete</v>
          </cell>
          <cell r="F570">
            <v>35065</v>
          </cell>
          <cell r="G570">
            <v>36336</v>
          </cell>
          <cell r="H570" t="str">
            <v>Walisundara, Mr. Upul</v>
          </cell>
          <cell r="I570">
            <v>0</v>
          </cell>
          <cell r="J570">
            <v>2101</v>
          </cell>
          <cell r="K570" t="str">
            <v>CIP ELEC Dist Subs</v>
          </cell>
          <cell r="L570">
            <v>29131</v>
          </cell>
          <cell r="M570">
            <v>70140</v>
          </cell>
          <cell r="N570">
            <v>0</v>
          </cell>
          <cell r="O570">
            <v>0</v>
          </cell>
          <cell r="P570">
            <v>22810.57</v>
          </cell>
          <cell r="Q570">
            <v>0</v>
          </cell>
          <cell r="R570">
            <v>22810.57</v>
          </cell>
        </row>
        <row r="571">
          <cell r="A571" t="str">
            <v>100853a</v>
          </cell>
          <cell r="B571" t="str">
            <v>Mitc 2/9 LV Supply Comm</v>
          </cell>
          <cell r="C571" t="str">
            <v>Mitchell 2/9 LV Supply Comm</v>
          </cell>
          <cell r="D571" t="str">
            <v>Network Systems Sth</v>
          </cell>
          <cell r="E571" t="str">
            <v>Field Complete</v>
          </cell>
          <cell r="F571">
            <v>35065</v>
          </cell>
          <cell r="G571">
            <v>36556</v>
          </cell>
          <cell r="H571" t="str">
            <v>Walisundara, Mr. Upul</v>
          </cell>
          <cell r="I571">
            <v>0</v>
          </cell>
          <cell r="J571">
            <v>2101</v>
          </cell>
          <cell r="K571" t="str">
            <v>CIP ELEC O/H Retic</v>
          </cell>
          <cell r="L571">
            <v>29131</v>
          </cell>
          <cell r="M571">
            <v>70124</v>
          </cell>
          <cell r="N571">
            <v>0</v>
          </cell>
          <cell r="O571">
            <v>0</v>
          </cell>
          <cell r="P571">
            <v>6142.24</v>
          </cell>
          <cell r="Q571">
            <v>0</v>
          </cell>
          <cell r="R571">
            <v>6142.24</v>
          </cell>
        </row>
        <row r="572">
          <cell r="A572" t="str">
            <v>100952a</v>
          </cell>
          <cell r="B572" t="str">
            <v>Page HVLVSL Relo S/W Aug</v>
          </cell>
          <cell r="C572" t="str">
            <v>Page HV LV SL Relo S/W Augmentation</v>
          </cell>
          <cell r="D572" t="str">
            <v>Network Systems Nth</v>
          </cell>
          <cell r="E572" t="str">
            <v>CLOSED</v>
          </cell>
          <cell r="F572">
            <v>37043</v>
          </cell>
          <cell r="G572">
            <v>37406</v>
          </cell>
          <cell r="H572" t="str">
            <v>Smith, Mr. Warren</v>
          </cell>
          <cell r="I572">
            <v>72100</v>
          </cell>
          <cell r="J572">
            <v>2101</v>
          </cell>
          <cell r="K572" t="str">
            <v>CIP ELEC O/H Retic</v>
          </cell>
          <cell r="L572">
            <v>29131</v>
          </cell>
          <cell r="M572">
            <v>70124</v>
          </cell>
          <cell r="N572">
            <v>0</v>
          </cell>
          <cell r="O572">
            <v>25399.59</v>
          </cell>
          <cell r="P572">
            <v>0</v>
          </cell>
          <cell r="Q572">
            <v>69582.929999999993</v>
          </cell>
          <cell r="R572">
            <v>69582.929999999993</v>
          </cell>
        </row>
        <row r="573">
          <cell r="A573" t="str">
            <v>502012a</v>
          </cell>
          <cell r="B573" t="str">
            <v>Phillip FP  9/23 HV/LV U/Gnd</v>
          </cell>
          <cell r="C573" t="str">
            <v>Phillip FP 9/23 HV/LV U/Gnd</v>
          </cell>
          <cell r="D573" t="str">
            <v>Network Systems Sth</v>
          </cell>
          <cell r="E573" t="str">
            <v>Design</v>
          </cell>
          <cell r="F573">
            <v>35065</v>
          </cell>
          <cell r="H573" t="str">
            <v>Walisundara, Mr. Upul</v>
          </cell>
          <cell r="I573">
            <v>0</v>
          </cell>
          <cell r="J573">
            <v>2101</v>
          </cell>
          <cell r="K573" t="str">
            <v>CIP ELEC U/G Retic</v>
          </cell>
          <cell r="L573">
            <v>29131</v>
          </cell>
          <cell r="M573">
            <v>70123</v>
          </cell>
          <cell r="N573">
            <v>-237.35</v>
          </cell>
          <cell r="O573">
            <v>-237.35</v>
          </cell>
          <cell r="P573">
            <v>0</v>
          </cell>
          <cell r="Q573">
            <v>0</v>
          </cell>
          <cell r="R573">
            <v>0</v>
          </cell>
        </row>
        <row r="574">
          <cell r="A574" t="str">
            <v>502016a</v>
          </cell>
          <cell r="B574" t="str">
            <v>Jerra Harman S2062  Lv Ugde</v>
          </cell>
          <cell r="C574" t="str">
            <v>Jerra Harman S2062  Lv Ugde</v>
          </cell>
          <cell r="D574" t="str">
            <v>Network Systems Sth</v>
          </cell>
          <cell r="E574" t="str">
            <v>Field Complete</v>
          </cell>
          <cell r="F574">
            <v>35065</v>
          </cell>
          <cell r="G574">
            <v>36519</v>
          </cell>
          <cell r="H574" t="str">
            <v>Saint, Mr. Len</v>
          </cell>
          <cell r="I574">
            <v>0</v>
          </cell>
          <cell r="J574">
            <v>2101</v>
          </cell>
          <cell r="K574" t="str">
            <v>CIP ELEC O/H Retic</v>
          </cell>
          <cell r="L574">
            <v>29131</v>
          </cell>
          <cell r="M574">
            <v>70124</v>
          </cell>
          <cell r="N574">
            <v>0</v>
          </cell>
          <cell r="O574">
            <v>0</v>
          </cell>
          <cell r="P574">
            <v>8410.3799999999992</v>
          </cell>
          <cell r="Q574">
            <v>0</v>
          </cell>
          <cell r="R574">
            <v>8410.3799999999992</v>
          </cell>
        </row>
        <row r="575">
          <cell r="A575" t="str">
            <v>502058a</v>
          </cell>
          <cell r="B575" t="str">
            <v>Parkes SS1002Renew Substation</v>
          </cell>
          <cell r="C575" t="str">
            <v>Parkes SS1002 Renew Substation</v>
          </cell>
          <cell r="D575" t="str">
            <v>Network Systems Sth</v>
          </cell>
          <cell r="E575" t="str">
            <v>CAPITALISED WAITING CLOSURE</v>
          </cell>
          <cell r="F575">
            <v>35065</v>
          </cell>
          <cell r="G575">
            <v>37069</v>
          </cell>
          <cell r="H575" t="str">
            <v>Smith, Mr. Gary</v>
          </cell>
          <cell r="I575">
            <v>154513</v>
          </cell>
          <cell r="J575">
            <v>2101</v>
          </cell>
          <cell r="K575" t="str">
            <v>CIP ELEC U/G Retic</v>
          </cell>
          <cell r="L575">
            <v>29131</v>
          </cell>
          <cell r="M575">
            <v>70123</v>
          </cell>
          <cell r="N575">
            <v>0</v>
          </cell>
          <cell r="O575">
            <v>0</v>
          </cell>
          <cell r="P575">
            <v>0</v>
          </cell>
          <cell r="Q575">
            <v>105242.93</v>
          </cell>
          <cell r="R575">
            <v>105242.93</v>
          </cell>
        </row>
        <row r="576">
          <cell r="A576" t="str">
            <v>502067a</v>
          </cell>
          <cell r="B576" t="str">
            <v>Monash 4/52 LV  Islam Library</v>
          </cell>
          <cell r="C576" t="str">
            <v>Monash 4/52 LV Islam Library</v>
          </cell>
          <cell r="D576" t="str">
            <v>Network Systems Sth</v>
          </cell>
          <cell r="E576" t="str">
            <v>In Field</v>
          </cell>
          <cell r="F576">
            <v>35065</v>
          </cell>
          <cell r="H576" t="str">
            <v>Walisundara, Mrs. Lakshmi</v>
          </cell>
          <cell r="I576">
            <v>0</v>
          </cell>
          <cell r="J576">
            <v>2101</v>
          </cell>
          <cell r="K576" t="str">
            <v>CIP ELEC U/G Retic</v>
          </cell>
          <cell r="L576">
            <v>29131</v>
          </cell>
          <cell r="M576">
            <v>70123</v>
          </cell>
          <cell r="N576">
            <v>0</v>
          </cell>
          <cell r="O576">
            <v>16170.54</v>
          </cell>
          <cell r="P576">
            <v>16580.18</v>
          </cell>
          <cell r="Q576">
            <v>0</v>
          </cell>
          <cell r="R576">
            <v>16580.18</v>
          </cell>
        </row>
        <row r="577">
          <cell r="A577" t="str">
            <v>502069a</v>
          </cell>
          <cell r="B577" t="str">
            <v>Hume S23  HV Retic L/Fill Gas</v>
          </cell>
          <cell r="C577" t="str">
            <v>Hume S23 HV Retic L/Fill Gas</v>
          </cell>
          <cell r="D577" t="str">
            <v>Network Systems Sth</v>
          </cell>
          <cell r="E577" t="str">
            <v>CAPITALISED WAITING CLOSURE</v>
          </cell>
          <cell r="F577">
            <v>35065</v>
          </cell>
          <cell r="G577">
            <v>36826</v>
          </cell>
          <cell r="H577" t="str">
            <v>Forlin, Mr. Silvano Anthony</v>
          </cell>
          <cell r="I577">
            <v>0</v>
          </cell>
          <cell r="J577">
            <v>2101</v>
          </cell>
          <cell r="K577" t="str">
            <v>CIP ELEC U/G Retic</v>
          </cell>
          <cell r="L577">
            <v>29131</v>
          </cell>
          <cell r="M577">
            <v>70123</v>
          </cell>
          <cell r="N577">
            <v>0</v>
          </cell>
          <cell r="O577">
            <v>0</v>
          </cell>
          <cell r="P577">
            <v>0</v>
          </cell>
          <cell r="Q577">
            <v>111571.32</v>
          </cell>
          <cell r="R577">
            <v>111571.32</v>
          </cell>
        </row>
        <row r="578">
          <cell r="A578" t="str">
            <v>502097a</v>
          </cell>
          <cell r="B578" t="str">
            <v>Lyons 2/63 WodenZone HV Reloc</v>
          </cell>
          <cell r="C578" t="str">
            <v>Lyons 2/63 Woden Zone HV Reloc</v>
          </cell>
          <cell r="D578" t="str">
            <v>Network Systems Sth</v>
          </cell>
          <cell r="E578" t="str">
            <v>Field Complete</v>
          </cell>
          <cell r="F578">
            <v>35065</v>
          </cell>
          <cell r="G578">
            <v>36336</v>
          </cell>
          <cell r="H578" t="str">
            <v>Amaratunga, Mr. Edward</v>
          </cell>
          <cell r="I578">
            <v>0</v>
          </cell>
          <cell r="J578">
            <v>2101</v>
          </cell>
          <cell r="K578" t="str">
            <v>CIP ELEC U/G Retic</v>
          </cell>
          <cell r="L578">
            <v>29131</v>
          </cell>
          <cell r="M578">
            <v>70123</v>
          </cell>
          <cell r="N578">
            <v>0</v>
          </cell>
          <cell r="O578">
            <v>0</v>
          </cell>
          <cell r="P578">
            <v>21663.23</v>
          </cell>
          <cell r="Q578">
            <v>0</v>
          </cell>
          <cell r="R578">
            <v>21663.23</v>
          </cell>
        </row>
        <row r="579">
          <cell r="A579" t="str">
            <v>502107a</v>
          </cell>
          <cell r="B579" t="str">
            <v>Fyshwick 8/28 LV to  Optus</v>
          </cell>
          <cell r="C579" t="str">
            <v>Fyshwick 8/28 LV to Optus</v>
          </cell>
          <cell r="D579" t="str">
            <v>Network Systems Nth</v>
          </cell>
          <cell r="E579" t="str">
            <v>Field Complete</v>
          </cell>
          <cell r="F579">
            <v>35065</v>
          </cell>
          <cell r="G579">
            <v>36980</v>
          </cell>
          <cell r="H579" t="str">
            <v>Tinio, Mr. Raul</v>
          </cell>
          <cell r="I579">
            <v>0</v>
          </cell>
          <cell r="J579">
            <v>2101</v>
          </cell>
          <cell r="K579" t="str">
            <v>CIP ELEC O/H Retic</v>
          </cell>
          <cell r="L579">
            <v>29131</v>
          </cell>
          <cell r="M579">
            <v>70124</v>
          </cell>
          <cell r="N579">
            <v>0</v>
          </cell>
          <cell r="O579">
            <v>0</v>
          </cell>
          <cell r="P579">
            <v>1838.81</v>
          </cell>
          <cell r="Q579">
            <v>0</v>
          </cell>
          <cell r="R579">
            <v>1838.81</v>
          </cell>
        </row>
        <row r="580">
          <cell r="A580" t="str">
            <v>502471a</v>
          </cell>
          <cell r="B580" t="str">
            <v>Camp 8/22 Rep Mains</v>
          </cell>
          <cell r="C580" t="str">
            <v>Campbell 8/22 Replace Bare Mains with LV ABC</v>
          </cell>
          <cell r="D580" t="str">
            <v>Network Systems</v>
          </cell>
          <cell r="E580" t="str">
            <v>Field Complete</v>
          </cell>
          <cell r="F580">
            <v>36858</v>
          </cell>
          <cell r="H580" t="str">
            <v>Singh, Mr. Darshan</v>
          </cell>
          <cell r="I580">
            <v>0</v>
          </cell>
          <cell r="J580">
            <v>2101</v>
          </cell>
          <cell r="K580" t="str">
            <v>CIP ELEC Retic</v>
          </cell>
          <cell r="L580">
            <v>29131</v>
          </cell>
          <cell r="M580">
            <v>70123</v>
          </cell>
          <cell r="N580">
            <v>-420</v>
          </cell>
          <cell r="O580">
            <v>-420</v>
          </cell>
          <cell r="P580">
            <v>0</v>
          </cell>
          <cell r="Q580">
            <v>0</v>
          </cell>
          <cell r="R580">
            <v>0</v>
          </cell>
        </row>
        <row r="581">
          <cell r="A581" t="str">
            <v>502499a</v>
          </cell>
          <cell r="B581" t="str">
            <v>Capital Metering</v>
          </cell>
          <cell r="C581" t="str">
            <v>Capital Metering</v>
          </cell>
          <cell r="D581" t="str">
            <v>Network Systems Nth</v>
          </cell>
          <cell r="E581" t="str">
            <v>CLOSED</v>
          </cell>
          <cell r="F581">
            <v>35065</v>
          </cell>
          <cell r="G581">
            <v>37072</v>
          </cell>
          <cell r="H581" t="str">
            <v>Howard, Ms. Robyn</v>
          </cell>
          <cell r="I581">
            <v>1500000</v>
          </cell>
          <cell r="J581">
            <v>2101</v>
          </cell>
          <cell r="K581" t="str">
            <v>CIP ELEC Meters</v>
          </cell>
          <cell r="L581">
            <v>29131</v>
          </cell>
          <cell r="M581">
            <v>70210</v>
          </cell>
          <cell r="N581">
            <v>0</v>
          </cell>
          <cell r="O581">
            <v>5248.96</v>
          </cell>
          <cell r="P581">
            <v>0</v>
          </cell>
          <cell r="Q581">
            <v>1826818.68</v>
          </cell>
          <cell r="R581">
            <v>1826818.68</v>
          </cell>
        </row>
        <row r="582">
          <cell r="A582" t="str">
            <v>505009a</v>
          </cell>
          <cell r="B582" t="str">
            <v>Improv Data Qual x Poles -GIS</v>
          </cell>
          <cell r="C582" t="str">
            <v>Improv Data Qual x Poles - GIS</v>
          </cell>
          <cell r="D582" t="str">
            <v>Network IT</v>
          </cell>
          <cell r="E582" t="str">
            <v>FINANCIALLY CLOSED</v>
          </cell>
          <cell r="F582">
            <v>36708</v>
          </cell>
          <cell r="G582">
            <v>37228</v>
          </cell>
          <cell r="H582" t="str">
            <v>Tarlinton, Mr. Bill</v>
          </cell>
          <cell r="I582">
            <v>0</v>
          </cell>
          <cell r="J582">
            <v>2105</v>
          </cell>
          <cell r="K582" t="str">
            <v>CIP IT Projects</v>
          </cell>
          <cell r="L582">
            <v>29731</v>
          </cell>
          <cell r="M582">
            <v>78200</v>
          </cell>
          <cell r="N582">
            <v>0</v>
          </cell>
          <cell r="O582">
            <v>0</v>
          </cell>
          <cell r="P582">
            <v>13905.06</v>
          </cell>
          <cell r="Q582">
            <v>0</v>
          </cell>
          <cell r="R582">
            <v>13905.06</v>
          </cell>
        </row>
        <row r="583">
          <cell r="A583" t="str">
            <v>512679a</v>
          </cell>
          <cell r="B583" t="str">
            <v>NSW Tharwa Clearview</v>
          </cell>
          <cell r="C583" t="str">
            <v>NSW Tharwa Clearview</v>
          </cell>
          <cell r="D583" t="str">
            <v>Network Systems</v>
          </cell>
          <cell r="E583" t="str">
            <v>CLOSED</v>
          </cell>
          <cell r="F583">
            <v>35431</v>
          </cell>
          <cell r="G583">
            <v>37116</v>
          </cell>
          <cell r="H583" t="str">
            <v>Cortes, Frank</v>
          </cell>
          <cell r="I583">
            <v>8166</v>
          </cell>
          <cell r="J583">
            <v>2101</v>
          </cell>
          <cell r="K583" t="str">
            <v>CIP ELEC Retic</v>
          </cell>
          <cell r="L583">
            <v>29131</v>
          </cell>
          <cell r="M583">
            <v>70123</v>
          </cell>
          <cell r="N583">
            <v>0</v>
          </cell>
          <cell r="O583">
            <v>74.27</v>
          </cell>
          <cell r="P583">
            <v>0</v>
          </cell>
          <cell r="Q583">
            <v>9866.9</v>
          </cell>
          <cell r="R583">
            <v>9866.9</v>
          </cell>
        </row>
        <row r="584">
          <cell r="A584" t="str">
            <v>512950a</v>
          </cell>
          <cell r="B584" t="str">
            <v>GDS-CAD Migration Project</v>
          </cell>
          <cell r="C584" t="str">
            <v>GDS-CAD Migration Project</v>
          </cell>
          <cell r="D584" t="str">
            <v>Elec Ntwk Asset Performance</v>
          </cell>
          <cell r="E584" t="str">
            <v>FINANCIALLY CLOSED</v>
          </cell>
          <cell r="F584">
            <v>36951</v>
          </cell>
          <cell r="G584">
            <v>37228</v>
          </cell>
          <cell r="H584" t="str">
            <v>Tarlinton, Mr. Bill</v>
          </cell>
          <cell r="I584">
            <v>0</v>
          </cell>
          <cell r="J584">
            <v>2105</v>
          </cell>
          <cell r="K584" t="str">
            <v>CIPEN IT Projects</v>
          </cell>
          <cell r="L584">
            <v>29731</v>
          </cell>
          <cell r="M584">
            <v>70108</v>
          </cell>
          <cell r="N584">
            <v>0</v>
          </cell>
          <cell r="O584">
            <v>38432.31</v>
          </cell>
          <cell r="P584">
            <v>38432.31</v>
          </cell>
          <cell r="Q584">
            <v>0</v>
          </cell>
          <cell r="R584">
            <v>38432.31</v>
          </cell>
        </row>
        <row r="585">
          <cell r="A585" t="str">
            <v>512984a</v>
          </cell>
          <cell r="B585" t="str">
            <v>Red Hill Blk 46 Sec 8 LV ABC</v>
          </cell>
          <cell r="C585" t="str">
            <v>Red Hill Bl 46 Sec 8 Install LV ABC</v>
          </cell>
          <cell r="D585" t="str">
            <v>Elec Ntwk Project Management</v>
          </cell>
          <cell r="E585" t="str">
            <v>CLOSED</v>
          </cell>
          <cell r="F585">
            <v>36982</v>
          </cell>
          <cell r="G585">
            <v>37134</v>
          </cell>
          <cell r="H585" t="str">
            <v>Maguire, Paul</v>
          </cell>
          <cell r="I585">
            <v>4491</v>
          </cell>
          <cell r="J585">
            <v>2101</v>
          </cell>
          <cell r="K585" t="str">
            <v>CIP ELEC Retic</v>
          </cell>
          <cell r="L585">
            <v>29131</v>
          </cell>
          <cell r="M585">
            <v>70123</v>
          </cell>
          <cell r="N585">
            <v>0</v>
          </cell>
          <cell r="O585">
            <v>765.32</v>
          </cell>
          <cell r="P585">
            <v>0</v>
          </cell>
          <cell r="Q585">
            <v>3895.94</v>
          </cell>
          <cell r="R585">
            <v>3895.94</v>
          </cell>
        </row>
        <row r="586">
          <cell r="O586">
            <v>17728710.249999996</v>
          </cell>
        </row>
        <row r="587">
          <cell r="O58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to BS"/>
      <sheetName val="Index"/>
      <sheetName val="Index (2)"/>
      <sheetName val="Group P&amp;L - Chart"/>
      <sheetName val="Group P&amp;L"/>
      <sheetName val="Notes to P&amp;L"/>
      <sheetName val="Group Balance Sheet"/>
      <sheetName val="Group Cash Flow"/>
      <sheetName val="Group Ops&amp;Admin Expense - Chart"/>
      <sheetName val="Group Profit Diagram"/>
      <sheetName val="Electricity - Charts"/>
      <sheetName val="Water - Charts"/>
      <sheetName val="Other - Charts"/>
      <sheetName val="ACTEW Energy"/>
      <sheetName val="ACTEW Retail P&amp;L"/>
      <sheetName val="Energy Network P&amp;L"/>
      <sheetName val="Energy Ancillary"/>
      <sheetName val="Water P&amp;L"/>
      <sheetName val="Sewerage P&amp;L"/>
      <sheetName val="Holding Co. P&amp;L"/>
      <sheetName val="BD"/>
      <sheetName val="Subsidiaries "/>
      <sheetName val="Capex - Charts"/>
      <sheetName val="CODE"/>
      <sheetName val="Major"/>
      <sheetName val="DCC - Secondary Contractors"/>
      <sheetName val="Ops &amp; Admin - Charts 1"/>
      <sheetName val="Ops &amp; Admin - Charts 2"/>
      <sheetName val="DATA"/>
      <sheetName val="SUMMARY"/>
      <sheetName val="Ops&amp;Admin Cost Data"/>
      <sheetName val="Energy Ancillary (2)"/>
      <sheetName val="Criteria2"/>
      <sheetName val="Criteria3"/>
      <sheetName val="Criteri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&amp;Loss"/>
      <sheetName val="Activity"/>
      <sheetName val="Project"/>
      <sheetName val="DATA"/>
      <sheetName val="Revenue Data"/>
      <sheetName val="Project Data"/>
      <sheetName val="Cost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501498</v>
          </cell>
          <cell r="B1">
            <v>20.100000000000001</v>
          </cell>
          <cell r="C1">
            <v>124</v>
          </cell>
          <cell r="D1">
            <v>6814</v>
          </cell>
          <cell r="E1">
            <v>36843</v>
          </cell>
          <cell r="F1" t="str">
            <v>I</v>
          </cell>
          <cell r="G1" t="str">
            <v>Federal Golf Club</v>
          </cell>
          <cell r="H1" t="str">
            <v>Astbury, Geoff</v>
          </cell>
          <cell r="I1" t="str">
            <v>2112 Invoice</v>
          </cell>
          <cell r="J1" t="str">
            <v>Full Payment</v>
          </cell>
          <cell r="K1">
            <v>11</v>
          </cell>
          <cell r="L1">
            <v>3200</v>
          </cell>
          <cell r="M1">
            <v>68120</v>
          </cell>
          <cell r="N1">
            <v>0</v>
          </cell>
          <cell r="O1" t="str">
            <v>Astbury, Geoff</v>
          </cell>
        </row>
        <row r="2">
          <cell r="A2">
            <v>501700</v>
          </cell>
          <cell r="B2">
            <v>1.1000000000000001</v>
          </cell>
          <cell r="C2">
            <v>274</v>
          </cell>
          <cell r="D2">
            <v>2360</v>
          </cell>
          <cell r="E2">
            <v>37015</v>
          </cell>
          <cell r="F2" t="str">
            <v>I</v>
          </cell>
          <cell r="G2" t="str">
            <v>PROJECT CO ORDINATION (AUSTRALIA) PTY LTD</v>
          </cell>
          <cell r="H2" t="str">
            <v>Harper, Mr. Rod</v>
          </cell>
          <cell r="I2" t="str">
            <v>Ancillary-General</v>
          </cell>
          <cell r="J2" t="str">
            <v>Full Payment</v>
          </cell>
          <cell r="K2">
            <v>12</v>
          </cell>
          <cell r="L2">
            <v>0</v>
          </cell>
          <cell r="M2">
            <v>34102</v>
          </cell>
          <cell r="N2">
            <v>0</v>
          </cell>
          <cell r="O2" t="str">
            <v>Smith, Mr. Gary</v>
          </cell>
        </row>
        <row r="3">
          <cell r="A3">
            <v>501783</v>
          </cell>
          <cell r="B3">
            <v>2.1</v>
          </cell>
          <cell r="C3">
            <v>78</v>
          </cell>
          <cell r="D3">
            <v>7823</v>
          </cell>
          <cell r="E3">
            <v>36804</v>
          </cell>
          <cell r="F3" t="str">
            <v>I</v>
          </cell>
          <cell r="G3" t="str">
            <v>CATHOLIC EDUCATION CENTRE</v>
          </cell>
          <cell r="H3" t="str">
            <v>Peisley, Mr. Warren</v>
          </cell>
          <cell r="I3" t="str">
            <v>Ancillary-Design</v>
          </cell>
          <cell r="J3" t="str">
            <v>Full Payment</v>
          </cell>
          <cell r="K3">
            <v>11</v>
          </cell>
          <cell r="L3">
            <v>3200</v>
          </cell>
          <cell r="M3">
            <v>68120</v>
          </cell>
          <cell r="N3">
            <v>0</v>
          </cell>
          <cell r="O3" t="str">
            <v>Smith, Mr. Gary</v>
          </cell>
        </row>
        <row r="4">
          <cell r="A4">
            <v>501798</v>
          </cell>
          <cell r="B4">
            <v>3.1</v>
          </cell>
          <cell r="C4">
            <v>179</v>
          </cell>
          <cell r="D4">
            <v>1300</v>
          </cell>
          <cell r="E4">
            <v>36920</v>
          </cell>
          <cell r="F4" t="str">
            <v>I</v>
          </cell>
          <cell r="G4" t="str">
            <v>WODEN CONSTRUCTION</v>
          </cell>
          <cell r="H4" t="str">
            <v>Smith, Mr. Gary</v>
          </cell>
          <cell r="I4" t="str">
            <v>Ancillary-Design</v>
          </cell>
          <cell r="J4" t="str">
            <v>Full Payment</v>
          </cell>
          <cell r="K4">
            <v>11</v>
          </cell>
          <cell r="L4">
            <v>0</v>
          </cell>
          <cell r="M4">
            <v>34102</v>
          </cell>
          <cell r="N4">
            <v>0</v>
          </cell>
          <cell r="O4" t="str">
            <v>Harper, Mr. Rod</v>
          </cell>
        </row>
        <row r="5">
          <cell r="A5">
            <v>501815</v>
          </cell>
          <cell r="B5">
            <v>30.1</v>
          </cell>
          <cell r="C5">
            <v>118</v>
          </cell>
          <cell r="D5">
            <v>16194.65</v>
          </cell>
          <cell r="E5">
            <v>36833</v>
          </cell>
          <cell r="F5" t="str">
            <v>I</v>
          </cell>
          <cell r="G5" t="str">
            <v>SYLVA ELECTRICAL</v>
          </cell>
          <cell r="H5" t="str">
            <v>Singh, Mr. Darshan</v>
          </cell>
          <cell r="I5" t="str">
            <v>Ancillary-Design</v>
          </cell>
          <cell r="J5" t="str">
            <v>Full Payment</v>
          </cell>
          <cell r="K5">
            <v>11</v>
          </cell>
          <cell r="L5">
            <v>3200</v>
          </cell>
          <cell r="M5">
            <v>68120</v>
          </cell>
          <cell r="N5">
            <v>0</v>
          </cell>
          <cell r="O5" t="str">
            <v>Peisley, Mr. Warren</v>
          </cell>
        </row>
        <row r="6">
          <cell r="A6">
            <v>502142</v>
          </cell>
          <cell r="B6">
            <v>30.1</v>
          </cell>
          <cell r="C6">
            <v>514</v>
          </cell>
          <cell r="D6">
            <v>4310</v>
          </cell>
          <cell r="E6">
            <v>37223</v>
          </cell>
          <cell r="F6" t="str">
            <v>I</v>
          </cell>
          <cell r="G6" t="str">
            <v>TOTALCARE INDUSTRIES LTD</v>
          </cell>
          <cell r="H6" t="str">
            <v>Peisley, Mr. Warren</v>
          </cell>
          <cell r="I6" t="str">
            <v>Elec Ntwk Project</v>
          </cell>
          <cell r="J6" t="str">
            <v>Full Payment</v>
          </cell>
          <cell r="K6">
            <v>11</v>
          </cell>
          <cell r="L6">
            <v>0</v>
          </cell>
          <cell r="M6">
            <v>34102</v>
          </cell>
          <cell r="N6">
            <v>0</v>
          </cell>
          <cell r="O6">
            <v>200006730301</v>
          </cell>
        </row>
        <row r="7">
          <cell r="A7">
            <v>502170</v>
          </cell>
          <cell r="B7">
            <v>16.100000000000001</v>
          </cell>
          <cell r="C7">
            <v>282</v>
          </cell>
          <cell r="D7">
            <v>1885</v>
          </cell>
          <cell r="E7">
            <v>37021</v>
          </cell>
          <cell r="F7" t="str">
            <v>I</v>
          </cell>
          <cell r="G7" t="str">
            <v>IEDCS ELECTRICAL</v>
          </cell>
          <cell r="H7" t="str">
            <v>Harper, Mr. Rod</v>
          </cell>
          <cell r="I7" t="str">
            <v>11 Company</v>
          </cell>
          <cell r="J7" t="str">
            <v>Full Payment</v>
          </cell>
          <cell r="K7">
            <v>11</v>
          </cell>
          <cell r="L7">
            <v>0</v>
          </cell>
          <cell r="M7">
            <v>34102</v>
          </cell>
          <cell r="N7">
            <v>0</v>
          </cell>
          <cell r="O7" t="str">
            <v>Singh, Mr. Darshan</v>
          </cell>
        </row>
        <row r="8">
          <cell r="A8">
            <v>502407</v>
          </cell>
          <cell r="B8">
            <v>30.1</v>
          </cell>
          <cell r="C8">
            <v>231</v>
          </cell>
          <cell r="D8">
            <v>1650</v>
          </cell>
          <cell r="E8">
            <v>36978</v>
          </cell>
          <cell r="F8" t="str">
            <v>I</v>
          </cell>
          <cell r="G8" t="str">
            <v>Milin Brothers Pty Ltd</v>
          </cell>
          <cell r="H8" t="str">
            <v>Cortes, Frank</v>
          </cell>
          <cell r="I8" t="str">
            <v>Ancillary Project</v>
          </cell>
          <cell r="J8" t="str">
            <v>Full Payment</v>
          </cell>
          <cell r="K8">
            <v>11</v>
          </cell>
          <cell r="L8">
            <v>0</v>
          </cell>
          <cell r="M8">
            <v>34102</v>
          </cell>
          <cell r="N8">
            <v>0</v>
          </cell>
          <cell r="O8" t="str">
            <v>Peisley, Mr. Warren</v>
          </cell>
        </row>
        <row r="9">
          <cell r="A9">
            <v>502408</v>
          </cell>
          <cell r="B9">
            <v>30.1</v>
          </cell>
          <cell r="C9">
            <v>366</v>
          </cell>
          <cell r="D9">
            <v>56244</v>
          </cell>
          <cell r="E9">
            <v>37091</v>
          </cell>
          <cell r="F9" t="str">
            <v>I</v>
          </cell>
          <cell r="G9" t="str">
            <v>ANU</v>
          </cell>
          <cell r="H9" t="str">
            <v>Maguire, Paul</v>
          </cell>
          <cell r="I9" t="str">
            <v>Ancillary-General</v>
          </cell>
          <cell r="J9" t="str">
            <v>Full Payment</v>
          </cell>
          <cell r="K9">
            <v>11</v>
          </cell>
          <cell r="L9">
            <v>0</v>
          </cell>
          <cell r="M9">
            <v>34102</v>
          </cell>
          <cell r="N9">
            <v>0</v>
          </cell>
          <cell r="O9" t="str">
            <v>Walisundara, Mrs. Lakshmi</v>
          </cell>
        </row>
        <row r="10">
          <cell r="A10">
            <v>502442</v>
          </cell>
          <cell r="B10">
            <v>1.1000000000000001</v>
          </cell>
          <cell r="C10">
            <v>26</v>
          </cell>
          <cell r="D10">
            <v>560</v>
          </cell>
          <cell r="E10">
            <v>36755</v>
          </cell>
          <cell r="F10" t="str">
            <v>I</v>
          </cell>
          <cell r="G10" t="str">
            <v>KOUNDOURIS GROUP</v>
          </cell>
          <cell r="H10" t="str">
            <v>Singh, Mr. Darshan</v>
          </cell>
          <cell r="I10" t="str">
            <v>ENERGY - ANCILLIARY</v>
          </cell>
          <cell r="J10" t="str">
            <v>Full Payment</v>
          </cell>
          <cell r="K10">
            <v>11</v>
          </cell>
          <cell r="L10">
            <v>3200</v>
          </cell>
          <cell r="M10">
            <v>68120</v>
          </cell>
          <cell r="N10">
            <v>0</v>
          </cell>
          <cell r="O10" t="str">
            <v>Smith, Mr. Gary</v>
          </cell>
        </row>
        <row r="11">
          <cell r="A11">
            <v>502442</v>
          </cell>
          <cell r="B11">
            <v>1.4</v>
          </cell>
          <cell r="C11">
            <v>325</v>
          </cell>
          <cell r="D11">
            <v>616</v>
          </cell>
          <cell r="E11">
            <v>37048</v>
          </cell>
          <cell r="F11" t="str">
            <v>I</v>
          </cell>
          <cell r="G11" t="str">
            <v>GUIDELINE (ACT) PTY LTD</v>
          </cell>
          <cell r="H11" t="str">
            <v>Singh, Mr. Darshan</v>
          </cell>
          <cell r="I11" t="str">
            <v>Ancillary-Design</v>
          </cell>
          <cell r="J11" t="str">
            <v>Full Payment</v>
          </cell>
          <cell r="K11">
            <v>11</v>
          </cell>
          <cell r="L11">
            <v>0</v>
          </cell>
          <cell r="M11">
            <v>34102</v>
          </cell>
          <cell r="N11">
            <v>0</v>
          </cell>
          <cell r="O11" t="str">
            <v>Smith, Mr. Gary</v>
          </cell>
        </row>
        <row r="12">
          <cell r="A12">
            <v>502456</v>
          </cell>
          <cell r="B12">
            <v>30.1</v>
          </cell>
          <cell r="C12">
            <v>185</v>
          </cell>
          <cell r="D12">
            <v>3110</v>
          </cell>
          <cell r="E12">
            <v>36931</v>
          </cell>
          <cell r="F12" t="str">
            <v>I</v>
          </cell>
          <cell r="G12" t="str">
            <v>INTERGRATED CONSTRUCTION (MANAGEMENT SERVICES)</v>
          </cell>
          <cell r="H12" t="str">
            <v>Maguire, Paul</v>
          </cell>
          <cell r="I12" t="str">
            <v>Ancillary-Design</v>
          </cell>
          <cell r="J12" t="str">
            <v>Full Payment</v>
          </cell>
          <cell r="K12">
            <v>11</v>
          </cell>
          <cell r="L12">
            <v>0</v>
          </cell>
          <cell r="M12">
            <v>34102</v>
          </cell>
          <cell r="N12">
            <v>0</v>
          </cell>
          <cell r="O12" t="str">
            <v>Smith, Mr. Gary</v>
          </cell>
        </row>
        <row r="13">
          <cell r="A13">
            <v>502489</v>
          </cell>
          <cell r="B13">
            <v>30.1</v>
          </cell>
          <cell r="C13">
            <v>108</v>
          </cell>
          <cell r="D13">
            <v>7019.16</v>
          </cell>
          <cell r="E13">
            <v>36825</v>
          </cell>
          <cell r="F13" t="str">
            <v>I</v>
          </cell>
          <cell r="G13" t="str">
            <v>Toorak Management Pty Ltd</v>
          </cell>
          <cell r="H13" t="str">
            <v>Singh, Mr. Darshan</v>
          </cell>
          <cell r="I13" t="str">
            <v>Ancillary-Design</v>
          </cell>
          <cell r="J13" t="str">
            <v>Full Payment</v>
          </cell>
          <cell r="K13">
            <v>11</v>
          </cell>
          <cell r="L13">
            <v>3200</v>
          </cell>
          <cell r="M13">
            <v>68120</v>
          </cell>
          <cell r="N13">
            <v>0</v>
          </cell>
          <cell r="O13" t="str">
            <v>Harper, Mr. Rod</v>
          </cell>
        </row>
        <row r="14">
          <cell r="A14">
            <v>506062</v>
          </cell>
          <cell r="B14">
            <v>30.1</v>
          </cell>
          <cell r="C14">
            <v>290</v>
          </cell>
          <cell r="D14">
            <v>81130.2</v>
          </cell>
          <cell r="E14">
            <v>37022</v>
          </cell>
          <cell r="F14" t="str">
            <v>I</v>
          </cell>
          <cell r="G14" t="str">
            <v>ACT PROCUREMENT AND PROJECTS</v>
          </cell>
          <cell r="H14" t="str">
            <v>Rewal, Mr. Subhash</v>
          </cell>
          <cell r="I14" t="str">
            <v>Ancillary-General</v>
          </cell>
          <cell r="J14" t="str">
            <v>Full Payment</v>
          </cell>
          <cell r="K14">
            <v>12</v>
          </cell>
          <cell r="L14">
            <v>0</v>
          </cell>
          <cell r="M14">
            <v>34102</v>
          </cell>
          <cell r="N14">
            <v>0</v>
          </cell>
          <cell r="O14" t="str">
            <v>Cortes, Frank</v>
          </cell>
        </row>
        <row r="15">
          <cell r="A15">
            <v>507012</v>
          </cell>
          <cell r="B15">
            <v>30.1</v>
          </cell>
          <cell r="C15">
            <v>31</v>
          </cell>
          <cell r="D15">
            <v>56430.91</v>
          </cell>
          <cell r="E15">
            <v>36759</v>
          </cell>
          <cell r="F15" t="str">
            <v>I</v>
          </cell>
          <cell r="G15" t="str">
            <v>ACCLAIM CONTRACTORS</v>
          </cell>
          <cell r="H15" t="str">
            <v>Singh, Mr. Darshan</v>
          </cell>
          <cell r="I15" t="str">
            <v>04 Company</v>
          </cell>
          <cell r="J15" t="str">
            <v>Full Payment</v>
          </cell>
          <cell r="K15">
            <v>12</v>
          </cell>
          <cell r="L15">
            <v>0</v>
          </cell>
          <cell r="M15">
            <v>34102</v>
          </cell>
          <cell r="N15">
            <v>0</v>
          </cell>
          <cell r="O15" t="str">
            <v>Singh, Mr. Darshan</v>
          </cell>
        </row>
        <row r="16">
          <cell r="A16">
            <v>507021</v>
          </cell>
          <cell r="B16">
            <v>30.1</v>
          </cell>
          <cell r="C16">
            <v>340</v>
          </cell>
          <cell r="D16">
            <v>12113.64</v>
          </cell>
          <cell r="E16">
            <v>37067</v>
          </cell>
          <cell r="F16" t="str">
            <v>I</v>
          </cell>
          <cell r="G16" t="str">
            <v>URBAN CONTRACTORS</v>
          </cell>
          <cell r="H16" t="str">
            <v>Singh, Mr. Darshan</v>
          </cell>
          <cell r="I16" t="str">
            <v>Ancillary-Design</v>
          </cell>
          <cell r="J16" t="str">
            <v>Full Payment</v>
          </cell>
          <cell r="K16">
            <v>11</v>
          </cell>
          <cell r="L16">
            <v>0</v>
          </cell>
          <cell r="M16">
            <v>34102</v>
          </cell>
          <cell r="N16">
            <v>0</v>
          </cell>
          <cell r="O16" t="str">
            <v>Singh, Mr. Darshan</v>
          </cell>
        </row>
        <row r="17">
          <cell r="A17">
            <v>507049</v>
          </cell>
          <cell r="B17">
            <v>30.1</v>
          </cell>
          <cell r="C17">
            <v>300</v>
          </cell>
          <cell r="D17">
            <v>82500.05</v>
          </cell>
          <cell r="E17">
            <v>37029</v>
          </cell>
          <cell r="F17" t="str">
            <v>I</v>
          </cell>
          <cell r="G17" t="str">
            <v>ACT PROCUREMENT AND PROJECTS</v>
          </cell>
          <cell r="H17" t="str">
            <v>Rewal, Mr. Subhash</v>
          </cell>
          <cell r="I17" t="str">
            <v>Ancillary-Design</v>
          </cell>
          <cell r="J17" t="str">
            <v>Government Order</v>
          </cell>
          <cell r="K17">
            <v>12</v>
          </cell>
          <cell r="L17">
            <v>0</v>
          </cell>
          <cell r="M17">
            <v>34102</v>
          </cell>
          <cell r="N17">
            <v>0</v>
          </cell>
          <cell r="O17" t="str">
            <v>Maguire, Paul</v>
          </cell>
        </row>
        <row r="18">
          <cell r="A18">
            <v>507050</v>
          </cell>
          <cell r="B18">
            <v>30.1</v>
          </cell>
          <cell r="C18">
            <v>302</v>
          </cell>
          <cell r="D18">
            <v>81265.52</v>
          </cell>
          <cell r="E18">
            <v>37029</v>
          </cell>
          <cell r="F18" t="str">
            <v>I</v>
          </cell>
          <cell r="G18" t="str">
            <v>ACT PROCUREMENT AND PROJECTS</v>
          </cell>
          <cell r="H18" t="str">
            <v>Rewal, Mr. Subhash</v>
          </cell>
          <cell r="I18" t="str">
            <v>Ancillary-Design</v>
          </cell>
          <cell r="J18" t="str">
            <v>Government Order</v>
          </cell>
          <cell r="K18">
            <v>12</v>
          </cell>
          <cell r="L18">
            <v>0</v>
          </cell>
          <cell r="M18">
            <v>34102</v>
          </cell>
          <cell r="N18">
            <v>0</v>
          </cell>
          <cell r="O18" t="str">
            <v>Singh, Mr. Darshan</v>
          </cell>
        </row>
        <row r="19">
          <cell r="A19">
            <v>507052</v>
          </cell>
          <cell r="B19">
            <v>30.1</v>
          </cell>
          <cell r="C19">
            <v>299</v>
          </cell>
          <cell r="D19">
            <v>42000</v>
          </cell>
          <cell r="E19">
            <v>37029</v>
          </cell>
          <cell r="F19" t="str">
            <v>I</v>
          </cell>
          <cell r="G19" t="str">
            <v>ACT PROCUREMENT AND PROJECTS</v>
          </cell>
          <cell r="H19" t="str">
            <v>Cortes, Frank</v>
          </cell>
          <cell r="I19" t="str">
            <v>Ancillary-Design</v>
          </cell>
          <cell r="J19" t="str">
            <v>Government Order</v>
          </cell>
          <cell r="K19">
            <v>12</v>
          </cell>
          <cell r="L19">
            <v>0</v>
          </cell>
          <cell r="M19">
            <v>34102</v>
          </cell>
          <cell r="N19">
            <v>0</v>
          </cell>
          <cell r="O19" t="str">
            <v>Singh, Mr. Darshan</v>
          </cell>
        </row>
        <row r="20">
          <cell r="A20">
            <v>507085</v>
          </cell>
          <cell r="B20">
            <v>30.1</v>
          </cell>
          <cell r="C20">
            <v>18</v>
          </cell>
          <cell r="D20">
            <v>75735</v>
          </cell>
          <cell r="E20">
            <v>36750</v>
          </cell>
          <cell r="F20" t="str">
            <v>I</v>
          </cell>
          <cell r="G20" t="str">
            <v>MBA LAND</v>
          </cell>
          <cell r="H20" t="str">
            <v>Walisundara, Mrs. Lakshmi</v>
          </cell>
          <cell r="I20" t="str">
            <v>Ancillary-Design</v>
          </cell>
          <cell r="J20" t="str">
            <v>50% or 100% Payment</v>
          </cell>
          <cell r="K20">
            <v>4</v>
          </cell>
          <cell r="L20">
            <v>0</v>
          </cell>
          <cell r="M20">
            <v>34101</v>
          </cell>
          <cell r="N20">
            <v>0</v>
          </cell>
          <cell r="O20" t="str">
            <v>Rewal, Mr. Subhash</v>
          </cell>
        </row>
        <row r="21">
          <cell r="A21">
            <v>507094</v>
          </cell>
          <cell r="B21">
            <v>30.1</v>
          </cell>
          <cell r="C21">
            <v>39</v>
          </cell>
          <cell r="D21">
            <v>12809.64</v>
          </cell>
          <cell r="E21">
            <v>36767</v>
          </cell>
          <cell r="F21" t="str">
            <v>I</v>
          </cell>
          <cell r="G21" t="str">
            <v>YOUNG CONSULTING ENGINEERS PTY LTD</v>
          </cell>
          <cell r="H21" t="str">
            <v>Singh, Mr. Darshan</v>
          </cell>
          <cell r="I21" t="str">
            <v>04 Company</v>
          </cell>
          <cell r="J21" t="str">
            <v>Full Payment</v>
          </cell>
          <cell r="K21">
            <v>4</v>
          </cell>
          <cell r="L21">
            <v>0</v>
          </cell>
          <cell r="M21">
            <v>34102</v>
          </cell>
          <cell r="N21">
            <v>0</v>
          </cell>
          <cell r="O21" t="str">
            <v>Singh, Mr. Darshan</v>
          </cell>
        </row>
        <row r="22">
          <cell r="A22">
            <v>507098</v>
          </cell>
          <cell r="B22">
            <v>30.1</v>
          </cell>
          <cell r="C22">
            <v>98</v>
          </cell>
          <cell r="D22">
            <v>13169</v>
          </cell>
          <cell r="E22">
            <v>36817</v>
          </cell>
          <cell r="F22" t="str">
            <v>I</v>
          </cell>
          <cell r="G22" t="str">
            <v>HARCOURT HILL PTY LTD</v>
          </cell>
          <cell r="H22" t="str">
            <v>Peisley, Mr. Warren</v>
          </cell>
          <cell r="I22" t="str">
            <v>Ancillary-Design</v>
          </cell>
          <cell r="J22" t="str">
            <v>Full Payment</v>
          </cell>
          <cell r="K22">
            <v>12</v>
          </cell>
          <cell r="L22">
            <v>0</v>
          </cell>
          <cell r="M22">
            <v>34102</v>
          </cell>
          <cell r="N22">
            <v>0</v>
          </cell>
          <cell r="O22" t="str">
            <v>Singh, Mr. Darshan</v>
          </cell>
        </row>
        <row r="23">
          <cell r="A23">
            <v>507101</v>
          </cell>
          <cell r="B23">
            <v>30.1</v>
          </cell>
          <cell r="C23">
            <v>220</v>
          </cell>
          <cell r="D23">
            <v>881.05</v>
          </cell>
          <cell r="E23">
            <v>36965</v>
          </cell>
          <cell r="F23" t="str">
            <v>I</v>
          </cell>
          <cell r="G23" t="str">
            <v>CHIEF MINISTERS OFFICE</v>
          </cell>
          <cell r="H23" t="str">
            <v>Rewal, Mr. Subhash</v>
          </cell>
          <cell r="I23" t="str">
            <v>Ancillary-Design</v>
          </cell>
          <cell r="J23" t="str">
            <v>Full Payment</v>
          </cell>
          <cell r="K23">
            <v>12</v>
          </cell>
          <cell r="L23">
            <v>0</v>
          </cell>
          <cell r="M23">
            <v>34102</v>
          </cell>
          <cell r="N23">
            <v>0</v>
          </cell>
          <cell r="O23" t="str">
            <v>Rewal, Mr. Subhash</v>
          </cell>
        </row>
        <row r="24">
          <cell r="A24">
            <v>507106</v>
          </cell>
          <cell r="B24">
            <v>30.1</v>
          </cell>
          <cell r="C24">
            <v>173</v>
          </cell>
          <cell r="D24">
            <v>29557.15</v>
          </cell>
          <cell r="E24">
            <v>36915</v>
          </cell>
          <cell r="F24" t="str">
            <v>I</v>
          </cell>
          <cell r="G24" t="str">
            <v>ACT PROCUREMENT AND PROJECTS</v>
          </cell>
          <cell r="H24" t="str">
            <v>Singh, Mr. Darshan</v>
          </cell>
          <cell r="I24" t="str">
            <v>Ancillary-Design</v>
          </cell>
          <cell r="J24" t="str">
            <v>Full Payment</v>
          </cell>
          <cell r="K24">
            <v>12</v>
          </cell>
          <cell r="L24">
            <v>0</v>
          </cell>
          <cell r="M24">
            <v>34102</v>
          </cell>
          <cell r="N24">
            <v>0</v>
          </cell>
          <cell r="O24" t="str">
            <v>Rewal, Mr. Subhash</v>
          </cell>
        </row>
        <row r="25">
          <cell r="A25">
            <v>507108</v>
          </cell>
          <cell r="B25">
            <v>30.1</v>
          </cell>
          <cell r="C25">
            <v>259</v>
          </cell>
          <cell r="D25">
            <v>28732.82</v>
          </cell>
          <cell r="E25">
            <v>36999</v>
          </cell>
          <cell r="F25" t="str">
            <v>I</v>
          </cell>
          <cell r="G25" t="str">
            <v>ACT PROCUREMENT AND PROJECTS</v>
          </cell>
          <cell r="H25" t="str">
            <v>Rewal, Mr. Subhash</v>
          </cell>
          <cell r="I25" t="str">
            <v>Ancillary Project</v>
          </cell>
          <cell r="J25" t="str">
            <v>Government Order</v>
          </cell>
          <cell r="K25">
            <v>12</v>
          </cell>
          <cell r="L25">
            <v>0</v>
          </cell>
          <cell r="M25">
            <v>34102</v>
          </cell>
          <cell r="N25">
            <v>0</v>
          </cell>
          <cell r="O25" t="str">
            <v>Rewal, Mr. Subhash</v>
          </cell>
        </row>
        <row r="26">
          <cell r="A26">
            <v>507113</v>
          </cell>
          <cell r="B26">
            <v>30.1</v>
          </cell>
          <cell r="C26">
            <v>332</v>
          </cell>
          <cell r="D26">
            <v>31240.86</v>
          </cell>
          <cell r="E26">
            <v>37050</v>
          </cell>
          <cell r="F26" t="str">
            <v>I</v>
          </cell>
          <cell r="G26" t="str">
            <v>ACT PROCUREMENT AND PROJECTS</v>
          </cell>
          <cell r="H26" t="str">
            <v>Rewal, Mr. Subhash</v>
          </cell>
          <cell r="I26" t="str">
            <v>Ancillary-Design</v>
          </cell>
          <cell r="J26" t="str">
            <v>Government Order</v>
          </cell>
          <cell r="K26">
            <v>12</v>
          </cell>
          <cell r="L26">
            <v>0</v>
          </cell>
          <cell r="M26">
            <v>34102</v>
          </cell>
          <cell r="N26">
            <v>0</v>
          </cell>
          <cell r="O26" t="str">
            <v>Cortes, Frank</v>
          </cell>
        </row>
        <row r="27">
          <cell r="A27">
            <v>507116</v>
          </cell>
          <cell r="B27">
            <v>30.1</v>
          </cell>
          <cell r="C27">
            <v>222</v>
          </cell>
          <cell r="D27">
            <v>51390</v>
          </cell>
          <cell r="E27">
            <v>36969</v>
          </cell>
          <cell r="F27" t="str">
            <v>I</v>
          </cell>
          <cell r="G27" t="str">
            <v>HEWATT EATHWORKS PTY LTD</v>
          </cell>
          <cell r="H27" t="str">
            <v>Rewal, Mr. Subhash</v>
          </cell>
          <cell r="I27" t="str">
            <v>Ancillary-Design</v>
          </cell>
          <cell r="J27" t="str">
            <v>Full Payment</v>
          </cell>
          <cell r="K27">
            <v>11</v>
          </cell>
          <cell r="L27">
            <v>0</v>
          </cell>
          <cell r="M27">
            <v>34102</v>
          </cell>
          <cell r="N27">
            <v>0</v>
          </cell>
          <cell r="O27" t="str">
            <v>Walisundara, Mrs. Lakshmi</v>
          </cell>
        </row>
        <row r="28">
          <cell r="A28">
            <v>507118</v>
          </cell>
          <cell r="B28">
            <v>30.1</v>
          </cell>
          <cell r="C28">
            <v>53</v>
          </cell>
          <cell r="D28">
            <v>7265</v>
          </cell>
          <cell r="E28">
            <v>36776</v>
          </cell>
          <cell r="F28" t="str">
            <v>I</v>
          </cell>
          <cell r="G28" t="str">
            <v>CSIRO PLANT INDUSTRY</v>
          </cell>
          <cell r="H28" t="str">
            <v>Walisundara, Mrs. Lakshmi</v>
          </cell>
          <cell r="I28" t="str">
            <v>Ancillary-Design</v>
          </cell>
          <cell r="J28" t="str">
            <v>Full Payment</v>
          </cell>
          <cell r="K28">
            <v>12</v>
          </cell>
          <cell r="L28">
            <v>0</v>
          </cell>
          <cell r="M28">
            <v>34102</v>
          </cell>
          <cell r="N28">
            <v>0</v>
          </cell>
          <cell r="O28" t="str">
            <v>Walisundara, Mrs. Lakshmi</v>
          </cell>
        </row>
        <row r="29">
          <cell r="A29">
            <v>507122</v>
          </cell>
          <cell r="B29">
            <v>30.1</v>
          </cell>
          <cell r="C29">
            <v>331</v>
          </cell>
          <cell r="D29">
            <v>22078.18</v>
          </cell>
          <cell r="E29">
            <v>37050</v>
          </cell>
          <cell r="F29" t="str">
            <v>I</v>
          </cell>
          <cell r="G29" t="str">
            <v>ACT PROCUREMENT AND PROJECTS</v>
          </cell>
          <cell r="H29" t="str">
            <v>Rewal, Mr. Subhash</v>
          </cell>
          <cell r="I29" t="str">
            <v>Ancillary-Design</v>
          </cell>
          <cell r="J29" t="str">
            <v>Government Order</v>
          </cell>
          <cell r="K29">
            <v>12</v>
          </cell>
          <cell r="L29">
            <v>0</v>
          </cell>
          <cell r="M29">
            <v>34102</v>
          </cell>
          <cell r="N29">
            <v>0</v>
          </cell>
          <cell r="O29" t="str">
            <v>Singh, Mr. Darshan</v>
          </cell>
        </row>
        <row r="30">
          <cell r="A30">
            <v>507123</v>
          </cell>
          <cell r="B30">
            <v>30.1</v>
          </cell>
          <cell r="C30">
            <v>69</v>
          </cell>
          <cell r="D30">
            <v>2472</v>
          </cell>
          <cell r="E30">
            <v>36788</v>
          </cell>
          <cell r="F30" t="str">
            <v>I</v>
          </cell>
          <cell r="G30" t="str">
            <v>ST HILLIERS (ACT)</v>
          </cell>
          <cell r="H30" t="str">
            <v>Peisley, Mr. Warren</v>
          </cell>
          <cell r="I30" t="str">
            <v>Ancillary-Design</v>
          </cell>
          <cell r="J30" t="str">
            <v>Full Payment</v>
          </cell>
          <cell r="K30">
            <v>12</v>
          </cell>
          <cell r="L30">
            <v>0</v>
          </cell>
          <cell r="M30">
            <v>34102</v>
          </cell>
          <cell r="N30">
            <v>0</v>
          </cell>
          <cell r="O30" t="str">
            <v>Peisley, Mr. Warren</v>
          </cell>
        </row>
        <row r="31">
          <cell r="A31">
            <v>507124</v>
          </cell>
          <cell r="B31">
            <v>30.1</v>
          </cell>
          <cell r="C31">
            <v>136</v>
          </cell>
          <cell r="D31">
            <v>10950</v>
          </cell>
          <cell r="E31">
            <v>36859</v>
          </cell>
          <cell r="F31" t="str">
            <v>I</v>
          </cell>
          <cell r="G31" t="str">
            <v>OSBORNE CONSULTANTS PTY LTD</v>
          </cell>
          <cell r="H31" t="str">
            <v>Walisundara, Mrs. Lakshmi</v>
          </cell>
          <cell r="I31" t="str">
            <v>Ancillary-Design</v>
          </cell>
          <cell r="J31" t="str">
            <v>Full Payment</v>
          </cell>
          <cell r="K31">
            <v>12</v>
          </cell>
          <cell r="L31">
            <v>0</v>
          </cell>
          <cell r="M31">
            <v>34102</v>
          </cell>
          <cell r="N31">
            <v>0</v>
          </cell>
          <cell r="O31" t="str">
            <v>Rewal, Mr. Subhash</v>
          </cell>
        </row>
        <row r="32">
          <cell r="A32">
            <v>507125</v>
          </cell>
          <cell r="B32">
            <v>30.1</v>
          </cell>
          <cell r="C32">
            <v>102</v>
          </cell>
          <cell r="D32">
            <v>16200</v>
          </cell>
          <cell r="E32">
            <v>36819</v>
          </cell>
          <cell r="F32" t="str">
            <v>I</v>
          </cell>
          <cell r="G32" t="str">
            <v>MBA LAND</v>
          </cell>
          <cell r="H32" t="str">
            <v>Walisundara, Mrs. Lakshmi</v>
          </cell>
          <cell r="I32" t="str">
            <v>Ancillary-Design</v>
          </cell>
          <cell r="J32" t="str">
            <v>Full Payment</v>
          </cell>
          <cell r="K32">
            <v>12</v>
          </cell>
          <cell r="L32">
            <v>0</v>
          </cell>
          <cell r="M32">
            <v>34102</v>
          </cell>
          <cell r="N32">
            <v>0</v>
          </cell>
          <cell r="O32" t="str">
            <v>Rewal, Mr. Subhash</v>
          </cell>
        </row>
        <row r="33">
          <cell r="A33">
            <v>507127</v>
          </cell>
          <cell r="B33">
            <v>30.1</v>
          </cell>
          <cell r="C33">
            <v>177</v>
          </cell>
          <cell r="D33">
            <v>99985</v>
          </cell>
          <cell r="E33">
            <v>36916</v>
          </cell>
          <cell r="F33" t="str">
            <v>I</v>
          </cell>
          <cell r="G33" t="str">
            <v>CANBERRA INVESTMENT CORPORATION</v>
          </cell>
          <cell r="H33" t="str">
            <v>Walisundara, Mrs. Lakshmi</v>
          </cell>
          <cell r="I33" t="str">
            <v>Ancillary-Design</v>
          </cell>
          <cell r="J33" t="str">
            <v>50% or 100% Payment</v>
          </cell>
          <cell r="K33">
            <v>12</v>
          </cell>
          <cell r="L33">
            <v>0</v>
          </cell>
          <cell r="M33">
            <v>34102</v>
          </cell>
          <cell r="N33">
            <v>0</v>
          </cell>
          <cell r="O33" t="str">
            <v>Singh, Mr. Darshan</v>
          </cell>
        </row>
        <row r="34">
          <cell r="A34">
            <v>507128</v>
          </cell>
          <cell r="B34">
            <v>10.1</v>
          </cell>
          <cell r="C34">
            <v>264</v>
          </cell>
          <cell r="D34">
            <v>7247.68</v>
          </cell>
          <cell r="E34">
            <v>37005</v>
          </cell>
          <cell r="F34" t="str">
            <v>I</v>
          </cell>
          <cell r="G34" t="str">
            <v>DEPARTMENT OF URBAN SERVICES</v>
          </cell>
          <cell r="H34" t="str">
            <v>Rewal, Mr. Subhash</v>
          </cell>
          <cell r="I34" t="str">
            <v>Ancillary-Design</v>
          </cell>
          <cell r="J34" t="str">
            <v>Government Order</v>
          </cell>
          <cell r="K34">
            <v>12</v>
          </cell>
          <cell r="L34">
            <v>0</v>
          </cell>
          <cell r="M34">
            <v>34102</v>
          </cell>
          <cell r="N34">
            <v>0</v>
          </cell>
          <cell r="O34" t="str">
            <v>Rewal, Mr. Subhash</v>
          </cell>
        </row>
        <row r="35">
          <cell r="A35">
            <v>507129</v>
          </cell>
          <cell r="B35">
            <v>10.1</v>
          </cell>
          <cell r="C35">
            <v>360</v>
          </cell>
          <cell r="D35">
            <v>36790.910000000003</v>
          </cell>
          <cell r="E35">
            <v>37085</v>
          </cell>
          <cell r="F35" t="str">
            <v>I</v>
          </cell>
          <cell r="G35" t="str">
            <v>ACT PROCUREMENT AND PROJECTS</v>
          </cell>
          <cell r="H35" t="str">
            <v>Rewal, Mr. Subhash</v>
          </cell>
          <cell r="I35" t="str">
            <v>Elec Ntwk Project</v>
          </cell>
          <cell r="J35" t="str">
            <v>Government Order</v>
          </cell>
          <cell r="K35">
            <v>11</v>
          </cell>
          <cell r="L35">
            <v>0</v>
          </cell>
          <cell r="M35">
            <v>34101</v>
          </cell>
          <cell r="N35">
            <v>0</v>
          </cell>
          <cell r="O35" t="str">
            <v>Rewal, Mr. Subhash</v>
          </cell>
        </row>
        <row r="36">
          <cell r="A36">
            <v>507130</v>
          </cell>
          <cell r="B36">
            <v>30.1</v>
          </cell>
          <cell r="C36">
            <v>114</v>
          </cell>
          <cell r="D36">
            <v>48446</v>
          </cell>
          <cell r="E36">
            <v>36829</v>
          </cell>
          <cell r="F36" t="str">
            <v>I</v>
          </cell>
          <cell r="G36" t="str">
            <v>HARCOURT HILL PTY LTD</v>
          </cell>
          <cell r="H36" t="str">
            <v>Peisley, Mr. Warren</v>
          </cell>
          <cell r="I36" t="str">
            <v>Ancillary-Design</v>
          </cell>
          <cell r="J36" t="str">
            <v>50% or 100% Payment</v>
          </cell>
          <cell r="K36">
            <v>12</v>
          </cell>
          <cell r="L36">
            <v>0</v>
          </cell>
          <cell r="M36">
            <v>34102</v>
          </cell>
          <cell r="N36">
            <v>0</v>
          </cell>
          <cell r="O36" t="str">
            <v>Rewal, Mr. Subhash</v>
          </cell>
        </row>
        <row r="37">
          <cell r="A37">
            <v>507131</v>
          </cell>
          <cell r="B37">
            <v>30.1</v>
          </cell>
          <cell r="C37">
            <v>537</v>
          </cell>
          <cell r="D37">
            <v>37550</v>
          </cell>
          <cell r="E37">
            <v>37245</v>
          </cell>
          <cell r="F37" t="str">
            <v>I</v>
          </cell>
          <cell r="G37" t="str">
            <v>HARCOURT HILL PTY LTD</v>
          </cell>
          <cell r="H37" t="str">
            <v>Peisley, Mr. Warren</v>
          </cell>
          <cell r="I37" t="str">
            <v>Elec Ntwk Project</v>
          </cell>
          <cell r="J37" t="str">
            <v>50% or 100% Payment</v>
          </cell>
          <cell r="K37">
            <v>11</v>
          </cell>
          <cell r="L37">
            <v>0</v>
          </cell>
          <cell r="M37">
            <v>34101</v>
          </cell>
          <cell r="N37">
            <v>0</v>
          </cell>
          <cell r="O37" t="str">
            <v>Walisundara, Mrs. Lakshmi</v>
          </cell>
        </row>
        <row r="38">
          <cell r="A38">
            <v>507132</v>
          </cell>
          <cell r="B38">
            <v>30.1</v>
          </cell>
          <cell r="C38">
            <v>164</v>
          </cell>
          <cell r="D38">
            <v>29050</v>
          </cell>
          <cell r="E38">
            <v>36900</v>
          </cell>
          <cell r="F38" t="str">
            <v>I</v>
          </cell>
          <cell r="G38" t="str">
            <v>CIC PENDON PTY LTD</v>
          </cell>
          <cell r="H38" t="str">
            <v>Maguire, Paul</v>
          </cell>
          <cell r="I38" t="str">
            <v>Ancillary Project</v>
          </cell>
          <cell r="J38" t="str">
            <v>Full Payment</v>
          </cell>
          <cell r="K38">
            <v>12</v>
          </cell>
          <cell r="L38">
            <v>0</v>
          </cell>
          <cell r="M38">
            <v>34102</v>
          </cell>
          <cell r="N38">
            <v>0</v>
          </cell>
          <cell r="O38" t="str">
            <v>Rewal, Mr. Subhash</v>
          </cell>
        </row>
        <row r="39">
          <cell r="A39">
            <v>507133</v>
          </cell>
          <cell r="B39">
            <v>30.1</v>
          </cell>
          <cell r="C39">
            <v>211</v>
          </cell>
          <cell r="D39">
            <v>50852.27</v>
          </cell>
          <cell r="E39">
            <v>36957</v>
          </cell>
          <cell r="F39" t="str">
            <v>I</v>
          </cell>
          <cell r="G39" t="str">
            <v>ACT PROCUREMENT AND PROJECTS</v>
          </cell>
          <cell r="H39" t="str">
            <v>Singh, Mr. Darshan</v>
          </cell>
          <cell r="I39" t="str">
            <v>Ancillary-Design</v>
          </cell>
          <cell r="J39" t="str">
            <v>Full Payment</v>
          </cell>
          <cell r="K39">
            <v>11</v>
          </cell>
          <cell r="L39">
            <v>0</v>
          </cell>
          <cell r="M39">
            <v>34102</v>
          </cell>
          <cell r="N39">
            <v>0</v>
          </cell>
          <cell r="O39" t="str">
            <v>Peisley, Mr. Warren</v>
          </cell>
        </row>
        <row r="40">
          <cell r="A40">
            <v>507134</v>
          </cell>
          <cell r="B40">
            <v>30.1</v>
          </cell>
          <cell r="C40">
            <v>205</v>
          </cell>
          <cell r="D40">
            <v>17405</v>
          </cell>
          <cell r="E40">
            <v>36956</v>
          </cell>
          <cell r="F40" t="str">
            <v>I</v>
          </cell>
          <cell r="G40" t="str">
            <v>ACT PROCUREMENT AND PROJECTS</v>
          </cell>
          <cell r="H40" t="str">
            <v>Rewal, Mr. Subhash</v>
          </cell>
          <cell r="I40" t="str">
            <v>Ancillary Project</v>
          </cell>
          <cell r="J40" t="str">
            <v>Government Order</v>
          </cell>
          <cell r="K40">
            <v>12</v>
          </cell>
          <cell r="L40">
            <v>0</v>
          </cell>
          <cell r="M40">
            <v>34102</v>
          </cell>
          <cell r="N40">
            <v>0</v>
          </cell>
          <cell r="O40" t="str">
            <v>Walisundara, Mrs. Lakshmi</v>
          </cell>
        </row>
        <row r="41">
          <cell r="A41">
            <v>507135</v>
          </cell>
          <cell r="B41">
            <v>30.1</v>
          </cell>
          <cell r="C41">
            <v>258</v>
          </cell>
          <cell r="D41">
            <v>17590.91</v>
          </cell>
          <cell r="E41">
            <v>36999</v>
          </cell>
          <cell r="F41" t="str">
            <v>I</v>
          </cell>
          <cell r="G41" t="str">
            <v>ACT PROCUREMENT AND PROJECTS</v>
          </cell>
          <cell r="H41" t="str">
            <v>Rewal, Mr. Subhash</v>
          </cell>
          <cell r="I41" t="str">
            <v>Ancillary Project</v>
          </cell>
          <cell r="J41" t="str">
            <v>Full Payment</v>
          </cell>
          <cell r="K41">
            <v>12</v>
          </cell>
          <cell r="L41">
            <v>0</v>
          </cell>
          <cell r="M41">
            <v>34102</v>
          </cell>
          <cell r="N41">
            <v>0</v>
          </cell>
          <cell r="O41" t="str">
            <v>Walisundara, Mrs. Lakshmi</v>
          </cell>
        </row>
        <row r="42">
          <cell r="A42">
            <v>507136</v>
          </cell>
          <cell r="B42">
            <v>30.1</v>
          </cell>
          <cell r="C42">
            <v>294</v>
          </cell>
          <cell r="D42">
            <v>83329</v>
          </cell>
          <cell r="E42">
            <v>37025</v>
          </cell>
          <cell r="F42" t="str">
            <v>I</v>
          </cell>
          <cell r="G42" t="str">
            <v>ACT PROCUREMENT AND PROJECTS</v>
          </cell>
          <cell r="H42" t="str">
            <v>Peisley, Mr. Warren</v>
          </cell>
          <cell r="I42" t="str">
            <v>Ancillary-Design</v>
          </cell>
          <cell r="J42" t="str">
            <v>Full Payment</v>
          </cell>
          <cell r="K42">
            <v>11</v>
          </cell>
          <cell r="L42">
            <v>0</v>
          </cell>
          <cell r="M42">
            <v>34102</v>
          </cell>
          <cell r="N42">
            <v>0</v>
          </cell>
          <cell r="O42" t="str">
            <v>Walisundara, Mrs. Lakshmi</v>
          </cell>
        </row>
        <row r="43">
          <cell r="A43">
            <v>507137</v>
          </cell>
          <cell r="B43">
            <v>30.1</v>
          </cell>
          <cell r="C43">
            <v>167</v>
          </cell>
          <cell r="D43">
            <v>14870.83</v>
          </cell>
          <cell r="E43">
            <v>36908</v>
          </cell>
          <cell r="F43" t="str">
            <v>I</v>
          </cell>
          <cell r="G43" t="str">
            <v>ACT PROCUREMENT AND PROJECTS</v>
          </cell>
          <cell r="H43" t="str">
            <v>Singh, Mr. Darshan</v>
          </cell>
          <cell r="I43" t="str">
            <v>Ancillary-Design</v>
          </cell>
          <cell r="J43" t="str">
            <v>Full Payment</v>
          </cell>
          <cell r="K43">
            <v>11</v>
          </cell>
          <cell r="L43">
            <v>0</v>
          </cell>
          <cell r="M43">
            <v>34102</v>
          </cell>
          <cell r="N43">
            <v>0</v>
          </cell>
          <cell r="O43" t="str">
            <v>Rewal, Mr. Subhash</v>
          </cell>
        </row>
        <row r="44">
          <cell r="A44">
            <v>507138</v>
          </cell>
          <cell r="B44">
            <v>30.1</v>
          </cell>
          <cell r="C44">
            <v>122</v>
          </cell>
          <cell r="D44">
            <v>2465</v>
          </cell>
          <cell r="E44">
            <v>36836</v>
          </cell>
          <cell r="F44" t="str">
            <v>I</v>
          </cell>
          <cell r="G44" t="str">
            <v>SCOTT BROTHERS</v>
          </cell>
          <cell r="H44" t="str">
            <v>Cortes, Frank</v>
          </cell>
          <cell r="I44" t="str">
            <v>Ancillary-Design</v>
          </cell>
          <cell r="J44" t="str">
            <v>Full Payment</v>
          </cell>
          <cell r="K44">
            <v>12</v>
          </cell>
          <cell r="L44">
            <v>0</v>
          </cell>
          <cell r="M44">
            <v>34102</v>
          </cell>
          <cell r="N44">
            <v>0</v>
          </cell>
          <cell r="O44" t="str">
            <v>Rewal, Mr. Subhash</v>
          </cell>
        </row>
        <row r="45">
          <cell r="A45">
            <v>507141</v>
          </cell>
          <cell r="B45">
            <v>30.1</v>
          </cell>
          <cell r="C45">
            <v>123</v>
          </cell>
          <cell r="D45">
            <v>1627.27</v>
          </cell>
          <cell r="E45">
            <v>36839</v>
          </cell>
          <cell r="F45" t="str">
            <v>I</v>
          </cell>
          <cell r="G45" t="str">
            <v>Simeonovic, Bill</v>
          </cell>
          <cell r="H45" t="str">
            <v>Singh, Mr. Darshan</v>
          </cell>
          <cell r="I45" t="str">
            <v>Ancillary-Design</v>
          </cell>
          <cell r="J45" t="str">
            <v>Full Payment</v>
          </cell>
          <cell r="K45">
            <v>12</v>
          </cell>
          <cell r="L45">
            <v>0</v>
          </cell>
          <cell r="M45">
            <v>34102</v>
          </cell>
          <cell r="N45">
            <v>0</v>
          </cell>
          <cell r="O45" t="str">
            <v>Rewal, Mr. Subhash</v>
          </cell>
        </row>
        <row r="46">
          <cell r="A46">
            <v>507143</v>
          </cell>
          <cell r="B46">
            <v>30.1</v>
          </cell>
          <cell r="C46">
            <v>248</v>
          </cell>
          <cell r="D46">
            <v>44830</v>
          </cell>
          <cell r="E46">
            <v>36992</v>
          </cell>
          <cell r="F46" t="str">
            <v>I</v>
          </cell>
          <cell r="G46" t="str">
            <v>GUIDELINE (ACT) PTY LTD</v>
          </cell>
          <cell r="H46" t="str">
            <v>Maguire, Paul</v>
          </cell>
          <cell r="I46" t="str">
            <v>Ancillary Project</v>
          </cell>
          <cell r="J46" t="str">
            <v>Full Payment</v>
          </cell>
          <cell r="K46">
            <v>12</v>
          </cell>
          <cell r="L46">
            <v>0</v>
          </cell>
          <cell r="M46">
            <v>34102</v>
          </cell>
          <cell r="N46">
            <v>0</v>
          </cell>
          <cell r="O46" t="str">
            <v>Peisley, Mr. Warren</v>
          </cell>
        </row>
        <row r="47">
          <cell r="A47">
            <v>507145</v>
          </cell>
          <cell r="B47">
            <v>30.1</v>
          </cell>
          <cell r="C47">
            <v>145</v>
          </cell>
          <cell r="D47">
            <v>8690</v>
          </cell>
          <cell r="E47">
            <v>36868</v>
          </cell>
          <cell r="F47" t="str">
            <v>I</v>
          </cell>
          <cell r="G47" t="str">
            <v>CANBERRA SAND AND GRAVEL</v>
          </cell>
          <cell r="H47" t="str">
            <v>Rewal, Mr. Subhash</v>
          </cell>
          <cell r="I47" t="str">
            <v>Ancillary-Design</v>
          </cell>
          <cell r="J47" t="str">
            <v>Full Payment</v>
          </cell>
          <cell r="K47">
            <v>12</v>
          </cell>
          <cell r="L47">
            <v>0</v>
          </cell>
          <cell r="M47">
            <v>34102</v>
          </cell>
          <cell r="N47">
            <v>0</v>
          </cell>
          <cell r="O47" t="str">
            <v>Maguire, Paul</v>
          </cell>
        </row>
        <row r="48">
          <cell r="A48">
            <v>507148</v>
          </cell>
          <cell r="B48">
            <v>30.1</v>
          </cell>
          <cell r="C48">
            <v>350</v>
          </cell>
          <cell r="D48">
            <v>80420</v>
          </cell>
          <cell r="E48">
            <v>37074</v>
          </cell>
          <cell r="F48" t="str">
            <v>I</v>
          </cell>
          <cell r="G48" t="str">
            <v>ACT PROCUREMENT AND PROJECTS</v>
          </cell>
          <cell r="H48" t="str">
            <v>Cortes, Frank</v>
          </cell>
          <cell r="I48" t="str">
            <v>Ancillary-Design</v>
          </cell>
          <cell r="J48" t="str">
            <v>Full Payment</v>
          </cell>
          <cell r="K48">
            <v>11</v>
          </cell>
          <cell r="L48">
            <v>0</v>
          </cell>
          <cell r="M48">
            <v>34102</v>
          </cell>
          <cell r="N48">
            <v>0</v>
          </cell>
          <cell r="O48" t="str">
            <v>Rewal, Mr. Subhash</v>
          </cell>
        </row>
        <row r="49">
          <cell r="A49">
            <v>507151</v>
          </cell>
          <cell r="B49">
            <v>30.1</v>
          </cell>
          <cell r="C49">
            <v>143</v>
          </cell>
          <cell r="D49">
            <v>3868</v>
          </cell>
          <cell r="E49">
            <v>36865</v>
          </cell>
          <cell r="F49" t="str">
            <v>I</v>
          </cell>
          <cell r="G49" t="str">
            <v>W P BROWN &amp; PARTNERS</v>
          </cell>
          <cell r="H49" t="str">
            <v>Smith, Mr. Gary</v>
          </cell>
          <cell r="I49" t="str">
            <v>Ancillary-Design</v>
          </cell>
          <cell r="J49" t="str">
            <v>Full Payment</v>
          </cell>
          <cell r="K49">
            <v>12</v>
          </cell>
          <cell r="L49">
            <v>0</v>
          </cell>
          <cell r="M49">
            <v>34102</v>
          </cell>
          <cell r="N49">
            <v>0</v>
          </cell>
          <cell r="O49" t="str">
            <v>Rewal, Mr. Subhash</v>
          </cell>
        </row>
        <row r="50">
          <cell r="A50">
            <v>507152</v>
          </cell>
          <cell r="B50">
            <v>10.1</v>
          </cell>
          <cell r="C50">
            <v>146</v>
          </cell>
          <cell r="D50">
            <v>640</v>
          </cell>
          <cell r="E50">
            <v>36871</v>
          </cell>
          <cell r="F50" t="str">
            <v>I</v>
          </cell>
          <cell r="G50" t="str">
            <v>D RUDD &amp; PARTNERS PTY LTD</v>
          </cell>
          <cell r="H50" t="str">
            <v>Rewal, Mr. Subhash</v>
          </cell>
          <cell r="I50" t="str">
            <v>Ancillary-Design</v>
          </cell>
          <cell r="J50" t="str">
            <v>Full Payment</v>
          </cell>
          <cell r="K50">
            <v>12</v>
          </cell>
          <cell r="L50">
            <v>0</v>
          </cell>
          <cell r="M50">
            <v>34102</v>
          </cell>
          <cell r="N50">
            <v>0</v>
          </cell>
          <cell r="O50" t="str">
            <v>Cortes, Frank</v>
          </cell>
        </row>
        <row r="51">
          <cell r="A51">
            <v>507153</v>
          </cell>
          <cell r="B51">
            <v>30.1</v>
          </cell>
          <cell r="C51">
            <v>155</v>
          </cell>
          <cell r="D51">
            <v>13777</v>
          </cell>
          <cell r="E51">
            <v>36878</v>
          </cell>
          <cell r="F51" t="str">
            <v>I</v>
          </cell>
          <cell r="G51" t="str">
            <v>Philip &amp; Anton Homes Pty Ltd</v>
          </cell>
          <cell r="H51" t="str">
            <v>Smith, Mr. Gary</v>
          </cell>
          <cell r="I51" t="str">
            <v>Ancillary-Design</v>
          </cell>
          <cell r="J51" t="str">
            <v>Full Payment</v>
          </cell>
          <cell r="K51">
            <v>12</v>
          </cell>
          <cell r="L51">
            <v>0</v>
          </cell>
          <cell r="M51">
            <v>34102</v>
          </cell>
          <cell r="N51">
            <v>0</v>
          </cell>
          <cell r="O51" t="str">
            <v>Singh, Mr. Darshan</v>
          </cell>
        </row>
        <row r="52">
          <cell r="A52">
            <v>507154</v>
          </cell>
          <cell r="B52">
            <v>30.1</v>
          </cell>
          <cell r="C52">
            <v>497</v>
          </cell>
          <cell r="D52">
            <v>3384</v>
          </cell>
          <cell r="E52">
            <v>37211</v>
          </cell>
          <cell r="F52" t="str">
            <v>I</v>
          </cell>
          <cell r="G52" t="str">
            <v>ROSIN DESIGN HOMES PTY LTD</v>
          </cell>
          <cell r="H52" t="str">
            <v>Smith, Mr. Gary</v>
          </cell>
          <cell r="I52" t="str">
            <v>Ancillary-Design</v>
          </cell>
          <cell r="J52" t="str">
            <v>Full Payment</v>
          </cell>
          <cell r="K52">
            <v>11</v>
          </cell>
          <cell r="L52">
            <v>0</v>
          </cell>
          <cell r="M52">
            <v>34101</v>
          </cell>
          <cell r="N52">
            <v>0</v>
          </cell>
          <cell r="O52" t="str">
            <v>Maguire, Paul</v>
          </cell>
        </row>
        <row r="53">
          <cell r="A53">
            <v>507155</v>
          </cell>
          <cell r="B53">
            <v>30.1</v>
          </cell>
          <cell r="C53">
            <v>148</v>
          </cell>
          <cell r="D53">
            <v>5100</v>
          </cell>
          <cell r="E53">
            <v>36875</v>
          </cell>
          <cell r="F53" t="str">
            <v>I</v>
          </cell>
          <cell r="G53" t="str">
            <v>HASKINS PTY LTD</v>
          </cell>
          <cell r="H53" t="str">
            <v>Walisundara, Mrs. Lakshmi</v>
          </cell>
          <cell r="I53" t="str">
            <v>Ancillary-Design</v>
          </cell>
          <cell r="J53" t="str">
            <v>Full Payment</v>
          </cell>
          <cell r="K53">
            <v>12</v>
          </cell>
          <cell r="L53">
            <v>0</v>
          </cell>
          <cell r="M53">
            <v>34102</v>
          </cell>
          <cell r="N53">
            <v>0</v>
          </cell>
          <cell r="O53" t="str">
            <v>Rewal, Mr. Subhash</v>
          </cell>
        </row>
        <row r="54">
          <cell r="A54">
            <v>507157</v>
          </cell>
          <cell r="B54">
            <v>30.1</v>
          </cell>
          <cell r="C54">
            <v>162</v>
          </cell>
          <cell r="D54">
            <v>2470</v>
          </cell>
          <cell r="E54">
            <v>36900</v>
          </cell>
          <cell r="F54" t="str">
            <v>I</v>
          </cell>
          <cell r="G54" t="str">
            <v>OSBORNE CONSULTANTS PTY LTD</v>
          </cell>
          <cell r="H54" t="str">
            <v>Walisundara, Mrs. Lakshmi</v>
          </cell>
          <cell r="I54" t="str">
            <v>Ancillary-Design</v>
          </cell>
          <cell r="J54" t="str">
            <v>Full Payment</v>
          </cell>
          <cell r="K54">
            <v>12</v>
          </cell>
          <cell r="L54">
            <v>0</v>
          </cell>
          <cell r="M54">
            <v>34102</v>
          </cell>
          <cell r="N54">
            <v>0</v>
          </cell>
          <cell r="O54" t="str">
            <v>Smith, Mr. Gary</v>
          </cell>
        </row>
        <row r="55">
          <cell r="A55">
            <v>507158</v>
          </cell>
          <cell r="B55">
            <v>30.1</v>
          </cell>
          <cell r="C55">
            <v>178</v>
          </cell>
          <cell r="D55">
            <v>250</v>
          </cell>
          <cell r="E55">
            <v>36920</v>
          </cell>
          <cell r="F55" t="str">
            <v>I</v>
          </cell>
          <cell r="G55" t="str">
            <v>SYLVA ELECTRICAL</v>
          </cell>
          <cell r="H55" t="str">
            <v>Singh, Mr. Darshan</v>
          </cell>
          <cell r="I55" t="str">
            <v>Ancillary-General</v>
          </cell>
          <cell r="J55" t="str">
            <v>Full Payment</v>
          </cell>
          <cell r="K55">
            <v>12</v>
          </cell>
          <cell r="L55">
            <v>0</v>
          </cell>
          <cell r="M55">
            <v>34102</v>
          </cell>
          <cell r="N55">
            <v>0</v>
          </cell>
          <cell r="O55" t="str">
            <v>Rewal, Mr. Subhash</v>
          </cell>
        </row>
        <row r="56">
          <cell r="A56">
            <v>507159</v>
          </cell>
          <cell r="B56">
            <v>30.1</v>
          </cell>
          <cell r="C56">
            <v>180</v>
          </cell>
          <cell r="D56">
            <v>1705</v>
          </cell>
          <cell r="E56">
            <v>36920</v>
          </cell>
          <cell r="F56" t="str">
            <v>I</v>
          </cell>
          <cell r="G56" t="str">
            <v>SAYERS PROPERTY GROUP</v>
          </cell>
          <cell r="H56" t="str">
            <v>Singh, Mr. Darshan</v>
          </cell>
          <cell r="I56" t="str">
            <v>Ancillary-General</v>
          </cell>
          <cell r="J56" t="str">
            <v>Full Payment</v>
          </cell>
          <cell r="K56">
            <v>12</v>
          </cell>
          <cell r="L56">
            <v>0</v>
          </cell>
          <cell r="M56">
            <v>34102</v>
          </cell>
          <cell r="N56">
            <v>0</v>
          </cell>
          <cell r="O56" t="str">
            <v>Smith, Mr. Gary</v>
          </cell>
        </row>
        <row r="57">
          <cell r="A57">
            <v>507161</v>
          </cell>
          <cell r="B57">
            <v>30.1</v>
          </cell>
          <cell r="C57">
            <v>181</v>
          </cell>
          <cell r="D57">
            <v>1486.89</v>
          </cell>
          <cell r="E57">
            <v>36922</v>
          </cell>
          <cell r="F57" t="str">
            <v>I</v>
          </cell>
          <cell r="G57" t="str">
            <v>CREATIVE BUILDING SERVICES</v>
          </cell>
          <cell r="H57" t="str">
            <v>Singh, Mr. Darshan</v>
          </cell>
          <cell r="I57" t="str">
            <v>Ancillary-Design</v>
          </cell>
          <cell r="J57" t="str">
            <v>Full Payment</v>
          </cell>
          <cell r="K57">
            <v>12</v>
          </cell>
          <cell r="L57">
            <v>0</v>
          </cell>
          <cell r="M57">
            <v>34102</v>
          </cell>
          <cell r="N57">
            <v>0</v>
          </cell>
          <cell r="O57" t="str">
            <v>Walisundara, Mrs. Lakshmi</v>
          </cell>
        </row>
        <row r="58">
          <cell r="A58">
            <v>507162</v>
          </cell>
          <cell r="B58">
            <v>30.1</v>
          </cell>
          <cell r="C58">
            <v>209</v>
          </cell>
          <cell r="D58">
            <v>31448</v>
          </cell>
          <cell r="E58">
            <v>36957</v>
          </cell>
          <cell r="F58" t="str">
            <v>I</v>
          </cell>
          <cell r="G58" t="str">
            <v>OSBORNE CONSULTANTS PTY LTD</v>
          </cell>
          <cell r="H58" t="str">
            <v>Smith, Mr. Gary</v>
          </cell>
          <cell r="I58" t="str">
            <v>Ancillary-Design</v>
          </cell>
          <cell r="J58" t="str">
            <v>50% or 100% Payment</v>
          </cell>
          <cell r="K58">
            <v>11</v>
          </cell>
          <cell r="L58">
            <v>0</v>
          </cell>
          <cell r="M58">
            <v>34102</v>
          </cell>
          <cell r="N58">
            <v>0</v>
          </cell>
          <cell r="O58" t="str">
            <v>Walisundara, Mrs. Lakshmi</v>
          </cell>
        </row>
        <row r="59">
          <cell r="A59">
            <v>507163</v>
          </cell>
          <cell r="B59">
            <v>30.1</v>
          </cell>
          <cell r="C59">
            <v>187</v>
          </cell>
          <cell r="D59">
            <v>3341</v>
          </cell>
          <cell r="E59">
            <v>36931</v>
          </cell>
          <cell r="F59" t="str">
            <v>I</v>
          </cell>
          <cell r="G59" t="str">
            <v>SUTTON &amp; HORSLEY PROJECTS PTY LTD</v>
          </cell>
          <cell r="H59" t="str">
            <v>Smith, Mr. Gary</v>
          </cell>
          <cell r="I59" t="str">
            <v>Ancillary-General</v>
          </cell>
          <cell r="J59" t="str">
            <v>Full Payment</v>
          </cell>
          <cell r="K59">
            <v>12</v>
          </cell>
          <cell r="L59">
            <v>0</v>
          </cell>
          <cell r="M59">
            <v>34102</v>
          </cell>
          <cell r="N59">
            <v>0</v>
          </cell>
          <cell r="O59" t="str">
            <v>Singh, Mr. Darshan</v>
          </cell>
        </row>
        <row r="60">
          <cell r="A60">
            <v>507164</v>
          </cell>
          <cell r="B60">
            <v>30.1</v>
          </cell>
          <cell r="C60">
            <v>208</v>
          </cell>
          <cell r="D60">
            <v>6759.04</v>
          </cell>
          <cell r="E60">
            <v>36957</v>
          </cell>
          <cell r="F60" t="str">
            <v>I</v>
          </cell>
          <cell r="G60" t="str">
            <v>FJ RIBENY &amp; ASSOCIATES PTY LTD</v>
          </cell>
          <cell r="H60" t="str">
            <v>Singh, Mr. Darshan</v>
          </cell>
          <cell r="I60" t="str">
            <v>Ancillary-Design</v>
          </cell>
          <cell r="J60" t="str">
            <v>Full Payment</v>
          </cell>
          <cell r="K60">
            <v>12</v>
          </cell>
          <cell r="L60">
            <v>0</v>
          </cell>
          <cell r="M60">
            <v>34102</v>
          </cell>
          <cell r="N60">
            <v>0</v>
          </cell>
          <cell r="O60" t="str">
            <v>Singh, Mr. Darshan</v>
          </cell>
        </row>
        <row r="61">
          <cell r="A61">
            <v>507165</v>
          </cell>
          <cell r="B61">
            <v>30.1</v>
          </cell>
          <cell r="C61">
            <v>191</v>
          </cell>
          <cell r="D61">
            <v>3180</v>
          </cell>
          <cell r="E61">
            <v>36936</v>
          </cell>
          <cell r="F61" t="str">
            <v>I</v>
          </cell>
          <cell r="G61" t="str">
            <v>YOUNG CONSULTING ENGINEERS PTY LTD</v>
          </cell>
          <cell r="H61" t="str">
            <v>Cortes, Frank</v>
          </cell>
          <cell r="I61" t="str">
            <v>Ancillary Project</v>
          </cell>
          <cell r="J61" t="str">
            <v>Full Payment</v>
          </cell>
          <cell r="K61">
            <v>12</v>
          </cell>
          <cell r="L61">
            <v>0</v>
          </cell>
          <cell r="M61">
            <v>34102</v>
          </cell>
          <cell r="N61">
            <v>0</v>
          </cell>
          <cell r="O61" t="str">
            <v>Singh, Mr. Darshan</v>
          </cell>
        </row>
        <row r="62">
          <cell r="A62">
            <v>507168</v>
          </cell>
          <cell r="B62">
            <v>30.1</v>
          </cell>
          <cell r="C62">
            <v>234</v>
          </cell>
          <cell r="D62">
            <v>108300</v>
          </cell>
          <cell r="E62">
            <v>36980</v>
          </cell>
          <cell r="F62" t="str">
            <v>I</v>
          </cell>
          <cell r="G62" t="str">
            <v>CANBERRA ESTATE PTY LTD</v>
          </cell>
          <cell r="H62" t="str">
            <v>Ochmanski, Mrs. Dana</v>
          </cell>
          <cell r="I62" t="str">
            <v>Ancillary-General</v>
          </cell>
          <cell r="J62" t="str">
            <v>50% or 100% Payment</v>
          </cell>
          <cell r="K62">
            <v>12</v>
          </cell>
          <cell r="L62">
            <v>0</v>
          </cell>
          <cell r="M62">
            <v>34102</v>
          </cell>
          <cell r="N62">
            <v>0</v>
          </cell>
          <cell r="O62" t="str">
            <v>Smith, Mr. Gary</v>
          </cell>
        </row>
        <row r="63">
          <cell r="A63">
            <v>507170</v>
          </cell>
          <cell r="B63">
            <v>30.1</v>
          </cell>
          <cell r="C63">
            <v>198</v>
          </cell>
          <cell r="D63">
            <v>6500</v>
          </cell>
          <cell r="E63">
            <v>37008</v>
          </cell>
          <cell r="F63" t="str">
            <v>I</v>
          </cell>
          <cell r="G63" t="str">
            <v>GUIDELINE (ACT) PTY LTD</v>
          </cell>
          <cell r="H63" t="str">
            <v>Cortes, Frank</v>
          </cell>
          <cell r="I63" t="str">
            <v>Ancillary Project</v>
          </cell>
          <cell r="J63" t="str">
            <v>Government Order</v>
          </cell>
          <cell r="K63">
            <v>12</v>
          </cell>
          <cell r="L63">
            <v>0</v>
          </cell>
          <cell r="M63">
            <v>34102</v>
          </cell>
          <cell r="N63">
            <v>0</v>
          </cell>
          <cell r="O63" t="str">
            <v>Singh, Mr. Darshan</v>
          </cell>
        </row>
        <row r="64">
          <cell r="A64">
            <v>507172</v>
          </cell>
          <cell r="B64">
            <v>30.1</v>
          </cell>
          <cell r="C64">
            <v>359</v>
          </cell>
          <cell r="D64">
            <v>61300</v>
          </cell>
          <cell r="E64">
            <v>37084</v>
          </cell>
          <cell r="F64" t="str">
            <v>I</v>
          </cell>
          <cell r="G64" t="str">
            <v>ACT PROCUREMENT AND PROJECTS</v>
          </cell>
          <cell r="H64" t="str">
            <v>Rewal, Mr. Subhash</v>
          </cell>
          <cell r="I64" t="str">
            <v>Elec Ntwk Project</v>
          </cell>
          <cell r="J64" t="str">
            <v>Government Order</v>
          </cell>
          <cell r="K64">
            <v>11</v>
          </cell>
          <cell r="L64">
            <v>0</v>
          </cell>
          <cell r="M64">
            <v>34101</v>
          </cell>
          <cell r="N64">
            <v>0</v>
          </cell>
          <cell r="O64" t="str">
            <v>Cortes, Frank</v>
          </cell>
        </row>
        <row r="65">
          <cell r="A65">
            <v>507175</v>
          </cell>
          <cell r="B65">
            <v>30.1</v>
          </cell>
          <cell r="C65">
            <v>255</v>
          </cell>
          <cell r="D65">
            <v>11800</v>
          </cell>
          <cell r="E65">
            <v>36993</v>
          </cell>
          <cell r="F65" t="str">
            <v>I</v>
          </cell>
          <cell r="G65" t="str">
            <v>DEPARTMENT OF URBAN SERVICES</v>
          </cell>
          <cell r="H65" t="str">
            <v>Walisundara, Mr. Upul</v>
          </cell>
          <cell r="I65" t="str">
            <v>Ancillary-Design</v>
          </cell>
          <cell r="J65" t="str">
            <v>50% or 100% Payment</v>
          </cell>
          <cell r="K65">
            <v>11</v>
          </cell>
          <cell r="L65">
            <v>0</v>
          </cell>
          <cell r="M65">
            <v>34102</v>
          </cell>
          <cell r="N65">
            <v>0</v>
          </cell>
          <cell r="O65" t="str">
            <v>Ochmanski, Mrs. Dana</v>
          </cell>
        </row>
        <row r="66">
          <cell r="A66">
            <v>507176</v>
          </cell>
          <cell r="B66">
            <v>30.1</v>
          </cell>
          <cell r="C66">
            <v>238</v>
          </cell>
          <cell r="D66">
            <v>31600</v>
          </cell>
          <cell r="E66">
            <v>37162</v>
          </cell>
          <cell r="F66" t="str">
            <v>I</v>
          </cell>
          <cell r="G66" t="str">
            <v>ACT PROCUREMENT AND PROJECTS</v>
          </cell>
          <cell r="H66" t="str">
            <v>Cortes, Frank</v>
          </cell>
          <cell r="I66" t="str">
            <v>Ancillary Project</v>
          </cell>
          <cell r="J66" t="str">
            <v>Government Order</v>
          </cell>
          <cell r="K66">
            <v>11</v>
          </cell>
          <cell r="L66">
            <v>0</v>
          </cell>
          <cell r="M66">
            <v>34102</v>
          </cell>
          <cell r="N66">
            <v>0</v>
          </cell>
          <cell r="O66" t="str">
            <v>Cortes, Frank</v>
          </cell>
        </row>
        <row r="67">
          <cell r="A67">
            <v>507177</v>
          </cell>
          <cell r="B67">
            <v>30.1</v>
          </cell>
          <cell r="C67">
            <v>483</v>
          </cell>
          <cell r="D67">
            <v>43000</v>
          </cell>
          <cell r="E67">
            <v>37204</v>
          </cell>
          <cell r="F67" t="str">
            <v>I</v>
          </cell>
          <cell r="G67" t="str">
            <v>ACT PROCUREMENT SOLUTIONS</v>
          </cell>
          <cell r="H67" t="str">
            <v>Rewal, Mr. Subhash</v>
          </cell>
          <cell r="I67" t="str">
            <v>Elec Ntwk Project</v>
          </cell>
          <cell r="J67" t="str">
            <v>Government Order</v>
          </cell>
          <cell r="K67">
            <v>11</v>
          </cell>
          <cell r="L67">
            <v>0</v>
          </cell>
          <cell r="M67">
            <v>34101</v>
          </cell>
          <cell r="N67">
            <v>0</v>
          </cell>
          <cell r="O67">
            <v>200100800402</v>
          </cell>
        </row>
        <row r="68">
          <cell r="A68">
            <v>507178</v>
          </cell>
          <cell r="B68">
            <v>30.1</v>
          </cell>
          <cell r="C68">
            <v>288</v>
          </cell>
          <cell r="D68">
            <v>13970</v>
          </cell>
          <cell r="E68">
            <v>37022</v>
          </cell>
          <cell r="F68" t="str">
            <v>I</v>
          </cell>
          <cell r="G68" t="str">
            <v>ACT PROCUREMENT AND PROJECTS</v>
          </cell>
          <cell r="H68" t="str">
            <v>Rewal, Mr. Subhash</v>
          </cell>
          <cell r="I68" t="str">
            <v>Ancillary-Design</v>
          </cell>
          <cell r="J68" t="str">
            <v>Government Order</v>
          </cell>
          <cell r="K68">
            <v>11</v>
          </cell>
          <cell r="L68">
            <v>0</v>
          </cell>
          <cell r="M68">
            <v>34102</v>
          </cell>
          <cell r="N68">
            <v>0</v>
          </cell>
          <cell r="O68" t="str">
            <v>Singh, Mr. Darshan</v>
          </cell>
        </row>
        <row r="69">
          <cell r="A69">
            <v>507180</v>
          </cell>
          <cell r="B69">
            <v>30.1</v>
          </cell>
          <cell r="C69">
            <v>276</v>
          </cell>
          <cell r="D69">
            <v>105257</v>
          </cell>
          <cell r="E69">
            <v>37019</v>
          </cell>
          <cell r="F69" t="str">
            <v>I</v>
          </cell>
          <cell r="G69" t="str">
            <v>ACT PROCUREMENT AND PROJECTS</v>
          </cell>
          <cell r="H69" t="str">
            <v>Peisley, Mr. Warren</v>
          </cell>
          <cell r="I69" t="str">
            <v>Ancillary-Design</v>
          </cell>
          <cell r="J69" t="str">
            <v>Government Order</v>
          </cell>
          <cell r="K69">
            <v>11</v>
          </cell>
          <cell r="L69">
            <v>0</v>
          </cell>
          <cell r="M69">
            <v>34102</v>
          </cell>
          <cell r="N69">
            <v>0</v>
          </cell>
          <cell r="O69" t="str">
            <v>Singh, Mr. Darshan</v>
          </cell>
        </row>
        <row r="70">
          <cell r="A70">
            <v>507183</v>
          </cell>
          <cell r="B70">
            <v>30.1</v>
          </cell>
          <cell r="C70">
            <v>309</v>
          </cell>
          <cell r="D70">
            <v>2181.8200000000002</v>
          </cell>
          <cell r="E70">
            <v>37036</v>
          </cell>
          <cell r="F70" t="str">
            <v>I</v>
          </cell>
          <cell r="G70" t="str">
            <v>D RUDD &amp; PARTNERS PTY LTD</v>
          </cell>
          <cell r="H70" t="str">
            <v>Singh, Mr. Darshan</v>
          </cell>
          <cell r="I70" t="str">
            <v>Ancillary-Design</v>
          </cell>
          <cell r="J70" t="str">
            <v>Full Payment</v>
          </cell>
          <cell r="K70">
            <v>11</v>
          </cell>
          <cell r="L70">
            <v>0</v>
          </cell>
          <cell r="M70">
            <v>34102</v>
          </cell>
          <cell r="N70">
            <v>0</v>
          </cell>
          <cell r="O70" t="str">
            <v>Smith, Mr. Gary</v>
          </cell>
        </row>
        <row r="71">
          <cell r="A71">
            <v>507184</v>
          </cell>
          <cell r="B71">
            <v>30.1</v>
          </cell>
          <cell r="C71">
            <v>253</v>
          </cell>
          <cell r="D71">
            <v>4363.6400000000003</v>
          </cell>
          <cell r="E71">
            <v>36992</v>
          </cell>
          <cell r="F71" t="str">
            <v>I</v>
          </cell>
          <cell r="G71" t="str">
            <v>ACCLAIM CONTRACTORS</v>
          </cell>
          <cell r="H71" t="str">
            <v>Singh, Mr. Darshan</v>
          </cell>
          <cell r="I71" t="str">
            <v>Ancillary-Design</v>
          </cell>
          <cell r="J71" t="str">
            <v>Full Payment</v>
          </cell>
          <cell r="K71">
            <v>12</v>
          </cell>
          <cell r="L71">
            <v>12</v>
          </cell>
          <cell r="M71">
            <v>0</v>
          </cell>
          <cell r="N71">
            <v>34102</v>
          </cell>
          <cell r="O71">
            <v>0</v>
          </cell>
        </row>
        <row r="72">
          <cell r="A72">
            <v>507185</v>
          </cell>
          <cell r="B72">
            <v>30.1</v>
          </cell>
          <cell r="C72">
            <v>257</v>
          </cell>
          <cell r="D72">
            <v>2127.27</v>
          </cell>
          <cell r="E72">
            <v>36999</v>
          </cell>
          <cell r="F72" t="str">
            <v>I</v>
          </cell>
          <cell r="G72" t="str">
            <v>TT ARCHITECTURE</v>
          </cell>
          <cell r="H72" t="str">
            <v>Singh, Mr. Darshan</v>
          </cell>
          <cell r="I72" t="str">
            <v>Ancillary-Design</v>
          </cell>
          <cell r="J72" t="str">
            <v>Full Payment</v>
          </cell>
          <cell r="K72">
            <v>12</v>
          </cell>
          <cell r="L72">
            <v>0</v>
          </cell>
          <cell r="M72">
            <v>34102</v>
          </cell>
          <cell r="N72">
            <v>0</v>
          </cell>
          <cell r="O72" t="str">
            <v>Peisley, Mr. Warren</v>
          </cell>
        </row>
        <row r="73">
          <cell r="A73">
            <v>507187</v>
          </cell>
          <cell r="B73">
            <v>30.1</v>
          </cell>
          <cell r="C73">
            <v>286</v>
          </cell>
          <cell r="D73">
            <v>70955</v>
          </cell>
          <cell r="E73">
            <v>37022</v>
          </cell>
          <cell r="F73" t="str">
            <v>I</v>
          </cell>
          <cell r="G73" t="str">
            <v>OSBORNE CONSULTANTS PTY LTD</v>
          </cell>
          <cell r="H73" t="str">
            <v>Smith, Mr. Gary</v>
          </cell>
          <cell r="I73" t="str">
            <v>Ancillary-Design</v>
          </cell>
          <cell r="J73" t="str">
            <v>50% or 100% Payment</v>
          </cell>
          <cell r="K73">
            <v>12</v>
          </cell>
          <cell r="L73">
            <v>0</v>
          </cell>
          <cell r="M73">
            <v>34102</v>
          </cell>
          <cell r="N73">
            <v>0</v>
          </cell>
          <cell r="O73" t="str">
            <v>Peisley, Mr. Warren</v>
          </cell>
        </row>
        <row r="74">
          <cell r="A74">
            <v>507190</v>
          </cell>
          <cell r="B74">
            <v>30.1</v>
          </cell>
          <cell r="C74">
            <v>321</v>
          </cell>
          <cell r="D74">
            <v>328932</v>
          </cell>
          <cell r="E74">
            <v>37071</v>
          </cell>
          <cell r="F74" t="str">
            <v>I</v>
          </cell>
          <cell r="G74" t="str">
            <v>DEPARTMENT OF URBAN SERVICES</v>
          </cell>
          <cell r="H74" t="str">
            <v>Smith, Mr. Gary</v>
          </cell>
          <cell r="I74" t="str">
            <v>Ancillary-Design</v>
          </cell>
          <cell r="J74" t="str">
            <v>Government Order</v>
          </cell>
          <cell r="K74">
            <v>12</v>
          </cell>
          <cell r="L74">
            <v>0</v>
          </cell>
          <cell r="M74">
            <v>34102</v>
          </cell>
          <cell r="N74">
            <v>0</v>
          </cell>
          <cell r="O74" t="str">
            <v>Peisley, Mr. Warren</v>
          </cell>
        </row>
        <row r="75">
          <cell r="A75">
            <v>507192</v>
          </cell>
          <cell r="B75">
            <v>30.1</v>
          </cell>
          <cell r="C75">
            <v>308</v>
          </cell>
          <cell r="D75">
            <v>60941</v>
          </cell>
          <cell r="E75">
            <v>37034</v>
          </cell>
          <cell r="F75" t="str">
            <v>I</v>
          </cell>
          <cell r="G75" t="str">
            <v>CANBERRA INVESTMENT CORPORATION</v>
          </cell>
          <cell r="H75" t="str">
            <v>Peisley, Mr. Warren</v>
          </cell>
          <cell r="I75" t="str">
            <v>Ancillary-Design</v>
          </cell>
          <cell r="J75" t="str">
            <v>50% or 100% Payment</v>
          </cell>
          <cell r="K75">
            <v>12</v>
          </cell>
          <cell r="L75">
            <v>0</v>
          </cell>
          <cell r="M75">
            <v>34102</v>
          </cell>
          <cell r="N75">
            <v>0</v>
          </cell>
          <cell r="O75" t="str">
            <v>Singh, Mr. Darshan</v>
          </cell>
        </row>
        <row r="76">
          <cell r="A76">
            <v>507193</v>
          </cell>
          <cell r="B76">
            <v>10.1</v>
          </cell>
          <cell r="C76">
            <v>422</v>
          </cell>
          <cell r="D76">
            <v>795.45</v>
          </cell>
          <cell r="E76">
            <v>37146</v>
          </cell>
          <cell r="F76" t="str">
            <v>I</v>
          </cell>
          <cell r="G76" t="str">
            <v>ACCLAIM CONTRACTORS</v>
          </cell>
          <cell r="H76" t="str">
            <v>Singh, Mr. Darshan</v>
          </cell>
          <cell r="I76" t="str">
            <v>Elec Ntwk Project</v>
          </cell>
          <cell r="J76" t="str">
            <v>Full Payment</v>
          </cell>
          <cell r="K76">
            <v>11</v>
          </cell>
          <cell r="L76">
            <v>0</v>
          </cell>
          <cell r="M76">
            <v>34101</v>
          </cell>
          <cell r="N76">
            <v>0</v>
          </cell>
          <cell r="O76" t="str">
            <v>Singh, Mr. Darshan</v>
          </cell>
        </row>
        <row r="77">
          <cell r="A77">
            <v>507194</v>
          </cell>
          <cell r="B77">
            <v>30.1</v>
          </cell>
          <cell r="C77">
            <v>252</v>
          </cell>
          <cell r="D77">
            <v>20322</v>
          </cell>
          <cell r="E77">
            <v>36992</v>
          </cell>
          <cell r="F77" t="str">
            <v>I</v>
          </cell>
          <cell r="G77" t="str">
            <v>DEFENCE HOUSING AUTHORITY</v>
          </cell>
          <cell r="H77" t="str">
            <v>Peisley, Mr. Warren</v>
          </cell>
          <cell r="I77" t="str">
            <v>Ancillary-Design</v>
          </cell>
          <cell r="J77" t="str">
            <v>Full Payment</v>
          </cell>
          <cell r="K77">
            <v>12</v>
          </cell>
          <cell r="L77">
            <v>0</v>
          </cell>
          <cell r="M77">
            <v>34102</v>
          </cell>
          <cell r="N77">
            <v>0</v>
          </cell>
          <cell r="O77" t="str">
            <v>Peisley, Mr. Warren</v>
          </cell>
        </row>
        <row r="78">
          <cell r="A78">
            <v>507195</v>
          </cell>
          <cell r="B78">
            <v>30.1</v>
          </cell>
          <cell r="C78">
            <v>279</v>
          </cell>
          <cell r="D78">
            <v>35779</v>
          </cell>
          <cell r="E78">
            <v>37022</v>
          </cell>
          <cell r="F78" t="str">
            <v>I</v>
          </cell>
          <cell r="G78" t="str">
            <v>HARCOURT HILL PTY LTD</v>
          </cell>
          <cell r="H78" t="str">
            <v>Peisley, Mr. Warren</v>
          </cell>
          <cell r="I78" t="str">
            <v>Ancillary-Design</v>
          </cell>
          <cell r="J78" t="str">
            <v>50% or 100% Payment</v>
          </cell>
          <cell r="K78">
            <v>12</v>
          </cell>
          <cell r="L78">
            <v>0</v>
          </cell>
          <cell r="M78">
            <v>34102</v>
          </cell>
          <cell r="N78">
            <v>0</v>
          </cell>
          <cell r="O78" t="str">
            <v>Smith, Mr. Gary</v>
          </cell>
        </row>
        <row r="79">
          <cell r="A79">
            <v>507196</v>
          </cell>
          <cell r="B79">
            <v>30.1</v>
          </cell>
          <cell r="C79">
            <v>269</v>
          </cell>
          <cell r="D79">
            <v>19863.64</v>
          </cell>
          <cell r="E79">
            <v>37082</v>
          </cell>
          <cell r="F79" t="str">
            <v>I</v>
          </cell>
          <cell r="G79" t="str">
            <v>TOTALCARE INDUSTRIES LTD</v>
          </cell>
          <cell r="H79" t="str">
            <v>Singh, Mr. Darshan</v>
          </cell>
          <cell r="I79" t="str">
            <v>Ancillary-Design</v>
          </cell>
          <cell r="J79" t="str">
            <v>Full Payment</v>
          </cell>
          <cell r="K79">
            <v>11</v>
          </cell>
          <cell r="L79">
            <v>0</v>
          </cell>
          <cell r="M79">
            <v>34102</v>
          </cell>
          <cell r="N79">
            <v>0</v>
          </cell>
          <cell r="O79" t="str">
            <v>Forlin, Mr. Silvano Anthony</v>
          </cell>
        </row>
        <row r="80">
          <cell r="A80">
            <v>507199</v>
          </cell>
          <cell r="B80">
            <v>30.1</v>
          </cell>
          <cell r="C80">
            <v>249</v>
          </cell>
          <cell r="D80">
            <v>2718.18</v>
          </cell>
          <cell r="E80">
            <v>36992</v>
          </cell>
          <cell r="F80" t="str">
            <v>I</v>
          </cell>
          <cell r="G80" t="str">
            <v>SAYERS PROPERTY GROUP</v>
          </cell>
          <cell r="H80" t="str">
            <v>Singh, Mr. Darshan</v>
          </cell>
          <cell r="I80" t="str">
            <v>Ancillary-Design</v>
          </cell>
          <cell r="J80" t="str">
            <v>Full Payment</v>
          </cell>
          <cell r="K80">
            <v>12</v>
          </cell>
          <cell r="L80">
            <v>0</v>
          </cell>
          <cell r="M80">
            <v>34102</v>
          </cell>
          <cell r="N80">
            <v>0</v>
          </cell>
          <cell r="O80" t="str">
            <v>Singh, Mr. Darshan</v>
          </cell>
        </row>
        <row r="81">
          <cell r="A81">
            <v>507200</v>
          </cell>
          <cell r="B81">
            <v>30.1</v>
          </cell>
          <cell r="C81">
            <v>250</v>
          </cell>
          <cell r="D81">
            <v>1548.95</v>
          </cell>
          <cell r="E81">
            <v>36992</v>
          </cell>
          <cell r="F81" t="str">
            <v>I</v>
          </cell>
          <cell r="G81" t="str">
            <v>PEROTTA C</v>
          </cell>
          <cell r="H81" t="str">
            <v>Singh, Mr. Darshan</v>
          </cell>
          <cell r="I81" t="str">
            <v>Ancillary-Design</v>
          </cell>
          <cell r="J81" t="str">
            <v>Full Payment</v>
          </cell>
          <cell r="K81">
            <v>12</v>
          </cell>
          <cell r="L81">
            <v>0</v>
          </cell>
          <cell r="M81">
            <v>34102</v>
          </cell>
          <cell r="N81">
            <v>0</v>
          </cell>
          <cell r="O81" t="str">
            <v>Maguire, Paul</v>
          </cell>
        </row>
        <row r="82">
          <cell r="A82">
            <v>507201</v>
          </cell>
          <cell r="B82">
            <v>30.1</v>
          </cell>
          <cell r="C82">
            <v>292</v>
          </cell>
          <cell r="D82">
            <v>13322</v>
          </cell>
          <cell r="E82">
            <v>37022</v>
          </cell>
          <cell r="F82" t="str">
            <v>I</v>
          </cell>
          <cell r="G82" t="str">
            <v>CHINCHILLA PTY LTD</v>
          </cell>
          <cell r="H82" t="str">
            <v>Peisley, Mr. Warren</v>
          </cell>
          <cell r="I82" t="str">
            <v>Ancillary-Design</v>
          </cell>
          <cell r="J82" t="str">
            <v>Full Payment</v>
          </cell>
          <cell r="K82">
            <v>11</v>
          </cell>
          <cell r="L82">
            <v>0</v>
          </cell>
          <cell r="M82">
            <v>34102</v>
          </cell>
          <cell r="N82">
            <v>0</v>
          </cell>
          <cell r="O82" t="str">
            <v>Tinio, Mr. Raul</v>
          </cell>
        </row>
        <row r="83">
          <cell r="A83">
            <v>507202</v>
          </cell>
          <cell r="B83">
            <v>10.1</v>
          </cell>
          <cell r="C83">
            <v>449</v>
          </cell>
          <cell r="D83">
            <v>14300</v>
          </cell>
          <cell r="E83">
            <v>37169</v>
          </cell>
          <cell r="F83" t="str">
            <v>I</v>
          </cell>
          <cell r="G83" t="str">
            <v>GUIDELINE (ACT) PTY LTD</v>
          </cell>
          <cell r="H83" t="str">
            <v>Singh, Mr. Darshan</v>
          </cell>
          <cell r="I83" t="str">
            <v>Elec Ntwk Project</v>
          </cell>
          <cell r="J83" t="str">
            <v>Full Payment</v>
          </cell>
          <cell r="K83">
            <v>11</v>
          </cell>
          <cell r="L83">
            <v>0</v>
          </cell>
          <cell r="M83">
            <v>34101</v>
          </cell>
          <cell r="N83">
            <v>0</v>
          </cell>
          <cell r="O83" t="str">
            <v>Tinio, Mr. Raul</v>
          </cell>
        </row>
        <row r="84">
          <cell r="A84">
            <v>507204</v>
          </cell>
          <cell r="B84">
            <v>30.1</v>
          </cell>
          <cell r="C84">
            <v>291</v>
          </cell>
          <cell r="D84">
            <v>136470</v>
          </cell>
          <cell r="E84">
            <v>37071</v>
          </cell>
          <cell r="F84" t="str">
            <v>I</v>
          </cell>
          <cell r="G84" t="str">
            <v>DEPARTMENT OF URBAN SERVICES</v>
          </cell>
          <cell r="H84" t="str">
            <v>Smith, Mr. Gary</v>
          </cell>
          <cell r="I84" t="str">
            <v>Ancillary-Design</v>
          </cell>
          <cell r="J84" t="str">
            <v>Government Order</v>
          </cell>
          <cell r="K84">
            <v>12</v>
          </cell>
          <cell r="L84">
            <v>0</v>
          </cell>
          <cell r="M84">
            <v>34102</v>
          </cell>
          <cell r="N84">
            <v>0</v>
          </cell>
          <cell r="O84" t="str">
            <v>Maguire, Paul</v>
          </cell>
        </row>
        <row r="85">
          <cell r="A85">
            <v>507205</v>
          </cell>
          <cell r="B85">
            <v>30.1</v>
          </cell>
          <cell r="C85">
            <v>334</v>
          </cell>
          <cell r="D85">
            <v>1200</v>
          </cell>
          <cell r="E85">
            <v>37050</v>
          </cell>
          <cell r="F85" t="str">
            <v>I</v>
          </cell>
          <cell r="G85" t="str">
            <v>CONNELL WAGNER</v>
          </cell>
          <cell r="H85" t="str">
            <v>Forlin, Mr. Silvano Anthony</v>
          </cell>
          <cell r="I85" t="str">
            <v>Ancillary-General</v>
          </cell>
          <cell r="J85" t="str">
            <v>Full Payment</v>
          </cell>
          <cell r="K85">
            <v>12</v>
          </cell>
          <cell r="L85">
            <v>0</v>
          </cell>
          <cell r="M85">
            <v>34102</v>
          </cell>
          <cell r="N85">
            <v>0</v>
          </cell>
          <cell r="O85" t="str">
            <v>Rewal, Mr. Subhash</v>
          </cell>
        </row>
        <row r="86">
          <cell r="A86">
            <v>507206</v>
          </cell>
          <cell r="B86">
            <v>30.1</v>
          </cell>
          <cell r="C86">
            <v>289</v>
          </cell>
          <cell r="D86">
            <v>700</v>
          </cell>
          <cell r="E86">
            <v>37022</v>
          </cell>
          <cell r="F86" t="str">
            <v>I</v>
          </cell>
          <cell r="G86" t="str">
            <v>KONSTANTINOU GROUP</v>
          </cell>
          <cell r="H86" t="str">
            <v>Singh, Mr. Darshan</v>
          </cell>
          <cell r="I86" t="str">
            <v>Ancillary-Design</v>
          </cell>
          <cell r="J86" t="str">
            <v>Full Payment</v>
          </cell>
          <cell r="K86">
            <v>12</v>
          </cell>
          <cell r="L86">
            <v>0</v>
          </cell>
          <cell r="M86">
            <v>34102</v>
          </cell>
          <cell r="N86">
            <v>0</v>
          </cell>
          <cell r="O86" t="str">
            <v>Peisley, Mr. Warren</v>
          </cell>
        </row>
        <row r="87">
          <cell r="A87">
            <v>507214</v>
          </cell>
          <cell r="B87">
            <v>30.1</v>
          </cell>
          <cell r="C87">
            <v>298</v>
          </cell>
          <cell r="D87">
            <v>15076</v>
          </cell>
          <cell r="E87">
            <v>37029</v>
          </cell>
          <cell r="F87" t="str">
            <v>I</v>
          </cell>
          <cell r="G87" t="str">
            <v>WEATHERED HOWE PTY LTD</v>
          </cell>
          <cell r="H87" t="str">
            <v>Maguire, Paul</v>
          </cell>
          <cell r="I87" t="str">
            <v>Ancillary Project</v>
          </cell>
          <cell r="J87" t="str">
            <v>Full Payment</v>
          </cell>
          <cell r="K87">
            <v>12</v>
          </cell>
          <cell r="L87">
            <v>0</v>
          </cell>
          <cell r="M87">
            <v>34102</v>
          </cell>
          <cell r="N87">
            <v>0</v>
          </cell>
          <cell r="O87" t="str">
            <v>Malcolm, Doug</v>
          </cell>
        </row>
        <row r="88">
          <cell r="A88">
            <v>507216</v>
          </cell>
          <cell r="B88">
            <v>30.1</v>
          </cell>
          <cell r="C88">
            <v>396</v>
          </cell>
          <cell r="D88">
            <v>27440</v>
          </cell>
          <cell r="E88">
            <v>37120</v>
          </cell>
          <cell r="F88" t="str">
            <v>I</v>
          </cell>
          <cell r="G88" t="str">
            <v>OSBORNE CONSULTANTS PTY LTD</v>
          </cell>
          <cell r="H88" t="str">
            <v>Smith, Mr. Gary</v>
          </cell>
          <cell r="I88" t="str">
            <v>Ancillary-Design</v>
          </cell>
          <cell r="J88" t="str">
            <v>50% or 100% Payment</v>
          </cell>
          <cell r="K88">
            <v>11</v>
          </cell>
          <cell r="L88">
            <v>0</v>
          </cell>
          <cell r="M88">
            <v>34101</v>
          </cell>
          <cell r="N88">
            <v>0</v>
          </cell>
          <cell r="O88" t="str">
            <v>Rewal, Mr. Subhash</v>
          </cell>
        </row>
        <row r="89">
          <cell r="A89">
            <v>507217</v>
          </cell>
          <cell r="B89">
            <v>30.1</v>
          </cell>
          <cell r="C89">
            <v>333</v>
          </cell>
          <cell r="D89">
            <v>6949.8</v>
          </cell>
          <cell r="E89">
            <v>37050</v>
          </cell>
          <cell r="F89" t="str">
            <v>I</v>
          </cell>
          <cell r="G89" t="str">
            <v>BAE SYSTEMS AUSTRALIA LIMITED</v>
          </cell>
          <cell r="H89" t="str">
            <v>Tinio, Mr. Raul</v>
          </cell>
          <cell r="I89" t="str">
            <v>ENERGY - EXT SERVICE</v>
          </cell>
          <cell r="J89" t="str">
            <v>Full Payment</v>
          </cell>
          <cell r="K89">
            <v>11</v>
          </cell>
          <cell r="L89">
            <v>0</v>
          </cell>
          <cell r="M89">
            <v>34102</v>
          </cell>
          <cell r="N89">
            <v>0</v>
          </cell>
          <cell r="O89" t="str">
            <v>Rewal, Mr. Subhash</v>
          </cell>
        </row>
        <row r="90">
          <cell r="A90">
            <v>507217</v>
          </cell>
          <cell r="B90">
            <v>30.1</v>
          </cell>
          <cell r="C90">
            <v>374</v>
          </cell>
          <cell r="D90">
            <v>6318</v>
          </cell>
          <cell r="E90">
            <v>37102</v>
          </cell>
          <cell r="F90" t="str">
            <v>I</v>
          </cell>
          <cell r="G90" t="str">
            <v>BAE SYSTEMS AUSTRALIA LIMITED</v>
          </cell>
          <cell r="H90" t="str">
            <v>Tinio, Mr. Raul</v>
          </cell>
          <cell r="I90" t="str">
            <v>2105 INVOICE</v>
          </cell>
          <cell r="J90" t="str">
            <v>Full Payment</v>
          </cell>
          <cell r="K90">
            <v>11</v>
          </cell>
          <cell r="L90">
            <v>0</v>
          </cell>
          <cell r="M90">
            <v>34102</v>
          </cell>
          <cell r="N90">
            <v>0</v>
          </cell>
          <cell r="O90" t="str">
            <v>Singh, Mr. Darshan</v>
          </cell>
        </row>
        <row r="91">
          <cell r="A91">
            <v>507218</v>
          </cell>
          <cell r="B91">
            <v>30.1</v>
          </cell>
          <cell r="C91">
            <v>395</v>
          </cell>
          <cell r="D91">
            <v>54034</v>
          </cell>
          <cell r="E91">
            <v>37120</v>
          </cell>
          <cell r="F91" t="str">
            <v>I</v>
          </cell>
          <cell r="G91" t="str">
            <v>OSBORNE CONSULTANTS PTY LTD</v>
          </cell>
          <cell r="H91" t="str">
            <v>Smith, Mr. Gary</v>
          </cell>
          <cell r="I91" t="str">
            <v>Ancillary-Design</v>
          </cell>
          <cell r="J91" t="str">
            <v>50% or 100% Payment</v>
          </cell>
          <cell r="K91">
            <v>11</v>
          </cell>
          <cell r="L91">
            <v>0</v>
          </cell>
          <cell r="M91">
            <v>34101</v>
          </cell>
          <cell r="N91">
            <v>0</v>
          </cell>
          <cell r="O91" t="str">
            <v>Singh, Mr. Darshan</v>
          </cell>
        </row>
        <row r="92">
          <cell r="A92">
            <v>507219</v>
          </cell>
          <cell r="B92">
            <v>30.1</v>
          </cell>
          <cell r="C92">
            <v>319</v>
          </cell>
          <cell r="D92">
            <v>2580</v>
          </cell>
          <cell r="E92">
            <v>37041</v>
          </cell>
          <cell r="F92" t="str">
            <v>I</v>
          </cell>
          <cell r="G92" t="str">
            <v>CORD EXCAVATIONS</v>
          </cell>
          <cell r="H92" t="str">
            <v>Maguire, Paul</v>
          </cell>
          <cell r="I92" t="str">
            <v>Ancillary Project</v>
          </cell>
          <cell r="J92" t="str">
            <v>Full Payment</v>
          </cell>
          <cell r="K92">
            <v>12</v>
          </cell>
          <cell r="L92">
            <v>0</v>
          </cell>
          <cell r="M92">
            <v>34102</v>
          </cell>
          <cell r="N92">
            <v>0</v>
          </cell>
          <cell r="O92" t="str">
            <v>Smith, Mr. Gary</v>
          </cell>
        </row>
        <row r="93">
          <cell r="A93">
            <v>507220</v>
          </cell>
          <cell r="B93">
            <v>10.1</v>
          </cell>
          <cell r="C93">
            <v>313</v>
          </cell>
          <cell r="D93">
            <v>2991.53</v>
          </cell>
          <cell r="E93">
            <v>37040</v>
          </cell>
          <cell r="F93" t="str">
            <v>I</v>
          </cell>
          <cell r="G93" t="str">
            <v>D RUDD &amp; PARTNERS PTY LTD</v>
          </cell>
          <cell r="H93" t="str">
            <v>Rewal, Mr. Subhash</v>
          </cell>
          <cell r="I93" t="str">
            <v>Ancillary-Design</v>
          </cell>
          <cell r="J93" t="str">
            <v>Full Payment</v>
          </cell>
          <cell r="K93">
            <v>11</v>
          </cell>
          <cell r="L93">
            <v>0</v>
          </cell>
          <cell r="M93">
            <v>34102</v>
          </cell>
          <cell r="N93">
            <v>0</v>
          </cell>
          <cell r="O93" t="str">
            <v>Maguire, Paul</v>
          </cell>
        </row>
        <row r="94">
          <cell r="A94">
            <v>507221</v>
          </cell>
          <cell r="B94">
            <v>30.1</v>
          </cell>
          <cell r="C94">
            <v>320</v>
          </cell>
          <cell r="D94">
            <v>16580</v>
          </cell>
          <cell r="E94">
            <v>37047</v>
          </cell>
          <cell r="F94" t="str">
            <v>I</v>
          </cell>
          <cell r="G94" t="str">
            <v>ACT PROCUREMENT AND PROJECTS</v>
          </cell>
          <cell r="H94" t="str">
            <v>Rewal, Mr. Subhash</v>
          </cell>
          <cell r="I94" t="str">
            <v>Ancillary-Design</v>
          </cell>
          <cell r="J94" t="str">
            <v>Government Order</v>
          </cell>
          <cell r="K94">
            <v>12</v>
          </cell>
          <cell r="L94">
            <v>0</v>
          </cell>
          <cell r="M94">
            <v>34102</v>
          </cell>
          <cell r="N94">
            <v>0</v>
          </cell>
          <cell r="O94" t="str">
            <v>Walisundara, Mrs. Lakshmi</v>
          </cell>
        </row>
        <row r="95">
          <cell r="A95">
            <v>507222</v>
          </cell>
          <cell r="B95">
            <v>30.1</v>
          </cell>
          <cell r="C95">
            <v>373</v>
          </cell>
          <cell r="D95">
            <v>2240</v>
          </cell>
          <cell r="E95">
            <v>37102</v>
          </cell>
          <cell r="F95" t="str">
            <v>I</v>
          </cell>
          <cell r="G95" t="str">
            <v>SAYERS PROPERTY GROUP</v>
          </cell>
          <cell r="H95" t="str">
            <v>Peisley, Mr. Warren</v>
          </cell>
          <cell r="I95" t="str">
            <v>Elec Ntwk Project</v>
          </cell>
          <cell r="J95" t="str">
            <v>Full Payment</v>
          </cell>
          <cell r="K95">
            <v>11</v>
          </cell>
          <cell r="L95">
            <v>0</v>
          </cell>
          <cell r="M95">
            <v>34101</v>
          </cell>
          <cell r="N95">
            <v>0</v>
          </cell>
          <cell r="O95" t="str">
            <v>Smith, Mr. Gary</v>
          </cell>
        </row>
        <row r="96">
          <cell r="A96">
            <v>507224</v>
          </cell>
          <cell r="B96">
            <v>30.1</v>
          </cell>
          <cell r="C96">
            <v>384</v>
          </cell>
          <cell r="D96">
            <v>101040</v>
          </cell>
          <cell r="E96">
            <v>37112</v>
          </cell>
          <cell r="F96" t="str">
            <v>I</v>
          </cell>
          <cell r="G96" t="str">
            <v>CANBERRA ESTATE PTY LTD</v>
          </cell>
          <cell r="H96" t="str">
            <v>Ochmanski, Mrs. Dana</v>
          </cell>
          <cell r="I96" t="str">
            <v>Ancillary-Design</v>
          </cell>
          <cell r="J96" t="str">
            <v>50% or 100% Payment</v>
          </cell>
          <cell r="K96">
            <v>11</v>
          </cell>
          <cell r="L96">
            <v>0</v>
          </cell>
          <cell r="M96">
            <v>34102</v>
          </cell>
          <cell r="N96">
            <v>0</v>
          </cell>
          <cell r="O96" t="str">
            <v>Smith, Mr. Gary</v>
          </cell>
        </row>
        <row r="97">
          <cell r="A97">
            <v>507225</v>
          </cell>
          <cell r="B97">
            <v>30.1</v>
          </cell>
          <cell r="C97">
            <v>404</v>
          </cell>
          <cell r="D97">
            <v>48965</v>
          </cell>
          <cell r="E97">
            <v>37131</v>
          </cell>
          <cell r="F97" t="str">
            <v>I</v>
          </cell>
          <cell r="G97" t="str">
            <v>CANBERRA INVESTMENT CORPORATION</v>
          </cell>
          <cell r="H97" t="str">
            <v>Peisley, Mr. Warren</v>
          </cell>
          <cell r="I97" t="str">
            <v>Elec Ntwk Project</v>
          </cell>
          <cell r="J97" t="str">
            <v>50% or 100% Payment</v>
          </cell>
          <cell r="K97">
            <v>11</v>
          </cell>
          <cell r="L97">
            <v>0</v>
          </cell>
          <cell r="M97">
            <v>34101</v>
          </cell>
          <cell r="N97">
            <v>0</v>
          </cell>
          <cell r="O97" t="str">
            <v>Singh, Mr. Darshan</v>
          </cell>
        </row>
        <row r="98">
          <cell r="A98">
            <v>507226</v>
          </cell>
          <cell r="B98">
            <v>10.1</v>
          </cell>
          <cell r="C98">
            <v>353</v>
          </cell>
          <cell r="D98">
            <v>17549</v>
          </cell>
          <cell r="E98">
            <v>37076</v>
          </cell>
          <cell r="F98" t="str">
            <v>I</v>
          </cell>
          <cell r="G98" t="str">
            <v>HARCOURT HILL PTY LTD</v>
          </cell>
          <cell r="H98" t="str">
            <v>Peisley, Mr. Warren</v>
          </cell>
          <cell r="I98" t="str">
            <v>Elec Ntwk Project</v>
          </cell>
          <cell r="J98" t="str">
            <v>Full Payment</v>
          </cell>
          <cell r="K98">
            <v>11</v>
          </cell>
          <cell r="L98">
            <v>0</v>
          </cell>
          <cell r="M98">
            <v>34101</v>
          </cell>
          <cell r="N98">
            <v>0</v>
          </cell>
          <cell r="O98" t="str">
            <v>Singh, Mr. Darshan</v>
          </cell>
        </row>
        <row r="99">
          <cell r="A99">
            <v>507227</v>
          </cell>
          <cell r="B99">
            <v>10.1</v>
          </cell>
          <cell r="C99">
            <v>355</v>
          </cell>
          <cell r="D99">
            <v>9940</v>
          </cell>
          <cell r="E99">
            <v>37081</v>
          </cell>
          <cell r="F99" t="str">
            <v>I</v>
          </cell>
          <cell r="G99" t="str">
            <v>ANU</v>
          </cell>
          <cell r="H99" t="str">
            <v>Malcolm, Doug</v>
          </cell>
          <cell r="I99" t="str">
            <v>Elec Ntwk Project</v>
          </cell>
          <cell r="J99" t="str">
            <v>Government Order</v>
          </cell>
          <cell r="K99">
            <v>11</v>
          </cell>
          <cell r="L99">
            <v>0</v>
          </cell>
          <cell r="M99">
            <v>34101</v>
          </cell>
          <cell r="N99">
            <v>0</v>
          </cell>
          <cell r="O99" t="str">
            <v>Maguire, Paul</v>
          </cell>
        </row>
        <row r="100">
          <cell r="A100">
            <v>507229</v>
          </cell>
          <cell r="B100">
            <v>30.1</v>
          </cell>
          <cell r="C100">
            <v>339</v>
          </cell>
          <cell r="D100">
            <v>1300</v>
          </cell>
          <cell r="E100">
            <v>37064</v>
          </cell>
          <cell r="F100" t="str">
            <v>I</v>
          </cell>
          <cell r="G100" t="str">
            <v>CREATIVE BUILDING SERVICES</v>
          </cell>
          <cell r="H100" t="str">
            <v>Malcolm, Doug</v>
          </cell>
          <cell r="I100" t="str">
            <v>Ancillary Project</v>
          </cell>
          <cell r="J100" t="str">
            <v>Full Payment</v>
          </cell>
          <cell r="K100">
            <v>11</v>
          </cell>
          <cell r="L100">
            <v>0</v>
          </cell>
          <cell r="M100">
            <v>34102</v>
          </cell>
          <cell r="N100">
            <v>0</v>
          </cell>
          <cell r="O100" t="str">
            <v>Peisley, Mr. Warren</v>
          </cell>
        </row>
        <row r="101">
          <cell r="A101">
            <v>507230</v>
          </cell>
          <cell r="B101">
            <v>30.1</v>
          </cell>
          <cell r="C101">
            <v>310</v>
          </cell>
          <cell r="D101">
            <v>730</v>
          </cell>
          <cell r="E101">
            <v>37036</v>
          </cell>
          <cell r="F101" t="str">
            <v>I</v>
          </cell>
          <cell r="G101" t="str">
            <v>LINDQUIST JOHNSON CONSULTANTS PTY LTD</v>
          </cell>
          <cell r="H101" t="str">
            <v>Smith, Mr. Gary</v>
          </cell>
          <cell r="I101" t="str">
            <v>Ancillary-Design</v>
          </cell>
          <cell r="J101" t="str">
            <v>Full Payment</v>
          </cell>
          <cell r="K101">
            <v>11</v>
          </cell>
          <cell r="L101">
            <v>0</v>
          </cell>
          <cell r="M101">
            <v>34102</v>
          </cell>
          <cell r="N101">
            <v>0</v>
          </cell>
          <cell r="O101" t="str">
            <v>Malcolm, Doug</v>
          </cell>
        </row>
        <row r="102">
          <cell r="A102">
            <v>507231</v>
          </cell>
          <cell r="B102">
            <v>30.1</v>
          </cell>
          <cell r="C102">
            <v>444</v>
          </cell>
          <cell r="D102">
            <v>96180</v>
          </cell>
          <cell r="E102">
            <v>37160</v>
          </cell>
          <cell r="F102" t="str">
            <v>I</v>
          </cell>
          <cell r="G102" t="str">
            <v>TRANSACT COMMUNICATIONS PTY LTD</v>
          </cell>
          <cell r="H102" t="str">
            <v>Harper, Mr. Rod</v>
          </cell>
          <cell r="I102" t="str">
            <v>Elec Ntwk Project</v>
          </cell>
          <cell r="J102" t="str">
            <v>Government Order</v>
          </cell>
          <cell r="K102">
            <v>11</v>
          </cell>
          <cell r="L102">
            <v>2101</v>
          </cell>
          <cell r="M102">
            <v>68170</v>
          </cell>
          <cell r="N102">
            <v>50200</v>
          </cell>
          <cell r="O102" t="str">
            <v>Cortes, Frank</v>
          </cell>
        </row>
        <row r="103">
          <cell r="A103">
            <v>507233</v>
          </cell>
          <cell r="B103">
            <v>10.1</v>
          </cell>
          <cell r="C103">
            <v>398</v>
          </cell>
          <cell r="D103">
            <v>2200</v>
          </cell>
          <cell r="E103">
            <v>37123</v>
          </cell>
          <cell r="F103" t="str">
            <v>I</v>
          </cell>
          <cell r="G103" t="str">
            <v>COUNTRY ENERG</v>
          </cell>
          <cell r="H103" t="str">
            <v>Malcolm, Doug</v>
          </cell>
          <cell r="I103" t="str">
            <v>Elec Ntwk Project</v>
          </cell>
          <cell r="J103" t="str">
            <v>Full Payment</v>
          </cell>
          <cell r="K103">
            <v>11</v>
          </cell>
          <cell r="L103">
            <v>2101</v>
          </cell>
          <cell r="M103">
            <v>68170</v>
          </cell>
          <cell r="N103">
            <v>50200</v>
          </cell>
          <cell r="O103" t="str">
            <v>Walisundara, Mrs. Lakshmi</v>
          </cell>
        </row>
        <row r="104">
          <cell r="A104">
            <v>507234</v>
          </cell>
          <cell r="B104">
            <v>30.1</v>
          </cell>
          <cell r="C104">
            <v>416</v>
          </cell>
          <cell r="D104">
            <v>29048</v>
          </cell>
          <cell r="E104">
            <v>37144</v>
          </cell>
          <cell r="F104" t="str">
            <v>I</v>
          </cell>
          <cell r="G104" t="str">
            <v>HABITAT LAND PTY LTD</v>
          </cell>
          <cell r="H104" t="str">
            <v>Peisley, Mr. Warren</v>
          </cell>
          <cell r="I104" t="str">
            <v>Elec Ntwk Project</v>
          </cell>
          <cell r="J104" t="str">
            <v>50% or 100% Payment</v>
          </cell>
          <cell r="K104">
            <v>11</v>
          </cell>
          <cell r="L104">
            <v>0</v>
          </cell>
          <cell r="M104">
            <v>34102</v>
          </cell>
          <cell r="N104">
            <v>0</v>
          </cell>
          <cell r="O104" t="str">
            <v>Cortes, Frank</v>
          </cell>
        </row>
        <row r="105">
          <cell r="A105">
            <v>507235</v>
          </cell>
          <cell r="B105">
            <v>30.1</v>
          </cell>
          <cell r="C105">
            <v>354</v>
          </cell>
          <cell r="D105">
            <v>3465</v>
          </cell>
          <cell r="E105">
            <v>37081</v>
          </cell>
          <cell r="F105" t="str">
            <v>I</v>
          </cell>
          <cell r="G105" t="str">
            <v>NEHEMIAH CONSTRUCTIONS PTY LTD</v>
          </cell>
          <cell r="H105" t="str">
            <v>Rewal, Mr. Subhash</v>
          </cell>
          <cell r="I105" t="str">
            <v>Ancillary-Design</v>
          </cell>
          <cell r="J105" t="str">
            <v>Full Payment</v>
          </cell>
          <cell r="K105">
            <v>11</v>
          </cell>
          <cell r="L105">
            <v>0</v>
          </cell>
          <cell r="M105">
            <v>34101</v>
          </cell>
          <cell r="N105">
            <v>0</v>
          </cell>
          <cell r="O105" t="str">
            <v>Peisley, Mr. Warren</v>
          </cell>
        </row>
        <row r="106">
          <cell r="A106">
            <v>507236</v>
          </cell>
          <cell r="B106">
            <v>30.1</v>
          </cell>
          <cell r="C106">
            <v>389</v>
          </cell>
          <cell r="D106">
            <v>6525</v>
          </cell>
          <cell r="E106">
            <v>37116</v>
          </cell>
          <cell r="F106" t="str">
            <v>I</v>
          </cell>
          <cell r="G106" t="str">
            <v>ADVANCED DEMOLITION &amp; RECYCLING PTY LTD</v>
          </cell>
          <cell r="H106" t="str">
            <v>Peisley, Mr. Warren</v>
          </cell>
          <cell r="I106" t="str">
            <v>Elec Ntwk Project</v>
          </cell>
          <cell r="J106" t="str">
            <v>Full Payment</v>
          </cell>
          <cell r="K106">
            <v>11</v>
          </cell>
          <cell r="L106">
            <v>0</v>
          </cell>
          <cell r="M106">
            <v>34102</v>
          </cell>
          <cell r="N106">
            <v>0</v>
          </cell>
          <cell r="O106" t="str">
            <v>Rewal, Mr. Subhash</v>
          </cell>
        </row>
        <row r="107">
          <cell r="A107">
            <v>507239</v>
          </cell>
          <cell r="B107">
            <v>30.1</v>
          </cell>
          <cell r="C107">
            <v>367</v>
          </cell>
          <cell r="D107">
            <v>21014</v>
          </cell>
          <cell r="E107">
            <v>37091</v>
          </cell>
          <cell r="F107" t="str">
            <v>I</v>
          </cell>
          <cell r="G107" t="str">
            <v>ANU</v>
          </cell>
          <cell r="H107" t="str">
            <v>Maguire, Paul</v>
          </cell>
          <cell r="I107" t="str">
            <v>Ancillary-Design</v>
          </cell>
          <cell r="J107" t="str">
            <v>Full Payment</v>
          </cell>
          <cell r="K107">
            <v>11</v>
          </cell>
          <cell r="L107">
            <v>0</v>
          </cell>
          <cell r="M107">
            <v>34101</v>
          </cell>
          <cell r="N107">
            <v>0</v>
          </cell>
          <cell r="O107" t="str">
            <v>Peisley, Mr. Warren</v>
          </cell>
        </row>
        <row r="108">
          <cell r="A108">
            <v>507240</v>
          </cell>
          <cell r="B108">
            <v>30.1</v>
          </cell>
          <cell r="C108">
            <v>361</v>
          </cell>
          <cell r="D108">
            <v>5390</v>
          </cell>
          <cell r="E108">
            <v>37088</v>
          </cell>
          <cell r="F108" t="str">
            <v>I</v>
          </cell>
          <cell r="G108" t="str">
            <v>URBAN SERVICES</v>
          </cell>
          <cell r="H108" t="str">
            <v>Rewal, Mr. Subhash</v>
          </cell>
          <cell r="I108" t="str">
            <v>Ancillary-Design</v>
          </cell>
          <cell r="J108" t="str">
            <v>Government Order</v>
          </cell>
          <cell r="K108">
            <v>11</v>
          </cell>
          <cell r="L108">
            <v>0</v>
          </cell>
          <cell r="M108">
            <v>34101</v>
          </cell>
          <cell r="N108">
            <v>0</v>
          </cell>
          <cell r="O108" t="str">
            <v>Walisundara, Mrs. Lakshmi</v>
          </cell>
        </row>
        <row r="109">
          <cell r="A109">
            <v>507242</v>
          </cell>
          <cell r="B109">
            <v>30.1</v>
          </cell>
          <cell r="C109">
            <v>400</v>
          </cell>
          <cell r="D109">
            <v>1700</v>
          </cell>
          <cell r="E109">
            <v>37126</v>
          </cell>
          <cell r="F109" t="str">
            <v>I</v>
          </cell>
          <cell r="G109" t="str">
            <v>CANBERRA ESTATE PTY LTD</v>
          </cell>
          <cell r="H109" t="str">
            <v>Rewal, Mr. Subhash</v>
          </cell>
          <cell r="I109" t="str">
            <v>Ancillary-Design</v>
          </cell>
          <cell r="J109" t="str">
            <v>Full Payment</v>
          </cell>
          <cell r="K109">
            <v>11</v>
          </cell>
          <cell r="L109">
            <v>0</v>
          </cell>
          <cell r="M109">
            <v>34101</v>
          </cell>
          <cell r="N109">
            <v>0</v>
          </cell>
          <cell r="O109" t="str">
            <v>Harper, Mr. Rod</v>
          </cell>
        </row>
        <row r="110">
          <cell r="A110">
            <v>507243</v>
          </cell>
          <cell r="B110">
            <v>30.1</v>
          </cell>
          <cell r="C110">
            <v>420</v>
          </cell>
          <cell r="D110">
            <v>28340</v>
          </cell>
          <cell r="E110">
            <v>37146</v>
          </cell>
          <cell r="F110" t="str">
            <v>I</v>
          </cell>
          <cell r="G110" t="str">
            <v>HARCOURT HILL PTY LTD</v>
          </cell>
          <cell r="H110" t="str">
            <v>Peisley, Mr. Warren</v>
          </cell>
          <cell r="I110" t="str">
            <v>Elec Ntwk Project</v>
          </cell>
          <cell r="J110" t="str">
            <v>Full Payment</v>
          </cell>
          <cell r="K110">
            <v>11</v>
          </cell>
          <cell r="L110">
            <v>0</v>
          </cell>
          <cell r="M110">
            <v>34101</v>
          </cell>
          <cell r="N110">
            <v>0</v>
          </cell>
          <cell r="O110" t="str">
            <v>Smith, Mr. Gary</v>
          </cell>
        </row>
        <row r="111">
          <cell r="A111">
            <v>507244</v>
          </cell>
          <cell r="B111">
            <v>30.1</v>
          </cell>
          <cell r="C111">
            <v>369</v>
          </cell>
          <cell r="D111">
            <v>30100</v>
          </cell>
          <cell r="E111">
            <v>37097</v>
          </cell>
          <cell r="F111" t="str">
            <v>I</v>
          </cell>
          <cell r="G111" t="str">
            <v>URBAN SERVICES</v>
          </cell>
          <cell r="H111" t="str">
            <v>Walisundara, Mrs. Lakshmi</v>
          </cell>
          <cell r="I111" t="str">
            <v>Ancillary-Design</v>
          </cell>
          <cell r="J111" t="str">
            <v>Government Order</v>
          </cell>
          <cell r="K111">
            <v>11</v>
          </cell>
          <cell r="L111">
            <v>0</v>
          </cell>
          <cell r="M111">
            <v>34101</v>
          </cell>
          <cell r="N111">
            <v>0</v>
          </cell>
          <cell r="O111" t="str">
            <v>Walisundara, Mrs. Lakshmi</v>
          </cell>
        </row>
        <row r="112">
          <cell r="A112">
            <v>507247</v>
          </cell>
          <cell r="B112">
            <v>30.1</v>
          </cell>
          <cell r="C112">
            <v>431</v>
          </cell>
          <cell r="D112">
            <v>56730</v>
          </cell>
          <cell r="E112">
            <v>37158</v>
          </cell>
          <cell r="F112" t="str">
            <v>I</v>
          </cell>
          <cell r="G112" t="str">
            <v>HABITAT LAND PTY LTD</v>
          </cell>
          <cell r="H112" t="str">
            <v>Cortes, Frank</v>
          </cell>
          <cell r="I112" t="str">
            <v>Ancillary Project</v>
          </cell>
          <cell r="J112" t="str">
            <v>50% or 100% Payment</v>
          </cell>
          <cell r="K112">
            <v>11</v>
          </cell>
          <cell r="L112">
            <v>0</v>
          </cell>
          <cell r="M112">
            <v>34101</v>
          </cell>
          <cell r="N112">
            <v>0</v>
          </cell>
          <cell r="O112" t="str">
            <v>Walisundara, Mrs. Lakshmi</v>
          </cell>
        </row>
        <row r="113">
          <cell r="A113">
            <v>507248</v>
          </cell>
          <cell r="B113">
            <v>30.1</v>
          </cell>
          <cell r="C113">
            <v>469</v>
          </cell>
          <cell r="D113">
            <v>3854</v>
          </cell>
          <cell r="E113">
            <v>37195</v>
          </cell>
          <cell r="F113" t="str">
            <v>I</v>
          </cell>
          <cell r="G113" t="str">
            <v>ACT PROCUREMENT SOLUTIONS</v>
          </cell>
          <cell r="H113" t="str">
            <v>Singh, Mr. Darshan</v>
          </cell>
          <cell r="I113" t="str">
            <v>Elec Ntwk Project</v>
          </cell>
          <cell r="J113" t="str">
            <v>Government Order</v>
          </cell>
          <cell r="K113">
            <v>11</v>
          </cell>
          <cell r="L113">
            <v>0</v>
          </cell>
          <cell r="M113">
            <v>34101</v>
          </cell>
          <cell r="N113">
            <v>0</v>
          </cell>
          <cell r="O113">
            <v>200101690801</v>
          </cell>
        </row>
        <row r="114">
          <cell r="A114">
            <v>507249</v>
          </cell>
          <cell r="B114">
            <v>30.1</v>
          </cell>
          <cell r="C114">
            <v>403</v>
          </cell>
          <cell r="D114">
            <v>4800</v>
          </cell>
          <cell r="E114">
            <v>37130</v>
          </cell>
          <cell r="F114" t="str">
            <v>I</v>
          </cell>
          <cell r="G114" t="str">
            <v>D RUDD &amp; PARTNERS PTY LTD</v>
          </cell>
          <cell r="H114" t="str">
            <v>Rewal, Mr. Subhash</v>
          </cell>
          <cell r="I114" t="str">
            <v>Ancillary-Design</v>
          </cell>
          <cell r="J114" t="str">
            <v>Full Payment</v>
          </cell>
          <cell r="K114">
            <v>11</v>
          </cell>
          <cell r="L114">
            <v>0</v>
          </cell>
          <cell r="M114">
            <v>34101</v>
          </cell>
          <cell r="N114">
            <v>0</v>
          </cell>
          <cell r="O114" t="str">
            <v>Cortes, Frank</v>
          </cell>
        </row>
        <row r="115">
          <cell r="A115">
            <v>507250</v>
          </cell>
          <cell r="B115">
            <v>30.1</v>
          </cell>
          <cell r="C115">
            <v>383</v>
          </cell>
          <cell r="D115">
            <v>11030</v>
          </cell>
          <cell r="E115">
            <v>37110</v>
          </cell>
          <cell r="F115" t="str">
            <v>I</v>
          </cell>
          <cell r="G115" t="str">
            <v>WODEN TRADESMAN UNION CLUB</v>
          </cell>
          <cell r="H115" t="str">
            <v>Cortes, Frank</v>
          </cell>
          <cell r="I115" t="str">
            <v>Ancillary-Design</v>
          </cell>
          <cell r="J115" t="str">
            <v>Full Payment</v>
          </cell>
          <cell r="K115">
            <v>11</v>
          </cell>
          <cell r="L115">
            <v>0</v>
          </cell>
          <cell r="M115">
            <v>34101</v>
          </cell>
          <cell r="N115">
            <v>0</v>
          </cell>
          <cell r="O115" t="str">
            <v>Cortes, Frank</v>
          </cell>
        </row>
        <row r="116">
          <cell r="A116">
            <v>507256</v>
          </cell>
          <cell r="B116">
            <v>4.0999999999999996</v>
          </cell>
          <cell r="C116">
            <v>454</v>
          </cell>
          <cell r="D116">
            <v>1727.27</v>
          </cell>
          <cell r="E116">
            <v>37181</v>
          </cell>
          <cell r="F116" t="str">
            <v>I</v>
          </cell>
          <cell r="G116" t="str">
            <v>artsACT</v>
          </cell>
          <cell r="H116" t="str">
            <v>Argue, Mr. Fraser</v>
          </cell>
          <cell r="I116" t="str">
            <v>Elec Ntwk Asset P</v>
          </cell>
          <cell r="J116" t="str">
            <v>Full Payment</v>
          </cell>
          <cell r="K116">
            <v>11</v>
          </cell>
          <cell r="L116">
            <v>2105</v>
          </cell>
          <cell r="M116">
            <v>68170</v>
          </cell>
          <cell r="N116">
            <v>50200</v>
          </cell>
          <cell r="O116" t="str">
            <v>Walisundara, Mrs. Lakshmi</v>
          </cell>
        </row>
        <row r="117">
          <cell r="A117">
            <v>507258</v>
          </cell>
          <cell r="B117">
            <v>30.1</v>
          </cell>
          <cell r="C117">
            <v>484</v>
          </cell>
          <cell r="D117">
            <v>5750</v>
          </cell>
          <cell r="E117">
            <v>37204</v>
          </cell>
          <cell r="F117" t="str">
            <v>I</v>
          </cell>
          <cell r="G117" t="str">
            <v>DEPARTMENT OF URBAN SERVICES</v>
          </cell>
          <cell r="H117" t="str">
            <v>Rewal, Mr. Subhash</v>
          </cell>
          <cell r="I117" t="str">
            <v>Elec Ntwk Project</v>
          </cell>
          <cell r="J117" t="str">
            <v>Full Payment</v>
          </cell>
          <cell r="K117">
            <v>11</v>
          </cell>
          <cell r="L117">
            <v>0</v>
          </cell>
          <cell r="M117">
            <v>34101</v>
          </cell>
          <cell r="N117">
            <v>0</v>
          </cell>
          <cell r="O117" t="str">
            <v>Email T Simpson 08/08/01</v>
          </cell>
        </row>
        <row r="118">
          <cell r="A118">
            <v>507259</v>
          </cell>
          <cell r="B118">
            <v>10.1</v>
          </cell>
          <cell r="C118">
            <v>393</v>
          </cell>
          <cell r="D118">
            <v>978</v>
          </cell>
          <cell r="E118">
            <v>37119</v>
          </cell>
          <cell r="F118" t="str">
            <v>I</v>
          </cell>
          <cell r="G118" t="str">
            <v>DIMITROVA M</v>
          </cell>
          <cell r="H118" t="str">
            <v>Singh, Mr. Darshan</v>
          </cell>
          <cell r="I118" t="str">
            <v>Elec Ntwk Project</v>
          </cell>
          <cell r="J118" t="str">
            <v>Full Payment</v>
          </cell>
          <cell r="K118">
            <v>11</v>
          </cell>
          <cell r="L118">
            <v>0</v>
          </cell>
          <cell r="M118">
            <v>34101</v>
          </cell>
          <cell r="N118">
            <v>0</v>
          </cell>
          <cell r="O118" t="str">
            <v>Walisundara, Mrs. Lakshmi</v>
          </cell>
        </row>
        <row r="119">
          <cell r="A119">
            <v>507261</v>
          </cell>
          <cell r="B119">
            <v>30.1</v>
          </cell>
          <cell r="C119">
            <v>401</v>
          </cell>
          <cell r="D119">
            <v>1640</v>
          </cell>
          <cell r="E119">
            <v>37130</v>
          </cell>
          <cell r="F119" t="str">
            <v>I</v>
          </cell>
          <cell r="G119" t="str">
            <v>CANBERRA CONSTRUCTIONS</v>
          </cell>
          <cell r="H119" t="str">
            <v>Rewal, Mr. Subhash</v>
          </cell>
          <cell r="I119" t="str">
            <v>Ancillary-Design</v>
          </cell>
          <cell r="J119" t="str">
            <v>Full Payment</v>
          </cell>
          <cell r="K119">
            <v>11</v>
          </cell>
          <cell r="L119">
            <v>0</v>
          </cell>
          <cell r="M119">
            <v>34101</v>
          </cell>
          <cell r="N119">
            <v>0</v>
          </cell>
          <cell r="O119" t="str">
            <v>Peisley, Mr. Warren</v>
          </cell>
        </row>
        <row r="120">
          <cell r="A120">
            <v>507262</v>
          </cell>
          <cell r="B120">
            <v>30.1</v>
          </cell>
          <cell r="C120">
            <v>435</v>
          </cell>
          <cell r="D120">
            <v>73100</v>
          </cell>
          <cell r="E120">
            <v>37159</v>
          </cell>
          <cell r="F120" t="str">
            <v>I</v>
          </cell>
          <cell r="G120" t="str">
            <v>CANBERRA ESTATE PTY LTD</v>
          </cell>
          <cell r="H120" t="str">
            <v>Ochmanski, Mrs. Dana</v>
          </cell>
          <cell r="I120" t="str">
            <v>Elec Ntwk Project</v>
          </cell>
          <cell r="J120" t="str">
            <v>50% or 100% Payment</v>
          </cell>
          <cell r="K120">
            <v>11</v>
          </cell>
          <cell r="L120">
            <v>0</v>
          </cell>
          <cell r="M120">
            <v>34101</v>
          </cell>
          <cell r="N120">
            <v>0</v>
          </cell>
          <cell r="O120" t="str">
            <v>Peisley, Mr. Warren</v>
          </cell>
        </row>
        <row r="121">
          <cell r="A121">
            <v>507263</v>
          </cell>
          <cell r="B121">
            <v>30.1</v>
          </cell>
          <cell r="C121">
            <v>486</v>
          </cell>
          <cell r="D121">
            <v>62900</v>
          </cell>
          <cell r="E121">
            <v>37207</v>
          </cell>
          <cell r="F121" t="str">
            <v>I</v>
          </cell>
          <cell r="G121" t="str">
            <v>CANBERRA ESTATE PTY LTD</v>
          </cell>
          <cell r="H121" t="str">
            <v>Ochmanski, Mrs. Dana</v>
          </cell>
          <cell r="I121" t="str">
            <v>Ancillary-Design</v>
          </cell>
          <cell r="J121" t="str">
            <v>50% or 100% Payment</v>
          </cell>
          <cell r="K121">
            <v>11</v>
          </cell>
          <cell r="L121">
            <v>0</v>
          </cell>
          <cell r="M121">
            <v>34102</v>
          </cell>
          <cell r="N121">
            <v>0</v>
          </cell>
          <cell r="O121" t="str">
            <v>Peisley, Mr. Warren</v>
          </cell>
        </row>
        <row r="122">
          <cell r="A122">
            <v>507264</v>
          </cell>
          <cell r="B122">
            <v>30.1</v>
          </cell>
          <cell r="C122">
            <v>510</v>
          </cell>
          <cell r="D122">
            <v>35200</v>
          </cell>
          <cell r="E122">
            <v>37223</v>
          </cell>
          <cell r="F122" t="str">
            <v>I</v>
          </cell>
          <cell r="G122" t="str">
            <v>CANBERRA CONTRACTORS PTY LTD</v>
          </cell>
          <cell r="H122" t="str">
            <v>Ochmanski, Mrs. Dana</v>
          </cell>
          <cell r="I122" t="str">
            <v>Elect Distributio</v>
          </cell>
          <cell r="J122" t="str">
            <v>50% or 100% Payment</v>
          </cell>
          <cell r="K122">
            <v>11</v>
          </cell>
          <cell r="L122">
            <v>0</v>
          </cell>
          <cell r="M122">
            <v>34102</v>
          </cell>
          <cell r="N122">
            <v>0</v>
          </cell>
          <cell r="O122" t="str">
            <v>Peisley, Mr. Warren</v>
          </cell>
        </row>
        <row r="123">
          <cell r="A123">
            <v>507265</v>
          </cell>
          <cell r="B123">
            <v>30.1</v>
          </cell>
          <cell r="C123">
            <v>550</v>
          </cell>
          <cell r="D123">
            <v>58604</v>
          </cell>
          <cell r="E123">
            <v>37279</v>
          </cell>
          <cell r="F123" t="str">
            <v>I</v>
          </cell>
          <cell r="G123" t="str">
            <v>HABITAT LAND PTY LTD</v>
          </cell>
          <cell r="H123" t="str">
            <v>Cortes, Frank</v>
          </cell>
          <cell r="I123" t="str">
            <v>Elec Ntwk Project</v>
          </cell>
          <cell r="J123" t="str">
            <v>50% or 100% Payment</v>
          </cell>
          <cell r="K123">
            <v>11</v>
          </cell>
          <cell r="L123">
            <v>0</v>
          </cell>
          <cell r="M123">
            <v>34101</v>
          </cell>
          <cell r="N123">
            <v>0</v>
          </cell>
          <cell r="O123" t="str">
            <v>Rewal, Mr. Subhash</v>
          </cell>
        </row>
        <row r="124">
          <cell r="A124">
            <v>507272</v>
          </cell>
          <cell r="B124">
            <v>30.1</v>
          </cell>
          <cell r="C124">
            <v>475</v>
          </cell>
          <cell r="D124">
            <v>39282</v>
          </cell>
          <cell r="E124">
            <v>37197</v>
          </cell>
          <cell r="F124" t="str">
            <v>I</v>
          </cell>
          <cell r="G124" t="str">
            <v>HABITAT LAND PTY LTD</v>
          </cell>
          <cell r="H124" t="str">
            <v>Cortes, Frank</v>
          </cell>
          <cell r="I124" t="str">
            <v>Ancillary Project</v>
          </cell>
          <cell r="J124" t="str">
            <v>50% or 100% Payment</v>
          </cell>
          <cell r="K124">
            <v>11</v>
          </cell>
          <cell r="L124">
            <v>0</v>
          </cell>
          <cell r="M124">
            <v>34101</v>
          </cell>
          <cell r="N124">
            <v>0</v>
          </cell>
          <cell r="O124" t="str">
            <v>Cortes, Frank</v>
          </cell>
        </row>
        <row r="125">
          <cell r="A125">
            <v>507273</v>
          </cell>
          <cell r="B125">
            <v>10.1</v>
          </cell>
          <cell r="C125">
            <v>407</v>
          </cell>
          <cell r="D125">
            <v>1670</v>
          </cell>
          <cell r="E125">
            <v>37134</v>
          </cell>
          <cell r="F125" t="str">
            <v>I</v>
          </cell>
          <cell r="G125" t="str">
            <v>MANTEENA CONSTRUCTIONS</v>
          </cell>
          <cell r="H125" t="str">
            <v>Malcolm, Doug</v>
          </cell>
          <cell r="I125" t="str">
            <v>Elec Ntwk Project</v>
          </cell>
          <cell r="J125" t="str">
            <v>Full Payment</v>
          </cell>
          <cell r="K125">
            <v>11</v>
          </cell>
          <cell r="L125">
            <v>0</v>
          </cell>
          <cell r="M125">
            <v>34101</v>
          </cell>
          <cell r="N125">
            <v>0</v>
          </cell>
          <cell r="O125" t="str">
            <v>Walisundara, Mrs. Lakshmi</v>
          </cell>
        </row>
        <row r="126">
          <cell r="A126">
            <v>507275</v>
          </cell>
          <cell r="B126">
            <v>10.1</v>
          </cell>
          <cell r="C126">
            <v>458</v>
          </cell>
          <cell r="D126">
            <v>600</v>
          </cell>
          <cell r="E126">
            <v>37183</v>
          </cell>
          <cell r="F126" t="str">
            <v>I</v>
          </cell>
          <cell r="G126" t="str">
            <v>NOUVELLE HOMES PTY LTD</v>
          </cell>
          <cell r="H126" t="str">
            <v>Singh, Mr. Darshan</v>
          </cell>
          <cell r="I126" t="str">
            <v>Elec Ntwk Project</v>
          </cell>
          <cell r="J126" t="str">
            <v>Full Payment</v>
          </cell>
          <cell r="K126">
            <v>11</v>
          </cell>
          <cell r="L126">
            <v>0</v>
          </cell>
          <cell r="M126">
            <v>34101</v>
          </cell>
          <cell r="N126">
            <v>0</v>
          </cell>
          <cell r="O126" t="str">
            <v>Walisundara, Mrs. Lakshmi</v>
          </cell>
        </row>
        <row r="127">
          <cell r="A127">
            <v>507277</v>
          </cell>
          <cell r="B127">
            <v>10.1</v>
          </cell>
          <cell r="C127">
            <v>424</v>
          </cell>
          <cell r="D127">
            <v>1090.9100000000001</v>
          </cell>
          <cell r="E127">
            <v>37148</v>
          </cell>
          <cell r="F127" t="str">
            <v>I</v>
          </cell>
          <cell r="G127" t="str">
            <v>GUIDELINE (ACT) PTY LTD</v>
          </cell>
          <cell r="H127" t="str">
            <v>Singh, Mr. Darshan</v>
          </cell>
          <cell r="I127" t="str">
            <v>Elec Ntwk Project</v>
          </cell>
          <cell r="J127" t="str">
            <v>Full Payment</v>
          </cell>
          <cell r="K127">
            <v>11</v>
          </cell>
          <cell r="L127">
            <v>0</v>
          </cell>
          <cell r="M127">
            <v>34101</v>
          </cell>
          <cell r="N127">
            <v>0</v>
          </cell>
          <cell r="O127" t="str">
            <v>Singh, Mr. Darshan</v>
          </cell>
        </row>
        <row r="128">
          <cell r="A128">
            <v>507279</v>
          </cell>
          <cell r="B128">
            <v>2.1</v>
          </cell>
          <cell r="C128">
            <v>423</v>
          </cell>
          <cell r="D128">
            <v>425</v>
          </cell>
          <cell r="E128">
            <v>37146</v>
          </cell>
          <cell r="F128" t="str">
            <v>I</v>
          </cell>
          <cell r="G128" t="str">
            <v>TOTAL COMMUNICATIONS INFRASTRUCTURE</v>
          </cell>
          <cell r="H128" t="str">
            <v>Peisley, Mr. Warren</v>
          </cell>
          <cell r="I128" t="str">
            <v>Elec Ntwk Project</v>
          </cell>
          <cell r="J128" t="str">
            <v>Full Payment</v>
          </cell>
          <cell r="K128">
            <v>11</v>
          </cell>
          <cell r="L128">
            <v>0</v>
          </cell>
          <cell r="M128">
            <v>34101</v>
          </cell>
          <cell r="N128">
            <v>0</v>
          </cell>
          <cell r="O128" t="str">
            <v>Maguire, Paul</v>
          </cell>
        </row>
        <row r="129">
          <cell r="A129">
            <v>507281</v>
          </cell>
          <cell r="B129">
            <v>10.1</v>
          </cell>
          <cell r="C129">
            <v>471</v>
          </cell>
          <cell r="D129">
            <v>2100</v>
          </cell>
          <cell r="E129">
            <v>37195</v>
          </cell>
          <cell r="F129" t="str">
            <v>I</v>
          </cell>
          <cell r="G129" t="str">
            <v>ACT PROCUREMENT SOLUTIONS</v>
          </cell>
          <cell r="H129" t="str">
            <v>Singh, Mr. Darshan</v>
          </cell>
          <cell r="I129" t="str">
            <v>Elec Ntwk Project</v>
          </cell>
          <cell r="J129" t="str">
            <v>Full Payment</v>
          </cell>
          <cell r="K129">
            <v>11</v>
          </cell>
          <cell r="L129">
            <v>0</v>
          </cell>
          <cell r="M129">
            <v>34101</v>
          </cell>
          <cell r="N129">
            <v>0</v>
          </cell>
          <cell r="O129">
            <v>20020980201</v>
          </cell>
        </row>
        <row r="130">
          <cell r="A130">
            <v>507289</v>
          </cell>
          <cell r="B130">
            <v>30.1</v>
          </cell>
          <cell r="C130">
            <v>567</v>
          </cell>
          <cell r="D130">
            <v>46370</v>
          </cell>
          <cell r="E130">
            <v>37295</v>
          </cell>
          <cell r="F130" t="str">
            <v>I</v>
          </cell>
          <cell r="G130" t="str">
            <v>CANBERRA INVESTMENT CORPORATION</v>
          </cell>
          <cell r="H130" t="str">
            <v>Peisley, Mr. Warren</v>
          </cell>
          <cell r="I130" t="str">
            <v>Elec Ntwk Project</v>
          </cell>
          <cell r="J130" t="str">
            <v>50% or 100% Payment</v>
          </cell>
          <cell r="K130">
            <v>11</v>
          </cell>
          <cell r="L130">
            <v>0</v>
          </cell>
          <cell r="M130">
            <v>34101</v>
          </cell>
          <cell r="N130">
            <v>0</v>
          </cell>
          <cell r="O130" t="str">
            <v>Rewal, Mr. Subhash</v>
          </cell>
        </row>
        <row r="131">
          <cell r="A131">
            <v>507290</v>
          </cell>
          <cell r="B131">
            <v>10.1</v>
          </cell>
          <cell r="C131">
            <v>450</v>
          </cell>
          <cell r="D131">
            <v>1035</v>
          </cell>
          <cell r="E131">
            <v>37172</v>
          </cell>
          <cell r="F131" t="str">
            <v>I</v>
          </cell>
          <cell r="G131" t="str">
            <v>CRISPINO C</v>
          </cell>
          <cell r="H131" t="str">
            <v>Singh, Mr. Darshan</v>
          </cell>
          <cell r="I131" t="str">
            <v>Elec Ntwk Project</v>
          </cell>
          <cell r="J131" t="str">
            <v>Full Payment</v>
          </cell>
          <cell r="K131">
            <v>11</v>
          </cell>
          <cell r="L131">
            <v>0</v>
          </cell>
          <cell r="M131">
            <v>34101</v>
          </cell>
          <cell r="N131">
            <v>0</v>
          </cell>
          <cell r="O131" t="str">
            <v>Peisley, Mr. Warren</v>
          </cell>
        </row>
        <row r="132">
          <cell r="A132">
            <v>507291</v>
          </cell>
          <cell r="B132">
            <v>10.1</v>
          </cell>
          <cell r="C132">
            <v>460</v>
          </cell>
          <cell r="D132">
            <v>5740</v>
          </cell>
          <cell r="E132">
            <v>37186</v>
          </cell>
          <cell r="F132" t="str">
            <v>I</v>
          </cell>
          <cell r="G132" t="str">
            <v>KAPPELLE PTY LTD</v>
          </cell>
          <cell r="H132" t="str">
            <v>Singh, Mr. Darshan</v>
          </cell>
          <cell r="I132" t="str">
            <v>Elec Ntwk Project</v>
          </cell>
          <cell r="J132" t="str">
            <v>Full Payment</v>
          </cell>
          <cell r="K132">
            <v>11</v>
          </cell>
          <cell r="L132">
            <v>0</v>
          </cell>
          <cell r="M132">
            <v>34101</v>
          </cell>
          <cell r="N132">
            <v>0</v>
          </cell>
          <cell r="O132" t="str">
            <v>Singh, Mr. Darshan</v>
          </cell>
        </row>
        <row r="133">
          <cell r="A133">
            <v>507292</v>
          </cell>
          <cell r="B133">
            <v>10.1</v>
          </cell>
          <cell r="C133">
            <v>503</v>
          </cell>
          <cell r="D133">
            <v>3950</v>
          </cell>
          <cell r="E133">
            <v>37216</v>
          </cell>
          <cell r="F133" t="str">
            <v>I</v>
          </cell>
          <cell r="G133" t="str">
            <v>HEYDAY GROUP</v>
          </cell>
          <cell r="H133" t="str">
            <v>Walisundara, Mr. Upul</v>
          </cell>
          <cell r="I133" t="str">
            <v>Elec Ntwk Project</v>
          </cell>
          <cell r="J133" t="str">
            <v>Full Payment</v>
          </cell>
          <cell r="K133">
            <v>11</v>
          </cell>
          <cell r="L133">
            <v>0</v>
          </cell>
          <cell r="M133">
            <v>34101</v>
          </cell>
          <cell r="N133">
            <v>0</v>
          </cell>
          <cell r="O133" t="str">
            <v>Deschamps, Chris</v>
          </cell>
        </row>
        <row r="134">
          <cell r="A134">
            <v>507293</v>
          </cell>
          <cell r="B134">
            <v>30.1</v>
          </cell>
          <cell r="C134">
            <v>557</v>
          </cell>
          <cell r="D134">
            <v>100615</v>
          </cell>
          <cell r="E134">
            <v>37285</v>
          </cell>
          <cell r="F134" t="str">
            <v>I</v>
          </cell>
          <cell r="G134" t="str">
            <v>MBA LAND</v>
          </cell>
          <cell r="H134" t="str">
            <v>Walisundara, Mrs. Lakshmi</v>
          </cell>
          <cell r="I134" t="str">
            <v>Ancillary Project</v>
          </cell>
          <cell r="J134" t="str">
            <v>50% or 100% Payment</v>
          </cell>
          <cell r="K134">
            <v>11</v>
          </cell>
          <cell r="L134">
            <v>0</v>
          </cell>
          <cell r="M134">
            <v>34101</v>
          </cell>
          <cell r="N134">
            <v>0</v>
          </cell>
          <cell r="O134" t="str">
            <v>Deschamps, Chris</v>
          </cell>
        </row>
        <row r="135">
          <cell r="A135">
            <v>507299</v>
          </cell>
          <cell r="B135">
            <v>10.1</v>
          </cell>
          <cell r="C135">
            <v>463</v>
          </cell>
          <cell r="D135">
            <v>7636.36</v>
          </cell>
          <cell r="E135">
            <v>37188</v>
          </cell>
          <cell r="F135" t="str">
            <v>I</v>
          </cell>
          <cell r="G135" t="str">
            <v>IRWIN &amp; HARTSHORN</v>
          </cell>
          <cell r="H135" t="str">
            <v>Singh, Mr. Darshan</v>
          </cell>
          <cell r="I135" t="str">
            <v>Elec Ntwk Project</v>
          </cell>
          <cell r="J135" t="str">
            <v>Full Payment</v>
          </cell>
          <cell r="K135">
            <v>11</v>
          </cell>
          <cell r="L135">
            <v>0</v>
          </cell>
          <cell r="M135">
            <v>34104</v>
          </cell>
          <cell r="N135">
            <v>0</v>
          </cell>
          <cell r="O135">
            <v>5089</v>
          </cell>
        </row>
        <row r="136">
          <cell r="A136">
            <v>507307</v>
          </cell>
          <cell r="B136">
            <v>10.1</v>
          </cell>
          <cell r="C136">
            <v>470</v>
          </cell>
          <cell r="D136">
            <v>2300</v>
          </cell>
          <cell r="E136">
            <v>37195</v>
          </cell>
          <cell r="F136" t="str">
            <v>I</v>
          </cell>
          <cell r="G136" t="str">
            <v>DELLOW EXCAVATIONS PTY LTD</v>
          </cell>
          <cell r="H136" t="str">
            <v>Singh, Mr. Darshan</v>
          </cell>
          <cell r="I136" t="str">
            <v>Elec Ntwk Project</v>
          </cell>
          <cell r="J136" t="str">
            <v>Full Payment</v>
          </cell>
          <cell r="K136">
            <v>11</v>
          </cell>
          <cell r="L136">
            <v>0</v>
          </cell>
          <cell r="M136">
            <v>34101</v>
          </cell>
          <cell r="N136">
            <v>0</v>
          </cell>
          <cell r="O136" t="str">
            <v>Singh, Mr. Darshan</v>
          </cell>
        </row>
        <row r="137">
          <cell r="A137">
            <v>507310</v>
          </cell>
          <cell r="B137">
            <v>10.1</v>
          </cell>
          <cell r="C137">
            <v>539</v>
          </cell>
          <cell r="D137">
            <v>69100</v>
          </cell>
          <cell r="E137">
            <v>37246</v>
          </cell>
          <cell r="F137" t="str">
            <v>I</v>
          </cell>
          <cell r="G137" t="str">
            <v>CANBERRA ESTATE PTY LTD</v>
          </cell>
          <cell r="H137" t="str">
            <v>Ochmanski, Mrs. Dana</v>
          </cell>
          <cell r="I137" t="str">
            <v>Elec Ntwk Project</v>
          </cell>
          <cell r="J137" t="str">
            <v>50% or 100% Payment</v>
          </cell>
          <cell r="K137">
            <v>11</v>
          </cell>
          <cell r="L137">
            <v>0</v>
          </cell>
          <cell r="M137">
            <v>34101</v>
          </cell>
          <cell r="N137">
            <v>0</v>
          </cell>
          <cell r="O137" t="str">
            <v>Cortes, Frank</v>
          </cell>
        </row>
        <row r="138">
          <cell r="A138">
            <v>507314</v>
          </cell>
          <cell r="B138">
            <v>30.1</v>
          </cell>
          <cell r="C138">
            <v>479</v>
          </cell>
          <cell r="D138">
            <v>1950</v>
          </cell>
          <cell r="E138">
            <v>37204</v>
          </cell>
          <cell r="F138" t="str">
            <v>I</v>
          </cell>
          <cell r="G138" t="str">
            <v>ROSEDALE HOMES CANBERRA PTY LTD</v>
          </cell>
          <cell r="H138" t="str">
            <v>Walisundara, Mr. Upul</v>
          </cell>
          <cell r="I138" t="str">
            <v>Ancillary-Design</v>
          </cell>
          <cell r="J138" t="str">
            <v>Full Payment</v>
          </cell>
          <cell r="K138">
            <v>11</v>
          </cell>
          <cell r="L138">
            <v>0</v>
          </cell>
          <cell r="M138">
            <v>34101</v>
          </cell>
          <cell r="N138">
            <v>0</v>
          </cell>
          <cell r="O138" t="str">
            <v>Peisley, Mr. Warren</v>
          </cell>
        </row>
        <row r="139">
          <cell r="A139">
            <v>507316</v>
          </cell>
          <cell r="B139">
            <v>10.1</v>
          </cell>
          <cell r="C139">
            <v>490</v>
          </cell>
          <cell r="D139">
            <v>1764</v>
          </cell>
          <cell r="E139">
            <v>37208</v>
          </cell>
          <cell r="F139" t="str">
            <v>I</v>
          </cell>
          <cell r="G139" t="str">
            <v>ROSA &amp; SONS CONSTRUCTION PTY LTD</v>
          </cell>
          <cell r="H139" t="str">
            <v>Singh, Mr. Darshan</v>
          </cell>
          <cell r="I139" t="str">
            <v>Elec Ntwk Project</v>
          </cell>
          <cell r="J139" t="str">
            <v>Full Payment</v>
          </cell>
          <cell r="K139">
            <v>11</v>
          </cell>
          <cell r="L139">
            <v>0</v>
          </cell>
          <cell r="M139">
            <v>34101</v>
          </cell>
          <cell r="N139">
            <v>0</v>
          </cell>
          <cell r="O139" t="str">
            <v>Ochmanski, Mrs. Dana</v>
          </cell>
        </row>
        <row r="140">
          <cell r="A140">
            <v>507318</v>
          </cell>
          <cell r="B140">
            <v>30.1</v>
          </cell>
          <cell r="C140">
            <v>508</v>
          </cell>
          <cell r="D140">
            <v>7640</v>
          </cell>
          <cell r="E140">
            <v>37221</v>
          </cell>
          <cell r="F140" t="str">
            <v>I</v>
          </cell>
          <cell r="G140" t="str">
            <v>KLASS ELECTRICAL PTY LTD</v>
          </cell>
          <cell r="H140" t="str">
            <v>Roesler, Mr. Michael</v>
          </cell>
          <cell r="I140" t="str">
            <v>Elec Ntwk Project</v>
          </cell>
          <cell r="J140" t="str">
            <v>Full Payment</v>
          </cell>
          <cell r="K140">
            <v>11</v>
          </cell>
          <cell r="L140">
            <v>2101</v>
          </cell>
          <cell r="M140">
            <v>68170</v>
          </cell>
          <cell r="N140">
            <v>50200</v>
          </cell>
          <cell r="O140" t="str">
            <v>Singh, Mr. Darshan</v>
          </cell>
        </row>
        <row r="141">
          <cell r="A141">
            <v>507319</v>
          </cell>
          <cell r="B141">
            <v>10.1</v>
          </cell>
          <cell r="C141">
            <v>506</v>
          </cell>
          <cell r="D141">
            <v>2226</v>
          </cell>
          <cell r="E141">
            <v>37217</v>
          </cell>
          <cell r="F141" t="str">
            <v>I</v>
          </cell>
          <cell r="G141" t="str">
            <v>GUIDELINE (ACT) PTY LTD</v>
          </cell>
          <cell r="H141" t="str">
            <v>Singh, Mr. Darshan</v>
          </cell>
          <cell r="I141" t="str">
            <v>Elec Ntwk Project</v>
          </cell>
          <cell r="J141" t="str">
            <v>Full Payment</v>
          </cell>
          <cell r="K141">
            <v>11</v>
          </cell>
          <cell r="L141">
            <v>0</v>
          </cell>
          <cell r="M141">
            <v>34101</v>
          </cell>
          <cell r="N141">
            <v>0</v>
          </cell>
          <cell r="O141" t="str">
            <v>Singh, Mr. Darshan</v>
          </cell>
        </row>
        <row r="142">
          <cell r="A142">
            <v>507325</v>
          </cell>
          <cell r="B142">
            <v>30.1</v>
          </cell>
          <cell r="C142">
            <v>518</v>
          </cell>
          <cell r="D142">
            <v>1250</v>
          </cell>
          <cell r="E142">
            <v>37228</v>
          </cell>
          <cell r="F142" t="str">
            <v>I</v>
          </cell>
          <cell r="G142" t="str">
            <v>QUACH P</v>
          </cell>
          <cell r="H142" t="str">
            <v>Walisundara, Mr. Upul</v>
          </cell>
          <cell r="I142" t="str">
            <v>Elec Ntwk Project</v>
          </cell>
          <cell r="J142" t="str">
            <v>Full Payment</v>
          </cell>
          <cell r="K142">
            <v>11</v>
          </cell>
          <cell r="L142">
            <v>0</v>
          </cell>
          <cell r="M142">
            <v>34101</v>
          </cell>
          <cell r="N142">
            <v>0</v>
          </cell>
          <cell r="O142" t="str">
            <v>Singh, Mr. Darshan</v>
          </cell>
        </row>
        <row r="143">
          <cell r="A143">
            <v>507326</v>
          </cell>
          <cell r="B143">
            <v>10.1</v>
          </cell>
          <cell r="C143">
            <v>520</v>
          </cell>
          <cell r="D143">
            <v>6800.64</v>
          </cell>
          <cell r="E143">
            <v>37230</v>
          </cell>
          <cell r="F143" t="str">
            <v>I</v>
          </cell>
          <cell r="G143" t="str">
            <v>NOUVELLE HOMES PTY LTD</v>
          </cell>
          <cell r="H143" t="str">
            <v>Singh, Mr. Darshan</v>
          </cell>
          <cell r="I143" t="str">
            <v>Elec Ntwk Project</v>
          </cell>
          <cell r="J143" t="str">
            <v>Full Payment</v>
          </cell>
          <cell r="K143">
            <v>11</v>
          </cell>
          <cell r="L143">
            <v>0</v>
          </cell>
          <cell r="M143">
            <v>34101</v>
          </cell>
          <cell r="N143">
            <v>0</v>
          </cell>
          <cell r="O143" t="str">
            <v>Singh, Mr. Darshan</v>
          </cell>
        </row>
        <row r="144">
          <cell r="A144">
            <v>507331</v>
          </cell>
          <cell r="B144">
            <v>10.1</v>
          </cell>
          <cell r="C144">
            <v>533</v>
          </cell>
          <cell r="D144">
            <v>5380</v>
          </cell>
          <cell r="E144">
            <v>37242</v>
          </cell>
          <cell r="F144" t="str">
            <v>I</v>
          </cell>
          <cell r="G144" t="str">
            <v>GHD PTY LTD</v>
          </cell>
          <cell r="H144" t="str">
            <v>Singh, Mr. Darshan</v>
          </cell>
          <cell r="I144" t="str">
            <v>Elec Ntwk Project</v>
          </cell>
          <cell r="J144" t="str">
            <v>Full Payment</v>
          </cell>
          <cell r="K144">
            <v>11</v>
          </cell>
          <cell r="L144">
            <v>0</v>
          </cell>
          <cell r="M144">
            <v>34101</v>
          </cell>
          <cell r="N144">
            <v>0</v>
          </cell>
          <cell r="O144" t="str">
            <v>Walisundara, Mrs. Lakshmi</v>
          </cell>
        </row>
        <row r="145">
          <cell r="A145">
            <v>507332</v>
          </cell>
          <cell r="B145">
            <v>30.1</v>
          </cell>
          <cell r="C145">
            <v>543</v>
          </cell>
          <cell r="D145">
            <v>6034</v>
          </cell>
          <cell r="E145">
            <v>37263</v>
          </cell>
          <cell r="F145" t="str">
            <v>I</v>
          </cell>
          <cell r="G145" t="str">
            <v>NARONA HOMES</v>
          </cell>
          <cell r="H145" t="str">
            <v>Hunnemann, Frank</v>
          </cell>
          <cell r="I145" t="str">
            <v>Elec Ntwk Project</v>
          </cell>
          <cell r="J145" t="str">
            <v>Full Payment</v>
          </cell>
          <cell r="K145">
            <v>11</v>
          </cell>
          <cell r="L145">
            <v>2101</v>
          </cell>
          <cell r="M145">
            <v>68170</v>
          </cell>
          <cell r="N145">
            <v>50200</v>
          </cell>
          <cell r="O145" t="str">
            <v>Rewal, Mr. Subhash</v>
          </cell>
        </row>
        <row r="146">
          <cell r="A146">
            <v>507334</v>
          </cell>
          <cell r="B146">
            <v>10.1</v>
          </cell>
          <cell r="C146">
            <v>528</v>
          </cell>
          <cell r="D146">
            <v>1750</v>
          </cell>
          <cell r="E146">
            <v>37236</v>
          </cell>
          <cell r="F146" t="str">
            <v>I</v>
          </cell>
          <cell r="G146" t="str">
            <v>CIVIL DOCUMENTATION SERVICES</v>
          </cell>
          <cell r="H146" t="str">
            <v>Singh, Mr. Darshan</v>
          </cell>
          <cell r="I146" t="str">
            <v>Elec Ntwk Project</v>
          </cell>
          <cell r="J146" t="str">
            <v>Full Payment</v>
          </cell>
          <cell r="K146">
            <v>11</v>
          </cell>
          <cell r="L146">
            <v>0</v>
          </cell>
          <cell r="M146">
            <v>34101</v>
          </cell>
          <cell r="N146">
            <v>0</v>
          </cell>
          <cell r="O146" t="str">
            <v>Cortes, Frank</v>
          </cell>
        </row>
        <row r="147">
          <cell r="A147">
            <v>507341</v>
          </cell>
          <cell r="B147">
            <v>30.1</v>
          </cell>
          <cell r="C147">
            <v>592</v>
          </cell>
          <cell r="D147">
            <v>19239</v>
          </cell>
          <cell r="E147">
            <v>37315</v>
          </cell>
          <cell r="F147" t="str">
            <v>I</v>
          </cell>
          <cell r="G147" t="str">
            <v>HABITAT LAND PTY LTD</v>
          </cell>
          <cell r="H147" t="str">
            <v>Harper, Mr. Rod</v>
          </cell>
          <cell r="I147" t="str">
            <v>Elec Ntwk Project</v>
          </cell>
          <cell r="J147" t="str">
            <v>50% or 100% Payment</v>
          </cell>
          <cell r="K147">
            <v>11</v>
          </cell>
          <cell r="L147">
            <v>0</v>
          </cell>
          <cell r="M147">
            <v>34101</v>
          </cell>
          <cell r="N147">
            <v>0</v>
          </cell>
          <cell r="O147" t="str">
            <v>Smith, Mr. Gary</v>
          </cell>
        </row>
        <row r="148">
          <cell r="A148">
            <v>507342</v>
          </cell>
          <cell r="B148">
            <v>30.1</v>
          </cell>
          <cell r="C148">
            <v>576</v>
          </cell>
          <cell r="D148">
            <v>4835</v>
          </cell>
          <cell r="E148">
            <v>37301</v>
          </cell>
          <cell r="F148" t="str">
            <v>I</v>
          </cell>
          <cell r="G148" t="str">
            <v>YOUNG CONSULTING ENGINEERS PTY LTD</v>
          </cell>
          <cell r="H148" t="str">
            <v>Peisley, Mr. Warren</v>
          </cell>
          <cell r="I148" t="str">
            <v>Elec Ntwk Project</v>
          </cell>
          <cell r="J148" t="str">
            <v>Full Payment</v>
          </cell>
          <cell r="K148">
            <v>11</v>
          </cell>
          <cell r="L148">
            <v>0</v>
          </cell>
          <cell r="M148">
            <v>34101</v>
          </cell>
          <cell r="N148">
            <v>0</v>
          </cell>
          <cell r="O148" t="str">
            <v>Tinio, Mr. Raul</v>
          </cell>
        </row>
        <row r="149">
          <cell r="A149">
            <v>507348</v>
          </cell>
          <cell r="B149">
            <v>10.1</v>
          </cell>
          <cell r="C149">
            <v>569</v>
          </cell>
          <cell r="D149">
            <v>1050</v>
          </cell>
          <cell r="E149">
            <v>37295</v>
          </cell>
          <cell r="F149" t="str">
            <v>I</v>
          </cell>
          <cell r="G149" t="str">
            <v>URBAN CONTRACTORS</v>
          </cell>
          <cell r="H149" t="str">
            <v>Singh, Mr. Darshan</v>
          </cell>
          <cell r="I149" t="str">
            <v>Elec Ntwk Project</v>
          </cell>
          <cell r="J149" t="str">
            <v>Full Payment</v>
          </cell>
          <cell r="K149">
            <v>11</v>
          </cell>
          <cell r="L149">
            <v>0</v>
          </cell>
          <cell r="M149">
            <v>34101</v>
          </cell>
          <cell r="N149">
            <v>0</v>
          </cell>
          <cell r="O149" t="str">
            <v>Singh, Mr. Darshan</v>
          </cell>
        </row>
        <row r="150">
          <cell r="A150">
            <v>507351</v>
          </cell>
          <cell r="B150">
            <v>30.1</v>
          </cell>
          <cell r="C150">
            <v>575</v>
          </cell>
          <cell r="D150">
            <v>1865</v>
          </cell>
          <cell r="E150">
            <v>37301</v>
          </cell>
          <cell r="F150" t="str">
            <v>I</v>
          </cell>
          <cell r="G150" t="str">
            <v>YOUNG CONSULTING ENGINEERS PTY LTD</v>
          </cell>
          <cell r="H150" t="str">
            <v>Peisley, Mr. Warren</v>
          </cell>
          <cell r="I150" t="str">
            <v>Elec Ntwk Project</v>
          </cell>
          <cell r="J150" t="str">
            <v>Full Payment</v>
          </cell>
          <cell r="K150">
            <v>11</v>
          </cell>
          <cell r="L150">
            <v>0</v>
          </cell>
          <cell r="M150">
            <v>34101</v>
          </cell>
          <cell r="N150">
            <v>0</v>
          </cell>
          <cell r="O150" t="str">
            <v>Tinio, Mr. Raul</v>
          </cell>
        </row>
        <row r="151">
          <cell r="A151">
            <v>510001</v>
          </cell>
          <cell r="B151">
            <v>4.0999999999999996</v>
          </cell>
          <cell r="C151">
            <v>104</v>
          </cell>
          <cell r="D151">
            <v>2925.91</v>
          </cell>
          <cell r="E151">
            <v>36822</v>
          </cell>
          <cell r="F151" t="str">
            <v>I</v>
          </cell>
          <cell r="G151" t="str">
            <v>ACT PROCUREMENT AND PROJECTS</v>
          </cell>
          <cell r="H151" t="str">
            <v>Rewal, Mr. Subhash</v>
          </cell>
          <cell r="I151" t="str">
            <v>Ancillary-Design</v>
          </cell>
          <cell r="J151" t="str">
            <v>Full Payment</v>
          </cell>
          <cell r="K151">
            <v>11</v>
          </cell>
          <cell r="L151">
            <v>0</v>
          </cell>
          <cell r="M151">
            <v>34102</v>
          </cell>
          <cell r="N151">
            <v>0</v>
          </cell>
          <cell r="O151" t="str">
            <v>Deschamps, Chris</v>
          </cell>
        </row>
        <row r="152">
          <cell r="A152">
            <v>512005</v>
          </cell>
          <cell r="B152">
            <v>30.1</v>
          </cell>
          <cell r="C152">
            <v>13</v>
          </cell>
          <cell r="D152">
            <v>6200</v>
          </cell>
          <cell r="E152">
            <v>36747</v>
          </cell>
          <cell r="F152" t="str">
            <v>I</v>
          </cell>
          <cell r="G152" t="str">
            <v>URBAN CONTRACTORS</v>
          </cell>
          <cell r="H152" t="str">
            <v>Rewal, Mr. Subhash</v>
          </cell>
          <cell r="I152" t="str">
            <v>Ancillary-Design</v>
          </cell>
          <cell r="J152" t="str">
            <v>Full Payment</v>
          </cell>
          <cell r="K152">
            <v>4</v>
          </cell>
          <cell r="L152">
            <v>0</v>
          </cell>
          <cell r="M152">
            <v>34102</v>
          </cell>
          <cell r="N152">
            <v>0</v>
          </cell>
          <cell r="O152" t="str">
            <v>Deschamps, Chris</v>
          </cell>
        </row>
        <row r="153">
          <cell r="A153">
            <v>512023</v>
          </cell>
          <cell r="B153">
            <v>30.1</v>
          </cell>
          <cell r="C153">
            <v>30</v>
          </cell>
          <cell r="D153">
            <v>47630</v>
          </cell>
          <cell r="E153">
            <v>36759</v>
          </cell>
          <cell r="F153" t="str">
            <v>I</v>
          </cell>
          <cell r="G153" t="str">
            <v>ACCLAIM CONTRACTORS</v>
          </cell>
          <cell r="H153" t="str">
            <v>Singh, Mr. Darshan</v>
          </cell>
          <cell r="I153" t="str">
            <v>ENERGY - EXT SERVICE</v>
          </cell>
          <cell r="J153" t="str">
            <v>Full Payment</v>
          </cell>
          <cell r="K153">
            <v>12</v>
          </cell>
          <cell r="L153">
            <v>0</v>
          </cell>
          <cell r="M153">
            <v>34102</v>
          </cell>
          <cell r="N153">
            <v>0</v>
          </cell>
          <cell r="O153" t="str">
            <v>Deschamps, Chris</v>
          </cell>
        </row>
        <row r="154">
          <cell r="A154">
            <v>512024</v>
          </cell>
          <cell r="B154">
            <v>30.1</v>
          </cell>
          <cell r="C154">
            <v>32</v>
          </cell>
          <cell r="D154">
            <v>25000</v>
          </cell>
          <cell r="E154">
            <v>36759</v>
          </cell>
          <cell r="F154" t="str">
            <v>I</v>
          </cell>
          <cell r="G154" t="str">
            <v>ACCLAIM CONTRACTORS</v>
          </cell>
          <cell r="H154" t="str">
            <v>Singh, Mr. Darshan</v>
          </cell>
          <cell r="I154" t="str">
            <v>04 Company</v>
          </cell>
          <cell r="J154" t="str">
            <v>Full Payment</v>
          </cell>
          <cell r="K154">
            <v>12</v>
          </cell>
          <cell r="L154">
            <v>0</v>
          </cell>
          <cell r="M154">
            <v>34102</v>
          </cell>
          <cell r="N154">
            <v>0</v>
          </cell>
          <cell r="O154" t="str">
            <v>Deschamps, Chris</v>
          </cell>
        </row>
        <row r="155">
          <cell r="A155">
            <v>512436</v>
          </cell>
          <cell r="B155">
            <v>30.1</v>
          </cell>
          <cell r="C155">
            <v>186</v>
          </cell>
          <cell r="D155">
            <v>5284</v>
          </cell>
          <cell r="E155">
            <v>36931</v>
          </cell>
          <cell r="F155" t="str">
            <v>I</v>
          </cell>
          <cell r="G155" t="str">
            <v>SUTTON &amp; HORSLEY PROJECTS PTY LTD</v>
          </cell>
          <cell r="H155" t="str">
            <v>Smith, Mr. Gary</v>
          </cell>
          <cell r="I155" t="str">
            <v>Ancillary-Design</v>
          </cell>
          <cell r="J155" t="str">
            <v>Full Payment</v>
          </cell>
          <cell r="K155">
            <v>11</v>
          </cell>
          <cell r="L155">
            <v>0</v>
          </cell>
          <cell r="M155">
            <v>34102</v>
          </cell>
          <cell r="N155">
            <v>0</v>
          </cell>
          <cell r="O155" t="str">
            <v>Singh, Mr. Darshan</v>
          </cell>
        </row>
        <row r="156">
          <cell r="A156">
            <v>512449</v>
          </cell>
          <cell r="B156">
            <v>30.1</v>
          </cell>
          <cell r="C156">
            <v>54</v>
          </cell>
          <cell r="D156">
            <v>71730</v>
          </cell>
          <cell r="E156">
            <v>36776</v>
          </cell>
          <cell r="F156" t="str">
            <v>I</v>
          </cell>
          <cell r="G156" t="str">
            <v>Totalcare Projects</v>
          </cell>
          <cell r="H156" t="str">
            <v>Maguire, Paul</v>
          </cell>
          <cell r="I156" t="str">
            <v>Network Systems</v>
          </cell>
          <cell r="J156" t="str">
            <v>Government Order</v>
          </cell>
          <cell r="K156">
            <v>11</v>
          </cell>
          <cell r="L156">
            <v>3200</v>
          </cell>
          <cell r="M156">
            <v>68120</v>
          </cell>
          <cell r="N156">
            <v>0</v>
          </cell>
          <cell r="O156" t="str">
            <v>Ochmanski, Mrs. Dana</v>
          </cell>
        </row>
        <row r="157">
          <cell r="A157">
            <v>512455</v>
          </cell>
          <cell r="B157">
            <v>30.1</v>
          </cell>
          <cell r="C157">
            <v>44</v>
          </cell>
          <cell r="D157">
            <v>39550</v>
          </cell>
          <cell r="E157">
            <v>36768</v>
          </cell>
          <cell r="F157" t="str">
            <v>I</v>
          </cell>
          <cell r="G157" t="str">
            <v>CONCOLIDATED BUILDERS LTD</v>
          </cell>
          <cell r="H157" t="str">
            <v>Walisundara, Mrs. Lakshmi</v>
          </cell>
          <cell r="I157" t="str">
            <v>Ancillary-Design</v>
          </cell>
          <cell r="J157" t="str">
            <v>Full Payment</v>
          </cell>
          <cell r="K157">
            <v>11</v>
          </cell>
          <cell r="L157">
            <v>3200</v>
          </cell>
          <cell r="M157">
            <v>68120</v>
          </cell>
          <cell r="N157">
            <v>0</v>
          </cell>
          <cell r="O157" t="str">
            <v>Cortes, Frank</v>
          </cell>
        </row>
        <row r="158">
          <cell r="A158">
            <v>512472</v>
          </cell>
          <cell r="B158">
            <v>30.1</v>
          </cell>
          <cell r="C158">
            <v>121</v>
          </cell>
          <cell r="D158">
            <v>39848</v>
          </cell>
          <cell r="E158">
            <v>36836</v>
          </cell>
          <cell r="F158" t="str">
            <v>I</v>
          </cell>
          <cell r="G158" t="str">
            <v>RD Gossip Pty Ltd</v>
          </cell>
          <cell r="H158" t="str">
            <v>Smith, Mr. Gary</v>
          </cell>
          <cell r="I158" t="str">
            <v>Ancillary-Design</v>
          </cell>
          <cell r="J158" t="str">
            <v>Full Payment</v>
          </cell>
          <cell r="K158">
            <v>11</v>
          </cell>
          <cell r="L158">
            <v>3200</v>
          </cell>
          <cell r="M158">
            <v>68120</v>
          </cell>
          <cell r="N158">
            <v>0</v>
          </cell>
          <cell r="O158" t="str">
            <v>Cortes, Frank</v>
          </cell>
        </row>
        <row r="159">
          <cell r="A159">
            <v>512494</v>
          </cell>
          <cell r="B159">
            <v>30.1</v>
          </cell>
          <cell r="C159">
            <v>116</v>
          </cell>
          <cell r="D159">
            <v>22023.01</v>
          </cell>
          <cell r="E159">
            <v>36831</v>
          </cell>
          <cell r="F159" t="str">
            <v>I</v>
          </cell>
          <cell r="G159" t="str">
            <v>WP BROWN &amp; PARTNERS PTY LTD</v>
          </cell>
          <cell r="H159" t="str">
            <v>Singh, Mr. Darshan</v>
          </cell>
          <cell r="I159" t="str">
            <v>Ancillary-Design</v>
          </cell>
          <cell r="J159" t="str">
            <v>Full Payment</v>
          </cell>
          <cell r="K159">
            <v>11</v>
          </cell>
          <cell r="L159">
            <v>3200</v>
          </cell>
          <cell r="M159">
            <v>68120</v>
          </cell>
          <cell r="N159">
            <v>0</v>
          </cell>
          <cell r="O159" t="str">
            <v>Cortes, Frank</v>
          </cell>
        </row>
        <row r="160">
          <cell r="A160">
            <v>512495</v>
          </cell>
          <cell r="B160">
            <v>30.1</v>
          </cell>
          <cell r="C160">
            <v>348</v>
          </cell>
          <cell r="D160">
            <v>5363.64</v>
          </cell>
          <cell r="E160">
            <v>37071</v>
          </cell>
          <cell r="F160" t="str">
            <v>I</v>
          </cell>
          <cell r="G160" t="str">
            <v>SUTTON &amp; HORSLEY PROJECTS PTY LTD</v>
          </cell>
          <cell r="H160" t="str">
            <v>Singh, Mr. Darshan</v>
          </cell>
          <cell r="I160" t="str">
            <v>Ancillary-Design</v>
          </cell>
          <cell r="J160" t="str">
            <v>Full Payment</v>
          </cell>
          <cell r="K160">
            <v>11</v>
          </cell>
          <cell r="L160">
            <v>0</v>
          </cell>
          <cell r="M160">
            <v>34102</v>
          </cell>
          <cell r="N160">
            <v>0</v>
          </cell>
          <cell r="O160" t="str">
            <v>Walisundara, Mrs. Lakshmi</v>
          </cell>
        </row>
        <row r="161">
          <cell r="A161">
            <v>512514</v>
          </cell>
          <cell r="B161">
            <v>30.1</v>
          </cell>
          <cell r="C161">
            <v>16</v>
          </cell>
          <cell r="D161">
            <v>166500</v>
          </cell>
          <cell r="E161">
            <v>36749</v>
          </cell>
          <cell r="F161" t="str">
            <v>I</v>
          </cell>
          <cell r="G161" t="str">
            <v>DEPARTMENT OF TREASURY AND INFRASTRUCTURE</v>
          </cell>
          <cell r="H161" t="str">
            <v>Maguire, Paul</v>
          </cell>
          <cell r="I161" t="str">
            <v>Network Systems</v>
          </cell>
          <cell r="J161" t="str">
            <v>Government Order</v>
          </cell>
          <cell r="K161">
            <v>11</v>
          </cell>
          <cell r="L161">
            <v>0</v>
          </cell>
          <cell r="M161">
            <v>34102</v>
          </cell>
          <cell r="N161">
            <v>0</v>
          </cell>
          <cell r="O161" t="str">
            <v>Ochmanski, Mrs. Dana</v>
          </cell>
        </row>
        <row r="162">
          <cell r="A162">
            <v>512527</v>
          </cell>
          <cell r="B162">
            <v>30.1</v>
          </cell>
          <cell r="C162">
            <v>99</v>
          </cell>
          <cell r="D162">
            <v>4891</v>
          </cell>
          <cell r="E162">
            <v>36818</v>
          </cell>
          <cell r="F162" t="str">
            <v>I</v>
          </cell>
          <cell r="G162" t="str">
            <v>HARCOURT HILL PTY LTD</v>
          </cell>
          <cell r="H162" t="str">
            <v>Peisley, Mr. Warren</v>
          </cell>
          <cell r="I162" t="str">
            <v>Ancillary-Design</v>
          </cell>
          <cell r="J162" t="str">
            <v>Full Payment</v>
          </cell>
          <cell r="K162">
            <v>11</v>
          </cell>
          <cell r="L162">
            <v>3200</v>
          </cell>
          <cell r="M162">
            <v>68120</v>
          </cell>
          <cell r="N162">
            <v>0</v>
          </cell>
          <cell r="O162" t="str">
            <v>Rewal, Mr. Subhash</v>
          </cell>
        </row>
        <row r="163">
          <cell r="A163">
            <v>512545</v>
          </cell>
          <cell r="B163">
            <v>30.1</v>
          </cell>
          <cell r="C163">
            <v>194</v>
          </cell>
          <cell r="D163">
            <v>39238</v>
          </cell>
          <cell r="E163">
            <v>36942</v>
          </cell>
          <cell r="F163" t="str">
            <v>I</v>
          </cell>
          <cell r="G163" t="str">
            <v>BOVIS LEND LEASE</v>
          </cell>
          <cell r="H163" t="str">
            <v>Malcolm, Doug</v>
          </cell>
          <cell r="I163" t="str">
            <v>2112 Invoice</v>
          </cell>
          <cell r="J163" t="str">
            <v>Full Payment</v>
          </cell>
          <cell r="K163">
            <v>11</v>
          </cell>
          <cell r="L163">
            <v>0</v>
          </cell>
          <cell r="M163">
            <v>34102</v>
          </cell>
          <cell r="N163">
            <v>0</v>
          </cell>
          <cell r="O163" t="str">
            <v>Maguire, Paul</v>
          </cell>
        </row>
        <row r="164">
          <cell r="A164">
            <v>512546</v>
          </cell>
          <cell r="B164">
            <v>30.1</v>
          </cell>
          <cell r="C164">
            <v>433</v>
          </cell>
          <cell r="D164">
            <v>5618</v>
          </cell>
          <cell r="E164">
            <v>37159</v>
          </cell>
          <cell r="F164" t="str">
            <v>I</v>
          </cell>
          <cell r="G164" t="str">
            <v>ANU</v>
          </cell>
          <cell r="H164" t="str">
            <v>Peisley, Mr. Warren</v>
          </cell>
          <cell r="I164" t="str">
            <v>Elec Ntwk Project</v>
          </cell>
          <cell r="J164" t="str">
            <v>Government Order</v>
          </cell>
          <cell r="K164">
            <v>11</v>
          </cell>
          <cell r="L164">
            <v>0</v>
          </cell>
          <cell r="M164">
            <v>34102</v>
          </cell>
          <cell r="N164">
            <v>0</v>
          </cell>
          <cell r="O164">
            <v>109310</v>
          </cell>
        </row>
        <row r="165">
          <cell r="A165">
            <v>512554</v>
          </cell>
          <cell r="B165">
            <v>30.1</v>
          </cell>
          <cell r="C165">
            <v>64</v>
          </cell>
          <cell r="D165">
            <v>4920</v>
          </cell>
          <cell r="E165">
            <v>36781</v>
          </cell>
          <cell r="F165" t="str">
            <v>I</v>
          </cell>
          <cell r="G165" t="str">
            <v>SCOTT BROTHERS</v>
          </cell>
          <cell r="H165" t="str">
            <v>Cortes, Frank</v>
          </cell>
          <cell r="I165" t="str">
            <v>Ancillary-Design</v>
          </cell>
          <cell r="J165" t="str">
            <v>Full Payment</v>
          </cell>
          <cell r="K165">
            <v>11</v>
          </cell>
          <cell r="L165">
            <v>3200</v>
          </cell>
          <cell r="M165">
            <v>68120</v>
          </cell>
          <cell r="N165">
            <v>0</v>
          </cell>
          <cell r="O165" t="str">
            <v>Walisundara, Mrs. Lakshmi</v>
          </cell>
        </row>
        <row r="166">
          <cell r="A166">
            <v>512557</v>
          </cell>
          <cell r="B166">
            <v>30.1</v>
          </cell>
          <cell r="C166">
            <v>56</v>
          </cell>
          <cell r="D166">
            <v>40682</v>
          </cell>
          <cell r="E166">
            <v>36777</v>
          </cell>
          <cell r="F166" t="str">
            <v>I</v>
          </cell>
          <cell r="G166" t="str">
            <v>PROJECT CO ORDINATION (AUSTRALIA) PTY LTD</v>
          </cell>
          <cell r="H166" t="str">
            <v>Walisundara, Mrs. Lakshmi</v>
          </cell>
          <cell r="I166" t="str">
            <v>Ancillary-Design</v>
          </cell>
          <cell r="J166" t="str">
            <v>Full Payment</v>
          </cell>
          <cell r="K166">
            <v>11</v>
          </cell>
          <cell r="L166">
            <v>3200</v>
          </cell>
          <cell r="M166">
            <v>68120</v>
          </cell>
          <cell r="N166">
            <v>0</v>
          </cell>
          <cell r="O166" t="str">
            <v>Singh, Mr. Darshan</v>
          </cell>
        </row>
        <row r="167">
          <cell r="A167">
            <v>512583</v>
          </cell>
          <cell r="B167">
            <v>30.1</v>
          </cell>
          <cell r="C167">
            <v>216</v>
          </cell>
          <cell r="D167">
            <v>330</v>
          </cell>
          <cell r="E167">
            <v>36958</v>
          </cell>
          <cell r="F167" t="str">
            <v>I</v>
          </cell>
          <cell r="G167" t="str">
            <v>DENNIS GREENWOOD ELECTRICAL</v>
          </cell>
          <cell r="H167" t="str">
            <v>Cortes, Frank</v>
          </cell>
          <cell r="I167" t="str">
            <v>Ancillary Project</v>
          </cell>
          <cell r="J167" t="str">
            <v>Full Payment</v>
          </cell>
          <cell r="K167">
            <v>11</v>
          </cell>
          <cell r="L167">
            <v>0</v>
          </cell>
          <cell r="M167">
            <v>34102</v>
          </cell>
          <cell r="N167">
            <v>0</v>
          </cell>
          <cell r="O167" t="str">
            <v>Peisley, Mr. Warren</v>
          </cell>
        </row>
        <row r="168">
          <cell r="A168">
            <v>512587</v>
          </cell>
          <cell r="B168">
            <v>30.1</v>
          </cell>
          <cell r="C168">
            <v>277</v>
          </cell>
          <cell r="D168">
            <v>17955</v>
          </cell>
          <cell r="E168">
            <v>37019</v>
          </cell>
          <cell r="F168" t="str">
            <v>I</v>
          </cell>
          <cell r="G168" t="str">
            <v>ST HILLIERS (ACT)</v>
          </cell>
          <cell r="H168" t="str">
            <v>Peisley, Mr. Warren</v>
          </cell>
          <cell r="I168" t="str">
            <v>Ancillary-Design</v>
          </cell>
          <cell r="J168" t="str">
            <v>Full Payment</v>
          </cell>
          <cell r="K168">
            <v>11</v>
          </cell>
          <cell r="L168">
            <v>0</v>
          </cell>
          <cell r="M168">
            <v>34102</v>
          </cell>
          <cell r="N168">
            <v>0</v>
          </cell>
          <cell r="O168" t="str">
            <v>Peisley, Mr. Warren</v>
          </cell>
        </row>
        <row r="169">
          <cell r="A169">
            <v>512591</v>
          </cell>
          <cell r="B169">
            <v>30.1</v>
          </cell>
          <cell r="C169">
            <v>184</v>
          </cell>
          <cell r="D169">
            <v>9000</v>
          </cell>
          <cell r="E169">
            <v>36930</v>
          </cell>
          <cell r="F169" t="str">
            <v>I</v>
          </cell>
          <cell r="G169" t="str">
            <v>KOUNDOURIS GROUP</v>
          </cell>
          <cell r="H169" t="str">
            <v>Rewal, Mr. Subhash</v>
          </cell>
          <cell r="I169" t="str">
            <v>Ancillary-Design</v>
          </cell>
          <cell r="J169" t="str">
            <v>Full Payment</v>
          </cell>
          <cell r="K169">
            <v>11</v>
          </cell>
          <cell r="L169">
            <v>0</v>
          </cell>
          <cell r="M169">
            <v>34102</v>
          </cell>
          <cell r="N169">
            <v>0</v>
          </cell>
          <cell r="O169" t="str">
            <v>Singh, Mr. Darshan</v>
          </cell>
        </row>
        <row r="170">
          <cell r="A170">
            <v>512595</v>
          </cell>
          <cell r="B170">
            <v>30.1</v>
          </cell>
          <cell r="C170">
            <v>79</v>
          </cell>
          <cell r="D170">
            <v>5322</v>
          </cell>
          <cell r="E170">
            <v>36804</v>
          </cell>
          <cell r="F170" t="str">
            <v>I</v>
          </cell>
          <cell r="G170" t="str">
            <v>CATHOLIC EDUCATION CENTRE</v>
          </cell>
          <cell r="H170" t="str">
            <v>Peisley, Mr. Warren</v>
          </cell>
          <cell r="I170" t="str">
            <v>Ancillary-Design</v>
          </cell>
          <cell r="J170" t="str">
            <v>Full Payment</v>
          </cell>
          <cell r="K170">
            <v>11</v>
          </cell>
          <cell r="L170">
            <v>3200</v>
          </cell>
          <cell r="M170">
            <v>68120</v>
          </cell>
          <cell r="N170">
            <v>0</v>
          </cell>
          <cell r="O170" t="str">
            <v>Singh, Mr. Darshan</v>
          </cell>
        </row>
        <row r="171">
          <cell r="A171">
            <v>512596</v>
          </cell>
          <cell r="B171">
            <v>30.1</v>
          </cell>
          <cell r="C171">
            <v>17</v>
          </cell>
          <cell r="D171">
            <v>58100</v>
          </cell>
          <cell r="E171">
            <v>36750</v>
          </cell>
          <cell r="F171" t="str">
            <v>I</v>
          </cell>
          <cell r="G171" t="str">
            <v>MBA LAND</v>
          </cell>
          <cell r="H171" t="str">
            <v>Walisundara, Mrs. Lakshmi</v>
          </cell>
          <cell r="I171" t="str">
            <v>Ancillary-Design</v>
          </cell>
          <cell r="J171" t="str">
            <v>50% or 100% Payment</v>
          </cell>
          <cell r="K171">
            <v>11</v>
          </cell>
          <cell r="L171">
            <v>3200</v>
          </cell>
          <cell r="M171">
            <v>68120</v>
          </cell>
          <cell r="N171">
            <v>0</v>
          </cell>
          <cell r="O171" t="str">
            <v>Singh, Mr. Darshan</v>
          </cell>
        </row>
        <row r="172">
          <cell r="A172">
            <v>512600</v>
          </cell>
          <cell r="B172">
            <v>30.1</v>
          </cell>
          <cell r="C172">
            <v>88</v>
          </cell>
          <cell r="D172">
            <v>1482</v>
          </cell>
          <cell r="E172">
            <v>36810</v>
          </cell>
          <cell r="F172" t="str">
            <v>I</v>
          </cell>
          <cell r="G172" t="str">
            <v>Mr Chris Horscroft</v>
          </cell>
          <cell r="H172" t="str">
            <v>Harper, Mr. Rod</v>
          </cell>
          <cell r="I172" t="str">
            <v>2112 Invoice</v>
          </cell>
          <cell r="J172" t="str">
            <v>Full Payment</v>
          </cell>
          <cell r="K172">
            <v>11</v>
          </cell>
          <cell r="L172">
            <v>3200</v>
          </cell>
          <cell r="M172">
            <v>68120</v>
          </cell>
          <cell r="N172">
            <v>0</v>
          </cell>
          <cell r="O172" t="str">
            <v>Singh, Mr. Darshan</v>
          </cell>
        </row>
        <row r="173">
          <cell r="A173">
            <v>512601</v>
          </cell>
          <cell r="B173">
            <v>30.1</v>
          </cell>
          <cell r="C173">
            <v>169</v>
          </cell>
          <cell r="D173">
            <v>6375</v>
          </cell>
          <cell r="E173">
            <v>36948</v>
          </cell>
          <cell r="F173" t="str">
            <v>I</v>
          </cell>
          <cell r="G173" t="str">
            <v>ActewAGL Retail JV</v>
          </cell>
          <cell r="H173" t="str">
            <v>Smith, Mr. Gary</v>
          </cell>
          <cell r="I173" t="str">
            <v>Ancillary-Design</v>
          </cell>
          <cell r="J173" t="str">
            <v>Full Payment</v>
          </cell>
          <cell r="K173">
            <v>11</v>
          </cell>
          <cell r="L173">
            <v>0</v>
          </cell>
          <cell r="M173">
            <v>34102</v>
          </cell>
          <cell r="N173">
            <v>0</v>
          </cell>
          <cell r="O173" t="str">
            <v>Singh, Mr. Darshan</v>
          </cell>
        </row>
        <row r="174">
          <cell r="A174">
            <v>512613</v>
          </cell>
          <cell r="B174">
            <v>30.1</v>
          </cell>
          <cell r="C174">
            <v>530</v>
          </cell>
          <cell r="D174">
            <v>5275</v>
          </cell>
          <cell r="E174">
            <v>37237</v>
          </cell>
          <cell r="F174" t="str">
            <v>I</v>
          </cell>
          <cell r="G174" t="str">
            <v>LEND LEASE</v>
          </cell>
          <cell r="H174" t="str">
            <v>Walisundara, Mrs. Lakshmi</v>
          </cell>
          <cell r="I174" t="str">
            <v>Ancillary Project</v>
          </cell>
          <cell r="J174" t="str">
            <v>Full Payment</v>
          </cell>
          <cell r="K174">
            <v>11</v>
          </cell>
          <cell r="L174">
            <v>0</v>
          </cell>
          <cell r="M174">
            <v>34102</v>
          </cell>
          <cell r="N174">
            <v>0</v>
          </cell>
          <cell r="O174" t="str">
            <v>Peisley, Mr. Warren</v>
          </cell>
        </row>
        <row r="175">
          <cell r="A175">
            <v>512620</v>
          </cell>
          <cell r="B175">
            <v>30.1</v>
          </cell>
          <cell r="C175">
            <v>2</v>
          </cell>
          <cell r="D175">
            <v>27360</v>
          </cell>
          <cell r="E175">
            <v>36733</v>
          </cell>
          <cell r="F175" t="str">
            <v>I</v>
          </cell>
          <cell r="G175" t="str">
            <v>CALVARY HOSPITAL</v>
          </cell>
          <cell r="H175" t="str">
            <v>Walisundara, Mrs. Lakshmi</v>
          </cell>
          <cell r="I175" t="str">
            <v>Ancillary-Design</v>
          </cell>
          <cell r="J175" t="str">
            <v>Full Payment</v>
          </cell>
          <cell r="K175">
            <v>11</v>
          </cell>
          <cell r="L175">
            <v>3200</v>
          </cell>
          <cell r="M175">
            <v>68120</v>
          </cell>
          <cell r="N175">
            <v>0</v>
          </cell>
          <cell r="O175" t="str">
            <v>Cortes, Frank</v>
          </cell>
        </row>
        <row r="176">
          <cell r="A176">
            <v>512620</v>
          </cell>
          <cell r="B176">
            <v>30.1</v>
          </cell>
          <cell r="C176">
            <v>89</v>
          </cell>
          <cell r="D176">
            <v>2365</v>
          </cell>
          <cell r="E176">
            <v>36810</v>
          </cell>
          <cell r="F176" t="str">
            <v>I</v>
          </cell>
          <cell r="G176" t="str">
            <v>CALVARY HOSPITAL</v>
          </cell>
          <cell r="H176" t="str">
            <v>Walisundara, Mrs. Lakshmi</v>
          </cell>
          <cell r="I176" t="str">
            <v>Ancillary-Design</v>
          </cell>
          <cell r="J176" t="str">
            <v>Full Payment</v>
          </cell>
          <cell r="K176">
            <v>11</v>
          </cell>
          <cell r="L176">
            <v>3200</v>
          </cell>
          <cell r="M176">
            <v>68120</v>
          </cell>
          <cell r="N176">
            <v>0</v>
          </cell>
          <cell r="O176" t="str">
            <v>Smith, Mr. Gary</v>
          </cell>
        </row>
        <row r="177">
          <cell r="A177">
            <v>512623</v>
          </cell>
          <cell r="B177">
            <v>30.1</v>
          </cell>
          <cell r="C177">
            <v>158</v>
          </cell>
          <cell r="D177">
            <v>4500</v>
          </cell>
          <cell r="E177">
            <v>36880</v>
          </cell>
          <cell r="F177" t="str">
            <v>I</v>
          </cell>
          <cell r="G177" t="str">
            <v>ACCOR ASIA PACIFIC</v>
          </cell>
          <cell r="H177" t="str">
            <v>Cortes, Frank</v>
          </cell>
          <cell r="I177" t="str">
            <v>Ancillary Project</v>
          </cell>
          <cell r="J177" t="str">
            <v>Full Payment</v>
          </cell>
          <cell r="K177">
            <v>11</v>
          </cell>
          <cell r="L177">
            <v>3200</v>
          </cell>
          <cell r="M177">
            <v>68120</v>
          </cell>
          <cell r="N177">
            <v>0</v>
          </cell>
          <cell r="O177" t="str">
            <v>Rewal, Mr. Subhash</v>
          </cell>
        </row>
        <row r="178">
          <cell r="A178">
            <v>512627</v>
          </cell>
          <cell r="B178">
            <v>30.1</v>
          </cell>
          <cell r="C178">
            <v>57</v>
          </cell>
          <cell r="D178">
            <v>9037</v>
          </cell>
          <cell r="E178">
            <v>36777</v>
          </cell>
          <cell r="F178" t="str">
            <v>I</v>
          </cell>
          <cell r="G178" t="str">
            <v>Bevans Constructions</v>
          </cell>
          <cell r="H178" t="str">
            <v>Cortes, Frank</v>
          </cell>
          <cell r="I178" t="str">
            <v>Ancillary-Design</v>
          </cell>
          <cell r="J178" t="str">
            <v>Full Payment</v>
          </cell>
          <cell r="K178">
            <v>11</v>
          </cell>
          <cell r="L178">
            <v>3200</v>
          </cell>
          <cell r="M178">
            <v>68120</v>
          </cell>
          <cell r="N178">
            <v>0</v>
          </cell>
          <cell r="O178" t="str">
            <v>Singh, Mr. Darshan</v>
          </cell>
        </row>
        <row r="179">
          <cell r="A179">
            <v>512628</v>
          </cell>
          <cell r="B179">
            <v>30.1</v>
          </cell>
          <cell r="C179">
            <v>12</v>
          </cell>
          <cell r="D179">
            <v>1798</v>
          </cell>
          <cell r="E179">
            <v>36746</v>
          </cell>
          <cell r="F179" t="str">
            <v>I</v>
          </cell>
          <cell r="G179" t="str">
            <v>Milin Brothers Pty Ltd</v>
          </cell>
          <cell r="H179" t="str">
            <v>Cortes, Frank</v>
          </cell>
          <cell r="I179" t="str">
            <v>Ancillary-Design</v>
          </cell>
          <cell r="J179" t="str">
            <v>Full Payment</v>
          </cell>
          <cell r="K179">
            <v>11</v>
          </cell>
          <cell r="L179">
            <v>3200</v>
          </cell>
          <cell r="M179">
            <v>68120</v>
          </cell>
          <cell r="N179">
            <v>0</v>
          </cell>
          <cell r="O179" t="str">
            <v>Smith, Mr. Gary</v>
          </cell>
        </row>
        <row r="180">
          <cell r="A180">
            <v>512630</v>
          </cell>
          <cell r="B180">
            <v>30.1</v>
          </cell>
          <cell r="C180">
            <v>25</v>
          </cell>
          <cell r="D180">
            <v>2960</v>
          </cell>
          <cell r="E180">
            <v>36754</v>
          </cell>
          <cell r="F180" t="str">
            <v>I</v>
          </cell>
          <cell r="G180" t="str">
            <v>CANBERRA UNITED LANDSCAPERS</v>
          </cell>
          <cell r="H180" t="str">
            <v>Walisundara, Mrs. Lakshmi</v>
          </cell>
          <cell r="I180" t="str">
            <v>Ancillary-Design</v>
          </cell>
          <cell r="J180" t="str">
            <v>Full Payment</v>
          </cell>
          <cell r="K180">
            <v>11</v>
          </cell>
          <cell r="L180">
            <v>3200</v>
          </cell>
          <cell r="M180">
            <v>68120</v>
          </cell>
          <cell r="N180">
            <v>0</v>
          </cell>
          <cell r="O180" t="str">
            <v>Ochmanski, Mrs. Dana</v>
          </cell>
        </row>
        <row r="181">
          <cell r="A181">
            <v>512631</v>
          </cell>
          <cell r="B181">
            <v>30.1</v>
          </cell>
          <cell r="C181">
            <v>139</v>
          </cell>
          <cell r="D181">
            <v>3397.66</v>
          </cell>
          <cell r="E181">
            <v>36861</v>
          </cell>
          <cell r="F181" t="str">
            <v>I</v>
          </cell>
          <cell r="G181" t="str">
            <v>KONSTANTINOU GROUP</v>
          </cell>
          <cell r="H181" t="str">
            <v>Singh, Mr. Darshan</v>
          </cell>
          <cell r="I181" t="str">
            <v>Ancillary-Design</v>
          </cell>
          <cell r="J181" t="str">
            <v>Full Payment</v>
          </cell>
          <cell r="K181">
            <v>11</v>
          </cell>
          <cell r="L181">
            <v>3200</v>
          </cell>
          <cell r="M181">
            <v>68120</v>
          </cell>
          <cell r="N181">
            <v>0</v>
          </cell>
          <cell r="O181" t="str">
            <v>Smith, Mr. Gary</v>
          </cell>
        </row>
        <row r="182">
          <cell r="A182">
            <v>512644</v>
          </cell>
          <cell r="B182">
            <v>30.1</v>
          </cell>
          <cell r="C182">
            <v>23</v>
          </cell>
          <cell r="D182">
            <v>2960</v>
          </cell>
          <cell r="E182">
            <v>36754</v>
          </cell>
          <cell r="F182" t="str">
            <v>I</v>
          </cell>
          <cell r="G182" t="str">
            <v>MBA LAND</v>
          </cell>
          <cell r="H182" t="str">
            <v>Walisundara, Mrs. Lakshmi</v>
          </cell>
          <cell r="I182" t="str">
            <v>Ancillary-Design</v>
          </cell>
          <cell r="J182" t="str">
            <v>Full Payment</v>
          </cell>
          <cell r="K182">
            <v>11</v>
          </cell>
          <cell r="L182">
            <v>3200</v>
          </cell>
          <cell r="M182">
            <v>68120</v>
          </cell>
          <cell r="N182">
            <v>0</v>
          </cell>
          <cell r="O182" t="str">
            <v>Smith, Mr. Gary</v>
          </cell>
        </row>
        <row r="183">
          <cell r="A183">
            <v>512650</v>
          </cell>
          <cell r="B183">
            <v>30.1</v>
          </cell>
          <cell r="C183">
            <v>133</v>
          </cell>
          <cell r="D183">
            <v>5915</v>
          </cell>
          <cell r="E183">
            <v>36857</v>
          </cell>
          <cell r="F183" t="str">
            <v>I</v>
          </cell>
          <cell r="G183" t="str">
            <v>ICON - NJL Constructions Pty Ltd</v>
          </cell>
          <cell r="H183" t="str">
            <v>Peisley, Mr. Warren</v>
          </cell>
          <cell r="I183" t="str">
            <v>Ancillary-Design</v>
          </cell>
          <cell r="J183" t="str">
            <v>Full Payment</v>
          </cell>
          <cell r="K183">
            <v>11</v>
          </cell>
          <cell r="L183">
            <v>0</v>
          </cell>
          <cell r="M183">
            <v>34102</v>
          </cell>
          <cell r="N183">
            <v>0</v>
          </cell>
          <cell r="O183" t="str">
            <v>Ochmanski, Mrs. Dana</v>
          </cell>
        </row>
        <row r="184">
          <cell r="A184">
            <v>512653</v>
          </cell>
          <cell r="B184">
            <v>30.1</v>
          </cell>
          <cell r="C184">
            <v>202</v>
          </cell>
          <cell r="D184">
            <v>14800</v>
          </cell>
          <cell r="E184">
            <v>37096</v>
          </cell>
          <cell r="F184" t="str">
            <v>I</v>
          </cell>
          <cell r="G184" t="str">
            <v>DOMA GROUP</v>
          </cell>
          <cell r="H184" t="str">
            <v>Cortes, Frank</v>
          </cell>
          <cell r="I184" t="str">
            <v>Ancillary Project</v>
          </cell>
          <cell r="J184" t="str">
            <v>Full Payment</v>
          </cell>
          <cell r="K184">
            <v>11</v>
          </cell>
          <cell r="L184">
            <v>0</v>
          </cell>
          <cell r="M184">
            <v>34102</v>
          </cell>
          <cell r="N184">
            <v>0</v>
          </cell>
          <cell r="O184" t="str">
            <v>Smith, Mr. Gary</v>
          </cell>
        </row>
        <row r="185">
          <cell r="A185">
            <v>512656</v>
          </cell>
          <cell r="B185">
            <v>30.1</v>
          </cell>
          <cell r="C185">
            <v>496</v>
          </cell>
          <cell r="D185">
            <v>659</v>
          </cell>
          <cell r="E185">
            <v>37211</v>
          </cell>
          <cell r="F185" t="str">
            <v>I</v>
          </cell>
          <cell r="G185" t="str">
            <v>ROSIN DESIGN HOMES PTY LTD</v>
          </cell>
          <cell r="H185" t="str">
            <v>Smith, Mr. Gary</v>
          </cell>
          <cell r="I185" t="str">
            <v>Ancillary-Design</v>
          </cell>
          <cell r="J185" t="str">
            <v>Full Payment</v>
          </cell>
          <cell r="K185">
            <v>11</v>
          </cell>
          <cell r="L185">
            <v>0</v>
          </cell>
          <cell r="M185">
            <v>34102</v>
          </cell>
          <cell r="N185">
            <v>0</v>
          </cell>
          <cell r="O185" t="str">
            <v>Smith, Mr. Gary</v>
          </cell>
        </row>
        <row r="186">
          <cell r="A186">
            <v>512658</v>
          </cell>
          <cell r="B186">
            <v>30.1</v>
          </cell>
          <cell r="C186">
            <v>74</v>
          </cell>
          <cell r="D186">
            <v>6239</v>
          </cell>
          <cell r="E186">
            <v>36794</v>
          </cell>
          <cell r="F186" t="str">
            <v>I</v>
          </cell>
          <cell r="G186" t="str">
            <v>Madison Constructions</v>
          </cell>
          <cell r="H186" t="str">
            <v>Peisley, Mr. Warren</v>
          </cell>
          <cell r="I186" t="str">
            <v>Ancillary-Design</v>
          </cell>
          <cell r="J186" t="str">
            <v>Full Payment</v>
          </cell>
          <cell r="K186">
            <v>11</v>
          </cell>
          <cell r="L186">
            <v>3200</v>
          </cell>
          <cell r="M186">
            <v>68120</v>
          </cell>
          <cell r="N186">
            <v>0</v>
          </cell>
          <cell r="O186" t="str">
            <v>Smith, Mr. Gary</v>
          </cell>
        </row>
        <row r="187">
          <cell r="A187">
            <v>512659</v>
          </cell>
          <cell r="B187">
            <v>30.1</v>
          </cell>
          <cell r="C187">
            <v>29</v>
          </cell>
          <cell r="D187">
            <v>14978</v>
          </cell>
          <cell r="E187">
            <v>36755</v>
          </cell>
          <cell r="F187" t="str">
            <v>I</v>
          </cell>
          <cell r="G187" t="str">
            <v>NATIONAL CONSTRUCTION GROUP</v>
          </cell>
          <cell r="H187" t="str">
            <v>Peisley, Mr. Warren</v>
          </cell>
          <cell r="I187" t="str">
            <v>Ancillary-Design</v>
          </cell>
          <cell r="J187" t="str">
            <v>Full Payment</v>
          </cell>
          <cell r="K187">
            <v>11</v>
          </cell>
          <cell r="L187">
            <v>3200</v>
          </cell>
          <cell r="M187">
            <v>68120</v>
          </cell>
          <cell r="N187">
            <v>0</v>
          </cell>
          <cell r="O187" t="str">
            <v>Peisley, Mr. Warren</v>
          </cell>
        </row>
        <row r="188">
          <cell r="A188">
            <v>512673</v>
          </cell>
          <cell r="B188">
            <v>30.1</v>
          </cell>
          <cell r="C188">
            <v>6</v>
          </cell>
          <cell r="D188">
            <v>14039</v>
          </cell>
          <cell r="E188">
            <v>36739</v>
          </cell>
          <cell r="F188" t="str">
            <v>I</v>
          </cell>
          <cell r="G188" t="str">
            <v>Paul Keir</v>
          </cell>
          <cell r="H188" t="str">
            <v>Peisley, Mr. Warren</v>
          </cell>
          <cell r="I188" t="str">
            <v>Ancillary-Design</v>
          </cell>
          <cell r="J188" t="str">
            <v>Full Payment</v>
          </cell>
          <cell r="K188">
            <v>11</v>
          </cell>
          <cell r="L188">
            <v>3200</v>
          </cell>
          <cell r="M188">
            <v>68120</v>
          </cell>
          <cell r="N188">
            <v>0</v>
          </cell>
          <cell r="O188" t="str">
            <v>Smith, Mr. Gary</v>
          </cell>
        </row>
        <row r="189">
          <cell r="A189">
            <v>512674</v>
          </cell>
          <cell r="B189">
            <v>30.1</v>
          </cell>
          <cell r="C189">
            <v>11</v>
          </cell>
          <cell r="D189">
            <v>1636</v>
          </cell>
          <cell r="E189">
            <v>36743</v>
          </cell>
          <cell r="F189" t="str">
            <v>I</v>
          </cell>
          <cell r="G189" t="str">
            <v>Bodman Dave Electrical Services</v>
          </cell>
          <cell r="H189" t="str">
            <v>Rewal, Mr. Subhash</v>
          </cell>
          <cell r="I189" t="str">
            <v>Ancillary-Design</v>
          </cell>
          <cell r="J189" t="str">
            <v>Full Payment</v>
          </cell>
          <cell r="K189">
            <v>11</v>
          </cell>
          <cell r="L189">
            <v>3200</v>
          </cell>
          <cell r="M189">
            <v>68120</v>
          </cell>
          <cell r="N189">
            <v>0</v>
          </cell>
          <cell r="O189" t="str">
            <v>Cortes, Frank</v>
          </cell>
        </row>
        <row r="190">
          <cell r="A190">
            <v>512679</v>
          </cell>
          <cell r="B190">
            <v>30.1</v>
          </cell>
          <cell r="C190">
            <v>40</v>
          </cell>
          <cell r="D190">
            <v>7643</v>
          </cell>
          <cell r="E190">
            <v>36767</v>
          </cell>
          <cell r="F190" t="str">
            <v>I</v>
          </cell>
          <cell r="G190" t="str">
            <v>Chris Yen</v>
          </cell>
          <cell r="H190" t="str">
            <v>Cortes, Frank</v>
          </cell>
          <cell r="I190" t="str">
            <v>Ancillary-Design</v>
          </cell>
          <cell r="J190" t="str">
            <v>Full Payment</v>
          </cell>
          <cell r="K190">
            <v>11</v>
          </cell>
          <cell r="L190">
            <v>3200</v>
          </cell>
          <cell r="M190">
            <v>68120</v>
          </cell>
          <cell r="N190">
            <v>0</v>
          </cell>
          <cell r="O190" t="str">
            <v>Malcolm, Doug</v>
          </cell>
        </row>
        <row r="191">
          <cell r="A191">
            <v>512699</v>
          </cell>
          <cell r="B191">
            <v>30.1</v>
          </cell>
          <cell r="C191">
            <v>22</v>
          </cell>
          <cell r="D191">
            <v>5640</v>
          </cell>
          <cell r="E191">
            <v>36753</v>
          </cell>
          <cell r="F191" t="str">
            <v>I</v>
          </cell>
          <cell r="G191" t="str">
            <v>MBA LAND</v>
          </cell>
          <cell r="H191" t="str">
            <v>Walisundara, Mrs. Lakshmi</v>
          </cell>
          <cell r="I191" t="str">
            <v>Ancillary-Design</v>
          </cell>
          <cell r="J191" t="str">
            <v>Full Payment</v>
          </cell>
          <cell r="K191">
            <v>11</v>
          </cell>
          <cell r="L191">
            <v>3200</v>
          </cell>
          <cell r="M191">
            <v>68120</v>
          </cell>
          <cell r="N191">
            <v>0</v>
          </cell>
          <cell r="O191" t="str">
            <v>Maguire, Paul</v>
          </cell>
        </row>
        <row r="192">
          <cell r="A192">
            <v>512700</v>
          </cell>
          <cell r="B192">
            <v>30.1</v>
          </cell>
          <cell r="C192">
            <v>75</v>
          </cell>
          <cell r="D192">
            <v>62250</v>
          </cell>
          <cell r="E192">
            <v>36796</v>
          </cell>
          <cell r="F192" t="str">
            <v>I</v>
          </cell>
          <cell r="G192" t="str">
            <v>CONCOLIDATED BUILDERS LTD</v>
          </cell>
          <cell r="H192" t="str">
            <v>Walisundara, Mrs. Lakshmi</v>
          </cell>
          <cell r="I192" t="str">
            <v>Ancillary-Design</v>
          </cell>
          <cell r="J192" t="str">
            <v>50% or 100% Payment</v>
          </cell>
          <cell r="K192">
            <v>11</v>
          </cell>
          <cell r="L192">
            <v>3200</v>
          </cell>
          <cell r="M192">
            <v>68120</v>
          </cell>
          <cell r="N192">
            <v>0</v>
          </cell>
          <cell r="O192" t="str">
            <v>Singh, Mr. Darshan</v>
          </cell>
        </row>
        <row r="193">
          <cell r="A193">
            <v>512701</v>
          </cell>
          <cell r="B193">
            <v>30.1</v>
          </cell>
          <cell r="C193">
            <v>35</v>
          </cell>
          <cell r="D193">
            <v>3544.98</v>
          </cell>
          <cell r="E193">
            <v>36762</v>
          </cell>
          <cell r="F193" t="str">
            <v>I</v>
          </cell>
          <cell r="G193" t="str">
            <v>HINDS, Paul</v>
          </cell>
          <cell r="H193" t="str">
            <v>Singh, Mr. Darshan</v>
          </cell>
          <cell r="I193" t="str">
            <v>11 Company</v>
          </cell>
          <cell r="J193" t="str">
            <v>Full Payment</v>
          </cell>
          <cell r="K193">
            <v>11</v>
          </cell>
          <cell r="L193">
            <v>3200</v>
          </cell>
          <cell r="M193">
            <v>68120</v>
          </cell>
          <cell r="N193">
            <v>0</v>
          </cell>
          <cell r="O193" t="str">
            <v>Ochmanski, Mrs. Dana</v>
          </cell>
        </row>
        <row r="194">
          <cell r="A194">
            <v>512705</v>
          </cell>
          <cell r="B194">
            <v>30.1</v>
          </cell>
          <cell r="C194">
            <v>230</v>
          </cell>
          <cell r="D194">
            <v>8972</v>
          </cell>
          <cell r="E194">
            <v>36978</v>
          </cell>
          <cell r="F194" t="str">
            <v>I</v>
          </cell>
          <cell r="G194" t="str">
            <v>CIC PENDON PTY LTD</v>
          </cell>
          <cell r="H194" t="str">
            <v>Maguire, Paul</v>
          </cell>
          <cell r="I194" t="str">
            <v>Ancillary Project</v>
          </cell>
          <cell r="J194" t="str">
            <v>Full Payment</v>
          </cell>
          <cell r="K194">
            <v>11</v>
          </cell>
          <cell r="L194">
            <v>0</v>
          </cell>
          <cell r="M194">
            <v>34102</v>
          </cell>
          <cell r="N194">
            <v>0</v>
          </cell>
          <cell r="O194" t="str">
            <v>Singh, Mr. Darshan</v>
          </cell>
        </row>
        <row r="195">
          <cell r="A195">
            <v>512706</v>
          </cell>
          <cell r="B195">
            <v>30.1</v>
          </cell>
          <cell r="C195">
            <v>163</v>
          </cell>
          <cell r="D195">
            <v>54290</v>
          </cell>
          <cell r="E195">
            <v>36900</v>
          </cell>
          <cell r="F195" t="str">
            <v>I</v>
          </cell>
          <cell r="G195" t="str">
            <v>CIC PENDON PTY LTD</v>
          </cell>
          <cell r="H195" t="str">
            <v>Maguire, Paul</v>
          </cell>
          <cell r="I195" t="str">
            <v>Network Services</v>
          </cell>
          <cell r="J195" t="str">
            <v>Full Payment</v>
          </cell>
          <cell r="K195">
            <v>11</v>
          </cell>
          <cell r="L195">
            <v>0</v>
          </cell>
          <cell r="M195">
            <v>34102</v>
          </cell>
          <cell r="N195">
            <v>0</v>
          </cell>
          <cell r="O195" t="str">
            <v>Walisundara, Mrs. Lakshmi</v>
          </cell>
        </row>
        <row r="196">
          <cell r="A196">
            <v>512708</v>
          </cell>
          <cell r="B196">
            <v>30.1</v>
          </cell>
          <cell r="C196">
            <v>144</v>
          </cell>
          <cell r="D196">
            <v>11550</v>
          </cell>
          <cell r="E196">
            <v>36868</v>
          </cell>
          <cell r="F196" t="str">
            <v>I</v>
          </cell>
          <cell r="G196" t="str">
            <v>CANBERRA SAND AND GRAVEL</v>
          </cell>
          <cell r="H196" t="str">
            <v>Rewal, Mr. Subhash</v>
          </cell>
          <cell r="I196" t="str">
            <v>Ancillary-Design</v>
          </cell>
          <cell r="J196" t="str">
            <v>Full Payment</v>
          </cell>
          <cell r="K196">
            <v>11</v>
          </cell>
          <cell r="L196">
            <v>3200</v>
          </cell>
          <cell r="M196">
            <v>68120</v>
          </cell>
          <cell r="N196">
            <v>0</v>
          </cell>
          <cell r="O196" t="str">
            <v>Smith, Mr. Gary</v>
          </cell>
        </row>
        <row r="197">
          <cell r="A197">
            <v>512712</v>
          </cell>
          <cell r="B197">
            <v>30.1</v>
          </cell>
          <cell r="C197">
            <v>33</v>
          </cell>
          <cell r="D197">
            <v>81375.45</v>
          </cell>
          <cell r="E197">
            <v>36760</v>
          </cell>
          <cell r="F197" t="str">
            <v>I</v>
          </cell>
          <cell r="G197" t="str">
            <v>G E SHAW &amp; ASSOCIATES</v>
          </cell>
          <cell r="H197" t="str">
            <v>Peisley, Mr. Warren</v>
          </cell>
          <cell r="I197" t="str">
            <v>Ancillary-Design</v>
          </cell>
          <cell r="J197" t="str">
            <v>Full Payment</v>
          </cell>
          <cell r="K197">
            <v>11</v>
          </cell>
          <cell r="L197">
            <v>3200</v>
          </cell>
          <cell r="M197">
            <v>68120</v>
          </cell>
          <cell r="N197">
            <v>0</v>
          </cell>
          <cell r="O197" t="str">
            <v>Ochmanski, Mrs. Dana</v>
          </cell>
        </row>
        <row r="198">
          <cell r="A198">
            <v>512714</v>
          </cell>
          <cell r="B198">
            <v>30.1</v>
          </cell>
          <cell r="C198">
            <v>505</v>
          </cell>
          <cell r="D198">
            <v>325</v>
          </cell>
          <cell r="E198">
            <v>37217</v>
          </cell>
          <cell r="F198" t="str">
            <v>I</v>
          </cell>
          <cell r="G198" t="str">
            <v>ABA CONSTRUCTION MANAGERS PTY LTD</v>
          </cell>
          <cell r="H198" t="str">
            <v>Walisundara, Mrs. Lakshmi</v>
          </cell>
          <cell r="I198" t="str">
            <v>Ancillary Project</v>
          </cell>
          <cell r="J198" t="str">
            <v>Full Payment</v>
          </cell>
          <cell r="K198">
            <v>11</v>
          </cell>
          <cell r="L198">
            <v>0</v>
          </cell>
          <cell r="M198">
            <v>34102</v>
          </cell>
          <cell r="N198">
            <v>0</v>
          </cell>
          <cell r="O198" t="str">
            <v>Singh, Mr. Darshan</v>
          </cell>
        </row>
        <row r="199">
          <cell r="A199">
            <v>512730</v>
          </cell>
          <cell r="B199">
            <v>30.1</v>
          </cell>
          <cell r="C199">
            <v>94</v>
          </cell>
          <cell r="D199">
            <v>1636.36</v>
          </cell>
          <cell r="E199">
            <v>36812</v>
          </cell>
          <cell r="F199" t="str">
            <v>I</v>
          </cell>
          <cell r="G199" t="str">
            <v>POXLEITNER CONSTRUCTIONS P/L</v>
          </cell>
          <cell r="H199" t="str">
            <v>Singh, Mr. Darshan</v>
          </cell>
          <cell r="I199" t="str">
            <v>Ancillary-Design</v>
          </cell>
          <cell r="J199" t="str">
            <v>Full Payment</v>
          </cell>
          <cell r="K199">
            <v>11</v>
          </cell>
          <cell r="L199">
            <v>3200</v>
          </cell>
          <cell r="M199">
            <v>68120</v>
          </cell>
          <cell r="N199">
            <v>0</v>
          </cell>
          <cell r="O199" t="str">
            <v>Ochmanski, Mrs. Dana</v>
          </cell>
        </row>
        <row r="200">
          <cell r="A200">
            <v>512742</v>
          </cell>
          <cell r="B200">
            <v>30.1</v>
          </cell>
          <cell r="C200">
            <v>4</v>
          </cell>
          <cell r="D200">
            <v>4290</v>
          </cell>
          <cell r="E200">
            <v>36739</v>
          </cell>
          <cell r="F200" t="str">
            <v>I</v>
          </cell>
          <cell r="G200" t="str">
            <v>COUNTRY ENERGY</v>
          </cell>
          <cell r="H200" t="str">
            <v>Deschamps, Chris</v>
          </cell>
          <cell r="I200" t="str">
            <v>Ancillary-Design</v>
          </cell>
          <cell r="J200" t="str">
            <v>Full Payment</v>
          </cell>
          <cell r="K200">
            <v>11</v>
          </cell>
          <cell r="L200">
            <v>3200</v>
          </cell>
          <cell r="M200">
            <v>68120</v>
          </cell>
          <cell r="N200">
            <v>0</v>
          </cell>
          <cell r="O200" t="str">
            <v>Smith, Mr. Gary</v>
          </cell>
        </row>
        <row r="201">
          <cell r="A201">
            <v>512760</v>
          </cell>
          <cell r="B201">
            <v>30.1</v>
          </cell>
          <cell r="C201">
            <v>137</v>
          </cell>
          <cell r="D201">
            <v>28250</v>
          </cell>
          <cell r="E201">
            <v>36859</v>
          </cell>
          <cell r="F201" t="str">
            <v>I</v>
          </cell>
          <cell r="G201" t="str">
            <v>OSBORNE CONSULTANTS PTY LTD</v>
          </cell>
          <cell r="H201" t="str">
            <v>Walisundara, Mrs. Lakshmi</v>
          </cell>
          <cell r="I201" t="str">
            <v>Ancillary-Design</v>
          </cell>
          <cell r="J201" t="str">
            <v>Full Payment</v>
          </cell>
          <cell r="K201">
            <v>11</v>
          </cell>
          <cell r="L201">
            <v>3200</v>
          </cell>
          <cell r="M201">
            <v>68120</v>
          </cell>
          <cell r="N201">
            <v>0</v>
          </cell>
          <cell r="O201" t="str">
            <v>Singh, Mr. Darshan</v>
          </cell>
        </row>
        <row r="202">
          <cell r="A202">
            <v>512762</v>
          </cell>
          <cell r="B202">
            <v>30.1</v>
          </cell>
          <cell r="C202">
            <v>293</v>
          </cell>
          <cell r="D202">
            <v>818.18</v>
          </cell>
          <cell r="E202">
            <v>37025</v>
          </cell>
          <cell r="F202" t="str">
            <v>I</v>
          </cell>
          <cell r="G202" t="str">
            <v>CUMMINS MJ &amp; WA</v>
          </cell>
          <cell r="H202" t="str">
            <v>Singh, Mr. Darshan</v>
          </cell>
          <cell r="I202" t="str">
            <v>Ancillary-Design</v>
          </cell>
          <cell r="J202" t="str">
            <v>Full Payment</v>
          </cell>
          <cell r="K202">
            <v>11</v>
          </cell>
          <cell r="L202">
            <v>0</v>
          </cell>
          <cell r="M202">
            <v>34102</v>
          </cell>
          <cell r="N202">
            <v>0</v>
          </cell>
          <cell r="O202" t="str">
            <v>Singh, Mr. Darshan</v>
          </cell>
        </row>
        <row r="203">
          <cell r="A203">
            <v>512770</v>
          </cell>
          <cell r="B203">
            <v>30.1</v>
          </cell>
          <cell r="C203">
            <v>45</v>
          </cell>
          <cell r="D203">
            <v>4658.97</v>
          </cell>
          <cell r="E203">
            <v>36769</v>
          </cell>
          <cell r="F203" t="str">
            <v>I</v>
          </cell>
          <cell r="G203" t="str">
            <v>John Ayers</v>
          </cell>
          <cell r="H203" t="str">
            <v>Cortes, Frank</v>
          </cell>
          <cell r="I203" t="str">
            <v>Ancillary-Design</v>
          </cell>
          <cell r="J203" t="str">
            <v>Full Payment</v>
          </cell>
          <cell r="K203">
            <v>11</v>
          </cell>
          <cell r="L203">
            <v>3200</v>
          </cell>
          <cell r="M203">
            <v>68120</v>
          </cell>
          <cell r="N203">
            <v>0</v>
          </cell>
          <cell r="O203" t="str">
            <v>Walisundara, Mrs. Lakshmi</v>
          </cell>
        </row>
        <row r="204">
          <cell r="A204">
            <v>512773</v>
          </cell>
          <cell r="B204">
            <v>30.1</v>
          </cell>
          <cell r="C204">
            <v>111</v>
          </cell>
          <cell r="D204">
            <v>31950</v>
          </cell>
          <cell r="E204">
            <v>36826</v>
          </cell>
          <cell r="F204" t="str">
            <v>I</v>
          </cell>
          <cell r="G204" t="str">
            <v>CONSTRUCTION CONTROL QTC PTY LTD</v>
          </cell>
          <cell r="H204" t="str">
            <v>Cortes, Frank</v>
          </cell>
          <cell r="I204" t="str">
            <v>Ancillary-Design</v>
          </cell>
          <cell r="J204" t="str">
            <v>Full Payment</v>
          </cell>
          <cell r="K204">
            <v>11</v>
          </cell>
          <cell r="L204">
            <v>0</v>
          </cell>
          <cell r="M204">
            <v>34102</v>
          </cell>
          <cell r="N204">
            <v>0</v>
          </cell>
          <cell r="O204" t="str">
            <v>Peisley, Mr. Warren</v>
          </cell>
        </row>
        <row r="205">
          <cell r="A205">
            <v>512774</v>
          </cell>
          <cell r="B205">
            <v>30.1</v>
          </cell>
          <cell r="C205">
            <v>93</v>
          </cell>
          <cell r="D205">
            <v>21730</v>
          </cell>
          <cell r="E205">
            <v>36896</v>
          </cell>
          <cell r="F205" t="str">
            <v>I</v>
          </cell>
          <cell r="G205" t="str">
            <v>DOMA GROUP</v>
          </cell>
          <cell r="H205" t="str">
            <v>Peisley, Mr. Warren</v>
          </cell>
          <cell r="I205" t="str">
            <v>Ancillary-Design</v>
          </cell>
          <cell r="J205" t="str">
            <v>Full Payment</v>
          </cell>
          <cell r="K205">
            <v>11</v>
          </cell>
          <cell r="L205">
            <v>0</v>
          </cell>
          <cell r="M205">
            <v>34102</v>
          </cell>
          <cell r="N205">
            <v>0</v>
          </cell>
          <cell r="O205" t="str">
            <v>Singh, Mr. Darshan</v>
          </cell>
        </row>
        <row r="206">
          <cell r="A206">
            <v>512777</v>
          </cell>
          <cell r="B206">
            <v>30.1</v>
          </cell>
          <cell r="C206">
            <v>49</v>
          </cell>
          <cell r="D206">
            <v>3630</v>
          </cell>
          <cell r="E206">
            <v>36774</v>
          </cell>
          <cell r="F206" t="str">
            <v>I</v>
          </cell>
          <cell r="G206" t="str">
            <v>CONCOLIDATED BUILDERS LTD</v>
          </cell>
          <cell r="H206" t="str">
            <v>Ochmanski, Mrs. Dana</v>
          </cell>
          <cell r="I206" t="str">
            <v>Network Services</v>
          </cell>
          <cell r="J206" t="str">
            <v>Full Payment</v>
          </cell>
          <cell r="K206">
            <v>11</v>
          </cell>
          <cell r="L206">
            <v>3200</v>
          </cell>
          <cell r="M206">
            <v>68120</v>
          </cell>
          <cell r="N206">
            <v>0</v>
          </cell>
          <cell r="O206" t="str">
            <v>Singh, Mr. Darshan</v>
          </cell>
        </row>
        <row r="207">
          <cell r="A207">
            <v>512781</v>
          </cell>
          <cell r="B207">
            <v>30.1</v>
          </cell>
          <cell r="C207">
            <v>51</v>
          </cell>
          <cell r="D207">
            <v>40305.78</v>
          </cell>
          <cell r="E207">
            <v>36775</v>
          </cell>
          <cell r="F207" t="str">
            <v>I</v>
          </cell>
          <cell r="G207" t="str">
            <v>JGS PROPERTY SERVICES</v>
          </cell>
          <cell r="H207" t="str">
            <v>Singh, Mr. Darshan</v>
          </cell>
          <cell r="I207" t="str">
            <v>11 Company</v>
          </cell>
          <cell r="J207" t="str">
            <v>Full Payment</v>
          </cell>
          <cell r="K207">
            <v>11</v>
          </cell>
          <cell r="L207">
            <v>3200</v>
          </cell>
          <cell r="M207">
            <v>68120</v>
          </cell>
          <cell r="N207">
            <v>0</v>
          </cell>
          <cell r="O207" t="str">
            <v>Peisley, Mr. Warren</v>
          </cell>
        </row>
        <row r="208">
          <cell r="A208">
            <v>512781</v>
          </cell>
          <cell r="B208">
            <v>30.1</v>
          </cell>
          <cell r="C208">
            <v>126</v>
          </cell>
          <cell r="D208">
            <v>2555.87</v>
          </cell>
          <cell r="E208">
            <v>36846</v>
          </cell>
          <cell r="F208" t="str">
            <v>I</v>
          </cell>
          <cell r="G208" t="str">
            <v>JGS PROPERTY SERVICES</v>
          </cell>
          <cell r="H208" t="str">
            <v>Singh, Mr. Darshan</v>
          </cell>
          <cell r="I208" t="str">
            <v>Ancillary-Design</v>
          </cell>
          <cell r="J208" t="str">
            <v>Full Payment</v>
          </cell>
          <cell r="K208">
            <v>11</v>
          </cell>
          <cell r="L208">
            <v>3200</v>
          </cell>
          <cell r="M208">
            <v>68120</v>
          </cell>
          <cell r="N208">
            <v>0</v>
          </cell>
          <cell r="O208" t="str">
            <v>Maguire, Paul</v>
          </cell>
        </row>
        <row r="209">
          <cell r="A209">
            <v>512785</v>
          </cell>
          <cell r="B209">
            <v>30.1</v>
          </cell>
          <cell r="C209">
            <v>48</v>
          </cell>
          <cell r="D209">
            <v>3122.98</v>
          </cell>
          <cell r="E209">
            <v>36773</v>
          </cell>
          <cell r="F209" t="str">
            <v>I</v>
          </cell>
          <cell r="G209" t="str">
            <v>Nutt, John</v>
          </cell>
          <cell r="H209" t="str">
            <v>Singh, Mr. Darshan</v>
          </cell>
          <cell r="I209" t="str">
            <v>11 Company</v>
          </cell>
          <cell r="J209" t="str">
            <v>Full Payment</v>
          </cell>
          <cell r="K209">
            <v>11</v>
          </cell>
          <cell r="L209">
            <v>3200</v>
          </cell>
          <cell r="M209">
            <v>68120</v>
          </cell>
          <cell r="N209">
            <v>0</v>
          </cell>
          <cell r="O209" t="str">
            <v>Maguire, Paul</v>
          </cell>
        </row>
        <row r="210">
          <cell r="A210">
            <v>512790</v>
          </cell>
          <cell r="B210">
            <v>30.1</v>
          </cell>
          <cell r="C210">
            <v>217</v>
          </cell>
          <cell r="D210">
            <v>6176.9</v>
          </cell>
          <cell r="E210">
            <v>36964</v>
          </cell>
          <cell r="F210" t="str">
            <v>I</v>
          </cell>
          <cell r="G210" t="str">
            <v>LEESON ARCHITECTS PTY LTD</v>
          </cell>
          <cell r="H210" t="str">
            <v>Singh, Mr. Darshan</v>
          </cell>
          <cell r="I210" t="str">
            <v>Ancillary-Design</v>
          </cell>
          <cell r="J210" t="str">
            <v>Full Payment</v>
          </cell>
          <cell r="K210">
            <v>11</v>
          </cell>
          <cell r="L210">
            <v>0</v>
          </cell>
          <cell r="M210">
            <v>34102</v>
          </cell>
          <cell r="N210">
            <v>0</v>
          </cell>
          <cell r="O210" t="str">
            <v>Ochmanski, Mrs. Dana</v>
          </cell>
        </row>
        <row r="211">
          <cell r="A211">
            <v>512791</v>
          </cell>
          <cell r="B211">
            <v>30.1</v>
          </cell>
          <cell r="C211">
            <v>50</v>
          </cell>
          <cell r="D211">
            <v>15390</v>
          </cell>
          <cell r="E211">
            <v>36774</v>
          </cell>
          <cell r="F211" t="str">
            <v>I</v>
          </cell>
          <cell r="G211" t="str">
            <v>ACTON PENINSULA ALLIANCE</v>
          </cell>
          <cell r="H211" t="str">
            <v>Walisundara, Mrs. Lakshmi</v>
          </cell>
          <cell r="I211" t="str">
            <v>Ancillary-Design</v>
          </cell>
          <cell r="J211" t="str">
            <v>Full Payment</v>
          </cell>
          <cell r="K211">
            <v>11</v>
          </cell>
          <cell r="L211">
            <v>3200</v>
          </cell>
          <cell r="M211">
            <v>68120</v>
          </cell>
          <cell r="N211">
            <v>0</v>
          </cell>
          <cell r="O211" t="str">
            <v>Maguire, Paul</v>
          </cell>
        </row>
        <row r="212">
          <cell r="A212">
            <v>512792</v>
          </cell>
          <cell r="B212">
            <v>30.1</v>
          </cell>
          <cell r="C212">
            <v>55</v>
          </cell>
          <cell r="D212">
            <v>18017.18</v>
          </cell>
          <cell r="E212">
            <v>36776</v>
          </cell>
          <cell r="F212" t="str">
            <v>I</v>
          </cell>
          <cell r="G212" t="str">
            <v>C &amp; H ELECTRICAL SERVICES</v>
          </cell>
          <cell r="H212" t="str">
            <v>Rewal, Mr. Subhash</v>
          </cell>
          <cell r="I212" t="str">
            <v>Ancillary-Design</v>
          </cell>
          <cell r="J212" t="str">
            <v>Full Payment</v>
          </cell>
          <cell r="K212">
            <v>11</v>
          </cell>
          <cell r="L212">
            <v>3200</v>
          </cell>
          <cell r="M212">
            <v>68120</v>
          </cell>
          <cell r="N212">
            <v>0</v>
          </cell>
          <cell r="O212" t="str">
            <v>Singh, Mr. Darshan</v>
          </cell>
        </row>
        <row r="213">
          <cell r="A213">
            <v>512793</v>
          </cell>
          <cell r="B213">
            <v>30.1</v>
          </cell>
          <cell r="C213">
            <v>192</v>
          </cell>
          <cell r="D213">
            <v>5830</v>
          </cell>
          <cell r="E213">
            <v>36937</v>
          </cell>
          <cell r="F213" t="str">
            <v>I</v>
          </cell>
          <cell r="G213" t="str">
            <v>VICTORY HOMES</v>
          </cell>
          <cell r="H213" t="str">
            <v>Cortes, Frank</v>
          </cell>
          <cell r="I213" t="str">
            <v>Ancillary Project</v>
          </cell>
          <cell r="J213" t="str">
            <v>Full Payment</v>
          </cell>
          <cell r="K213">
            <v>11</v>
          </cell>
          <cell r="L213">
            <v>0</v>
          </cell>
          <cell r="M213">
            <v>34102</v>
          </cell>
          <cell r="N213">
            <v>0</v>
          </cell>
          <cell r="O213" t="str">
            <v>Singh, Mr. Darshan</v>
          </cell>
        </row>
        <row r="214">
          <cell r="A214">
            <v>512795</v>
          </cell>
          <cell r="B214">
            <v>30.1</v>
          </cell>
          <cell r="C214">
            <v>204</v>
          </cell>
          <cell r="D214">
            <v>3044</v>
          </cell>
          <cell r="E214">
            <v>36949</v>
          </cell>
          <cell r="F214" t="str">
            <v>I</v>
          </cell>
          <cell r="G214" t="str">
            <v>KRIZAIC J</v>
          </cell>
          <cell r="H214" t="str">
            <v>Smith, Mr. Gary</v>
          </cell>
          <cell r="I214" t="str">
            <v>Ancillary-Design</v>
          </cell>
          <cell r="J214" t="str">
            <v>Full Payment</v>
          </cell>
          <cell r="K214">
            <v>11</v>
          </cell>
          <cell r="L214">
            <v>0</v>
          </cell>
          <cell r="M214">
            <v>34102</v>
          </cell>
          <cell r="N214">
            <v>0</v>
          </cell>
          <cell r="O214" t="str">
            <v>Singh, Mr. Darshan</v>
          </cell>
        </row>
        <row r="215">
          <cell r="A215">
            <v>512796</v>
          </cell>
          <cell r="B215">
            <v>30.1</v>
          </cell>
          <cell r="C215">
            <v>63</v>
          </cell>
          <cell r="D215">
            <v>1500</v>
          </cell>
          <cell r="E215">
            <v>36781</v>
          </cell>
          <cell r="F215" t="str">
            <v>I</v>
          </cell>
          <cell r="G215" t="str">
            <v>FORSYTH, GUY V J</v>
          </cell>
          <cell r="H215" t="str">
            <v>Tinio, Mr. Raul</v>
          </cell>
          <cell r="I215" t="str">
            <v>Network Services</v>
          </cell>
          <cell r="J215" t="str">
            <v>Full Payment</v>
          </cell>
          <cell r="K215">
            <v>11</v>
          </cell>
          <cell r="L215">
            <v>3200</v>
          </cell>
          <cell r="M215">
            <v>68120</v>
          </cell>
          <cell r="N215">
            <v>0</v>
          </cell>
          <cell r="O215" t="str">
            <v>Singh, Mr. Darshan</v>
          </cell>
        </row>
        <row r="216">
          <cell r="A216">
            <v>512797</v>
          </cell>
          <cell r="B216">
            <v>30.1</v>
          </cell>
          <cell r="C216">
            <v>95</v>
          </cell>
          <cell r="D216">
            <v>2783.32</v>
          </cell>
          <cell r="E216">
            <v>36812</v>
          </cell>
          <cell r="F216" t="str">
            <v>I</v>
          </cell>
          <cell r="G216" t="str">
            <v>Canberra Development Group</v>
          </cell>
          <cell r="H216" t="str">
            <v>Singh, Mr. Darshan</v>
          </cell>
          <cell r="I216" t="str">
            <v>Ancillary-Design</v>
          </cell>
          <cell r="J216" t="str">
            <v>Full Payment</v>
          </cell>
          <cell r="K216">
            <v>11</v>
          </cell>
          <cell r="L216">
            <v>3200</v>
          </cell>
          <cell r="M216">
            <v>68120</v>
          </cell>
          <cell r="N216">
            <v>0</v>
          </cell>
          <cell r="O216" t="str">
            <v>Ochmanski, Mrs. Dana</v>
          </cell>
        </row>
        <row r="217">
          <cell r="A217">
            <v>512798</v>
          </cell>
          <cell r="B217">
            <v>30.1</v>
          </cell>
          <cell r="C217">
            <v>311</v>
          </cell>
          <cell r="D217">
            <v>14929</v>
          </cell>
          <cell r="E217">
            <v>37116</v>
          </cell>
          <cell r="F217" t="str">
            <v>I</v>
          </cell>
          <cell r="G217" t="str">
            <v>TOTAL COMMUNICATIONS INFRASTRUCTURE</v>
          </cell>
          <cell r="H217" t="str">
            <v>Peisley, Mr. Warren</v>
          </cell>
          <cell r="I217" t="str">
            <v>Elec Ntwk Project</v>
          </cell>
          <cell r="J217" t="str">
            <v>Full Payment</v>
          </cell>
          <cell r="K217">
            <v>11</v>
          </cell>
          <cell r="L217">
            <v>0</v>
          </cell>
          <cell r="M217">
            <v>34102</v>
          </cell>
          <cell r="N217">
            <v>0</v>
          </cell>
          <cell r="O217" t="str">
            <v>Ochmanski, Mrs. Dana</v>
          </cell>
        </row>
        <row r="218">
          <cell r="A218">
            <v>512804</v>
          </cell>
          <cell r="B218">
            <v>30.1</v>
          </cell>
          <cell r="C218">
            <v>110</v>
          </cell>
          <cell r="D218">
            <v>1500</v>
          </cell>
          <cell r="E218">
            <v>36826</v>
          </cell>
          <cell r="F218" t="str">
            <v>I</v>
          </cell>
          <cell r="G218" t="str">
            <v>Hodome Pty Ltd</v>
          </cell>
          <cell r="H218" t="str">
            <v>Tinio, Mr. Raul</v>
          </cell>
          <cell r="I218" t="str">
            <v>ActewAGL Dist Bal</v>
          </cell>
          <cell r="J218" t="str">
            <v>Full Payment</v>
          </cell>
          <cell r="K218">
            <v>11</v>
          </cell>
          <cell r="L218">
            <v>3200</v>
          </cell>
          <cell r="M218">
            <v>68120</v>
          </cell>
          <cell r="N218">
            <v>0</v>
          </cell>
          <cell r="O218" t="str">
            <v>Singh, Mr. Darshan</v>
          </cell>
        </row>
        <row r="219">
          <cell r="A219">
            <v>512809</v>
          </cell>
          <cell r="B219">
            <v>1.1000000000000001</v>
          </cell>
          <cell r="C219">
            <v>130</v>
          </cell>
          <cell r="D219">
            <v>1490.9</v>
          </cell>
          <cell r="E219">
            <v>36767</v>
          </cell>
          <cell r="F219" t="str">
            <v>I</v>
          </cell>
          <cell r="G219" t="str">
            <v>CAPITAL CITY HEAVY HAULAGE</v>
          </cell>
          <cell r="H219" t="str">
            <v>Deschamps, Chris</v>
          </cell>
          <cell r="I219" t="str">
            <v>Network Systems</v>
          </cell>
          <cell r="J219" t="str">
            <v>Full Payment</v>
          </cell>
          <cell r="K219">
            <v>11</v>
          </cell>
          <cell r="L219">
            <v>2112</v>
          </cell>
          <cell r="M219">
            <v>68170</v>
          </cell>
          <cell r="N219">
            <v>50200</v>
          </cell>
          <cell r="O219" t="str">
            <v>Singh, Mr. Darshan</v>
          </cell>
        </row>
        <row r="220">
          <cell r="A220">
            <v>512814</v>
          </cell>
          <cell r="B220">
            <v>30.1</v>
          </cell>
          <cell r="C220">
            <v>58</v>
          </cell>
          <cell r="D220">
            <v>2279.98</v>
          </cell>
          <cell r="E220">
            <v>36777</v>
          </cell>
          <cell r="F220" t="str">
            <v>I</v>
          </cell>
          <cell r="G220" t="str">
            <v>PROJECT CO ORDINATION (AUSTRALIA) PTY LTD</v>
          </cell>
          <cell r="H220" t="str">
            <v>Singh, Mr. Darshan</v>
          </cell>
          <cell r="I220" t="str">
            <v>11 Company</v>
          </cell>
          <cell r="J220" t="str">
            <v>Full Payment</v>
          </cell>
          <cell r="K220">
            <v>11</v>
          </cell>
          <cell r="L220">
            <v>3200</v>
          </cell>
          <cell r="M220">
            <v>68120</v>
          </cell>
          <cell r="N220">
            <v>0</v>
          </cell>
          <cell r="O220" t="str">
            <v>Peisley, Mr. Warren</v>
          </cell>
        </row>
        <row r="221">
          <cell r="A221">
            <v>512819</v>
          </cell>
          <cell r="B221">
            <v>30.1</v>
          </cell>
          <cell r="C221">
            <v>134</v>
          </cell>
          <cell r="D221">
            <v>3010</v>
          </cell>
          <cell r="E221">
            <v>36857</v>
          </cell>
          <cell r="F221" t="str">
            <v>I</v>
          </cell>
          <cell r="G221" t="str">
            <v>CONCOLIDATED BUILDERS LTD</v>
          </cell>
          <cell r="H221" t="str">
            <v>Ochmanski, Mrs. Dana</v>
          </cell>
          <cell r="I221" t="str">
            <v>2112 Invoice</v>
          </cell>
          <cell r="J221" t="str">
            <v>Full Payment</v>
          </cell>
          <cell r="K221">
            <v>11</v>
          </cell>
          <cell r="L221">
            <v>3200</v>
          </cell>
          <cell r="M221">
            <v>68120</v>
          </cell>
          <cell r="N221">
            <v>0</v>
          </cell>
          <cell r="O221" t="str">
            <v>Malcolm, Doug</v>
          </cell>
        </row>
        <row r="222">
          <cell r="A222">
            <v>512821</v>
          </cell>
          <cell r="B222">
            <v>30.1</v>
          </cell>
          <cell r="C222">
            <v>141</v>
          </cell>
          <cell r="D222">
            <v>12830</v>
          </cell>
          <cell r="E222">
            <v>36864</v>
          </cell>
          <cell r="F222" t="str">
            <v>I</v>
          </cell>
          <cell r="G222" t="str">
            <v>STEVE PATTRICK ELECTRICAL PTY LTD</v>
          </cell>
          <cell r="H222" t="str">
            <v>Cortes, Frank</v>
          </cell>
          <cell r="I222" t="str">
            <v>Ancillary-Design</v>
          </cell>
          <cell r="J222" t="str">
            <v>Full Payment</v>
          </cell>
          <cell r="K222">
            <v>11</v>
          </cell>
          <cell r="L222">
            <v>3200</v>
          </cell>
          <cell r="M222">
            <v>68120</v>
          </cell>
          <cell r="N222">
            <v>0</v>
          </cell>
          <cell r="O222" t="str">
            <v>Singh, Mr. Darshan</v>
          </cell>
        </row>
        <row r="223">
          <cell r="A223">
            <v>512823</v>
          </cell>
          <cell r="B223">
            <v>30.1</v>
          </cell>
          <cell r="C223">
            <v>67</v>
          </cell>
          <cell r="D223">
            <v>22911</v>
          </cell>
          <cell r="E223">
            <v>36783</v>
          </cell>
          <cell r="F223" t="str">
            <v>I</v>
          </cell>
          <cell r="G223" t="str">
            <v>CANBERRA INTERNATIONAL AIRPORT</v>
          </cell>
          <cell r="H223" t="str">
            <v>Cortes, Frank</v>
          </cell>
          <cell r="I223" t="str">
            <v>Ancillary-Design</v>
          </cell>
          <cell r="J223" t="str">
            <v>Full Payment</v>
          </cell>
          <cell r="K223">
            <v>11</v>
          </cell>
          <cell r="L223">
            <v>3200</v>
          </cell>
          <cell r="M223">
            <v>68120</v>
          </cell>
          <cell r="N223">
            <v>0</v>
          </cell>
          <cell r="O223" t="str">
            <v>Singh, Mr. Darshan</v>
          </cell>
        </row>
        <row r="224">
          <cell r="A224">
            <v>512824</v>
          </cell>
          <cell r="B224">
            <v>30.1</v>
          </cell>
          <cell r="C224">
            <v>68</v>
          </cell>
          <cell r="D224">
            <v>766</v>
          </cell>
          <cell r="E224">
            <v>36784</v>
          </cell>
          <cell r="F224" t="str">
            <v>I</v>
          </cell>
          <cell r="G224" t="str">
            <v>PROJECT CO ORDINATION (AUSTRALIA) PTY LTD</v>
          </cell>
          <cell r="H224" t="str">
            <v>Cortes, Frank</v>
          </cell>
          <cell r="I224" t="str">
            <v>Ancillary-Design</v>
          </cell>
          <cell r="J224" t="str">
            <v>Full Payment</v>
          </cell>
          <cell r="K224">
            <v>11</v>
          </cell>
          <cell r="L224">
            <v>3200</v>
          </cell>
          <cell r="M224">
            <v>68120</v>
          </cell>
          <cell r="N224">
            <v>0</v>
          </cell>
          <cell r="O224" t="str">
            <v>Maguire, Paul</v>
          </cell>
        </row>
        <row r="225">
          <cell r="A225">
            <v>512826</v>
          </cell>
          <cell r="B225">
            <v>30.1</v>
          </cell>
          <cell r="C225">
            <v>112</v>
          </cell>
          <cell r="D225">
            <v>18150</v>
          </cell>
          <cell r="E225">
            <v>36829</v>
          </cell>
          <cell r="F225" t="str">
            <v>I</v>
          </cell>
          <cell r="G225" t="str">
            <v>CANBERRA CONTRACTORS PTY LTD</v>
          </cell>
          <cell r="H225" t="str">
            <v>Walisundara, Mrs. Lakshmi</v>
          </cell>
          <cell r="I225" t="str">
            <v>Ancillary-Design</v>
          </cell>
          <cell r="J225" t="str">
            <v>Full Payment</v>
          </cell>
          <cell r="K225">
            <v>11</v>
          </cell>
          <cell r="L225">
            <v>3200</v>
          </cell>
          <cell r="M225">
            <v>68120</v>
          </cell>
          <cell r="N225">
            <v>0</v>
          </cell>
          <cell r="O225" t="str">
            <v>Singh, Mr. Darshan</v>
          </cell>
        </row>
        <row r="226">
          <cell r="A226">
            <v>512830</v>
          </cell>
          <cell r="B226">
            <v>30.1</v>
          </cell>
          <cell r="C226">
            <v>272</v>
          </cell>
          <cell r="D226">
            <v>8650</v>
          </cell>
          <cell r="E226">
            <v>37014</v>
          </cell>
          <cell r="F226" t="str">
            <v>I</v>
          </cell>
          <cell r="G226" t="str">
            <v>CANBERRA INTERNATIONAL AIRPORT</v>
          </cell>
          <cell r="H226" t="str">
            <v>Ochmanski, Mrs. Dana</v>
          </cell>
          <cell r="I226" t="str">
            <v>Ancillary-Design</v>
          </cell>
          <cell r="J226" t="str">
            <v>Full Payment</v>
          </cell>
          <cell r="K226">
            <v>11</v>
          </cell>
          <cell r="L226">
            <v>0</v>
          </cell>
          <cell r="M226">
            <v>34102</v>
          </cell>
          <cell r="N226">
            <v>0</v>
          </cell>
          <cell r="O226" t="str">
            <v>Cortes, Frank</v>
          </cell>
        </row>
        <row r="227">
          <cell r="A227">
            <v>512833</v>
          </cell>
          <cell r="B227">
            <v>30.1</v>
          </cell>
          <cell r="C227">
            <v>131</v>
          </cell>
          <cell r="D227">
            <v>15960</v>
          </cell>
          <cell r="E227">
            <v>36853</v>
          </cell>
          <cell r="F227" t="str">
            <v>I</v>
          </cell>
          <cell r="G227" t="str">
            <v>INTEGRATED FOREST PRODUCTS PTY LTD</v>
          </cell>
          <cell r="H227" t="str">
            <v>Rewal, Mr. Subhash</v>
          </cell>
          <cell r="I227" t="str">
            <v>Ancillary-Design</v>
          </cell>
          <cell r="J227" t="str">
            <v>Full Payment</v>
          </cell>
          <cell r="K227">
            <v>11</v>
          </cell>
          <cell r="L227">
            <v>3200</v>
          </cell>
          <cell r="M227">
            <v>68120</v>
          </cell>
          <cell r="N227">
            <v>0</v>
          </cell>
          <cell r="O227" t="str">
            <v>Walisundara, Mrs. Lakshmi</v>
          </cell>
        </row>
        <row r="228">
          <cell r="A228">
            <v>512834</v>
          </cell>
          <cell r="B228">
            <v>30.1</v>
          </cell>
          <cell r="C228">
            <v>328</v>
          </cell>
          <cell r="D228">
            <v>31144</v>
          </cell>
          <cell r="E228">
            <v>37050</v>
          </cell>
          <cell r="F228" t="str">
            <v>I</v>
          </cell>
          <cell r="G228" t="str">
            <v>NOUVELLE HOMES PTY LTD</v>
          </cell>
          <cell r="H228" t="str">
            <v>Maguire, Paul</v>
          </cell>
          <cell r="I228" t="str">
            <v>Ancillary Project</v>
          </cell>
          <cell r="J228" t="str">
            <v>Full Payment</v>
          </cell>
          <cell r="K228">
            <v>11</v>
          </cell>
          <cell r="L228">
            <v>0</v>
          </cell>
          <cell r="M228">
            <v>34102</v>
          </cell>
          <cell r="N228">
            <v>0</v>
          </cell>
          <cell r="O228" t="str">
            <v>Hunnemann, Frank</v>
          </cell>
        </row>
        <row r="229">
          <cell r="A229">
            <v>512836</v>
          </cell>
          <cell r="B229">
            <v>30.1</v>
          </cell>
          <cell r="C229">
            <v>86</v>
          </cell>
          <cell r="D229">
            <v>5141</v>
          </cell>
          <cell r="E229">
            <v>36810</v>
          </cell>
          <cell r="F229" t="str">
            <v>I</v>
          </cell>
          <cell r="G229" t="str">
            <v>SANDSPOINT PTY LTD</v>
          </cell>
          <cell r="H229" t="str">
            <v>Peisley, Mr. Warren</v>
          </cell>
          <cell r="I229" t="str">
            <v>Ancillary-Design</v>
          </cell>
          <cell r="J229" t="str">
            <v>Full Payment</v>
          </cell>
          <cell r="K229">
            <v>11</v>
          </cell>
          <cell r="L229">
            <v>3200</v>
          </cell>
          <cell r="M229">
            <v>68120</v>
          </cell>
          <cell r="N229">
            <v>0</v>
          </cell>
        </row>
        <row r="230">
          <cell r="A230">
            <v>512837</v>
          </cell>
          <cell r="B230">
            <v>30.1</v>
          </cell>
          <cell r="C230">
            <v>176</v>
          </cell>
          <cell r="D230">
            <v>70125</v>
          </cell>
          <cell r="E230">
            <v>36916</v>
          </cell>
          <cell r="F230" t="str">
            <v>I</v>
          </cell>
          <cell r="G230" t="str">
            <v>CANBERRA INVESTMENT CORPORATION</v>
          </cell>
          <cell r="H230" t="str">
            <v>Walisundara, Mrs. Lakshmi</v>
          </cell>
          <cell r="I230" t="str">
            <v>Ancillary-Design</v>
          </cell>
          <cell r="J230" t="str">
            <v>50% or 100% Payment</v>
          </cell>
          <cell r="K230">
            <v>11</v>
          </cell>
          <cell r="L230">
            <v>0</v>
          </cell>
          <cell r="M230">
            <v>34102</v>
          </cell>
          <cell r="N230">
            <v>0</v>
          </cell>
        </row>
        <row r="231">
          <cell r="A231">
            <v>512842</v>
          </cell>
          <cell r="B231">
            <v>30.1</v>
          </cell>
          <cell r="C231">
            <v>419</v>
          </cell>
          <cell r="D231">
            <v>9060</v>
          </cell>
          <cell r="E231">
            <v>37146</v>
          </cell>
          <cell r="F231" t="str">
            <v>I</v>
          </cell>
          <cell r="G231" t="str">
            <v>HARCOURT HILL PTY LTD</v>
          </cell>
          <cell r="H231" t="str">
            <v>Peisley, Mr. Warren</v>
          </cell>
          <cell r="I231" t="str">
            <v>Elec Ntwk Project</v>
          </cell>
          <cell r="J231" t="str">
            <v>Full Payment</v>
          </cell>
          <cell r="K231">
            <v>11</v>
          </cell>
          <cell r="L231">
            <v>0</v>
          </cell>
          <cell r="M231">
            <v>34102</v>
          </cell>
          <cell r="N231">
            <v>0</v>
          </cell>
        </row>
        <row r="232">
          <cell r="A232">
            <v>512843</v>
          </cell>
          <cell r="B232">
            <v>30.1</v>
          </cell>
          <cell r="C232">
            <v>107</v>
          </cell>
          <cell r="D232">
            <v>4504.87</v>
          </cell>
          <cell r="E232">
            <v>36824</v>
          </cell>
          <cell r="F232" t="str">
            <v>I</v>
          </cell>
          <cell r="G232" t="str">
            <v>PROFESSOR R D TERRELL</v>
          </cell>
          <cell r="H232" t="str">
            <v>Singh, Mr. Darshan</v>
          </cell>
          <cell r="I232" t="str">
            <v>Ancillary-Design</v>
          </cell>
          <cell r="J232" t="str">
            <v>Full Payment</v>
          </cell>
          <cell r="K232">
            <v>11</v>
          </cell>
          <cell r="L232">
            <v>3200</v>
          </cell>
          <cell r="M232">
            <v>68120</v>
          </cell>
          <cell r="N232">
            <v>0</v>
          </cell>
        </row>
        <row r="233">
          <cell r="A233">
            <v>512844</v>
          </cell>
          <cell r="B233">
            <v>30.1</v>
          </cell>
          <cell r="C233">
            <v>92</v>
          </cell>
          <cell r="D233">
            <v>10613.73</v>
          </cell>
          <cell r="E233">
            <v>36811</v>
          </cell>
          <cell r="F233" t="str">
            <v>I</v>
          </cell>
          <cell r="G233" t="str">
            <v>ACT PROCUREMENT AND PROJECTS</v>
          </cell>
          <cell r="H233" t="str">
            <v>Rewal, Mr. Subhash</v>
          </cell>
          <cell r="I233" t="str">
            <v>Ancillary-Design</v>
          </cell>
          <cell r="J233" t="str">
            <v>Full Payment</v>
          </cell>
          <cell r="K233">
            <v>11</v>
          </cell>
          <cell r="L233">
            <v>0</v>
          </cell>
          <cell r="M233">
            <v>34102</v>
          </cell>
          <cell r="N233">
            <v>0</v>
          </cell>
          <cell r="O233">
            <v>200100180501</v>
          </cell>
        </row>
        <row r="234">
          <cell r="A234">
            <v>512846</v>
          </cell>
          <cell r="B234">
            <v>30.1</v>
          </cell>
          <cell r="C234">
            <v>536</v>
          </cell>
          <cell r="D234">
            <v>45010</v>
          </cell>
          <cell r="E234">
            <v>37245</v>
          </cell>
          <cell r="F234" t="str">
            <v>I</v>
          </cell>
          <cell r="G234" t="str">
            <v>HARCOURT HILL PTY LTD</v>
          </cell>
          <cell r="H234" t="str">
            <v>Peisley, Mr. Warren</v>
          </cell>
          <cell r="I234" t="str">
            <v>Elec Ntwk Project</v>
          </cell>
          <cell r="J234" t="str">
            <v>50% or 100% Payment</v>
          </cell>
          <cell r="K234">
            <v>11</v>
          </cell>
          <cell r="L234">
            <v>0</v>
          </cell>
          <cell r="M234">
            <v>34102</v>
          </cell>
          <cell r="N234">
            <v>0</v>
          </cell>
        </row>
        <row r="235">
          <cell r="A235">
            <v>512847</v>
          </cell>
          <cell r="B235">
            <v>30.1</v>
          </cell>
          <cell r="C235">
            <v>115</v>
          </cell>
          <cell r="D235">
            <v>88294</v>
          </cell>
          <cell r="E235">
            <v>36829</v>
          </cell>
          <cell r="F235" t="str">
            <v>I</v>
          </cell>
          <cell r="G235" t="str">
            <v>HARCOURT HILL PTY LTD</v>
          </cell>
          <cell r="H235" t="str">
            <v>Peisley, Mr. Warren</v>
          </cell>
          <cell r="I235" t="str">
            <v>Ancillary-Design</v>
          </cell>
          <cell r="J235" t="str">
            <v>50% or 100% Payment</v>
          </cell>
          <cell r="K235">
            <v>11</v>
          </cell>
          <cell r="L235">
            <v>0</v>
          </cell>
          <cell r="M235">
            <v>34102</v>
          </cell>
          <cell r="N235">
            <v>0</v>
          </cell>
        </row>
        <row r="236">
          <cell r="A236">
            <v>512848</v>
          </cell>
          <cell r="B236">
            <v>30.1</v>
          </cell>
          <cell r="C236">
            <v>278</v>
          </cell>
          <cell r="D236">
            <v>15821</v>
          </cell>
          <cell r="E236">
            <v>37019</v>
          </cell>
          <cell r="F236" t="str">
            <v>I</v>
          </cell>
          <cell r="G236" t="str">
            <v>HARCOURT HILL PTY LTD</v>
          </cell>
          <cell r="H236" t="str">
            <v>Peisley, Mr. Warren</v>
          </cell>
          <cell r="I236" t="str">
            <v>Ancillary-Design</v>
          </cell>
          <cell r="J236" t="str">
            <v>50% or 100% Payment</v>
          </cell>
          <cell r="K236">
            <v>11</v>
          </cell>
          <cell r="L236">
            <v>0</v>
          </cell>
          <cell r="M236">
            <v>34102</v>
          </cell>
          <cell r="N236">
            <v>0</v>
          </cell>
        </row>
        <row r="237">
          <cell r="A237">
            <v>512849</v>
          </cell>
          <cell r="B237">
            <v>30.1</v>
          </cell>
          <cell r="C237">
            <v>96</v>
          </cell>
          <cell r="D237">
            <v>2175.27</v>
          </cell>
          <cell r="E237">
            <v>36812</v>
          </cell>
          <cell r="F237" t="str">
            <v>I</v>
          </cell>
          <cell r="G237" t="str">
            <v>RON ALLEN</v>
          </cell>
          <cell r="H237" t="str">
            <v>Singh, Mr. Darshan</v>
          </cell>
          <cell r="I237" t="str">
            <v>Ancillary-Design</v>
          </cell>
          <cell r="J237" t="str">
            <v>Full Payment</v>
          </cell>
          <cell r="K237">
            <v>11</v>
          </cell>
          <cell r="L237">
            <v>3200</v>
          </cell>
          <cell r="M237">
            <v>68120</v>
          </cell>
          <cell r="N237">
            <v>0</v>
          </cell>
        </row>
        <row r="238">
          <cell r="A238">
            <v>512850</v>
          </cell>
          <cell r="B238">
            <v>30.1</v>
          </cell>
          <cell r="C238">
            <v>172</v>
          </cell>
          <cell r="D238">
            <v>859.33</v>
          </cell>
          <cell r="E238">
            <v>36914</v>
          </cell>
          <cell r="F238" t="str">
            <v>I</v>
          </cell>
          <cell r="G238" t="str">
            <v>MODERNFOLD AUSTRALIA</v>
          </cell>
          <cell r="H238" t="str">
            <v>Singh, Mr. Darshan</v>
          </cell>
          <cell r="I238" t="str">
            <v>Ancillary-General</v>
          </cell>
          <cell r="J238" t="str">
            <v>Full Payment</v>
          </cell>
          <cell r="K238">
            <v>11</v>
          </cell>
          <cell r="L238">
            <v>3200</v>
          </cell>
          <cell r="M238">
            <v>68120</v>
          </cell>
          <cell r="N238">
            <v>0</v>
          </cell>
        </row>
        <row r="239">
          <cell r="A239">
            <v>512856</v>
          </cell>
          <cell r="B239">
            <v>30.1</v>
          </cell>
          <cell r="C239">
            <v>261</v>
          </cell>
          <cell r="D239">
            <v>820</v>
          </cell>
          <cell r="E239">
            <v>37000</v>
          </cell>
          <cell r="F239" t="str">
            <v>I</v>
          </cell>
          <cell r="G239" t="str">
            <v>ESSENTIAL LIGHTING &amp; ELECTRICAL SERVICES</v>
          </cell>
          <cell r="H239" t="str">
            <v>Singh, Mr. Darshan</v>
          </cell>
          <cell r="I239" t="str">
            <v>Ancillary-Design</v>
          </cell>
          <cell r="J239" t="str">
            <v>Full Payment</v>
          </cell>
          <cell r="K239">
            <v>11</v>
          </cell>
          <cell r="L239">
            <v>0</v>
          </cell>
          <cell r="M239">
            <v>34102</v>
          </cell>
          <cell r="N239">
            <v>0</v>
          </cell>
        </row>
        <row r="240">
          <cell r="A240">
            <v>512857</v>
          </cell>
          <cell r="B240">
            <v>30.1</v>
          </cell>
          <cell r="C240">
            <v>262</v>
          </cell>
          <cell r="D240">
            <v>8817.73</v>
          </cell>
          <cell r="E240">
            <v>37000</v>
          </cell>
          <cell r="F240" t="str">
            <v>I</v>
          </cell>
          <cell r="G240" t="str">
            <v>ESSENTIAL LIGHTING &amp; ELECTRICAL SERVICES</v>
          </cell>
          <cell r="H240" t="str">
            <v>Singh, Mr. Darshan</v>
          </cell>
          <cell r="I240" t="str">
            <v>Ancillary-Design</v>
          </cell>
          <cell r="J240" t="str">
            <v>Full Payment</v>
          </cell>
          <cell r="K240">
            <v>11</v>
          </cell>
          <cell r="L240">
            <v>0</v>
          </cell>
          <cell r="M240">
            <v>34102</v>
          </cell>
          <cell r="N240">
            <v>0</v>
          </cell>
        </row>
        <row r="241">
          <cell r="A241">
            <v>512858</v>
          </cell>
          <cell r="B241">
            <v>10.1</v>
          </cell>
          <cell r="C241">
            <v>387</v>
          </cell>
          <cell r="D241">
            <v>32381</v>
          </cell>
          <cell r="E241">
            <v>37112</v>
          </cell>
          <cell r="F241" t="str">
            <v>I</v>
          </cell>
          <cell r="G241" t="str">
            <v>ANU</v>
          </cell>
          <cell r="H241" t="str">
            <v>Malcolm, Doug</v>
          </cell>
          <cell r="I241" t="str">
            <v>Elec Ntwk Project</v>
          </cell>
          <cell r="J241" t="str">
            <v>Full Payment</v>
          </cell>
          <cell r="K241">
            <v>11</v>
          </cell>
          <cell r="L241">
            <v>0</v>
          </cell>
          <cell r="M241">
            <v>34102</v>
          </cell>
          <cell r="N241">
            <v>0</v>
          </cell>
        </row>
        <row r="242">
          <cell r="A242">
            <v>512861</v>
          </cell>
          <cell r="B242">
            <v>30.1</v>
          </cell>
          <cell r="C242">
            <v>125</v>
          </cell>
          <cell r="D242">
            <v>1349.87</v>
          </cell>
          <cell r="E242">
            <v>36844</v>
          </cell>
          <cell r="F242" t="str">
            <v>I</v>
          </cell>
          <cell r="G242" t="str">
            <v>Bulum, Ivan</v>
          </cell>
          <cell r="H242" t="str">
            <v>Singh, Mr. Darshan</v>
          </cell>
          <cell r="I242" t="str">
            <v>Ancillary-Design</v>
          </cell>
          <cell r="J242" t="str">
            <v>Full Payment</v>
          </cell>
          <cell r="K242">
            <v>12</v>
          </cell>
          <cell r="L242">
            <v>0</v>
          </cell>
          <cell r="M242">
            <v>34102</v>
          </cell>
          <cell r="N242">
            <v>0</v>
          </cell>
        </row>
        <row r="243">
          <cell r="A243">
            <v>512865</v>
          </cell>
          <cell r="B243">
            <v>30.1</v>
          </cell>
          <cell r="C243">
            <v>243</v>
          </cell>
          <cell r="D243">
            <v>78478</v>
          </cell>
          <cell r="E243">
            <v>36987</v>
          </cell>
          <cell r="F243" t="str">
            <v>I</v>
          </cell>
          <cell r="G243" t="str">
            <v>PRESTIGE BUILDING SERVICES PTY LTD</v>
          </cell>
          <cell r="H243" t="str">
            <v>Peisley, Mr. Warren</v>
          </cell>
          <cell r="I243" t="str">
            <v>Ancillary-Design</v>
          </cell>
          <cell r="J243" t="str">
            <v>50% or 100% Payment</v>
          </cell>
          <cell r="K243">
            <v>11</v>
          </cell>
          <cell r="L243">
            <v>0</v>
          </cell>
          <cell r="M243">
            <v>34102</v>
          </cell>
          <cell r="N243">
            <v>0</v>
          </cell>
        </row>
        <row r="244">
          <cell r="A244">
            <v>512866</v>
          </cell>
          <cell r="B244">
            <v>30.1</v>
          </cell>
          <cell r="C244">
            <v>188</v>
          </cell>
          <cell r="D244">
            <v>2570</v>
          </cell>
          <cell r="E244">
            <v>36931</v>
          </cell>
          <cell r="F244" t="str">
            <v>I</v>
          </cell>
          <cell r="G244" t="str">
            <v>SUTTON &amp; HORSLEY PROJECTS PTY LTD</v>
          </cell>
          <cell r="H244" t="str">
            <v>Cortes, Frank</v>
          </cell>
          <cell r="I244" t="str">
            <v>Ancillary Project</v>
          </cell>
          <cell r="J244" t="str">
            <v>Full Payment</v>
          </cell>
          <cell r="K244">
            <v>11</v>
          </cell>
          <cell r="L244">
            <v>0</v>
          </cell>
          <cell r="M244">
            <v>34102</v>
          </cell>
          <cell r="N244">
            <v>0</v>
          </cell>
        </row>
        <row r="245">
          <cell r="A245">
            <v>512872</v>
          </cell>
          <cell r="B245">
            <v>30.1</v>
          </cell>
          <cell r="C245">
            <v>142</v>
          </cell>
          <cell r="D245">
            <v>18554</v>
          </cell>
          <cell r="E245">
            <v>36865</v>
          </cell>
          <cell r="F245" t="str">
            <v>I</v>
          </cell>
          <cell r="G245" t="str">
            <v>W P BROWN &amp; PARTNERS</v>
          </cell>
          <cell r="H245" t="str">
            <v>Smith, Mr. Gary</v>
          </cell>
          <cell r="I245" t="str">
            <v>Ancillary-Design</v>
          </cell>
          <cell r="J245" t="str">
            <v>Full Payment</v>
          </cell>
          <cell r="K245">
            <v>11</v>
          </cell>
          <cell r="L245">
            <v>3200</v>
          </cell>
          <cell r="M245">
            <v>68120</v>
          </cell>
          <cell r="N245">
            <v>0</v>
          </cell>
        </row>
        <row r="246">
          <cell r="A246">
            <v>512873</v>
          </cell>
          <cell r="B246">
            <v>10.1</v>
          </cell>
          <cell r="C246">
            <v>265</v>
          </cell>
          <cell r="D246">
            <v>19130.32</v>
          </cell>
          <cell r="E246">
            <v>37005</v>
          </cell>
          <cell r="F246" t="str">
            <v>I</v>
          </cell>
          <cell r="G246" t="str">
            <v>DEPARTMENT OF URBAN SERVICES</v>
          </cell>
          <cell r="H246" t="str">
            <v>Rewal, Mr. Subhash</v>
          </cell>
          <cell r="I246" t="str">
            <v>Elec Ntwk System</v>
          </cell>
          <cell r="J246" t="str">
            <v>Government Order</v>
          </cell>
          <cell r="K246">
            <v>11</v>
          </cell>
          <cell r="L246">
            <v>0</v>
          </cell>
          <cell r="M246">
            <v>34102</v>
          </cell>
          <cell r="N246">
            <v>0</v>
          </cell>
        </row>
        <row r="247">
          <cell r="A247">
            <v>512876</v>
          </cell>
          <cell r="B247">
            <v>30.1</v>
          </cell>
          <cell r="C247">
            <v>132</v>
          </cell>
          <cell r="D247">
            <v>3207.07</v>
          </cell>
          <cell r="E247">
            <v>36854</v>
          </cell>
          <cell r="F247" t="str">
            <v>I</v>
          </cell>
          <cell r="G247" t="str">
            <v>ALCATEL</v>
          </cell>
          <cell r="H247" t="str">
            <v>Singh, Mr. Darshan</v>
          </cell>
          <cell r="I247" t="str">
            <v>Ancillary-Design</v>
          </cell>
          <cell r="J247" t="str">
            <v>Full Payment</v>
          </cell>
          <cell r="K247">
            <v>11</v>
          </cell>
          <cell r="L247">
            <v>3200</v>
          </cell>
          <cell r="M247">
            <v>68120</v>
          </cell>
          <cell r="N247">
            <v>0</v>
          </cell>
        </row>
        <row r="248">
          <cell r="A248">
            <v>512878</v>
          </cell>
          <cell r="B248">
            <v>30.1</v>
          </cell>
          <cell r="C248">
            <v>214</v>
          </cell>
          <cell r="D248">
            <v>219133.64</v>
          </cell>
          <cell r="E248">
            <v>36958</v>
          </cell>
          <cell r="F248" t="str">
            <v xml:space="preserve"> </v>
          </cell>
          <cell r="G248" t="str">
            <v>URBAN SERVICES</v>
          </cell>
          <cell r="H248" t="str">
            <v>Cortes, Frank</v>
          </cell>
          <cell r="I248" t="str">
            <v>Ancillary Project</v>
          </cell>
          <cell r="J248" t="str">
            <v>Government Order</v>
          </cell>
          <cell r="K248">
            <v>11</v>
          </cell>
          <cell r="L248">
            <v>0</v>
          </cell>
          <cell r="M248">
            <v>34102</v>
          </cell>
          <cell r="N248">
            <v>0</v>
          </cell>
        </row>
        <row r="249">
          <cell r="A249">
            <v>512879</v>
          </cell>
          <cell r="B249">
            <v>30.1</v>
          </cell>
          <cell r="C249">
            <v>138</v>
          </cell>
          <cell r="D249">
            <v>1455</v>
          </cell>
          <cell r="E249">
            <v>36860</v>
          </cell>
          <cell r="F249" t="str">
            <v>I</v>
          </cell>
          <cell r="G249" t="str">
            <v>ALCATEL</v>
          </cell>
          <cell r="H249" t="str">
            <v>Smith, Mr. Gary</v>
          </cell>
          <cell r="I249" t="str">
            <v>Ancillary-Design</v>
          </cell>
          <cell r="J249" t="str">
            <v>Full Payment</v>
          </cell>
          <cell r="K249">
            <v>11</v>
          </cell>
          <cell r="L249">
            <v>3200</v>
          </cell>
          <cell r="M249">
            <v>68120</v>
          </cell>
          <cell r="N249">
            <v>0</v>
          </cell>
        </row>
        <row r="250">
          <cell r="A250">
            <v>512881</v>
          </cell>
          <cell r="B250">
            <v>30.1</v>
          </cell>
          <cell r="C250">
            <v>235</v>
          </cell>
          <cell r="D250">
            <v>123130</v>
          </cell>
          <cell r="E250">
            <v>36980</v>
          </cell>
          <cell r="F250" t="str">
            <v>I</v>
          </cell>
          <cell r="G250" t="str">
            <v>CANBERRA ESTATE PTY LTD</v>
          </cell>
          <cell r="H250" t="str">
            <v>Ochmanski, Mrs. Dana</v>
          </cell>
          <cell r="I250" t="str">
            <v>Network Services</v>
          </cell>
          <cell r="J250" t="str">
            <v>50% or 100% Payment</v>
          </cell>
          <cell r="K250">
            <v>11</v>
          </cell>
          <cell r="L250">
            <v>0</v>
          </cell>
          <cell r="M250">
            <v>34102</v>
          </cell>
          <cell r="N250">
            <v>0</v>
          </cell>
        </row>
        <row r="251">
          <cell r="A251">
            <v>512888</v>
          </cell>
          <cell r="B251">
            <v>30.1</v>
          </cell>
          <cell r="C251">
            <v>127</v>
          </cell>
          <cell r="D251">
            <v>1121</v>
          </cell>
          <cell r="E251">
            <v>36847</v>
          </cell>
          <cell r="F251" t="str">
            <v>I</v>
          </cell>
          <cell r="G251" t="str">
            <v>BASSETT CONSULTING ENGINEERS</v>
          </cell>
          <cell r="H251" t="str">
            <v>Smith, Mr. Gary</v>
          </cell>
          <cell r="I251" t="str">
            <v>Ancillary-Design</v>
          </cell>
          <cell r="J251" t="str">
            <v>Full Payment</v>
          </cell>
          <cell r="K251">
            <v>11</v>
          </cell>
          <cell r="L251">
            <v>3200</v>
          </cell>
          <cell r="M251">
            <v>68120</v>
          </cell>
          <cell r="N251">
            <v>0</v>
          </cell>
        </row>
        <row r="252">
          <cell r="A252">
            <v>512889</v>
          </cell>
          <cell r="B252">
            <v>30.1</v>
          </cell>
          <cell r="C252">
            <v>154</v>
          </cell>
          <cell r="D252">
            <v>13914</v>
          </cell>
          <cell r="E252">
            <v>36878</v>
          </cell>
          <cell r="F252" t="str">
            <v>I</v>
          </cell>
          <cell r="G252" t="str">
            <v>Philip &amp; Anton Homes Pty Ltd</v>
          </cell>
          <cell r="H252" t="str">
            <v>Smith, Mr. Gary</v>
          </cell>
          <cell r="I252" t="str">
            <v>Ancillary-Design</v>
          </cell>
          <cell r="J252" t="str">
            <v>Full Payment</v>
          </cell>
          <cell r="K252">
            <v>11</v>
          </cell>
          <cell r="L252">
            <v>3200</v>
          </cell>
          <cell r="M252">
            <v>68120</v>
          </cell>
          <cell r="N252">
            <v>0</v>
          </cell>
        </row>
        <row r="253">
          <cell r="A253">
            <v>512891</v>
          </cell>
          <cell r="B253">
            <v>30.1</v>
          </cell>
          <cell r="C253">
            <v>297</v>
          </cell>
          <cell r="D253">
            <v>11400</v>
          </cell>
          <cell r="E253">
            <v>37028</v>
          </cell>
          <cell r="F253" t="str">
            <v>I</v>
          </cell>
          <cell r="G253" t="str">
            <v>INTEGRATED CONSTRUCTION MANAGEMENT SERVICES</v>
          </cell>
          <cell r="H253" t="str">
            <v>Ochmanski, Mrs. Dana</v>
          </cell>
          <cell r="I253" t="str">
            <v>Ancillary-Design</v>
          </cell>
          <cell r="J253" t="str">
            <v>Full Payment</v>
          </cell>
          <cell r="K253">
            <v>11</v>
          </cell>
          <cell r="L253">
            <v>0</v>
          </cell>
          <cell r="M253">
            <v>34102</v>
          </cell>
          <cell r="N253">
            <v>0</v>
          </cell>
        </row>
        <row r="254">
          <cell r="A254">
            <v>512895</v>
          </cell>
          <cell r="B254">
            <v>30.1</v>
          </cell>
          <cell r="C254">
            <v>219</v>
          </cell>
          <cell r="D254">
            <v>1764</v>
          </cell>
          <cell r="E254">
            <v>36969</v>
          </cell>
          <cell r="F254" t="str">
            <v>I</v>
          </cell>
          <cell r="G254" t="str">
            <v>TRANSACT COMMUNICATIONS PTY LTD</v>
          </cell>
          <cell r="H254" t="str">
            <v>Smith, Mr. Gary</v>
          </cell>
          <cell r="I254" t="str">
            <v>Ancillary-Design</v>
          </cell>
          <cell r="J254" t="str">
            <v>Full Payment</v>
          </cell>
          <cell r="K254">
            <v>11</v>
          </cell>
          <cell r="L254">
            <v>0</v>
          </cell>
          <cell r="M254">
            <v>34102</v>
          </cell>
          <cell r="N254">
            <v>0</v>
          </cell>
        </row>
        <row r="255">
          <cell r="A255">
            <v>512898</v>
          </cell>
          <cell r="B255">
            <v>30.1</v>
          </cell>
          <cell r="C255">
            <v>370</v>
          </cell>
          <cell r="D255">
            <v>389550</v>
          </cell>
          <cell r="E255">
            <v>37097</v>
          </cell>
          <cell r="F255" t="str">
            <v>I</v>
          </cell>
          <cell r="G255" t="str">
            <v>URBAN SERVICES</v>
          </cell>
          <cell r="H255" t="str">
            <v>Walisundara, Mrs. Lakshmi</v>
          </cell>
          <cell r="I255" t="str">
            <v>Ancillary-Design</v>
          </cell>
          <cell r="J255" t="str">
            <v>Government Order</v>
          </cell>
          <cell r="K255">
            <v>11</v>
          </cell>
          <cell r="L255">
            <v>0</v>
          </cell>
          <cell r="M255">
            <v>34102</v>
          </cell>
          <cell r="N255">
            <v>0</v>
          </cell>
        </row>
        <row r="256">
          <cell r="A256">
            <v>512900</v>
          </cell>
          <cell r="B256">
            <v>30.1</v>
          </cell>
          <cell r="C256">
            <v>213</v>
          </cell>
          <cell r="D256">
            <v>36797</v>
          </cell>
          <cell r="E256">
            <v>37027</v>
          </cell>
          <cell r="F256" t="str">
            <v>I</v>
          </cell>
          <cell r="G256" t="str">
            <v>OSBORNE CONSULTANTS PTY LTD</v>
          </cell>
          <cell r="H256" t="str">
            <v>Smith, Mr. Gary</v>
          </cell>
          <cell r="I256" t="str">
            <v>Ancillary-Design</v>
          </cell>
          <cell r="J256" t="str">
            <v>Full Payment</v>
          </cell>
          <cell r="K256">
            <v>11</v>
          </cell>
          <cell r="L256">
            <v>0</v>
          </cell>
          <cell r="M256">
            <v>34102</v>
          </cell>
          <cell r="N256">
            <v>0</v>
          </cell>
        </row>
        <row r="257">
          <cell r="A257">
            <v>512901</v>
          </cell>
          <cell r="B257">
            <v>30.1</v>
          </cell>
          <cell r="C257">
            <v>210</v>
          </cell>
          <cell r="D257">
            <v>50962</v>
          </cell>
          <cell r="E257">
            <v>36957</v>
          </cell>
          <cell r="F257" t="str">
            <v>I</v>
          </cell>
          <cell r="G257" t="str">
            <v>OSBORNE CONSULTANTS PTY LTD</v>
          </cell>
          <cell r="H257" t="str">
            <v>Smith, Mr. Gary</v>
          </cell>
          <cell r="I257" t="str">
            <v>Ancillary-Design</v>
          </cell>
          <cell r="J257" t="str">
            <v>50% or 100% Payment</v>
          </cell>
          <cell r="K257">
            <v>11</v>
          </cell>
          <cell r="L257">
            <v>0</v>
          </cell>
          <cell r="M257">
            <v>34102</v>
          </cell>
          <cell r="N257">
            <v>0</v>
          </cell>
        </row>
        <row r="258">
          <cell r="A258">
            <v>512904</v>
          </cell>
          <cell r="B258">
            <v>30.1</v>
          </cell>
          <cell r="C258">
            <v>535</v>
          </cell>
          <cell r="D258">
            <v>895.45</v>
          </cell>
          <cell r="E258">
            <v>37244</v>
          </cell>
          <cell r="F258" t="str">
            <v>I</v>
          </cell>
          <cell r="G258" t="str">
            <v>Phil Blake Electrical</v>
          </cell>
          <cell r="H258" t="str">
            <v>Malcolm, Doug</v>
          </cell>
          <cell r="I258" t="str">
            <v>Elec Ntwk Project</v>
          </cell>
          <cell r="J258" t="str">
            <v>Full Payment</v>
          </cell>
          <cell r="K258">
            <v>11</v>
          </cell>
          <cell r="L258">
            <v>2101</v>
          </cell>
          <cell r="M258">
            <v>68170</v>
          </cell>
          <cell r="N258">
            <v>50200</v>
          </cell>
        </row>
        <row r="259">
          <cell r="A259">
            <v>512905</v>
          </cell>
          <cell r="B259">
            <v>30.1</v>
          </cell>
          <cell r="C259">
            <v>160</v>
          </cell>
          <cell r="D259">
            <v>6530</v>
          </cell>
          <cell r="E259">
            <v>36893</v>
          </cell>
          <cell r="F259" t="str">
            <v>I</v>
          </cell>
          <cell r="G259" t="str">
            <v>ICON - NJL Constructions Pty Ltd</v>
          </cell>
          <cell r="H259" t="str">
            <v>Peisley, Mr. Warren</v>
          </cell>
          <cell r="I259" t="str">
            <v>Ancillary-Design</v>
          </cell>
          <cell r="J259" t="str">
            <v>Full Payment</v>
          </cell>
          <cell r="K259">
            <v>11</v>
          </cell>
          <cell r="L259">
            <v>3200</v>
          </cell>
          <cell r="M259">
            <v>68120</v>
          </cell>
          <cell r="N259">
            <v>0</v>
          </cell>
        </row>
        <row r="260">
          <cell r="A260">
            <v>512907</v>
          </cell>
          <cell r="B260">
            <v>30.1</v>
          </cell>
          <cell r="C260">
            <v>182</v>
          </cell>
          <cell r="D260">
            <v>2473</v>
          </cell>
          <cell r="E260">
            <v>36923</v>
          </cell>
          <cell r="F260" t="str">
            <v>I</v>
          </cell>
          <cell r="G260" t="str">
            <v>TSOULIAS CONSTRUCTION PTY LTD</v>
          </cell>
          <cell r="H260" t="str">
            <v>Smith, Mr. Gary</v>
          </cell>
          <cell r="I260" t="str">
            <v>Ancillary-Design</v>
          </cell>
          <cell r="J260" t="str">
            <v>Full Payment</v>
          </cell>
          <cell r="K260">
            <v>11</v>
          </cell>
          <cell r="L260">
            <v>3200</v>
          </cell>
          <cell r="M260">
            <v>68120</v>
          </cell>
          <cell r="N260">
            <v>0</v>
          </cell>
        </row>
        <row r="261">
          <cell r="A261">
            <v>512908</v>
          </cell>
          <cell r="B261">
            <v>30.1</v>
          </cell>
          <cell r="C261">
            <v>237</v>
          </cell>
          <cell r="D261">
            <v>6012</v>
          </cell>
          <cell r="E261">
            <v>36980</v>
          </cell>
          <cell r="F261" t="str">
            <v>I</v>
          </cell>
          <cell r="G261" t="str">
            <v>JCL ELECTRICS PTY LTD</v>
          </cell>
          <cell r="H261" t="str">
            <v>Cortes, Frank</v>
          </cell>
          <cell r="I261" t="str">
            <v>Ancillary Project</v>
          </cell>
          <cell r="J261" t="str">
            <v>Full Payment</v>
          </cell>
          <cell r="K261">
            <v>11</v>
          </cell>
          <cell r="L261">
            <v>0</v>
          </cell>
          <cell r="M261">
            <v>34102</v>
          </cell>
          <cell r="N261">
            <v>0</v>
          </cell>
        </row>
        <row r="262">
          <cell r="A262">
            <v>512910</v>
          </cell>
          <cell r="B262">
            <v>10.1</v>
          </cell>
          <cell r="C262">
            <v>411</v>
          </cell>
          <cell r="D262">
            <v>1495</v>
          </cell>
          <cell r="E262">
            <v>37138</v>
          </cell>
          <cell r="F262" t="str">
            <v>I</v>
          </cell>
          <cell r="G262" t="str">
            <v>SANDSPOINT PTY LTD</v>
          </cell>
          <cell r="H262" t="str">
            <v>Singh, Mr. Darshan</v>
          </cell>
          <cell r="I262" t="str">
            <v>Elec Ntwk Project</v>
          </cell>
          <cell r="J262" t="str">
            <v>Full Payment</v>
          </cell>
          <cell r="K262">
            <v>11</v>
          </cell>
          <cell r="L262">
            <v>0</v>
          </cell>
          <cell r="M262">
            <v>34102</v>
          </cell>
          <cell r="N262">
            <v>0</v>
          </cell>
        </row>
        <row r="263">
          <cell r="A263">
            <v>512912</v>
          </cell>
          <cell r="B263">
            <v>30.1</v>
          </cell>
          <cell r="C263">
            <v>455</v>
          </cell>
          <cell r="D263">
            <v>17818</v>
          </cell>
          <cell r="E263">
            <v>37182</v>
          </cell>
          <cell r="F263" t="str">
            <v>I</v>
          </cell>
          <cell r="G263" t="str">
            <v>NETWORK ELECTRICAL SERVICES PTY LTD</v>
          </cell>
          <cell r="H263" t="str">
            <v>Malcolm, Doug</v>
          </cell>
          <cell r="I263" t="str">
            <v>Elec Ntwk Project</v>
          </cell>
          <cell r="J263" t="str">
            <v>Full Payment</v>
          </cell>
          <cell r="K263">
            <v>11</v>
          </cell>
          <cell r="L263">
            <v>0</v>
          </cell>
          <cell r="M263">
            <v>34102</v>
          </cell>
          <cell r="N263">
            <v>0</v>
          </cell>
        </row>
        <row r="264">
          <cell r="A264">
            <v>512913</v>
          </cell>
          <cell r="B264">
            <v>30.1</v>
          </cell>
          <cell r="C264">
            <v>346</v>
          </cell>
          <cell r="D264">
            <v>49500</v>
          </cell>
          <cell r="E264">
            <v>37070</v>
          </cell>
          <cell r="F264" t="str">
            <v>I</v>
          </cell>
          <cell r="G264" t="str">
            <v>LINDQUIST JOHNSON CONSULTANTS PTY LTD</v>
          </cell>
          <cell r="H264" t="str">
            <v>Ochmanski, Mrs. Dana</v>
          </cell>
          <cell r="I264" t="str">
            <v>Ancillary-Design</v>
          </cell>
          <cell r="J264" t="str">
            <v>Full Payment</v>
          </cell>
          <cell r="K264">
            <v>11</v>
          </cell>
          <cell r="L264">
            <v>0</v>
          </cell>
          <cell r="M264">
            <v>34102</v>
          </cell>
          <cell r="N264">
            <v>0</v>
          </cell>
        </row>
        <row r="265">
          <cell r="A265">
            <v>512916</v>
          </cell>
          <cell r="B265">
            <v>30.1</v>
          </cell>
          <cell r="C265">
            <v>201</v>
          </cell>
          <cell r="D265">
            <v>24930</v>
          </cell>
          <cell r="E265">
            <v>36944</v>
          </cell>
          <cell r="F265" t="str">
            <v>I</v>
          </cell>
          <cell r="G265" t="str">
            <v>ActewAGL Retail JV</v>
          </cell>
          <cell r="H265" t="str">
            <v>Malcolm, Doug</v>
          </cell>
          <cell r="I265" t="str">
            <v>2112 Invoice</v>
          </cell>
          <cell r="J265" t="str">
            <v>Full Payment</v>
          </cell>
          <cell r="K265">
            <v>11</v>
          </cell>
          <cell r="L265">
            <v>0</v>
          </cell>
          <cell r="M265">
            <v>34102</v>
          </cell>
          <cell r="N265">
            <v>0</v>
          </cell>
        </row>
        <row r="266">
          <cell r="A266">
            <v>512917</v>
          </cell>
          <cell r="B266">
            <v>30.1</v>
          </cell>
          <cell r="C266">
            <v>203</v>
          </cell>
          <cell r="D266">
            <v>4580</v>
          </cell>
          <cell r="E266">
            <v>37139</v>
          </cell>
          <cell r="F266" t="str">
            <v>I</v>
          </cell>
          <cell r="G266" t="str">
            <v>FERNANDEZ M &amp; TASSIUS D</v>
          </cell>
          <cell r="H266" t="str">
            <v>Cortes, Frank</v>
          </cell>
          <cell r="I266" t="str">
            <v>Ancillary Project</v>
          </cell>
          <cell r="J266" t="str">
            <v>Full Payment</v>
          </cell>
          <cell r="K266">
            <v>11</v>
          </cell>
          <cell r="L266">
            <v>0</v>
          </cell>
          <cell r="M266">
            <v>34102</v>
          </cell>
          <cell r="N266">
            <v>0</v>
          </cell>
        </row>
        <row r="267">
          <cell r="A267">
            <v>512919</v>
          </cell>
          <cell r="B267">
            <v>30.1</v>
          </cell>
          <cell r="C267">
            <v>242</v>
          </cell>
          <cell r="D267">
            <v>6483</v>
          </cell>
          <cell r="E267">
            <v>36985</v>
          </cell>
          <cell r="F267" t="str">
            <v>I</v>
          </cell>
          <cell r="G267" t="str">
            <v>LIANGIS INVESTMENTS PTY LTD</v>
          </cell>
          <cell r="H267" t="str">
            <v>Maguire, Paul</v>
          </cell>
          <cell r="I267" t="str">
            <v>Ancillary Project</v>
          </cell>
          <cell r="J267" t="str">
            <v>Full Payment</v>
          </cell>
          <cell r="K267">
            <v>11</v>
          </cell>
          <cell r="L267">
            <v>0</v>
          </cell>
          <cell r="M267">
            <v>34102</v>
          </cell>
          <cell r="N267">
            <v>0</v>
          </cell>
        </row>
        <row r="268">
          <cell r="A268">
            <v>512923</v>
          </cell>
          <cell r="B268">
            <v>30.1</v>
          </cell>
          <cell r="C268">
            <v>218</v>
          </cell>
          <cell r="D268">
            <v>1668.18</v>
          </cell>
          <cell r="E268">
            <v>36964</v>
          </cell>
          <cell r="F268" t="str">
            <v>I</v>
          </cell>
          <cell r="G268" t="str">
            <v>LEESON ARCHITECTS PTY LTD</v>
          </cell>
          <cell r="H268" t="str">
            <v>Singh, Mr. Darshan</v>
          </cell>
          <cell r="I268" t="str">
            <v>Ancillary-Design</v>
          </cell>
          <cell r="J268" t="str">
            <v>Full Payment</v>
          </cell>
          <cell r="K268">
            <v>11</v>
          </cell>
          <cell r="L268">
            <v>0</v>
          </cell>
          <cell r="M268">
            <v>34102</v>
          </cell>
          <cell r="N268">
            <v>0</v>
          </cell>
        </row>
        <row r="269">
          <cell r="A269">
            <v>512927</v>
          </cell>
          <cell r="B269">
            <v>30.1</v>
          </cell>
          <cell r="C269">
            <v>241</v>
          </cell>
          <cell r="D269">
            <v>4000</v>
          </cell>
          <cell r="E269">
            <v>36985</v>
          </cell>
          <cell r="F269" t="str">
            <v>I</v>
          </cell>
          <cell r="G269" t="str">
            <v>YOUNG CONSULTING ENGINEERS PTY LTD</v>
          </cell>
          <cell r="H269" t="str">
            <v>Ochmanski, Mrs. Dana</v>
          </cell>
          <cell r="I269" t="str">
            <v>Network Services</v>
          </cell>
          <cell r="J269" t="str">
            <v>Full Payment</v>
          </cell>
          <cell r="K269">
            <v>11</v>
          </cell>
          <cell r="L269">
            <v>0</v>
          </cell>
          <cell r="M269">
            <v>34102</v>
          </cell>
          <cell r="N269">
            <v>0</v>
          </cell>
        </row>
        <row r="270">
          <cell r="A270">
            <v>512928</v>
          </cell>
          <cell r="B270">
            <v>30.1</v>
          </cell>
          <cell r="C270">
            <v>326</v>
          </cell>
          <cell r="D270">
            <v>12280.18</v>
          </cell>
          <cell r="E270">
            <v>37048</v>
          </cell>
          <cell r="F270" t="str">
            <v>I</v>
          </cell>
          <cell r="G270" t="str">
            <v>SIMEONOV CIVIL ENGINEERING CONTRACTORS</v>
          </cell>
          <cell r="H270" t="str">
            <v>Singh, Mr. Darshan</v>
          </cell>
          <cell r="I270" t="str">
            <v>Ancillary-Design</v>
          </cell>
          <cell r="J270" t="str">
            <v>Full Payment</v>
          </cell>
          <cell r="K270">
            <v>11</v>
          </cell>
          <cell r="L270">
            <v>0</v>
          </cell>
          <cell r="M270">
            <v>34102</v>
          </cell>
          <cell r="N270">
            <v>0</v>
          </cell>
        </row>
        <row r="271">
          <cell r="A271">
            <v>512929</v>
          </cell>
          <cell r="B271">
            <v>30.1</v>
          </cell>
          <cell r="C271">
            <v>207</v>
          </cell>
          <cell r="D271">
            <v>6480</v>
          </cell>
          <cell r="E271">
            <v>36956</v>
          </cell>
          <cell r="F271" t="str">
            <v>I</v>
          </cell>
          <cell r="G271" t="str">
            <v>CANBERRA INVESTMENT CORPORATION</v>
          </cell>
          <cell r="H271" t="str">
            <v>Walisundara, Mrs. Lakshmi</v>
          </cell>
          <cell r="I271" t="str">
            <v>Ancillary-Design</v>
          </cell>
          <cell r="J271" t="str">
            <v>Full Payment</v>
          </cell>
          <cell r="K271">
            <v>11</v>
          </cell>
          <cell r="L271">
            <v>0</v>
          </cell>
          <cell r="M271">
            <v>34102</v>
          </cell>
          <cell r="N271">
            <v>0</v>
          </cell>
        </row>
        <row r="272">
          <cell r="A272">
            <v>512930</v>
          </cell>
          <cell r="B272">
            <v>30.1</v>
          </cell>
          <cell r="C272">
            <v>212</v>
          </cell>
          <cell r="D272">
            <v>4395</v>
          </cell>
          <cell r="E272">
            <v>36958</v>
          </cell>
          <cell r="F272" t="str">
            <v>I</v>
          </cell>
          <cell r="G272" t="str">
            <v>INTERGRATED CONSTRUCTION (MANAGEMENT SERVICES)</v>
          </cell>
          <cell r="H272" t="str">
            <v>Smith, Mr. Gary</v>
          </cell>
          <cell r="I272" t="str">
            <v>Ancillary-Design</v>
          </cell>
          <cell r="J272" t="str">
            <v>Full Payment</v>
          </cell>
          <cell r="K272">
            <v>11</v>
          </cell>
          <cell r="L272">
            <v>0</v>
          </cell>
          <cell r="M272">
            <v>34102</v>
          </cell>
          <cell r="N272">
            <v>0</v>
          </cell>
        </row>
        <row r="273">
          <cell r="A273">
            <v>512932</v>
          </cell>
          <cell r="B273">
            <v>30.1</v>
          </cell>
          <cell r="C273">
            <v>206</v>
          </cell>
          <cell r="D273">
            <v>880</v>
          </cell>
          <cell r="E273">
            <v>36956</v>
          </cell>
          <cell r="F273" t="str">
            <v>I</v>
          </cell>
          <cell r="G273" t="str">
            <v>IMAGE CONSTRUCTION</v>
          </cell>
          <cell r="H273" t="str">
            <v>Ochmanski, Mrs. Dana</v>
          </cell>
          <cell r="I273" t="str">
            <v>Network Systems</v>
          </cell>
          <cell r="J273" t="str">
            <v>Full Payment</v>
          </cell>
          <cell r="K273">
            <v>11</v>
          </cell>
          <cell r="L273">
            <v>0</v>
          </cell>
          <cell r="M273">
            <v>34102</v>
          </cell>
          <cell r="N273">
            <v>0</v>
          </cell>
        </row>
        <row r="274">
          <cell r="A274">
            <v>512933</v>
          </cell>
          <cell r="B274">
            <v>30.1</v>
          </cell>
          <cell r="C274">
            <v>200</v>
          </cell>
          <cell r="D274">
            <v>321.67</v>
          </cell>
          <cell r="E274">
            <v>36944</v>
          </cell>
          <cell r="F274" t="str">
            <v>I</v>
          </cell>
          <cell r="G274" t="str">
            <v>KONSTANTINOU GROUP</v>
          </cell>
          <cell r="H274" t="str">
            <v>Singh, Mr. Darshan</v>
          </cell>
          <cell r="I274" t="str">
            <v>Ancillary-Design</v>
          </cell>
          <cell r="J274" t="str">
            <v>Full Payment</v>
          </cell>
          <cell r="K274">
            <v>11</v>
          </cell>
          <cell r="L274">
            <v>0</v>
          </cell>
          <cell r="M274">
            <v>34102</v>
          </cell>
          <cell r="N274">
            <v>0</v>
          </cell>
        </row>
        <row r="275">
          <cell r="A275">
            <v>512936</v>
          </cell>
          <cell r="B275">
            <v>30.1</v>
          </cell>
          <cell r="C275">
            <v>323</v>
          </cell>
          <cell r="D275">
            <v>590.91</v>
          </cell>
          <cell r="E275">
            <v>37048</v>
          </cell>
          <cell r="F275" t="str">
            <v>I</v>
          </cell>
          <cell r="G275" t="str">
            <v>BINUTTI CONSTRUCTIONS PTY LTD</v>
          </cell>
          <cell r="H275" t="str">
            <v>Ochmanski, Mrs. Dana</v>
          </cell>
          <cell r="I275" t="str">
            <v>CUSTOMER SERVICES</v>
          </cell>
          <cell r="J275" t="str">
            <v>Full Payment</v>
          </cell>
          <cell r="K275">
            <v>11</v>
          </cell>
          <cell r="L275">
            <v>0</v>
          </cell>
          <cell r="M275">
            <v>34102</v>
          </cell>
          <cell r="N275">
            <v>0</v>
          </cell>
        </row>
        <row r="276">
          <cell r="A276">
            <v>512942</v>
          </cell>
          <cell r="B276">
            <v>30.1</v>
          </cell>
          <cell r="C276">
            <v>377</v>
          </cell>
          <cell r="D276">
            <v>4296</v>
          </cell>
          <cell r="E276">
            <v>37104</v>
          </cell>
          <cell r="F276" t="str">
            <v>I</v>
          </cell>
          <cell r="G276" t="str">
            <v>NARONA HOMES</v>
          </cell>
          <cell r="H276" t="str">
            <v>Peisley, Mr. Warren</v>
          </cell>
          <cell r="I276" t="str">
            <v>Elec Ntwk Project</v>
          </cell>
          <cell r="J276" t="str">
            <v>Full Payment</v>
          </cell>
          <cell r="K276">
            <v>11</v>
          </cell>
          <cell r="L276">
            <v>0</v>
          </cell>
          <cell r="M276">
            <v>34102</v>
          </cell>
          <cell r="N276">
            <v>0</v>
          </cell>
        </row>
        <row r="277">
          <cell r="A277">
            <v>512943</v>
          </cell>
          <cell r="B277">
            <v>10.1</v>
          </cell>
          <cell r="C277">
            <v>519</v>
          </cell>
          <cell r="D277">
            <v>4385</v>
          </cell>
          <cell r="E277">
            <v>37229</v>
          </cell>
          <cell r="F277" t="str">
            <v>I</v>
          </cell>
          <cell r="G277" t="str">
            <v>R&amp;B (ESM) ENTERPRISES</v>
          </cell>
          <cell r="H277" t="str">
            <v>Singh, Mr. Darshan</v>
          </cell>
          <cell r="I277" t="str">
            <v>Elec Ntwk Project</v>
          </cell>
          <cell r="J277" t="str">
            <v>Full Payment</v>
          </cell>
          <cell r="K277">
            <v>11</v>
          </cell>
          <cell r="L277">
            <v>0</v>
          </cell>
          <cell r="M277">
            <v>34102</v>
          </cell>
          <cell r="N277">
            <v>0</v>
          </cell>
        </row>
        <row r="278">
          <cell r="A278">
            <v>512952</v>
          </cell>
          <cell r="B278">
            <v>30.1</v>
          </cell>
          <cell r="C278">
            <v>285</v>
          </cell>
          <cell r="D278">
            <v>57055</v>
          </cell>
          <cell r="E278">
            <v>37022</v>
          </cell>
          <cell r="F278" t="str">
            <v>I</v>
          </cell>
          <cell r="G278" t="str">
            <v>OSBORNE CONSULTANTS PTY LTD</v>
          </cell>
          <cell r="H278" t="str">
            <v>Smith, Mr. Gary</v>
          </cell>
          <cell r="I278" t="str">
            <v>Ancillary-Design</v>
          </cell>
          <cell r="J278" t="str">
            <v>50% or 100% Payment</v>
          </cell>
          <cell r="K278">
            <v>11</v>
          </cell>
          <cell r="L278">
            <v>0</v>
          </cell>
          <cell r="M278">
            <v>34102</v>
          </cell>
          <cell r="N278">
            <v>0</v>
          </cell>
        </row>
        <row r="279">
          <cell r="A279">
            <v>512954</v>
          </cell>
          <cell r="B279">
            <v>30.1</v>
          </cell>
          <cell r="C279">
            <v>223</v>
          </cell>
          <cell r="D279">
            <v>2591</v>
          </cell>
          <cell r="E279">
            <v>37131</v>
          </cell>
          <cell r="F279" t="str">
            <v>I</v>
          </cell>
          <cell r="G279" t="str">
            <v>NDC</v>
          </cell>
          <cell r="H279" t="str">
            <v>Ochmanski, Mrs. Dana</v>
          </cell>
          <cell r="I279" t="str">
            <v>Network Systems</v>
          </cell>
          <cell r="J279" t="str">
            <v>Full Payment</v>
          </cell>
          <cell r="K279">
            <v>11</v>
          </cell>
          <cell r="L279">
            <v>0</v>
          </cell>
          <cell r="M279">
            <v>34102</v>
          </cell>
          <cell r="N279">
            <v>0</v>
          </cell>
        </row>
        <row r="280">
          <cell r="A280">
            <v>512955</v>
          </cell>
          <cell r="B280">
            <v>30.1</v>
          </cell>
          <cell r="C280">
            <v>324</v>
          </cell>
          <cell r="D280">
            <v>845.45</v>
          </cell>
          <cell r="E280">
            <v>37048</v>
          </cell>
          <cell r="F280" t="str">
            <v>I</v>
          </cell>
          <cell r="G280" t="str">
            <v>ECOWISE SERVICES AUSTRALIA PTY LTD</v>
          </cell>
          <cell r="H280" t="str">
            <v>Singh, Mr. Darshan</v>
          </cell>
          <cell r="I280" t="str">
            <v>Ancillary-Design</v>
          </cell>
          <cell r="J280" t="str">
            <v>Full Payment</v>
          </cell>
          <cell r="K280">
            <v>11</v>
          </cell>
          <cell r="L280">
            <v>0</v>
          </cell>
          <cell r="M280">
            <v>34102</v>
          </cell>
          <cell r="N280">
            <v>0</v>
          </cell>
        </row>
        <row r="281">
          <cell r="A281">
            <v>512956</v>
          </cell>
          <cell r="B281">
            <v>30.1</v>
          </cell>
          <cell r="C281">
            <v>542</v>
          </cell>
          <cell r="D281">
            <v>9850</v>
          </cell>
          <cell r="E281">
            <v>37258</v>
          </cell>
          <cell r="F281" t="str">
            <v>I</v>
          </cell>
          <cell r="G281" t="str">
            <v>Techno Build Developments</v>
          </cell>
          <cell r="H281" t="str">
            <v>Cortes, Frank</v>
          </cell>
          <cell r="I281" t="str">
            <v>Ancillary Project</v>
          </cell>
          <cell r="J281" t="str">
            <v>Full Payment</v>
          </cell>
          <cell r="K281">
            <v>11</v>
          </cell>
          <cell r="L281">
            <v>0</v>
          </cell>
          <cell r="M281">
            <v>34102</v>
          </cell>
          <cell r="N281">
            <v>0</v>
          </cell>
        </row>
        <row r="282">
          <cell r="A282">
            <v>512957</v>
          </cell>
          <cell r="B282">
            <v>30.1</v>
          </cell>
          <cell r="C282">
            <v>232</v>
          </cell>
          <cell r="D282">
            <v>6878</v>
          </cell>
          <cell r="E282">
            <v>36978</v>
          </cell>
          <cell r="F282" t="str">
            <v>I</v>
          </cell>
          <cell r="G282" t="str">
            <v>RENAISSANCE BUILDING &amp; DESIGN</v>
          </cell>
          <cell r="H282" t="str">
            <v>Smith, Mr. Gary</v>
          </cell>
          <cell r="I282" t="str">
            <v>Ancillary-Design</v>
          </cell>
          <cell r="J282" t="str">
            <v>Full Payment</v>
          </cell>
          <cell r="K282">
            <v>11</v>
          </cell>
          <cell r="L282">
            <v>0</v>
          </cell>
          <cell r="M282">
            <v>34102</v>
          </cell>
          <cell r="N282">
            <v>0</v>
          </cell>
        </row>
        <row r="283">
          <cell r="A283">
            <v>512958</v>
          </cell>
          <cell r="B283">
            <v>30.1</v>
          </cell>
          <cell r="C283">
            <v>322</v>
          </cell>
          <cell r="D283">
            <v>7134</v>
          </cell>
          <cell r="E283">
            <v>37048</v>
          </cell>
          <cell r="F283" t="str">
            <v>I</v>
          </cell>
          <cell r="G283" t="str">
            <v>CIC PENDON PTY LTD</v>
          </cell>
          <cell r="H283" t="str">
            <v>Maguire, Paul</v>
          </cell>
          <cell r="I283" t="str">
            <v>Ancillary Project</v>
          </cell>
          <cell r="J283" t="str">
            <v>Full Payment</v>
          </cell>
          <cell r="K283">
            <v>11</v>
          </cell>
          <cell r="L283">
            <v>0</v>
          </cell>
          <cell r="M283">
            <v>34102</v>
          </cell>
          <cell r="N283">
            <v>0</v>
          </cell>
        </row>
        <row r="284">
          <cell r="A284">
            <v>512960</v>
          </cell>
          <cell r="B284">
            <v>30.1</v>
          </cell>
          <cell r="C284">
            <v>304</v>
          </cell>
          <cell r="D284">
            <v>18712</v>
          </cell>
          <cell r="E284">
            <v>37033</v>
          </cell>
          <cell r="F284" t="str">
            <v>I</v>
          </cell>
          <cell r="G284" t="str">
            <v>CHAPMAN CONSTRUCTIONS</v>
          </cell>
          <cell r="H284" t="str">
            <v>Smith, Mr. Gary</v>
          </cell>
          <cell r="I284" t="str">
            <v>Ancillary-Design</v>
          </cell>
          <cell r="J284" t="str">
            <v>Full Payment</v>
          </cell>
          <cell r="K284">
            <v>11</v>
          </cell>
          <cell r="L284">
            <v>0</v>
          </cell>
          <cell r="M284">
            <v>34102</v>
          </cell>
          <cell r="N284">
            <v>0</v>
          </cell>
        </row>
        <row r="285">
          <cell r="A285">
            <v>512963</v>
          </cell>
          <cell r="B285">
            <v>30.1</v>
          </cell>
          <cell r="C285">
            <v>240</v>
          </cell>
          <cell r="D285">
            <v>15583.25</v>
          </cell>
          <cell r="E285">
            <v>36984</v>
          </cell>
          <cell r="F285" t="str">
            <v>I</v>
          </cell>
          <cell r="G285" t="str">
            <v>BIBBY RUSDEN THOMSON CONSULTING ENGINEERS</v>
          </cell>
          <cell r="H285" t="str">
            <v>Singh, Mr. Darshan</v>
          </cell>
          <cell r="I285" t="str">
            <v>Ancillary-Design</v>
          </cell>
          <cell r="J285" t="str">
            <v>Full Payment</v>
          </cell>
          <cell r="K285">
            <v>11</v>
          </cell>
          <cell r="L285">
            <v>0</v>
          </cell>
          <cell r="M285">
            <v>34102</v>
          </cell>
          <cell r="N285">
            <v>0</v>
          </cell>
        </row>
        <row r="286">
          <cell r="A286">
            <v>512967</v>
          </cell>
          <cell r="B286">
            <v>30.1</v>
          </cell>
          <cell r="C286">
            <v>330</v>
          </cell>
          <cell r="D286">
            <v>181100</v>
          </cell>
          <cell r="E286">
            <v>37050</v>
          </cell>
          <cell r="F286" t="str">
            <v>I</v>
          </cell>
          <cell r="G286" t="str">
            <v>URBAN SERVICES</v>
          </cell>
          <cell r="H286" t="str">
            <v>Walisundara, Mrs. Lakshmi</v>
          </cell>
          <cell r="I286" t="str">
            <v>Ancillary-Design</v>
          </cell>
          <cell r="J286" t="str">
            <v>Government Order</v>
          </cell>
          <cell r="K286">
            <v>11</v>
          </cell>
          <cell r="L286">
            <v>0</v>
          </cell>
          <cell r="M286">
            <v>34102</v>
          </cell>
          <cell r="N286">
            <v>0</v>
          </cell>
        </row>
        <row r="287">
          <cell r="A287">
            <v>512968</v>
          </cell>
          <cell r="B287">
            <v>30.1</v>
          </cell>
          <cell r="C287">
            <v>247</v>
          </cell>
          <cell r="D287">
            <v>6068.18</v>
          </cell>
          <cell r="E287">
            <v>36990</v>
          </cell>
          <cell r="F287" t="str">
            <v>I</v>
          </cell>
          <cell r="G287" t="str">
            <v>SANDSPOINT PTY LTD</v>
          </cell>
          <cell r="H287" t="str">
            <v>Singh, Mr. Darshan</v>
          </cell>
          <cell r="I287" t="str">
            <v>Ancillary-Design</v>
          </cell>
          <cell r="J287" t="str">
            <v>Full Payment</v>
          </cell>
          <cell r="K287">
            <v>11</v>
          </cell>
          <cell r="L287">
            <v>0</v>
          </cell>
          <cell r="M287">
            <v>34102</v>
          </cell>
          <cell r="N287">
            <v>0</v>
          </cell>
        </row>
        <row r="288">
          <cell r="A288">
            <v>512969</v>
          </cell>
          <cell r="B288">
            <v>30.1</v>
          </cell>
          <cell r="C288">
            <v>245</v>
          </cell>
          <cell r="D288">
            <v>1115</v>
          </cell>
          <cell r="E288">
            <v>36987</v>
          </cell>
          <cell r="F288" t="str">
            <v>I</v>
          </cell>
          <cell r="G288" t="str">
            <v>CANBERRA INVESTMENT CORPORATION</v>
          </cell>
          <cell r="H288" t="str">
            <v>Walisundara, Mrs. Lakshmi</v>
          </cell>
          <cell r="I288" t="str">
            <v>Ancillary-Design</v>
          </cell>
          <cell r="J288" t="str">
            <v>Full Payment</v>
          </cell>
          <cell r="K288">
            <v>11</v>
          </cell>
          <cell r="L288">
            <v>0</v>
          </cell>
          <cell r="M288">
            <v>34102</v>
          </cell>
          <cell r="N288">
            <v>0</v>
          </cell>
        </row>
        <row r="289">
          <cell r="A289">
            <v>512970</v>
          </cell>
          <cell r="B289">
            <v>30.1</v>
          </cell>
          <cell r="C289">
            <v>251</v>
          </cell>
          <cell r="D289">
            <v>13876</v>
          </cell>
          <cell r="E289">
            <v>36992</v>
          </cell>
          <cell r="F289" t="str">
            <v>I</v>
          </cell>
          <cell r="G289" t="str">
            <v>DEFENCE HOUSING AUTHORITY</v>
          </cell>
          <cell r="H289" t="str">
            <v>Peisley, Mr. Warren</v>
          </cell>
          <cell r="I289" t="str">
            <v>Ancillary-Design</v>
          </cell>
          <cell r="J289" t="str">
            <v>Full Payment</v>
          </cell>
          <cell r="K289">
            <v>11</v>
          </cell>
          <cell r="L289">
            <v>0</v>
          </cell>
          <cell r="M289">
            <v>34102</v>
          </cell>
          <cell r="N289">
            <v>0</v>
          </cell>
        </row>
        <row r="290">
          <cell r="A290">
            <v>512972</v>
          </cell>
          <cell r="B290">
            <v>30.1</v>
          </cell>
          <cell r="C290">
            <v>336</v>
          </cell>
          <cell r="D290">
            <v>1150</v>
          </cell>
          <cell r="E290">
            <v>37060</v>
          </cell>
          <cell r="F290" t="str">
            <v>I</v>
          </cell>
          <cell r="G290" t="str">
            <v>DALE &amp; HITCHCOCK</v>
          </cell>
          <cell r="H290" t="str">
            <v>Singh, Mr. Darshan</v>
          </cell>
          <cell r="I290" t="str">
            <v>Ancillary-Design</v>
          </cell>
          <cell r="J290" t="str">
            <v>Full Payment</v>
          </cell>
          <cell r="K290">
            <v>11</v>
          </cell>
          <cell r="L290">
            <v>0</v>
          </cell>
          <cell r="M290">
            <v>34102</v>
          </cell>
          <cell r="N290">
            <v>0</v>
          </cell>
        </row>
        <row r="291">
          <cell r="A291">
            <v>512973</v>
          </cell>
          <cell r="B291">
            <v>30.1</v>
          </cell>
          <cell r="C291">
            <v>260</v>
          </cell>
          <cell r="D291">
            <v>3293</v>
          </cell>
          <cell r="E291">
            <v>37000</v>
          </cell>
          <cell r="F291" t="str">
            <v>I</v>
          </cell>
          <cell r="G291" t="str">
            <v>ESSENTIAL LIGHTING &amp; ELECTRICAL SERVICES</v>
          </cell>
          <cell r="H291" t="str">
            <v>Singh, Mr. Darshan</v>
          </cell>
          <cell r="I291" t="str">
            <v>Ancillary-General</v>
          </cell>
          <cell r="J291" t="str">
            <v>Full Payment</v>
          </cell>
          <cell r="K291">
            <v>11</v>
          </cell>
          <cell r="L291">
            <v>0</v>
          </cell>
          <cell r="M291">
            <v>34102</v>
          </cell>
          <cell r="N291">
            <v>0</v>
          </cell>
        </row>
        <row r="292">
          <cell r="A292">
            <v>512974</v>
          </cell>
          <cell r="B292">
            <v>10.1</v>
          </cell>
          <cell r="C292">
            <v>421</v>
          </cell>
          <cell r="D292">
            <v>2772.73</v>
          </cell>
          <cell r="E292">
            <v>37146</v>
          </cell>
          <cell r="F292" t="str">
            <v>I</v>
          </cell>
          <cell r="G292" t="str">
            <v>ACCLAIM CONTRACTORS</v>
          </cell>
          <cell r="H292" t="str">
            <v>Singh, Mr. Darshan</v>
          </cell>
          <cell r="I292" t="str">
            <v>Elec Ntwk Project</v>
          </cell>
          <cell r="J292" t="str">
            <v>Full Payment</v>
          </cell>
          <cell r="K292">
            <v>11</v>
          </cell>
          <cell r="L292">
            <v>0</v>
          </cell>
          <cell r="M292">
            <v>34102</v>
          </cell>
          <cell r="N292">
            <v>0</v>
          </cell>
        </row>
        <row r="293">
          <cell r="A293">
            <v>512975</v>
          </cell>
          <cell r="B293">
            <v>30.1</v>
          </cell>
          <cell r="C293">
            <v>399</v>
          </cell>
          <cell r="D293">
            <v>6689</v>
          </cell>
          <cell r="E293">
            <v>37125</v>
          </cell>
          <cell r="F293" t="str">
            <v>I</v>
          </cell>
          <cell r="G293" t="str">
            <v>IC FORMWORK PTY LTD</v>
          </cell>
          <cell r="H293" t="str">
            <v>Peisley, Mr. Warren</v>
          </cell>
          <cell r="I293" t="str">
            <v>Elec Ntwk Project</v>
          </cell>
          <cell r="J293" t="str">
            <v>Full Payment</v>
          </cell>
          <cell r="K293">
            <v>11</v>
          </cell>
          <cell r="L293">
            <v>0</v>
          </cell>
          <cell r="M293">
            <v>34102</v>
          </cell>
          <cell r="N293">
            <v>0</v>
          </cell>
        </row>
        <row r="294">
          <cell r="A294">
            <v>512976</v>
          </cell>
          <cell r="B294">
            <v>30.1</v>
          </cell>
          <cell r="C294">
            <v>307</v>
          </cell>
          <cell r="D294">
            <v>144859</v>
          </cell>
          <cell r="E294">
            <v>37034</v>
          </cell>
          <cell r="F294" t="str">
            <v>I</v>
          </cell>
          <cell r="G294" t="str">
            <v>CANBERRA INVESTMENT CORPORATION</v>
          </cell>
          <cell r="H294" t="str">
            <v>Peisley, Mr. Warren</v>
          </cell>
          <cell r="I294" t="str">
            <v>Ancillary-Design</v>
          </cell>
          <cell r="J294" t="str">
            <v>50% or 100% Payment</v>
          </cell>
          <cell r="K294">
            <v>11</v>
          </cell>
          <cell r="L294">
            <v>0</v>
          </cell>
          <cell r="M294">
            <v>34102</v>
          </cell>
          <cell r="N294">
            <v>0</v>
          </cell>
        </row>
        <row r="295">
          <cell r="A295">
            <v>512978</v>
          </cell>
          <cell r="B295">
            <v>30.1</v>
          </cell>
          <cell r="C295">
            <v>270</v>
          </cell>
          <cell r="D295">
            <v>1090.9100000000001</v>
          </cell>
          <cell r="E295">
            <v>37082</v>
          </cell>
          <cell r="F295" t="str">
            <v>I</v>
          </cell>
          <cell r="G295" t="str">
            <v>TOTALCARE INDUSTRIES LTD</v>
          </cell>
          <cell r="H295" t="str">
            <v>Singh, Mr. Darshan</v>
          </cell>
          <cell r="I295" t="str">
            <v>Ancillary-Design</v>
          </cell>
          <cell r="J295" t="str">
            <v>Full Payment</v>
          </cell>
          <cell r="K295">
            <v>11</v>
          </cell>
          <cell r="L295">
            <v>0</v>
          </cell>
          <cell r="M295">
            <v>34102</v>
          </cell>
          <cell r="N295">
            <v>0</v>
          </cell>
        </row>
        <row r="296">
          <cell r="A296">
            <v>512979</v>
          </cell>
          <cell r="B296">
            <v>30.1</v>
          </cell>
          <cell r="C296">
            <v>271</v>
          </cell>
          <cell r="D296">
            <v>17500</v>
          </cell>
          <cell r="E296">
            <v>37082</v>
          </cell>
          <cell r="F296" t="str">
            <v xml:space="preserve"> </v>
          </cell>
          <cell r="G296" t="str">
            <v>OVE ARUP &amp; PARTNERS</v>
          </cell>
          <cell r="H296" t="str">
            <v>Singh, Mr. Darshan</v>
          </cell>
          <cell r="I296" t="str">
            <v>Ancillary-Design</v>
          </cell>
          <cell r="J296" t="str">
            <v>Full Payment</v>
          </cell>
          <cell r="K296">
            <v>11</v>
          </cell>
          <cell r="L296">
            <v>0</v>
          </cell>
          <cell r="M296">
            <v>34102</v>
          </cell>
          <cell r="N296">
            <v>0</v>
          </cell>
        </row>
        <row r="297">
          <cell r="A297">
            <v>512982</v>
          </cell>
          <cell r="B297">
            <v>30.1</v>
          </cell>
          <cell r="C297">
            <v>266</v>
          </cell>
          <cell r="D297">
            <v>7346</v>
          </cell>
          <cell r="E297">
            <v>37005</v>
          </cell>
          <cell r="F297" t="str">
            <v>I</v>
          </cell>
          <cell r="G297" t="str">
            <v>AGILITY SERVICES</v>
          </cell>
          <cell r="H297" t="str">
            <v>Maguire, Paul</v>
          </cell>
          <cell r="I297" t="str">
            <v>Ancillary-Design</v>
          </cell>
          <cell r="J297" t="str">
            <v>Full Payment</v>
          </cell>
          <cell r="K297">
            <v>11</v>
          </cell>
          <cell r="L297">
            <v>0</v>
          </cell>
          <cell r="M297">
            <v>34102</v>
          </cell>
          <cell r="N297">
            <v>0</v>
          </cell>
        </row>
        <row r="298">
          <cell r="A298">
            <v>512984</v>
          </cell>
          <cell r="B298">
            <v>1</v>
          </cell>
          <cell r="C298">
            <v>254</v>
          </cell>
          <cell r="D298">
            <v>4490</v>
          </cell>
          <cell r="E298">
            <v>36993</v>
          </cell>
          <cell r="F298" t="str">
            <v>I</v>
          </cell>
          <cell r="G298" t="str">
            <v>HALL MR A</v>
          </cell>
          <cell r="H298" t="str">
            <v>Maguire, Paul</v>
          </cell>
          <cell r="I298" t="str">
            <v>Ancillary Project</v>
          </cell>
          <cell r="J298" t="str">
            <v>Full Payment</v>
          </cell>
          <cell r="K298">
            <v>11</v>
          </cell>
          <cell r="L298">
            <v>0</v>
          </cell>
          <cell r="M298">
            <v>34102</v>
          </cell>
          <cell r="N298">
            <v>0</v>
          </cell>
        </row>
        <row r="299">
          <cell r="A299">
            <v>512985</v>
          </cell>
          <cell r="B299">
            <v>30.1</v>
          </cell>
          <cell r="C299">
            <v>473</v>
          </cell>
          <cell r="D299">
            <v>30920</v>
          </cell>
          <cell r="E299">
            <v>37196</v>
          </cell>
          <cell r="F299" t="str">
            <v>I</v>
          </cell>
          <cell r="G299" t="str">
            <v>Mr Ross Turton</v>
          </cell>
          <cell r="H299" t="str">
            <v>Walisundara, Mrs. Lakshmi</v>
          </cell>
          <cell r="I299" t="str">
            <v>Ancillary Project</v>
          </cell>
          <cell r="J299" t="str">
            <v>Full Payment</v>
          </cell>
          <cell r="K299">
            <v>11</v>
          </cell>
          <cell r="L299">
            <v>0</v>
          </cell>
          <cell r="M299">
            <v>34102</v>
          </cell>
          <cell r="N299">
            <v>0</v>
          </cell>
        </row>
        <row r="300">
          <cell r="A300">
            <v>512987</v>
          </cell>
          <cell r="B300">
            <v>30.1</v>
          </cell>
          <cell r="C300">
            <v>280</v>
          </cell>
          <cell r="D300">
            <v>3300</v>
          </cell>
          <cell r="E300">
            <v>37020</v>
          </cell>
          <cell r="F300" t="str">
            <v>I</v>
          </cell>
          <cell r="G300" t="str">
            <v>SUTTON &amp; HORSLEY PROJECTS PTY LTD</v>
          </cell>
          <cell r="H300" t="str">
            <v>Ochmanski, Mrs. Dana</v>
          </cell>
          <cell r="I300" t="str">
            <v>Ancillary-Design</v>
          </cell>
          <cell r="J300" t="str">
            <v>Full Payment</v>
          </cell>
          <cell r="K300">
            <v>11</v>
          </cell>
          <cell r="L300">
            <v>0</v>
          </cell>
          <cell r="M300">
            <v>34102</v>
          </cell>
          <cell r="N300">
            <v>0</v>
          </cell>
        </row>
        <row r="301">
          <cell r="A301">
            <v>512988</v>
          </cell>
          <cell r="B301">
            <v>30.1</v>
          </cell>
          <cell r="C301">
            <v>284</v>
          </cell>
          <cell r="D301">
            <v>19327</v>
          </cell>
          <cell r="E301">
            <v>37022</v>
          </cell>
          <cell r="F301" t="str">
            <v>I</v>
          </cell>
          <cell r="G301" t="str">
            <v>GREGORY M &amp; S</v>
          </cell>
          <cell r="H301" t="str">
            <v>Maguire, Paul</v>
          </cell>
          <cell r="I301" t="str">
            <v>Ancillary Project</v>
          </cell>
          <cell r="J301" t="str">
            <v>Full Payment</v>
          </cell>
          <cell r="K301">
            <v>11</v>
          </cell>
          <cell r="L301">
            <v>0</v>
          </cell>
          <cell r="M301">
            <v>34102</v>
          </cell>
          <cell r="N301">
            <v>0</v>
          </cell>
        </row>
        <row r="302">
          <cell r="A302">
            <v>512993</v>
          </cell>
          <cell r="B302">
            <v>10.1</v>
          </cell>
          <cell r="C302">
            <v>467</v>
          </cell>
          <cell r="D302">
            <v>4084</v>
          </cell>
          <cell r="E302">
            <v>37190</v>
          </cell>
          <cell r="F302" t="str">
            <v>I</v>
          </cell>
          <cell r="G302" t="str">
            <v>KOUNDOURIS GROUP</v>
          </cell>
          <cell r="H302" t="str">
            <v>Roesler, Mr. Michael</v>
          </cell>
          <cell r="I302" t="str">
            <v>Elec Ntwk Project</v>
          </cell>
          <cell r="J302" t="str">
            <v>Full Payment</v>
          </cell>
          <cell r="K302">
            <v>11</v>
          </cell>
          <cell r="L302">
            <v>2101</v>
          </cell>
          <cell r="M302">
            <v>68170</v>
          </cell>
          <cell r="N302">
            <v>50200</v>
          </cell>
        </row>
        <row r="303">
          <cell r="A303">
            <v>512998</v>
          </cell>
          <cell r="B303">
            <v>30.1</v>
          </cell>
          <cell r="C303">
            <v>268</v>
          </cell>
          <cell r="D303">
            <v>1272.73</v>
          </cell>
          <cell r="E303">
            <v>37014</v>
          </cell>
          <cell r="F303" t="str">
            <v>I</v>
          </cell>
          <cell r="G303" t="str">
            <v>KONSTANTINOU GROUP</v>
          </cell>
          <cell r="H303" t="str">
            <v>Singh, Mr. Darshan</v>
          </cell>
          <cell r="I303" t="str">
            <v>Ancillary-Design</v>
          </cell>
          <cell r="J303" t="str">
            <v>Full Payment</v>
          </cell>
          <cell r="K303">
            <v>11</v>
          </cell>
          <cell r="L303">
            <v>0</v>
          </cell>
          <cell r="M303">
            <v>34102</v>
          </cell>
          <cell r="N303">
            <v>0</v>
          </cell>
        </row>
        <row r="304">
          <cell r="A304">
            <v>512999</v>
          </cell>
          <cell r="B304">
            <v>30.1</v>
          </cell>
          <cell r="C304">
            <v>343</v>
          </cell>
          <cell r="D304">
            <v>881.82</v>
          </cell>
          <cell r="E304">
            <v>37068</v>
          </cell>
          <cell r="F304" t="str">
            <v>I</v>
          </cell>
          <cell r="G304" t="str">
            <v>DOMA GROUP</v>
          </cell>
          <cell r="H304" t="str">
            <v>Singh, Mr. Darshan</v>
          </cell>
          <cell r="I304" t="str">
            <v>Ancillary-Design</v>
          </cell>
          <cell r="J304" t="str">
            <v>Full Payment</v>
          </cell>
          <cell r="K304">
            <v>11</v>
          </cell>
          <cell r="L304">
            <v>0</v>
          </cell>
          <cell r="M304">
            <v>34102</v>
          </cell>
          <cell r="N304">
            <v>0</v>
          </cell>
        </row>
        <row r="305">
          <cell r="A305">
            <v>513100</v>
          </cell>
          <cell r="B305">
            <v>10.1</v>
          </cell>
          <cell r="C305">
            <v>413</v>
          </cell>
          <cell r="D305">
            <v>5442</v>
          </cell>
          <cell r="E305">
            <v>37139</v>
          </cell>
          <cell r="F305" t="str">
            <v>I</v>
          </cell>
          <cell r="G305" t="str">
            <v>STYLE MARK CONSTRUCTIONS</v>
          </cell>
          <cell r="H305" t="str">
            <v>Singh, Mr. Darshan</v>
          </cell>
          <cell r="I305" t="str">
            <v>Elec Ntwk Project</v>
          </cell>
          <cell r="J305" t="str">
            <v>Full Payment</v>
          </cell>
          <cell r="K305">
            <v>11</v>
          </cell>
          <cell r="L305">
            <v>0</v>
          </cell>
          <cell r="M305">
            <v>34102</v>
          </cell>
          <cell r="N305">
            <v>0</v>
          </cell>
        </row>
        <row r="306">
          <cell r="A306">
            <v>513107</v>
          </cell>
          <cell r="B306">
            <v>30.1</v>
          </cell>
          <cell r="C306">
            <v>273</v>
          </cell>
          <cell r="D306">
            <v>1472.73</v>
          </cell>
          <cell r="E306">
            <v>37015</v>
          </cell>
          <cell r="F306" t="str">
            <v>I</v>
          </cell>
          <cell r="G306" t="str">
            <v>INTEGRATED CONSTRUCTION MANAGEMENT SERVICES</v>
          </cell>
          <cell r="H306" t="str">
            <v>Singh, Mr. Darshan</v>
          </cell>
          <cell r="I306" t="str">
            <v>Ancillary-Design</v>
          </cell>
          <cell r="J306" t="str">
            <v>Full Payment</v>
          </cell>
          <cell r="K306">
            <v>11</v>
          </cell>
          <cell r="L306">
            <v>0</v>
          </cell>
          <cell r="M306">
            <v>34102</v>
          </cell>
          <cell r="N306">
            <v>0</v>
          </cell>
        </row>
        <row r="307">
          <cell r="A307">
            <v>513109</v>
          </cell>
          <cell r="B307">
            <v>30.1</v>
          </cell>
          <cell r="C307">
            <v>476</v>
          </cell>
          <cell r="D307">
            <v>15119</v>
          </cell>
          <cell r="E307">
            <v>37197</v>
          </cell>
          <cell r="F307" t="str">
            <v>I</v>
          </cell>
          <cell r="G307" t="str">
            <v>MARTIN DONNELLY ELECTRICAL CONTRACTORS</v>
          </cell>
          <cell r="H307" t="str">
            <v>Malcolm, Doug</v>
          </cell>
          <cell r="I307" t="str">
            <v>Elec Ntwk Project</v>
          </cell>
          <cell r="J307" t="str">
            <v>Full Payment</v>
          </cell>
          <cell r="K307">
            <v>11</v>
          </cell>
          <cell r="L307">
            <v>0</v>
          </cell>
          <cell r="M307">
            <v>34102</v>
          </cell>
          <cell r="N307">
            <v>0</v>
          </cell>
        </row>
        <row r="308">
          <cell r="A308">
            <v>513111</v>
          </cell>
          <cell r="B308">
            <v>30.1</v>
          </cell>
          <cell r="C308">
            <v>388</v>
          </cell>
          <cell r="D308">
            <v>37588</v>
          </cell>
          <cell r="E308">
            <v>37113</v>
          </cell>
          <cell r="F308" t="str">
            <v>I</v>
          </cell>
          <cell r="G308" t="str">
            <v>BRL HARDY</v>
          </cell>
          <cell r="H308" t="str">
            <v>Maguire, Paul</v>
          </cell>
          <cell r="I308" t="str">
            <v>Ancillary Project</v>
          </cell>
          <cell r="J308" t="str">
            <v>Full Payment</v>
          </cell>
          <cell r="K308">
            <v>11</v>
          </cell>
          <cell r="L308">
            <v>0</v>
          </cell>
          <cell r="M308">
            <v>34102</v>
          </cell>
          <cell r="N308">
            <v>0</v>
          </cell>
        </row>
        <row r="309">
          <cell r="A309">
            <v>513114</v>
          </cell>
          <cell r="B309">
            <v>30.1</v>
          </cell>
          <cell r="C309">
            <v>283</v>
          </cell>
          <cell r="D309">
            <v>1515</v>
          </cell>
          <cell r="E309">
            <v>37021</v>
          </cell>
          <cell r="F309" t="str">
            <v>I</v>
          </cell>
          <cell r="G309" t="str">
            <v>JOHN AYRES ELECTRICAL</v>
          </cell>
          <cell r="H309" t="str">
            <v>Singh, Mr. Darshan</v>
          </cell>
          <cell r="I309" t="str">
            <v>Ancillary-Design</v>
          </cell>
          <cell r="J309" t="str">
            <v>Full Payment</v>
          </cell>
          <cell r="K309">
            <v>11</v>
          </cell>
          <cell r="L309">
            <v>0</v>
          </cell>
          <cell r="M309">
            <v>34102</v>
          </cell>
          <cell r="N309">
            <v>0</v>
          </cell>
        </row>
        <row r="310">
          <cell r="A310">
            <v>513115</v>
          </cell>
          <cell r="B310">
            <v>30.1</v>
          </cell>
          <cell r="C310">
            <v>318</v>
          </cell>
          <cell r="D310">
            <v>3950</v>
          </cell>
          <cell r="E310">
            <v>37041</v>
          </cell>
          <cell r="F310" t="str">
            <v>I</v>
          </cell>
          <cell r="G310" t="str">
            <v>GINNS ELECTRICAL CO PTY LTD</v>
          </cell>
          <cell r="H310" t="str">
            <v>Ochmanski, Mrs. Dana</v>
          </cell>
          <cell r="I310" t="str">
            <v>Ancillary-Design</v>
          </cell>
          <cell r="J310" t="str">
            <v>Full Payment</v>
          </cell>
          <cell r="K310">
            <v>11</v>
          </cell>
          <cell r="L310">
            <v>0</v>
          </cell>
          <cell r="M310">
            <v>34102</v>
          </cell>
          <cell r="N310">
            <v>0</v>
          </cell>
        </row>
        <row r="311">
          <cell r="A311">
            <v>513118</v>
          </cell>
          <cell r="B311">
            <v>10.1</v>
          </cell>
          <cell r="C311">
            <v>580</v>
          </cell>
          <cell r="D311">
            <v>15759</v>
          </cell>
          <cell r="E311">
            <v>37305</v>
          </cell>
          <cell r="F311" t="str">
            <v>I</v>
          </cell>
          <cell r="G311" t="str">
            <v>BOVIS LEND LEASE</v>
          </cell>
          <cell r="H311" t="str">
            <v>Malcolm, Doug</v>
          </cell>
          <cell r="I311" t="str">
            <v>Elec Ntwk Project</v>
          </cell>
          <cell r="J311" t="str">
            <v>Full Payment</v>
          </cell>
          <cell r="K311">
            <v>11</v>
          </cell>
          <cell r="L311">
            <v>0</v>
          </cell>
          <cell r="M311">
            <v>34102</v>
          </cell>
          <cell r="N311">
            <v>0</v>
          </cell>
        </row>
        <row r="312">
          <cell r="A312">
            <v>513120</v>
          </cell>
          <cell r="B312">
            <v>30.1</v>
          </cell>
          <cell r="C312">
            <v>504</v>
          </cell>
          <cell r="D312">
            <v>8410</v>
          </cell>
          <cell r="E312">
            <v>37217</v>
          </cell>
          <cell r="F312" t="str">
            <v>I</v>
          </cell>
          <cell r="G312" t="str">
            <v>PRESTIGE BUILDING SERVICES PTY LTD</v>
          </cell>
          <cell r="H312" t="str">
            <v>Cortes, Frank</v>
          </cell>
          <cell r="I312" t="str">
            <v>Ancillary Project</v>
          </cell>
          <cell r="J312" t="str">
            <v>Full Payment</v>
          </cell>
          <cell r="K312">
            <v>11</v>
          </cell>
          <cell r="L312">
            <v>0</v>
          </cell>
          <cell r="M312">
            <v>34102</v>
          </cell>
          <cell r="N312">
            <v>0</v>
          </cell>
        </row>
        <row r="313">
          <cell r="A313">
            <v>513122</v>
          </cell>
          <cell r="B313">
            <v>30.1</v>
          </cell>
          <cell r="C313">
            <v>329</v>
          </cell>
          <cell r="D313">
            <v>3015</v>
          </cell>
          <cell r="E313">
            <v>37050</v>
          </cell>
          <cell r="F313" t="str">
            <v>I</v>
          </cell>
          <cell r="G313" t="str">
            <v>C &amp; H ELECTRICAL SERVICES</v>
          </cell>
          <cell r="H313" t="str">
            <v>Singh, Mr. Darshan</v>
          </cell>
          <cell r="I313" t="str">
            <v>Ancillary-Design</v>
          </cell>
          <cell r="J313" t="str">
            <v>Full Payment</v>
          </cell>
          <cell r="K313">
            <v>11</v>
          </cell>
          <cell r="L313">
            <v>0</v>
          </cell>
          <cell r="M313">
            <v>34102</v>
          </cell>
          <cell r="N313">
            <v>0</v>
          </cell>
        </row>
        <row r="314">
          <cell r="A314">
            <v>513124</v>
          </cell>
          <cell r="B314">
            <v>30.1</v>
          </cell>
          <cell r="C314">
            <v>351</v>
          </cell>
          <cell r="D314">
            <v>1489</v>
          </cell>
          <cell r="E314">
            <v>37075</v>
          </cell>
          <cell r="F314" t="str">
            <v>I</v>
          </cell>
          <cell r="G314" t="str">
            <v>ULTIMA CONSTRUCTIONS</v>
          </cell>
          <cell r="H314" t="str">
            <v>Singh, Mr. Darshan</v>
          </cell>
          <cell r="I314" t="str">
            <v>Ancillary-Design</v>
          </cell>
          <cell r="J314" t="str">
            <v>Full Payment</v>
          </cell>
          <cell r="K314">
            <v>11</v>
          </cell>
          <cell r="L314">
            <v>0</v>
          </cell>
          <cell r="M314">
            <v>34102</v>
          </cell>
          <cell r="N314">
            <v>0</v>
          </cell>
        </row>
        <row r="315">
          <cell r="A315">
            <v>513125</v>
          </cell>
          <cell r="B315">
            <v>10.1</v>
          </cell>
          <cell r="C315">
            <v>358</v>
          </cell>
          <cell r="D315">
            <v>1264</v>
          </cell>
          <cell r="E315">
            <v>37084</v>
          </cell>
          <cell r="F315" t="str">
            <v>I</v>
          </cell>
          <cell r="G315" t="str">
            <v>PORRECA CONSTRUCTIONS</v>
          </cell>
          <cell r="H315" t="str">
            <v>Singh, Mr. Darshan</v>
          </cell>
          <cell r="I315" t="str">
            <v>Elec Ntwk Project</v>
          </cell>
          <cell r="J315" t="str">
            <v>Full Payment</v>
          </cell>
          <cell r="K315">
            <v>11</v>
          </cell>
          <cell r="L315">
            <v>0</v>
          </cell>
          <cell r="M315">
            <v>34102</v>
          </cell>
          <cell r="N315">
            <v>0</v>
          </cell>
        </row>
        <row r="316">
          <cell r="A316">
            <v>513127</v>
          </cell>
          <cell r="B316">
            <v>30.1</v>
          </cell>
          <cell r="C316">
            <v>397</v>
          </cell>
          <cell r="D316">
            <v>14210</v>
          </cell>
          <cell r="E316">
            <v>37120</v>
          </cell>
          <cell r="F316" t="str">
            <v>I</v>
          </cell>
          <cell r="G316" t="str">
            <v>OSBORNE CONSULTANTS PTY LTD</v>
          </cell>
          <cell r="H316" t="str">
            <v>Smith, Mr. Gary</v>
          </cell>
          <cell r="I316" t="str">
            <v>Ancillary-Design</v>
          </cell>
          <cell r="J316" t="str">
            <v>50% or 100% Payment</v>
          </cell>
          <cell r="K316">
            <v>11</v>
          </cell>
          <cell r="L316">
            <v>0</v>
          </cell>
          <cell r="M316">
            <v>34102</v>
          </cell>
          <cell r="N316">
            <v>0</v>
          </cell>
        </row>
        <row r="317">
          <cell r="A317">
            <v>513128</v>
          </cell>
          <cell r="B317">
            <v>30.1</v>
          </cell>
          <cell r="C317">
            <v>394</v>
          </cell>
          <cell r="D317">
            <v>28316</v>
          </cell>
          <cell r="E317">
            <v>37120</v>
          </cell>
          <cell r="F317" t="str">
            <v>I</v>
          </cell>
          <cell r="G317" t="str">
            <v>OSBORNE CONSULTANTS PTY LTD</v>
          </cell>
          <cell r="H317" t="str">
            <v>Smith, Mr. Gary</v>
          </cell>
          <cell r="I317" t="str">
            <v>Ancillary-Design</v>
          </cell>
          <cell r="J317" t="str">
            <v>50% or 100% Payment</v>
          </cell>
          <cell r="K317">
            <v>11</v>
          </cell>
          <cell r="L317">
            <v>0</v>
          </cell>
          <cell r="M317">
            <v>34102</v>
          </cell>
          <cell r="N317">
            <v>0</v>
          </cell>
        </row>
        <row r="318">
          <cell r="A318">
            <v>513133</v>
          </cell>
          <cell r="B318">
            <v>30.1</v>
          </cell>
          <cell r="C318">
            <v>405</v>
          </cell>
          <cell r="D318">
            <v>72355</v>
          </cell>
          <cell r="E318">
            <v>37131</v>
          </cell>
          <cell r="F318" t="str">
            <v>I</v>
          </cell>
          <cell r="G318" t="str">
            <v>CANBERRA INVESTMENT CORPORATION</v>
          </cell>
          <cell r="H318" t="str">
            <v>Peisley, Mr. Warren</v>
          </cell>
          <cell r="I318" t="str">
            <v>Elec Ntwk Project</v>
          </cell>
          <cell r="J318" t="str">
            <v>50% or 100% Payment</v>
          </cell>
          <cell r="K318">
            <v>11</v>
          </cell>
          <cell r="L318">
            <v>0</v>
          </cell>
          <cell r="M318">
            <v>34102</v>
          </cell>
          <cell r="N318">
            <v>0</v>
          </cell>
        </row>
        <row r="319">
          <cell r="A319">
            <v>513136</v>
          </cell>
          <cell r="B319">
            <v>30.1</v>
          </cell>
          <cell r="C319">
            <v>385</v>
          </cell>
          <cell r="D319">
            <v>52600</v>
          </cell>
          <cell r="E319">
            <v>37112</v>
          </cell>
          <cell r="F319" t="str">
            <v>I</v>
          </cell>
          <cell r="G319" t="str">
            <v>CANBERRA ESTATE PTY LTD</v>
          </cell>
          <cell r="H319" t="str">
            <v>Ochmanski, Mrs. Dana</v>
          </cell>
          <cell r="I319" t="str">
            <v>Ancillary-General</v>
          </cell>
          <cell r="J319" t="str">
            <v>50% or 100% Payment</v>
          </cell>
          <cell r="K319">
            <v>11</v>
          </cell>
          <cell r="L319">
            <v>0</v>
          </cell>
          <cell r="M319">
            <v>34102</v>
          </cell>
          <cell r="N319">
            <v>0</v>
          </cell>
        </row>
        <row r="320">
          <cell r="A320">
            <v>513138</v>
          </cell>
          <cell r="B320">
            <v>30.1</v>
          </cell>
          <cell r="C320">
            <v>344</v>
          </cell>
          <cell r="D320">
            <v>4438</v>
          </cell>
          <cell r="E320">
            <v>37069</v>
          </cell>
          <cell r="F320" t="str">
            <v>I</v>
          </cell>
          <cell r="G320" t="str">
            <v>KAPPELLE PTY LTD</v>
          </cell>
          <cell r="H320" t="str">
            <v>Peisley, Mr. Warren</v>
          </cell>
          <cell r="I320" t="str">
            <v>Ancillary-Design</v>
          </cell>
          <cell r="J320" t="str">
            <v>Full Payment</v>
          </cell>
          <cell r="K320">
            <v>11</v>
          </cell>
          <cell r="L320">
            <v>0</v>
          </cell>
          <cell r="M320">
            <v>34102</v>
          </cell>
          <cell r="N320">
            <v>0</v>
          </cell>
        </row>
        <row r="321">
          <cell r="A321">
            <v>513141</v>
          </cell>
          <cell r="B321">
            <v>30.1</v>
          </cell>
          <cell r="C321">
            <v>338</v>
          </cell>
          <cell r="D321">
            <v>19750</v>
          </cell>
          <cell r="E321">
            <v>37061</v>
          </cell>
          <cell r="F321" t="str">
            <v>I</v>
          </cell>
          <cell r="G321" t="str">
            <v>BAULDERSTON HORNIBROOK LTD</v>
          </cell>
          <cell r="H321" t="str">
            <v>Malcolm, Doug</v>
          </cell>
          <cell r="I321" t="str">
            <v>Ancillary-Design</v>
          </cell>
          <cell r="J321" t="str">
            <v>Full Payment</v>
          </cell>
          <cell r="K321">
            <v>11</v>
          </cell>
          <cell r="L321">
            <v>0</v>
          </cell>
          <cell r="M321">
            <v>34102</v>
          </cell>
          <cell r="N321">
            <v>0</v>
          </cell>
        </row>
        <row r="322">
          <cell r="A322">
            <v>513142</v>
          </cell>
          <cell r="B322">
            <v>40.1</v>
          </cell>
          <cell r="C322">
            <v>352</v>
          </cell>
          <cell r="D322">
            <v>18571</v>
          </cell>
          <cell r="E322">
            <v>37076</v>
          </cell>
          <cell r="F322" t="str">
            <v>I</v>
          </cell>
          <cell r="G322" t="str">
            <v>HARCOURT HILL PTY LTD</v>
          </cell>
          <cell r="H322" t="str">
            <v>Peisley, Mr. Warren</v>
          </cell>
          <cell r="I322" t="str">
            <v>Elec Ntwk Project</v>
          </cell>
          <cell r="J322" t="str">
            <v>Full Payment</v>
          </cell>
          <cell r="K322">
            <v>11</v>
          </cell>
          <cell r="L322">
            <v>0</v>
          </cell>
          <cell r="M322">
            <v>34102</v>
          </cell>
          <cell r="N322">
            <v>0</v>
          </cell>
        </row>
        <row r="323">
          <cell r="A323">
            <v>513145</v>
          </cell>
          <cell r="B323">
            <v>10.1</v>
          </cell>
          <cell r="C323">
            <v>364</v>
          </cell>
          <cell r="D323">
            <v>2500</v>
          </cell>
          <cell r="E323">
            <v>37089</v>
          </cell>
          <cell r="F323" t="str">
            <v>I</v>
          </cell>
          <cell r="G323" t="str">
            <v>URBAN CONTRACTORS</v>
          </cell>
          <cell r="H323" t="str">
            <v>Singh, Mr. Darshan</v>
          </cell>
          <cell r="I323" t="str">
            <v>Elec Ntwk Project</v>
          </cell>
          <cell r="J323" t="str">
            <v>Full Payment</v>
          </cell>
          <cell r="K323">
            <v>11</v>
          </cell>
          <cell r="L323">
            <v>0</v>
          </cell>
          <cell r="M323">
            <v>34102</v>
          </cell>
          <cell r="N323">
            <v>0</v>
          </cell>
        </row>
        <row r="324">
          <cell r="A324">
            <v>513145</v>
          </cell>
          <cell r="B324">
            <v>30.1</v>
          </cell>
          <cell r="C324">
            <v>341</v>
          </cell>
          <cell r="D324">
            <v>8909.09</v>
          </cell>
          <cell r="E324">
            <v>37067</v>
          </cell>
          <cell r="F324" t="str">
            <v>I</v>
          </cell>
          <cell r="G324" t="str">
            <v>URBAN CONTRACTORS</v>
          </cell>
          <cell r="H324" t="str">
            <v>Singh, Mr. Darshan</v>
          </cell>
          <cell r="I324" t="str">
            <v>Ancillary-Design</v>
          </cell>
          <cell r="J324" t="str">
            <v>Full Payment</v>
          </cell>
          <cell r="K324">
            <v>11</v>
          </cell>
          <cell r="L324">
            <v>0</v>
          </cell>
          <cell r="M324">
            <v>34102</v>
          </cell>
          <cell r="N324">
            <v>0</v>
          </cell>
        </row>
        <row r="325">
          <cell r="A325">
            <v>513148</v>
          </cell>
          <cell r="B325">
            <v>20.100000000000001</v>
          </cell>
          <cell r="C325">
            <v>439</v>
          </cell>
          <cell r="D325">
            <v>12360</v>
          </cell>
          <cell r="E325">
            <v>37160</v>
          </cell>
          <cell r="F325" t="str">
            <v>I</v>
          </cell>
          <cell r="G325" t="str">
            <v>TRANSACT COMMUNICATIONS PTY LTD</v>
          </cell>
          <cell r="H325" t="str">
            <v>Rewal, Mr. Subhash</v>
          </cell>
          <cell r="I325" t="str">
            <v>Elec Ntwk Project</v>
          </cell>
          <cell r="J325" t="str">
            <v>Government Order</v>
          </cell>
          <cell r="K325">
            <v>11</v>
          </cell>
          <cell r="L325">
            <v>2101</v>
          </cell>
          <cell r="M325">
            <v>68170</v>
          </cell>
          <cell r="N325">
            <v>50200</v>
          </cell>
          <cell r="O325">
            <v>864</v>
          </cell>
        </row>
        <row r="326">
          <cell r="A326">
            <v>513149</v>
          </cell>
          <cell r="B326">
            <v>40.1</v>
          </cell>
          <cell r="C326">
            <v>410</v>
          </cell>
          <cell r="D326">
            <v>1565</v>
          </cell>
          <cell r="E326">
            <v>37137</v>
          </cell>
          <cell r="F326" t="str">
            <v>I</v>
          </cell>
          <cell r="G326" t="str">
            <v>RENAISSANCE BUILDING &amp; DESIGN</v>
          </cell>
          <cell r="H326" t="str">
            <v>Singh, Mr. Darshan</v>
          </cell>
          <cell r="I326" t="str">
            <v>Elec Ntwk Project</v>
          </cell>
          <cell r="J326" t="str">
            <v>Full Payment</v>
          </cell>
          <cell r="K326">
            <v>11</v>
          </cell>
          <cell r="L326">
            <v>0</v>
          </cell>
          <cell r="M326">
            <v>34102</v>
          </cell>
          <cell r="N326">
            <v>0</v>
          </cell>
        </row>
        <row r="327">
          <cell r="A327">
            <v>513151</v>
          </cell>
          <cell r="B327">
            <v>30.1</v>
          </cell>
          <cell r="C327">
            <v>415</v>
          </cell>
          <cell r="D327">
            <v>62562</v>
          </cell>
          <cell r="E327">
            <v>37144</v>
          </cell>
          <cell r="F327" t="str">
            <v>I</v>
          </cell>
          <cell r="G327" t="str">
            <v>HABITAT LAND PTY LTD</v>
          </cell>
          <cell r="H327" t="str">
            <v>Peisley, Mr. Warren</v>
          </cell>
          <cell r="I327" t="str">
            <v>Elec Ntwk Project</v>
          </cell>
          <cell r="J327" t="str">
            <v>50% or 100% Payment</v>
          </cell>
          <cell r="K327">
            <v>11</v>
          </cell>
          <cell r="L327">
            <v>0</v>
          </cell>
          <cell r="M327">
            <v>34102</v>
          </cell>
          <cell r="N327">
            <v>0</v>
          </cell>
        </row>
        <row r="328">
          <cell r="A328">
            <v>513152</v>
          </cell>
          <cell r="B328">
            <v>20.100000000000001</v>
          </cell>
          <cell r="C328">
            <v>427</v>
          </cell>
          <cell r="D328">
            <v>12240</v>
          </cell>
          <cell r="E328">
            <v>37153</v>
          </cell>
          <cell r="F328" t="str">
            <v>I</v>
          </cell>
          <cell r="G328" t="str">
            <v>PROJECT CO ORDINATION (AUSTRALIA) PTY LTD</v>
          </cell>
          <cell r="H328" t="str">
            <v>Cortes, Frank</v>
          </cell>
          <cell r="I328" t="str">
            <v>Ancillary-Design</v>
          </cell>
          <cell r="J328" t="str">
            <v>Full Payment</v>
          </cell>
          <cell r="K328">
            <v>11</v>
          </cell>
          <cell r="L328">
            <v>0</v>
          </cell>
          <cell r="M328">
            <v>34102</v>
          </cell>
          <cell r="N328">
            <v>0</v>
          </cell>
        </row>
        <row r="329">
          <cell r="A329">
            <v>513156</v>
          </cell>
          <cell r="B329">
            <v>30.1</v>
          </cell>
          <cell r="C329">
            <v>371</v>
          </cell>
          <cell r="D329">
            <v>21768</v>
          </cell>
          <cell r="E329">
            <v>37097</v>
          </cell>
          <cell r="F329" t="str">
            <v>I</v>
          </cell>
          <cell r="G329" t="str">
            <v>CANBERRA INTERNATIONAL AIRPORT</v>
          </cell>
          <cell r="H329" t="str">
            <v>Maguire, Paul</v>
          </cell>
          <cell r="I329" t="str">
            <v>Ancillary Project</v>
          </cell>
          <cell r="J329" t="str">
            <v>Full Payment</v>
          </cell>
          <cell r="K329">
            <v>11</v>
          </cell>
          <cell r="L329">
            <v>0</v>
          </cell>
          <cell r="M329">
            <v>34102</v>
          </cell>
          <cell r="N329">
            <v>0</v>
          </cell>
        </row>
        <row r="330">
          <cell r="A330">
            <v>513161</v>
          </cell>
          <cell r="B330">
            <v>30.1</v>
          </cell>
          <cell r="C330">
            <v>375</v>
          </cell>
          <cell r="D330">
            <v>2474</v>
          </cell>
          <cell r="E330">
            <v>37132</v>
          </cell>
          <cell r="F330" t="str">
            <v>I</v>
          </cell>
          <cell r="G330" t="str">
            <v>COBONOV G</v>
          </cell>
          <cell r="H330" t="str">
            <v>Maguire, Paul</v>
          </cell>
          <cell r="I330" t="str">
            <v>Ancillary Project</v>
          </cell>
          <cell r="J330" t="str">
            <v>Full Payment</v>
          </cell>
          <cell r="K330">
            <v>11</v>
          </cell>
          <cell r="L330">
            <v>0</v>
          </cell>
          <cell r="M330">
            <v>34102</v>
          </cell>
          <cell r="N330">
            <v>0</v>
          </cell>
        </row>
        <row r="331">
          <cell r="A331">
            <v>513163</v>
          </cell>
          <cell r="B331">
            <v>10.1</v>
          </cell>
          <cell r="C331">
            <v>368</v>
          </cell>
          <cell r="D331">
            <v>195</v>
          </cell>
          <cell r="E331">
            <v>37097</v>
          </cell>
          <cell r="F331" t="str">
            <v>I</v>
          </cell>
          <cell r="G331" t="str">
            <v>HJ ELECTRICS</v>
          </cell>
          <cell r="H331" t="str">
            <v>Singh, Mr. Darshan</v>
          </cell>
          <cell r="I331" t="str">
            <v>Elec Ntwk Project</v>
          </cell>
          <cell r="J331" t="str">
            <v>Full Payment</v>
          </cell>
          <cell r="K331">
            <v>11</v>
          </cell>
          <cell r="L331">
            <v>0</v>
          </cell>
          <cell r="M331">
            <v>34102</v>
          </cell>
          <cell r="N331">
            <v>0</v>
          </cell>
        </row>
        <row r="332">
          <cell r="A332">
            <v>513167</v>
          </cell>
          <cell r="B332">
            <v>30.1</v>
          </cell>
          <cell r="C332">
            <v>381</v>
          </cell>
          <cell r="D332">
            <v>3600</v>
          </cell>
          <cell r="E332">
            <v>37105</v>
          </cell>
          <cell r="F332" t="str">
            <v>I</v>
          </cell>
          <cell r="G332" t="str">
            <v>GINNS ELECTRIAL COMPANY</v>
          </cell>
          <cell r="H332" t="str">
            <v>Ochmanski, Mrs. Dana</v>
          </cell>
          <cell r="I332" t="str">
            <v>Ancillary-Design</v>
          </cell>
          <cell r="J332" t="str">
            <v>Full Payment</v>
          </cell>
          <cell r="K332">
            <v>11</v>
          </cell>
          <cell r="L332">
            <v>0</v>
          </cell>
          <cell r="M332">
            <v>34102</v>
          </cell>
          <cell r="N332">
            <v>0</v>
          </cell>
        </row>
        <row r="333">
          <cell r="A333">
            <v>513170</v>
          </cell>
          <cell r="B333">
            <v>30.1</v>
          </cell>
          <cell r="C333">
            <v>488</v>
          </cell>
          <cell r="D333">
            <v>3705</v>
          </cell>
          <cell r="E333">
            <v>37207</v>
          </cell>
          <cell r="F333" t="str">
            <v>I</v>
          </cell>
          <cell r="G333" t="str">
            <v>BEUTLER PROPERTIES</v>
          </cell>
          <cell r="H333" t="str">
            <v>Rewal, Mr. Subhash</v>
          </cell>
          <cell r="I333" t="str">
            <v>Ancillary-Design</v>
          </cell>
          <cell r="J333" t="str">
            <v>Full Payment</v>
          </cell>
          <cell r="K333">
            <v>11</v>
          </cell>
          <cell r="L333">
            <v>0</v>
          </cell>
          <cell r="M333">
            <v>34102</v>
          </cell>
          <cell r="N333">
            <v>0</v>
          </cell>
        </row>
        <row r="334">
          <cell r="A334">
            <v>513171</v>
          </cell>
          <cell r="B334">
            <v>30.1</v>
          </cell>
          <cell r="C334">
            <v>382</v>
          </cell>
          <cell r="D334">
            <v>8457</v>
          </cell>
          <cell r="E334">
            <v>37109</v>
          </cell>
          <cell r="F334" t="str">
            <v>I</v>
          </cell>
          <cell r="G334" t="str">
            <v>ROSIN DESIGN HOMES PTY LTD</v>
          </cell>
          <cell r="H334" t="str">
            <v>Smith, Mr. Gary</v>
          </cell>
          <cell r="I334" t="str">
            <v>Ancillary-Design</v>
          </cell>
          <cell r="J334" t="str">
            <v>Full Payment</v>
          </cell>
          <cell r="K334">
            <v>11</v>
          </cell>
          <cell r="L334">
            <v>0</v>
          </cell>
          <cell r="M334">
            <v>34102</v>
          </cell>
          <cell r="N334">
            <v>0</v>
          </cell>
        </row>
        <row r="335">
          <cell r="A335">
            <v>513172</v>
          </cell>
          <cell r="B335">
            <v>30.1</v>
          </cell>
          <cell r="C335">
            <v>365</v>
          </cell>
          <cell r="D335">
            <v>22550</v>
          </cell>
          <cell r="E335">
            <v>37091</v>
          </cell>
          <cell r="F335" t="str">
            <v>I</v>
          </cell>
          <cell r="G335" t="str">
            <v>MR STEPHEN LOCKE</v>
          </cell>
          <cell r="H335" t="str">
            <v>Walisundara, Mrs. Lakshmi</v>
          </cell>
          <cell r="I335" t="str">
            <v>Ancillary-Design</v>
          </cell>
          <cell r="J335" t="str">
            <v>Full Payment</v>
          </cell>
          <cell r="K335">
            <v>11</v>
          </cell>
          <cell r="L335">
            <v>0</v>
          </cell>
          <cell r="M335">
            <v>34102</v>
          </cell>
          <cell r="N335">
            <v>0</v>
          </cell>
        </row>
        <row r="336">
          <cell r="A336">
            <v>513174</v>
          </cell>
          <cell r="B336">
            <v>30.1</v>
          </cell>
          <cell r="C336">
            <v>456</v>
          </cell>
          <cell r="D336">
            <v>28395</v>
          </cell>
          <cell r="E336">
            <v>37183</v>
          </cell>
          <cell r="F336" t="str">
            <v>I</v>
          </cell>
          <cell r="G336" t="str">
            <v>BOVIS LEND LEASE</v>
          </cell>
          <cell r="H336" t="str">
            <v>Peisley, Mr. Warren</v>
          </cell>
          <cell r="I336" t="str">
            <v>Elec Ntwk Project</v>
          </cell>
          <cell r="J336" t="str">
            <v>Full Payment</v>
          </cell>
          <cell r="K336">
            <v>11</v>
          </cell>
          <cell r="L336">
            <v>0</v>
          </cell>
          <cell r="M336">
            <v>34102</v>
          </cell>
          <cell r="N336">
            <v>0</v>
          </cell>
        </row>
        <row r="337">
          <cell r="A337">
            <v>513176</v>
          </cell>
          <cell r="B337">
            <v>30.1</v>
          </cell>
          <cell r="C337">
            <v>432</v>
          </cell>
          <cell r="D337">
            <v>98510</v>
          </cell>
          <cell r="E337">
            <v>37158</v>
          </cell>
          <cell r="F337" t="str">
            <v>I</v>
          </cell>
          <cell r="G337" t="str">
            <v>HABITAT LAND PTY LTD</v>
          </cell>
          <cell r="H337" t="str">
            <v>Cortes, Frank</v>
          </cell>
          <cell r="I337" t="str">
            <v>Ancillary Project</v>
          </cell>
          <cell r="J337" t="str">
            <v>50% or 100% Payment</v>
          </cell>
          <cell r="K337">
            <v>11</v>
          </cell>
          <cell r="L337">
            <v>0</v>
          </cell>
          <cell r="M337">
            <v>34102</v>
          </cell>
          <cell r="N337">
            <v>0</v>
          </cell>
        </row>
        <row r="338">
          <cell r="A338">
            <v>513181</v>
          </cell>
          <cell r="B338">
            <v>30.1</v>
          </cell>
          <cell r="C338">
            <v>386</v>
          </cell>
          <cell r="D338">
            <v>6493</v>
          </cell>
          <cell r="E338">
            <v>37112</v>
          </cell>
          <cell r="F338" t="str">
            <v>I</v>
          </cell>
          <cell r="G338" t="str">
            <v>JOHN HINDMARSH ACT PTY LTD</v>
          </cell>
          <cell r="H338" t="str">
            <v>Peisley, Mr. Warren</v>
          </cell>
          <cell r="I338" t="str">
            <v>Elec Ntwk Project</v>
          </cell>
          <cell r="J338" t="str">
            <v>Full Payment</v>
          </cell>
          <cell r="K338">
            <v>11</v>
          </cell>
          <cell r="L338">
            <v>0</v>
          </cell>
          <cell r="M338">
            <v>34102</v>
          </cell>
          <cell r="N338">
            <v>0</v>
          </cell>
        </row>
        <row r="339">
          <cell r="A339">
            <v>513183</v>
          </cell>
          <cell r="B339">
            <v>10.1</v>
          </cell>
          <cell r="C339">
            <v>436</v>
          </cell>
          <cell r="D339">
            <v>5300</v>
          </cell>
          <cell r="E339">
            <v>37159</v>
          </cell>
          <cell r="F339" t="str">
            <v>I</v>
          </cell>
          <cell r="G339" t="str">
            <v>WOLFHAGEN E</v>
          </cell>
          <cell r="H339" t="str">
            <v>Singh, Mr. Darshan</v>
          </cell>
          <cell r="I339" t="str">
            <v>Elec Ntwk Project</v>
          </cell>
          <cell r="J339" t="str">
            <v>Full Payment</v>
          </cell>
          <cell r="K339">
            <v>11</v>
          </cell>
          <cell r="L339">
            <v>0</v>
          </cell>
          <cell r="M339">
            <v>34102</v>
          </cell>
          <cell r="N339">
            <v>0</v>
          </cell>
        </row>
        <row r="340">
          <cell r="A340">
            <v>513184</v>
          </cell>
          <cell r="B340">
            <v>30.1</v>
          </cell>
          <cell r="C340">
            <v>409</v>
          </cell>
          <cell r="D340">
            <v>9259</v>
          </cell>
          <cell r="E340">
            <v>37137</v>
          </cell>
          <cell r="F340" t="str">
            <v>I</v>
          </cell>
          <cell r="G340" t="str">
            <v>MACARTHUR B</v>
          </cell>
          <cell r="H340" t="str">
            <v>Maguire, Paul</v>
          </cell>
          <cell r="I340" t="str">
            <v>Ancillary Project</v>
          </cell>
          <cell r="J340" t="str">
            <v>Full Payment</v>
          </cell>
          <cell r="K340">
            <v>11</v>
          </cell>
          <cell r="L340">
            <v>0</v>
          </cell>
          <cell r="M340">
            <v>34102</v>
          </cell>
          <cell r="N340">
            <v>0</v>
          </cell>
        </row>
        <row r="341">
          <cell r="A341">
            <v>513191</v>
          </cell>
          <cell r="B341">
            <v>30.1</v>
          </cell>
          <cell r="C341">
            <v>434</v>
          </cell>
          <cell r="D341">
            <v>97540</v>
          </cell>
          <cell r="E341">
            <v>37159</v>
          </cell>
          <cell r="F341" t="str">
            <v>I</v>
          </cell>
          <cell r="G341" t="str">
            <v>CANBERRA ESTATE PTY LTD</v>
          </cell>
          <cell r="H341" t="str">
            <v>Ochmanski, Mrs. Dana</v>
          </cell>
          <cell r="I341" t="str">
            <v>Elec Ntwk Project</v>
          </cell>
          <cell r="J341" t="str">
            <v>50% or 100% Payment</v>
          </cell>
          <cell r="K341">
            <v>11</v>
          </cell>
          <cell r="L341">
            <v>0</v>
          </cell>
          <cell r="M341">
            <v>34102</v>
          </cell>
          <cell r="N341">
            <v>0</v>
          </cell>
        </row>
        <row r="342">
          <cell r="A342">
            <v>513192</v>
          </cell>
          <cell r="B342">
            <v>30.1</v>
          </cell>
          <cell r="C342">
            <v>485</v>
          </cell>
          <cell r="D342">
            <v>77680</v>
          </cell>
          <cell r="E342">
            <v>37207</v>
          </cell>
          <cell r="F342" t="str">
            <v>I</v>
          </cell>
          <cell r="G342" t="str">
            <v>CANBERRA ESTATE PTY LTD</v>
          </cell>
          <cell r="H342" t="str">
            <v>Ochmanski, Mrs. Dana</v>
          </cell>
          <cell r="I342" t="str">
            <v>Ancillary-Design</v>
          </cell>
          <cell r="J342" t="str">
            <v>50% or 100% Payment</v>
          </cell>
          <cell r="K342">
            <v>11</v>
          </cell>
          <cell r="L342">
            <v>0</v>
          </cell>
          <cell r="M342">
            <v>34102</v>
          </cell>
          <cell r="N342">
            <v>0</v>
          </cell>
        </row>
        <row r="343">
          <cell r="A343">
            <v>513193</v>
          </cell>
          <cell r="B343">
            <v>30.1</v>
          </cell>
          <cell r="C343">
            <v>511</v>
          </cell>
          <cell r="D343">
            <v>35860</v>
          </cell>
          <cell r="E343">
            <v>37223</v>
          </cell>
          <cell r="F343" t="str">
            <v>I</v>
          </cell>
          <cell r="G343" t="str">
            <v>CANBERRA CONTRACTORS PTY LTD</v>
          </cell>
          <cell r="H343" t="str">
            <v>Ochmanski, Mrs. Dana</v>
          </cell>
          <cell r="I343" t="str">
            <v>Elec Ntwk Project</v>
          </cell>
          <cell r="J343" t="str">
            <v>50% or 100% Payment</v>
          </cell>
          <cell r="K343">
            <v>11</v>
          </cell>
          <cell r="L343">
            <v>0</v>
          </cell>
          <cell r="M343">
            <v>34102</v>
          </cell>
          <cell r="N343">
            <v>0</v>
          </cell>
        </row>
        <row r="344">
          <cell r="A344">
            <v>513194</v>
          </cell>
          <cell r="B344">
            <v>10.1</v>
          </cell>
          <cell r="C344">
            <v>481</v>
          </cell>
          <cell r="D344">
            <v>2227.27</v>
          </cell>
          <cell r="E344">
            <v>37204</v>
          </cell>
          <cell r="F344" t="str">
            <v>I</v>
          </cell>
          <cell r="G344" t="str">
            <v>Milin Brothers Pty Ltd</v>
          </cell>
          <cell r="H344" t="str">
            <v>Singh, Mr. Darshan</v>
          </cell>
          <cell r="I344" t="str">
            <v>Elec Ntwk Project</v>
          </cell>
          <cell r="J344" t="str">
            <v>Full Payment</v>
          </cell>
          <cell r="K344">
            <v>11</v>
          </cell>
          <cell r="L344">
            <v>0</v>
          </cell>
          <cell r="M344">
            <v>34102</v>
          </cell>
          <cell r="N344">
            <v>0</v>
          </cell>
        </row>
        <row r="345">
          <cell r="A345">
            <v>513195</v>
          </cell>
          <cell r="B345">
            <v>30.1</v>
          </cell>
          <cell r="C345">
            <v>549</v>
          </cell>
          <cell r="D345">
            <v>113236</v>
          </cell>
          <cell r="E345">
            <v>37279</v>
          </cell>
          <cell r="F345" t="str">
            <v>I</v>
          </cell>
          <cell r="G345" t="str">
            <v>HABITAT LAND PTY LTD</v>
          </cell>
          <cell r="H345" t="str">
            <v>Cortes, Frank</v>
          </cell>
          <cell r="I345" t="str">
            <v>Elec Ntwk Project</v>
          </cell>
          <cell r="J345" t="str">
            <v>50% or 100% Payment</v>
          </cell>
          <cell r="K345">
            <v>11</v>
          </cell>
          <cell r="L345">
            <v>0</v>
          </cell>
          <cell r="M345">
            <v>34102</v>
          </cell>
          <cell r="N345">
            <v>0</v>
          </cell>
        </row>
        <row r="346">
          <cell r="A346">
            <v>513199</v>
          </cell>
          <cell r="B346">
            <v>30.1</v>
          </cell>
          <cell r="C346">
            <v>474</v>
          </cell>
          <cell r="D346">
            <v>38548</v>
          </cell>
          <cell r="E346">
            <v>37197</v>
          </cell>
          <cell r="F346" t="str">
            <v>I</v>
          </cell>
          <cell r="G346" t="str">
            <v>HABITAT LAND PTY LTD</v>
          </cell>
          <cell r="H346" t="str">
            <v>Cortes, Frank</v>
          </cell>
          <cell r="I346" t="str">
            <v>Ancillary Project</v>
          </cell>
          <cell r="J346" t="str">
            <v>50% or 100% Payment</v>
          </cell>
          <cell r="K346">
            <v>11</v>
          </cell>
          <cell r="L346">
            <v>0</v>
          </cell>
          <cell r="M346">
            <v>34102</v>
          </cell>
          <cell r="N346">
            <v>0</v>
          </cell>
        </row>
        <row r="347">
          <cell r="A347">
            <v>513204</v>
          </cell>
          <cell r="B347">
            <v>10.1</v>
          </cell>
          <cell r="C347">
            <v>417</v>
          </cell>
          <cell r="D347">
            <v>2800</v>
          </cell>
          <cell r="E347">
            <v>37144</v>
          </cell>
          <cell r="F347" t="str">
            <v>I</v>
          </cell>
          <cell r="G347" t="str">
            <v>TURNER BUILDING COMPANY PTY LTD</v>
          </cell>
          <cell r="H347" t="str">
            <v>Singh, Mr. Darshan</v>
          </cell>
          <cell r="I347" t="str">
            <v>Elec Ntwk Project</v>
          </cell>
          <cell r="J347" t="str">
            <v>Full Payment</v>
          </cell>
          <cell r="K347">
            <v>11</v>
          </cell>
          <cell r="L347">
            <v>0</v>
          </cell>
          <cell r="M347">
            <v>34102</v>
          </cell>
          <cell r="N347">
            <v>0</v>
          </cell>
        </row>
        <row r="348">
          <cell r="A348">
            <v>513207</v>
          </cell>
          <cell r="B348">
            <v>30.1</v>
          </cell>
          <cell r="C348">
            <v>459</v>
          </cell>
          <cell r="D348">
            <v>12070</v>
          </cell>
          <cell r="E348">
            <v>37186</v>
          </cell>
          <cell r="F348" t="str">
            <v>I</v>
          </cell>
          <cell r="G348" t="str">
            <v>Mr Neil Reid</v>
          </cell>
          <cell r="H348" t="str">
            <v>Walisundara, Mrs. Lakshmi</v>
          </cell>
          <cell r="I348" t="str">
            <v>Ancillary Project</v>
          </cell>
          <cell r="J348" t="str">
            <v>Full Payment</v>
          </cell>
          <cell r="K348">
            <v>11</v>
          </cell>
          <cell r="L348">
            <v>0</v>
          </cell>
          <cell r="M348">
            <v>34102</v>
          </cell>
          <cell r="N348">
            <v>0</v>
          </cell>
        </row>
        <row r="349">
          <cell r="A349">
            <v>513210</v>
          </cell>
          <cell r="B349">
            <v>10.1</v>
          </cell>
          <cell r="C349">
            <v>426</v>
          </cell>
          <cell r="D349">
            <v>1786.36</v>
          </cell>
          <cell r="E349">
            <v>37152</v>
          </cell>
          <cell r="F349" t="str">
            <v>I</v>
          </cell>
          <cell r="G349" t="str">
            <v>TOORAK MANAGEMENT PTY LTD</v>
          </cell>
          <cell r="H349" t="str">
            <v>Singh, Mr. Darshan</v>
          </cell>
          <cell r="I349" t="str">
            <v>Elec Ntwk Project</v>
          </cell>
          <cell r="J349" t="str">
            <v>Full Payment</v>
          </cell>
          <cell r="K349">
            <v>11</v>
          </cell>
          <cell r="L349">
            <v>0</v>
          </cell>
          <cell r="M349">
            <v>34102</v>
          </cell>
          <cell r="N349">
            <v>0</v>
          </cell>
        </row>
        <row r="350">
          <cell r="A350">
            <v>513211</v>
          </cell>
          <cell r="B350">
            <v>10.1</v>
          </cell>
          <cell r="C350">
            <v>428</v>
          </cell>
          <cell r="D350">
            <v>2772.73</v>
          </cell>
          <cell r="E350">
            <v>37154</v>
          </cell>
          <cell r="F350" t="str">
            <v>I</v>
          </cell>
          <cell r="G350" t="str">
            <v>MANTEENA CONSTRUCTIONS</v>
          </cell>
          <cell r="H350" t="str">
            <v>Singh, Mr. Darshan</v>
          </cell>
          <cell r="I350" t="str">
            <v>Elec Ntwk Project</v>
          </cell>
          <cell r="J350" t="str">
            <v>Full Payment</v>
          </cell>
          <cell r="K350">
            <v>11</v>
          </cell>
          <cell r="L350">
            <v>0</v>
          </cell>
          <cell r="M350">
            <v>34102</v>
          </cell>
          <cell r="N350">
            <v>0</v>
          </cell>
        </row>
        <row r="351">
          <cell r="A351">
            <v>513212</v>
          </cell>
          <cell r="B351">
            <v>30.1</v>
          </cell>
          <cell r="C351">
            <v>513</v>
          </cell>
          <cell r="D351">
            <v>15680</v>
          </cell>
          <cell r="E351">
            <v>37223</v>
          </cell>
          <cell r="F351" t="str">
            <v>I</v>
          </cell>
          <cell r="G351" t="str">
            <v>CANBERRA INTERNATIONAL AIRPORT</v>
          </cell>
          <cell r="H351" t="str">
            <v>Cortes, Frank</v>
          </cell>
          <cell r="I351" t="str">
            <v>Ancillary Project</v>
          </cell>
          <cell r="J351" t="str">
            <v>Full Payment</v>
          </cell>
          <cell r="K351">
            <v>11</v>
          </cell>
          <cell r="L351">
            <v>0</v>
          </cell>
          <cell r="M351">
            <v>34102</v>
          </cell>
          <cell r="N351">
            <v>0</v>
          </cell>
        </row>
        <row r="352">
          <cell r="A352">
            <v>513220</v>
          </cell>
          <cell r="B352">
            <v>30.1</v>
          </cell>
          <cell r="C352">
            <v>446</v>
          </cell>
          <cell r="D352">
            <v>28083.200000000001</v>
          </cell>
          <cell r="E352">
            <v>37162</v>
          </cell>
          <cell r="F352" t="str">
            <v>I</v>
          </cell>
          <cell r="G352" t="str">
            <v>A &amp; A CONSTRUCTIONS</v>
          </cell>
          <cell r="H352" t="str">
            <v>Maguire, Paul</v>
          </cell>
          <cell r="I352" t="str">
            <v>Ancillary Project</v>
          </cell>
          <cell r="J352" t="str">
            <v>Full Payment</v>
          </cell>
          <cell r="K352">
            <v>11</v>
          </cell>
          <cell r="L352">
            <v>0</v>
          </cell>
          <cell r="M352">
            <v>34102</v>
          </cell>
          <cell r="N352">
            <v>0</v>
          </cell>
        </row>
        <row r="353">
          <cell r="A353">
            <v>513220</v>
          </cell>
          <cell r="B353">
            <v>30.1</v>
          </cell>
          <cell r="C353">
            <v>461</v>
          </cell>
          <cell r="D353">
            <v>7020.8</v>
          </cell>
          <cell r="E353">
            <v>37187</v>
          </cell>
          <cell r="F353" t="str">
            <v>I</v>
          </cell>
          <cell r="G353" t="str">
            <v>A &amp; A CONSTRUCTIONS</v>
          </cell>
          <cell r="H353" t="str">
            <v>Walisundara, Mrs. Lakshmi</v>
          </cell>
          <cell r="I353" t="str">
            <v>Ancillary Project</v>
          </cell>
          <cell r="J353" t="str">
            <v>Special Payment</v>
          </cell>
          <cell r="K353">
            <v>11</v>
          </cell>
          <cell r="L353">
            <v>0</v>
          </cell>
          <cell r="M353">
            <v>34102</v>
          </cell>
          <cell r="N353">
            <v>0</v>
          </cell>
        </row>
        <row r="354">
          <cell r="A354">
            <v>513222</v>
          </cell>
          <cell r="B354">
            <v>30.1</v>
          </cell>
          <cell r="C354">
            <v>445</v>
          </cell>
          <cell r="D354">
            <v>15110</v>
          </cell>
          <cell r="E354">
            <v>37161</v>
          </cell>
          <cell r="F354" t="str">
            <v>I</v>
          </cell>
          <cell r="G354" t="str">
            <v>ACT PROCUREMENT AND PROJECTS</v>
          </cell>
          <cell r="H354" t="str">
            <v>Walisundara, Mrs. Lakshmi</v>
          </cell>
          <cell r="I354" t="str">
            <v>Ancillary-Design</v>
          </cell>
          <cell r="J354" t="str">
            <v>Full Payment</v>
          </cell>
          <cell r="K354">
            <v>11</v>
          </cell>
          <cell r="L354">
            <v>0</v>
          </cell>
          <cell r="M354">
            <v>34102</v>
          </cell>
          <cell r="N354">
            <v>0</v>
          </cell>
        </row>
        <row r="355">
          <cell r="A355">
            <v>513224</v>
          </cell>
          <cell r="B355">
            <v>30.1</v>
          </cell>
          <cell r="C355">
            <v>482</v>
          </cell>
          <cell r="D355">
            <v>19020</v>
          </cell>
          <cell r="E355">
            <v>37204</v>
          </cell>
          <cell r="F355" t="str">
            <v>I</v>
          </cell>
          <cell r="G355" t="str">
            <v>THIESS SERVICES PTY LTD</v>
          </cell>
          <cell r="H355" t="str">
            <v>Rewal, Mr. Subhash</v>
          </cell>
          <cell r="I355" t="str">
            <v>Ancillary-Design</v>
          </cell>
          <cell r="J355" t="str">
            <v>Full Payment</v>
          </cell>
          <cell r="K355">
            <v>11</v>
          </cell>
          <cell r="L355">
            <v>0</v>
          </cell>
          <cell r="M355">
            <v>34102</v>
          </cell>
          <cell r="N355">
            <v>0</v>
          </cell>
        </row>
        <row r="356">
          <cell r="A356">
            <v>513225</v>
          </cell>
          <cell r="B356">
            <v>30.1</v>
          </cell>
          <cell r="C356">
            <v>452</v>
          </cell>
          <cell r="D356">
            <v>6970</v>
          </cell>
          <cell r="E356">
            <v>37176</v>
          </cell>
          <cell r="F356" t="str">
            <v>I</v>
          </cell>
          <cell r="G356" t="str">
            <v>Bodman Dave Electrical Services</v>
          </cell>
          <cell r="H356" t="str">
            <v>Roesler, Mr. Michael</v>
          </cell>
          <cell r="I356" t="str">
            <v>Elec Ntwk Project</v>
          </cell>
          <cell r="J356" t="str">
            <v>Full Payment</v>
          </cell>
          <cell r="K356">
            <v>11</v>
          </cell>
          <cell r="L356">
            <v>0</v>
          </cell>
          <cell r="M356">
            <v>34102</v>
          </cell>
          <cell r="N356">
            <v>0</v>
          </cell>
        </row>
        <row r="357">
          <cell r="A357">
            <v>513226</v>
          </cell>
          <cell r="B357">
            <v>30.1</v>
          </cell>
          <cell r="C357">
            <v>566</v>
          </cell>
          <cell r="D357">
            <v>121510</v>
          </cell>
          <cell r="E357">
            <v>37295</v>
          </cell>
          <cell r="F357" t="str">
            <v>I</v>
          </cell>
          <cell r="G357" t="str">
            <v>CANBERRA INVESTMENT CORPORATION</v>
          </cell>
          <cell r="H357" t="str">
            <v>Peisley, Mr. Warren</v>
          </cell>
          <cell r="I357" t="str">
            <v>Elec Ntwk Project</v>
          </cell>
          <cell r="J357" t="str">
            <v>50% or 100% Payment</v>
          </cell>
          <cell r="K357">
            <v>11</v>
          </cell>
          <cell r="L357">
            <v>0</v>
          </cell>
          <cell r="M357">
            <v>34102</v>
          </cell>
          <cell r="N357">
            <v>0</v>
          </cell>
        </row>
        <row r="358">
          <cell r="A358">
            <v>513228</v>
          </cell>
          <cell r="B358">
            <v>30.1</v>
          </cell>
          <cell r="C358">
            <v>462</v>
          </cell>
          <cell r="D358">
            <v>1720</v>
          </cell>
          <cell r="E358">
            <v>37187</v>
          </cell>
          <cell r="F358" t="str">
            <v>I</v>
          </cell>
          <cell r="G358" t="str">
            <v>Mr G Haridemos</v>
          </cell>
          <cell r="H358" t="str">
            <v>Malcolm, Doug</v>
          </cell>
          <cell r="I358" t="str">
            <v>Elec Ntwk Project</v>
          </cell>
          <cell r="J358" t="str">
            <v>Full Payment</v>
          </cell>
          <cell r="K358">
            <v>11</v>
          </cell>
          <cell r="L358">
            <v>0</v>
          </cell>
          <cell r="M358">
            <v>34102</v>
          </cell>
          <cell r="N358">
            <v>0</v>
          </cell>
        </row>
        <row r="359">
          <cell r="A359">
            <v>513232</v>
          </cell>
          <cell r="B359">
            <v>30.1</v>
          </cell>
          <cell r="C359">
            <v>558</v>
          </cell>
          <cell r="D359">
            <v>128285</v>
          </cell>
          <cell r="E359">
            <v>37285</v>
          </cell>
          <cell r="F359" t="str">
            <v>I</v>
          </cell>
          <cell r="G359" t="str">
            <v>MBA LAND</v>
          </cell>
          <cell r="H359" t="str">
            <v>Walisundara, Mrs. Lakshmi</v>
          </cell>
          <cell r="I359" t="str">
            <v>Ancillary Project</v>
          </cell>
          <cell r="J359" t="str">
            <v>50% or 100% Payment</v>
          </cell>
          <cell r="K359">
            <v>11</v>
          </cell>
          <cell r="L359">
            <v>0</v>
          </cell>
          <cell r="M359">
            <v>34102</v>
          </cell>
          <cell r="N359">
            <v>0</v>
          </cell>
        </row>
        <row r="360">
          <cell r="A360">
            <v>513234</v>
          </cell>
          <cell r="B360">
            <v>10.1</v>
          </cell>
          <cell r="C360">
            <v>586</v>
          </cell>
          <cell r="D360">
            <v>4230</v>
          </cell>
          <cell r="E360">
            <v>37309</v>
          </cell>
          <cell r="F360" t="str">
            <v>I</v>
          </cell>
          <cell r="G360" t="str">
            <v>SUTTON &amp; HORSLEY PROJECTS PTY LTD</v>
          </cell>
          <cell r="H360" t="str">
            <v>Singh, Mr. Darshan</v>
          </cell>
          <cell r="I360" t="str">
            <v>Elec Ntwk Project</v>
          </cell>
          <cell r="J360" t="str">
            <v>Full Payment</v>
          </cell>
          <cell r="K360">
            <v>11</v>
          </cell>
          <cell r="L360">
            <v>0</v>
          </cell>
          <cell r="M360">
            <v>34102</v>
          </cell>
          <cell r="N360">
            <v>0</v>
          </cell>
        </row>
        <row r="361">
          <cell r="A361">
            <v>513240</v>
          </cell>
          <cell r="B361">
            <v>30.1</v>
          </cell>
          <cell r="C361">
            <v>472</v>
          </cell>
          <cell r="D361">
            <v>1875</v>
          </cell>
          <cell r="E361">
            <v>37195</v>
          </cell>
          <cell r="F361" t="str">
            <v>I</v>
          </cell>
          <cell r="G361" t="str">
            <v>KOUNDOURIS GROUP</v>
          </cell>
          <cell r="H361" t="str">
            <v>Peisley, Mr. Warren</v>
          </cell>
          <cell r="I361" t="str">
            <v>Elec Ntwk Project</v>
          </cell>
          <cell r="J361" t="str">
            <v>Full Payment</v>
          </cell>
          <cell r="K361">
            <v>11</v>
          </cell>
          <cell r="L361">
            <v>0</v>
          </cell>
          <cell r="M361">
            <v>34102</v>
          </cell>
          <cell r="N361">
            <v>0</v>
          </cell>
        </row>
        <row r="362">
          <cell r="A362">
            <v>513242</v>
          </cell>
          <cell r="B362">
            <v>10.1</v>
          </cell>
          <cell r="C362">
            <v>453</v>
          </cell>
          <cell r="D362">
            <v>936.36</v>
          </cell>
          <cell r="E362">
            <v>37180</v>
          </cell>
          <cell r="F362" t="str">
            <v>I</v>
          </cell>
          <cell r="G362" t="str">
            <v>NETWORK ELECTRICAL SERVICES PTY LTD</v>
          </cell>
          <cell r="H362" t="str">
            <v>Singh, Mr. Darshan</v>
          </cell>
          <cell r="I362" t="str">
            <v>Elec Ntwk Project</v>
          </cell>
          <cell r="J362" t="str">
            <v>Full Payment</v>
          </cell>
          <cell r="K362">
            <v>11</v>
          </cell>
          <cell r="L362">
            <v>0</v>
          </cell>
          <cell r="M362">
            <v>34102</v>
          </cell>
          <cell r="N362">
            <v>0</v>
          </cell>
        </row>
        <row r="363">
          <cell r="A363">
            <v>513248</v>
          </cell>
          <cell r="B363">
            <v>10.1</v>
          </cell>
          <cell r="C363">
            <v>556</v>
          </cell>
          <cell r="D363">
            <v>47200</v>
          </cell>
          <cell r="E363">
            <v>37281</v>
          </cell>
          <cell r="F363" t="str">
            <v>I</v>
          </cell>
          <cell r="G363" t="str">
            <v>ABA CONSTRUCTION MANAGERS PTY LTD</v>
          </cell>
          <cell r="H363" t="str">
            <v>Ochmanski, Mrs. Dana</v>
          </cell>
          <cell r="I363" t="str">
            <v>Elec Ntwk Project</v>
          </cell>
          <cell r="J363" t="str">
            <v>Full Payment</v>
          </cell>
          <cell r="K363">
            <v>11</v>
          </cell>
          <cell r="L363">
            <v>0</v>
          </cell>
          <cell r="M363">
            <v>34102</v>
          </cell>
          <cell r="N363">
            <v>0</v>
          </cell>
        </row>
        <row r="364">
          <cell r="A364">
            <v>513257</v>
          </cell>
          <cell r="B364">
            <v>10.1</v>
          </cell>
          <cell r="C364">
            <v>547</v>
          </cell>
          <cell r="D364">
            <v>1613.64</v>
          </cell>
          <cell r="E364">
            <v>37272</v>
          </cell>
          <cell r="F364" t="str">
            <v>I</v>
          </cell>
          <cell r="G364" t="str">
            <v>ABA CONSTRUCTION MANAGERS PTY LTD</v>
          </cell>
          <cell r="H364" t="str">
            <v>Singh, Mr. Darshan</v>
          </cell>
          <cell r="I364" t="str">
            <v>Elec Ntwk Project</v>
          </cell>
          <cell r="J364" t="str">
            <v>Full Payment</v>
          </cell>
          <cell r="K364">
            <v>11</v>
          </cell>
          <cell r="L364">
            <v>0</v>
          </cell>
          <cell r="M364">
            <v>34102</v>
          </cell>
          <cell r="N364">
            <v>0</v>
          </cell>
        </row>
        <row r="365">
          <cell r="A365">
            <v>513260</v>
          </cell>
          <cell r="B365">
            <v>30.1</v>
          </cell>
          <cell r="C365">
            <v>538</v>
          </cell>
          <cell r="D365">
            <v>64040</v>
          </cell>
          <cell r="E365">
            <v>37246</v>
          </cell>
          <cell r="F365" t="str">
            <v>I</v>
          </cell>
          <cell r="G365" t="str">
            <v>CANBERRA ESTATE PTY LTD</v>
          </cell>
          <cell r="H365" t="str">
            <v>Ochmanski, Mrs. Dana</v>
          </cell>
          <cell r="I365" t="str">
            <v>Elec Ntwk Project</v>
          </cell>
          <cell r="J365" t="str">
            <v>50% or 100% Payment</v>
          </cell>
          <cell r="K365">
            <v>11</v>
          </cell>
          <cell r="L365">
            <v>0</v>
          </cell>
          <cell r="M365">
            <v>34102</v>
          </cell>
          <cell r="N365">
            <v>0</v>
          </cell>
        </row>
        <row r="366">
          <cell r="A366">
            <v>513261</v>
          </cell>
          <cell r="B366">
            <v>30.1</v>
          </cell>
          <cell r="C366">
            <v>500</v>
          </cell>
          <cell r="D366">
            <v>7800</v>
          </cell>
          <cell r="E366">
            <v>37215</v>
          </cell>
          <cell r="F366" t="str">
            <v>I</v>
          </cell>
          <cell r="G366" t="str">
            <v>GUTTERIDGE HASKINS &amp; DAVEY PTY LTD</v>
          </cell>
          <cell r="H366" t="str">
            <v>Ochmanski, Mrs. Dana</v>
          </cell>
          <cell r="I366" t="str">
            <v>Elec Ntwk Project</v>
          </cell>
          <cell r="J366" t="str">
            <v>Full Payment</v>
          </cell>
          <cell r="K366">
            <v>11</v>
          </cell>
          <cell r="L366">
            <v>2101</v>
          </cell>
          <cell r="M366">
            <v>68170</v>
          </cell>
          <cell r="N366">
            <v>50200</v>
          </cell>
        </row>
        <row r="367">
          <cell r="A367">
            <v>513262</v>
          </cell>
          <cell r="B367">
            <v>30.1</v>
          </cell>
          <cell r="C367">
            <v>507</v>
          </cell>
          <cell r="D367">
            <v>7832</v>
          </cell>
          <cell r="E367">
            <v>37221</v>
          </cell>
          <cell r="F367" t="str">
            <v>I</v>
          </cell>
          <cell r="G367" t="str">
            <v>MASCOT HOMES PTY LTD</v>
          </cell>
          <cell r="H367" t="str">
            <v>Rewal, Mr. Subhash</v>
          </cell>
          <cell r="I367" t="str">
            <v>Elec Ntwk Project</v>
          </cell>
          <cell r="J367" t="str">
            <v>Full Payment</v>
          </cell>
          <cell r="K367">
            <v>11</v>
          </cell>
          <cell r="L367">
            <v>0</v>
          </cell>
          <cell r="M367">
            <v>34102</v>
          </cell>
          <cell r="N367">
            <v>0</v>
          </cell>
        </row>
        <row r="368">
          <cell r="A368">
            <v>513266</v>
          </cell>
          <cell r="B368">
            <v>30.1</v>
          </cell>
          <cell r="C368">
            <v>522</v>
          </cell>
          <cell r="D368">
            <v>2680</v>
          </cell>
          <cell r="E368">
            <v>37231</v>
          </cell>
          <cell r="F368" t="str">
            <v>I</v>
          </cell>
          <cell r="G368" t="str">
            <v>GUTTERIDGE HASKINS &amp; DAVEY PTY LTD</v>
          </cell>
          <cell r="H368" t="str">
            <v>Walisundara, Mr. Upul</v>
          </cell>
          <cell r="I368" t="str">
            <v>Elec Ntwk Project</v>
          </cell>
          <cell r="J368" t="str">
            <v>Full Payment</v>
          </cell>
          <cell r="K368">
            <v>11</v>
          </cell>
          <cell r="L368">
            <v>2101</v>
          </cell>
          <cell r="M368">
            <v>68170</v>
          </cell>
          <cell r="N368">
            <v>50200</v>
          </cell>
        </row>
        <row r="369">
          <cell r="A369">
            <v>513267</v>
          </cell>
          <cell r="B369">
            <v>30.1</v>
          </cell>
          <cell r="C369">
            <v>493</v>
          </cell>
          <cell r="D369">
            <v>2475</v>
          </cell>
          <cell r="E369">
            <v>37211</v>
          </cell>
          <cell r="F369" t="str">
            <v>I</v>
          </cell>
          <cell r="G369" t="str">
            <v>HEYDAY GROUP</v>
          </cell>
          <cell r="H369" t="str">
            <v>Hunnemann, Frank</v>
          </cell>
          <cell r="I369" t="str">
            <v>Elec Ntwk Project</v>
          </cell>
          <cell r="J369" t="str">
            <v>Full Payment</v>
          </cell>
          <cell r="K369">
            <v>11</v>
          </cell>
          <cell r="L369">
            <v>0</v>
          </cell>
          <cell r="M369">
            <v>34102</v>
          </cell>
          <cell r="N369">
            <v>0</v>
          </cell>
        </row>
        <row r="370">
          <cell r="A370">
            <v>513269</v>
          </cell>
          <cell r="B370">
            <v>30.1</v>
          </cell>
          <cell r="C370">
            <v>512</v>
          </cell>
          <cell r="D370">
            <v>4185</v>
          </cell>
          <cell r="E370">
            <v>37223</v>
          </cell>
          <cell r="F370" t="str">
            <v>I</v>
          </cell>
          <cell r="G370" t="str">
            <v>SCHIAVELLO COMMERCIAL INTERIORS</v>
          </cell>
          <cell r="H370" t="str">
            <v>Roesler, Mr. Michael</v>
          </cell>
          <cell r="I370" t="str">
            <v>Elec Ntwk Project</v>
          </cell>
          <cell r="J370" t="str">
            <v>Full Payment</v>
          </cell>
          <cell r="K370">
            <v>11</v>
          </cell>
          <cell r="L370">
            <v>0</v>
          </cell>
          <cell r="M370">
            <v>34102</v>
          </cell>
          <cell r="N370">
            <v>0</v>
          </cell>
        </row>
        <row r="371">
          <cell r="A371">
            <v>513277</v>
          </cell>
          <cell r="B371">
            <v>10.1</v>
          </cell>
          <cell r="C371">
            <v>516</v>
          </cell>
          <cell r="D371">
            <v>9668.18</v>
          </cell>
          <cell r="E371">
            <v>37228</v>
          </cell>
          <cell r="F371" t="str">
            <v>I</v>
          </cell>
          <cell r="G371" t="str">
            <v>CIC PENDON PTY LTD</v>
          </cell>
          <cell r="H371" t="str">
            <v>Singh, Mr. Darshan</v>
          </cell>
          <cell r="I371" t="str">
            <v>Elec Ntwk Project</v>
          </cell>
          <cell r="J371" t="str">
            <v>Full Payment</v>
          </cell>
          <cell r="K371">
            <v>11</v>
          </cell>
          <cell r="L371">
            <v>0</v>
          </cell>
          <cell r="M371">
            <v>34102</v>
          </cell>
          <cell r="N371">
            <v>0</v>
          </cell>
        </row>
        <row r="372">
          <cell r="A372">
            <v>513282</v>
          </cell>
          <cell r="B372">
            <v>30.1</v>
          </cell>
          <cell r="C372">
            <v>559</v>
          </cell>
          <cell r="D372">
            <v>3460</v>
          </cell>
          <cell r="E372">
            <v>37286</v>
          </cell>
          <cell r="F372" t="str">
            <v>I</v>
          </cell>
          <cell r="G372" t="str">
            <v>NETWORK ELECTRICAL SERVICES PTY LTD</v>
          </cell>
          <cell r="H372" t="str">
            <v>Walisundara, Mrs. Lakshmi</v>
          </cell>
          <cell r="I372" t="str">
            <v>Ancillary Project</v>
          </cell>
          <cell r="J372" t="str">
            <v>Full Payment</v>
          </cell>
          <cell r="K372">
            <v>11</v>
          </cell>
          <cell r="L372">
            <v>0</v>
          </cell>
          <cell r="M372">
            <v>34102</v>
          </cell>
          <cell r="N372">
            <v>0</v>
          </cell>
        </row>
        <row r="373">
          <cell r="A373">
            <v>513287</v>
          </cell>
          <cell r="B373">
            <v>30.1</v>
          </cell>
          <cell r="C373">
            <v>525</v>
          </cell>
          <cell r="D373">
            <v>10143</v>
          </cell>
          <cell r="E373">
            <v>37235</v>
          </cell>
          <cell r="F373" t="str">
            <v>I</v>
          </cell>
          <cell r="G373" t="str">
            <v>BEUTLER PROPERTIES</v>
          </cell>
          <cell r="H373" t="str">
            <v>Malcolm, Doug</v>
          </cell>
          <cell r="I373" t="str">
            <v>Elec Ntwk Project</v>
          </cell>
          <cell r="J373" t="str">
            <v>Full Payment</v>
          </cell>
          <cell r="K373">
            <v>11</v>
          </cell>
          <cell r="L373">
            <v>0</v>
          </cell>
          <cell r="M373">
            <v>34102</v>
          </cell>
          <cell r="N373">
            <v>0</v>
          </cell>
        </row>
        <row r="374">
          <cell r="A374">
            <v>513291</v>
          </cell>
          <cell r="B374">
            <v>30.1</v>
          </cell>
          <cell r="C374">
            <v>534</v>
          </cell>
          <cell r="D374">
            <v>9760</v>
          </cell>
          <cell r="E374">
            <v>37243</v>
          </cell>
          <cell r="F374" t="str">
            <v>I</v>
          </cell>
          <cell r="G374" t="str">
            <v>WODEN CONSTRUCTION</v>
          </cell>
          <cell r="H374" t="str">
            <v>Peisley, Mr. Warren</v>
          </cell>
          <cell r="I374" t="str">
            <v>Elec Ntwk Project</v>
          </cell>
          <cell r="J374" t="str">
            <v>Full Payment</v>
          </cell>
          <cell r="K374">
            <v>11</v>
          </cell>
          <cell r="L374">
            <v>0</v>
          </cell>
          <cell r="M374">
            <v>34102</v>
          </cell>
          <cell r="N374">
            <v>0</v>
          </cell>
        </row>
        <row r="375">
          <cell r="A375">
            <v>513292</v>
          </cell>
          <cell r="B375">
            <v>30.1</v>
          </cell>
          <cell r="C375">
            <v>554</v>
          </cell>
          <cell r="D375">
            <v>33700</v>
          </cell>
          <cell r="E375">
            <v>37281</v>
          </cell>
          <cell r="F375" t="str">
            <v>I</v>
          </cell>
          <cell r="G375" t="str">
            <v>KENOSS PTY LTD</v>
          </cell>
          <cell r="H375" t="str">
            <v>Rewal, Mr. Subhash</v>
          </cell>
          <cell r="I375" t="str">
            <v>Elec Ntwk Project</v>
          </cell>
          <cell r="J375" t="str">
            <v>Full Payment</v>
          </cell>
          <cell r="K375">
            <v>11</v>
          </cell>
          <cell r="L375">
            <v>0</v>
          </cell>
          <cell r="M375">
            <v>34102</v>
          </cell>
          <cell r="N375">
            <v>0</v>
          </cell>
        </row>
        <row r="376">
          <cell r="A376">
            <v>513298</v>
          </cell>
          <cell r="B376">
            <v>30.1</v>
          </cell>
          <cell r="C376">
            <v>546</v>
          </cell>
          <cell r="D376">
            <v>14480</v>
          </cell>
          <cell r="E376">
            <v>37272</v>
          </cell>
          <cell r="F376" t="str">
            <v>I</v>
          </cell>
          <cell r="G376" t="str">
            <v>BOVIS LEND LEASE</v>
          </cell>
          <cell r="H376" t="str">
            <v>Peisley, Mr. Warren</v>
          </cell>
          <cell r="I376" t="str">
            <v>Elec Ntwk Project</v>
          </cell>
          <cell r="J376" t="str">
            <v>Full Payment</v>
          </cell>
          <cell r="K376">
            <v>11</v>
          </cell>
          <cell r="L376">
            <v>0</v>
          </cell>
          <cell r="M376">
            <v>34102</v>
          </cell>
          <cell r="N376">
            <v>0</v>
          </cell>
        </row>
        <row r="377">
          <cell r="A377">
            <v>513301</v>
          </cell>
          <cell r="B377">
            <v>10.1</v>
          </cell>
          <cell r="C377">
            <v>540</v>
          </cell>
          <cell r="D377">
            <v>4900</v>
          </cell>
          <cell r="E377">
            <v>37246</v>
          </cell>
          <cell r="F377" t="str">
            <v>I</v>
          </cell>
          <cell r="G377" t="str">
            <v>O'LEARY E</v>
          </cell>
          <cell r="H377" t="str">
            <v>Singh, Mr. Darshan</v>
          </cell>
          <cell r="I377" t="str">
            <v>Elec Ntwk Project</v>
          </cell>
          <cell r="J377" t="str">
            <v>Full Payment</v>
          </cell>
          <cell r="K377">
            <v>11</v>
          </cell>
          <cell r="L377">
            <v>0</v>
          </cell>
          <cell r="M377">
            <v>34102</v>
          </cell>
          <cell r="N377">
            <v>0</v>
          </cell>
        </row>
        <row r="378">
          <cell r="A378">
            <v>513312</v>
          </cell>
          <cell r="B378">
            <v>10.1</v>
          </cell>
          <cell r="C378">
            <v>561</v>
          </cell>
          <cell r="D378">
            <v>1486.36</v>
          </cell>
          <cell r="E378">
            <v>37292</v>
          </cell>
          <cell r="F378" t="str">
            <v>I</v>
          </cell>
          <cell r="G378" t="str">
            <v>CANBERRA BUILDING SERVICES</v>
          </cell>
          <cell r="H378" t="str">
            <v>Singh, Mr. Darshan</v>
          </cell>
          <cell r="I378" t="str">
            <v>Elec Ntwk Project</v>
          </cell>
          <cell r="J378" t="str">
            <v>Full Payment</v>
          </cell>
          <cell r="K378">
            <v>11</v>
          </cell>
          <cell r="L378">
            <v>0</v>
          </cell>
          <cell r="M378">
            <v>34102</v>
          </cell>
          <cell r="N378">
            <v>0</v>
          </cell>
        </row>
        <row r="379">
          <cell r="A379">
            <v>513315</v>
          </cell>
          <cell r="B379">
            <v>30.1</v>
          </cell>
          <cell r="C379">
            <v>593</v>
          </cell>
          <cell r="D379">
            <v>82639</v>
          </cell>
          <cell r="E379">
            <v>37315</v>
          </cell>
          <cell r="F379" t="str">
            <v>I</v>
          </cell>
          <cell r="G379" t="str">
            <v>HABITAT LAND PTY LTD</v>
          </cell>
          <cell r="H379" t="str">
            <v>Harper, Mr. Rod</v>
          </cell>
          <cell r="I379" t="str">
            <v>Elec Ntwk Project</v>
          </cell>
          <cell r="J379" t="str">
            <v>50% or 100% Payment</v>
          </cell>
          <cell r="K379">
            <v>11</v>
          </cell>
          <cell r="L379">
            <v>0</v>
          </cell>
          <cell r="M379">
            <v>34102</v>
          </cell>
          <cell r="N379">
            <v>0</v>
          </cell>
        </row>
        <row r="380">
          <cell r="A380">
            <v>513319</v>
          </cell>
          <cell r="B380">
            <v>10.1</v>
          </cell>
          <cell r="C380">
            <v>568</v>
          </cell>
          <cell r="D380">
            <v>4475</v>
          </cell>
          <cell r="E380">
            <v>37295</v>
          </cell>
          <cell r="F380" t="str">
            <v>I</v>
          </cell>
          <cell r="G380" t="str">
            <v>NETWORK DEVELOPMENT GROUP PTY LTD</v>
          </cell>
          <cell r="H380" t="str">
            <v>Singh, Mr. Darshan</v>
          </cell>
          <cell r="I380" t="str">
            <v>Elec Ntwk Project</v>
          </cell>
          <cell r="J380" t="str">
            <v>Full Payment</v>
          </cell>
          <cell r="K380">
            <v>11</v>
          </cell>
          <cell r="L380">
            <v>0</v>
          </cell>
          <cell r="M380">
            <v>34102</v>
          </cell>
          <cell r="N380">
            <v>0</v>
          </cell>
        </row>
        <row r="381">
          <cell r="A381">
            <v>513323</v>
          </cell>
          <cell r="B381">
            <v>30.1</v>
          </cell>
          <cell r="C381">
            <v>563</v>
          </cell>
          <cell r="D381">
            <v>29980</v>
          </cell>
          <cell r="E381">
            <v>37292</v>
          </cell>
          <cell r="F381" t="str">
            <v>I</v>
          </cell>
          <cell r="G381" t="str">
            <v>CAPEZIO &amp; CO</v>
          </cell>
          <cell r="H381" t="str">
            <v>Malcolm, Doug</v>
          </cell>
          <cell r="I381" t="str">
            <v>Elec Ntwk Project</v>
          </cell>
          <cell r="J381" t="str">
            <v>Full Payment</v>
          </cell>
          <cell r="K381">
            <v>11</v>
          </cell>
          <cell r="L381">
            <v>0</v>
          </cell>
          <cell r="M381">
            <v>34102</v>
          </cell>
          <cell r="N381">
            <v>0</v>
          </cell>
        </row>
        <row r="382">
          <cell r="A382">
            <v>513334</v>
          </cell>
          <cell r="B382">
            <v>10.1</v>
          </cell>
          <cell r="C382">
            <v>587</v>
          </cell>
          <cell r="D382">
            <v>14100</v>
          </cell>
          <cell r="E382">
            <v>37312</v>
          </cell>
          <cell r="F382" t="str">
            <v>I</v>
          </cell>
          <cell r="G382" t="str">
            <v>TOTAL COMMUNICATIONS INFRASTRUCTURE</v>
          </cell>
          <cell r="H382" t="str">
            <v>Ochmanski, Mrs. Dana</v>
          </cell>
          <cell r="I382" t="str">
            <v>Elec Ntwk Project</v>
          </cell>
          <cell r="J382" t="str">
            <v>Full Payment</v>
          </cell>
          <cell r="K382">
            <v>11</v>
          </cell>
          <cell r="L382">
            <v>0</v>
          </cell>
          <cell r="M382">
            <v>34102</v>
          </cell>
          <cell r="N382">
            <v>0</v>
          </cell>
        </row>
        <row r="383">
          <cell r="A383">
            <v>513335</v>
          </cell>
          <cell r="B383">
            <v>30.1</v>
          </cell>
          <cell r="C383">
            <v>588</v>
          </cell>
          <cell r="D383">
            <v>17950</v>
          </cell>
          <cell r="E383">
            <v>37312</v>
          </cell>
          <cell r="F383" t="str">
            <v>I</v>
          </cell>
          <cell r="G383" t="str">
            <v>TOTAL COMMUNICATIONS INFRASTRUCTURE</v>
          </cell>
          <cell r="H383" t="str">
            <v>Peisley, Mr. Warren</v>
          </cell>
          <cell r="I383" t="str">
            <v>Elec Ntwk Project</v>
          </cell>
          <cell r="J383" t="str">
            <v>50% or 100% Payment</v>
          </cell>
          <cell r="K383">
            <v>11</v>
          </cell>
          <cell r="L383">
            <v>0</v>
          </cell>
          <cell r="M383">
            <v>34102</v>
          </cell>
          <cell r="N383">
            <v>0</v>
          </cell>
        </row>
        <row r="384">
          <cell r="A384">
            <v>513336</v>
          </cell>
          <cell r="B384">
            <v>10.1</v>
          </cell>
          <cell r="C384">
            <v>582</v>
          </cell>
          <cell r="D384">
            <v>2723</v>
          </cell>
          <cell r="E384">
            <v>37306</v>
          </cell>
          <cell r="F384" t="str">
            <v>I</v>
          </cell>
          <cell r="G384" t="str">
            <v>TOTAL COMMUNICATIONS INFRASTRUCTURE</v>
          </cell>
          <cell r="H384" t="str">
            <v>Singh, Mr. Darshan</v>
          </cell>
          <cell r="I384" t="str">
            <v>Elec Ntwk Project</v>
          </cell>
          <cell r="J384" t="str">
            <v>Full Payment</v>
          </cell>
          <cell r="K384">
            <v>11</v>
          </cell>
          <cell r="L384">
            <v>0</v>
          </cell>
          <cell r="M384">
            <v>34102</v>
          </cell>
          <cell r="N384">
            <v>0</v>
          </cell>
        </row>
        <row r="385">
          <cell r="A385">
            <v>513337</v>
          </cell>
          <cell r="B385">
            <v>10.1</v>
          </cell>
          <cell r="C385">
            <v>581</v>
          </cell>
          <cell r="D385">
            <v>7725</v>
          </cell>
          <cell r="E385">
            <v>37305</v>
          </cell>
          <cell r="F385" t="str">
            <v>I</v>
          </cell>
          <cell r="G385" t="str">
            <v>ESSENTIAL LIGHTING &amp; ELECTRICAL SERVICES</v>
          </cell>
          <cell r="H385" t="str">
            <v>Singh, Mr. Darshan</v>
          </cell>
          <cell r="I385" t="str">
            <v>Elec Ntwk Project</v>
          </cell>
          <cell r="J385" t="str">
            <v>Full Payment</v>
          </cell>
          <cell r="K385">
            <v>11</v>
          </cell>
          <cell r="L385">
            <v>0</v>
          </cell>
          <cell r="M385">
            <v>34102</v>
          </cell>
          <cell r="N385">
            <v>0</v>
          </cell>
        </row>
        <row r="386">
          <cell r="A386">
            <v>514200</v>
          </cell>
          <cell r="B386">
            <v>1.1000000000000001</v>
          </cell>
          <cell r="C386">
            <v>466</v>
          </cell>
          <cell r="D386">
            <v>2249</v>
          </cell>
          <cell r="E386">
            <v>37189</v>
          </cell>
          <cell r="F386" t="str">
            <v>I</v>
          </cell>
          <cell r="G386" t="str">
            <v>MALTONI ADAMS PTY LTD</v>
          </cell>
          <cell r="H386" t="str">
            <v>Walisundara, Mr. Upul</v>
          </cell>
          <cell r="I386" t="str">
            <v>Elec Ntwk Project</v>
          </cell>
          <cell r="J386" t="str">
            <v>Full Payment</v>
          </cell>
          <cell r="K386">
            <v>11</v>
          </cell>
          <cell r="L386">
            <v>0</v>
          </cell>
          <cell r="M386">
            <v>34102</v>
          </cell>
          <cell r="N386">
            <v>0</v>
          </cell>
        </row>
        <row r="387">
          <cell r="A387">
            <v>514209</v>
          </cell>
          <cell r="B387">
            <v>3.2</v>
          </cell>
          <cell r="C387">
            <v>391</v>
          </cell>
          <cell r="D387">
            <v>3771</v>
          </cell>
          <cell r="E387">
            <v>37118</v>
          </cell>
          <cell r="F387" t="str">
            <v>I</v>
          </cell>
          <cell r="G387" t="str">
            <v>PRESTIGE BUILDING SERVICES PTY LTD</v>
          </cell>
          <cell r="H387" t="str">
            <v>Smith, Mr. Gary</v>
          </cell>
          <cell r="I387" t="str">
            <v>Ancillary-Design</v>
          </cell>
          <cell r="J387" t="str">
            <v>Full Payment</v>
          </cell>
          <cell r="K387">
            <v>11</v>
          </cell>
          <cell r="L387">
            <v>0</v>
          </cell>
          <cell r="M387">
            <v>34102</v>
          </cell>
          <cell r="N387">
            <v>0</v>
          </cell>
        </row>
        <row r="388">
          <cell r="A388">
            <v>514210</v>
          </cell>
          <cell r="B388">
            <v>1.1000000000000001</v>
          </cell>
          <cell r="C388">
            <v>316</v>
          </cell>
          <cell r="D388">
            <v>7842.09</v>
          </cell>
          <cell r="E388">
            <v>37041</v>
          </cell>
          <cell r="F388" t="str">
            <v>I</v>
          </cell>
          <cell r="G388" t="str">
            <v>QUADRON PTY LTD</v>
          </cell>
          <cell r="H388" t="str">
            <v>Singh, Mr. Darshan</v>
          </cell>
          <cell r="I388" t="str">
            <v>Ancillary-Design</v>
          </cell>
          <cell r="J388" t="str">
            <v>Full Payment</v>
          </cell>
          <cell r="K388">
            <v>11</v>
          </cell>
          <cell r="L388">
            <v>0</v>
          </cell>
          <cell r="M388">
            <v>34102</v>
          </cell>
          <cell r="N388">
            <v>0</v>
          </cell>
        </row>
        <row r="389">
          <cell r="A389" t="str">
            <v>041750 2000-2001</v>
          </cell>
          <cell r="B389">
            <v>1.1000000000000001</v>
          </cell>
          <cell r="C389">
            <v>1</v>
          </cell>
          <cell r="D389">
            <v>154</v>
          </cell>
          <cell r="E389">
            <v>36732</v>
          </cell>
          <cell r="F389" t="str">
            <v>I</v>
          </cell>
          <cell r="G389" t="str">
            <v>B &amp; B ELECTRICAL SERVICES</v>
          </cell>
          <cell r="H389" t="str">
            <v>McCubbin-Mee, Mrs. Fiona</v>
          </cell>
          <cell r="I389" t="str">
            <v>Ancillary-Design</v>
          </cell>
          <cell r="J389" t="str">
            <v>50% or 100% Payment</v>
          </cell>
          <cell r="K389">
            <v>4</v>
          </cell>
          <cell r="L389">
            <v>1750</v>
          </cell>
          <cell r="M389">
            <v>68133</v>
          </cell>
          <cell r="N389">
            <v>0</v>
          </cell>
        </row>
        <row r="390">
          <cell r="A390" t="str">
            <v>100952a</v>
          </cell>
          <cell r="B390">
            <v>30.1</v>
          </cell>
          <cell r="C390">
            <v>197</v>
          </cell>
          <cell r="D390">
            <v>72100</v>
          </cell>
          <cell r="E390">
            <v>37011</v>
          </cell>
          <cell r="F390" t="str">
            <v>I</v>
          </cell>
          <cell r="G390" t="str">
            <v>GUIDELINE (ACT) PTY LTD</v>
          </cell>
          <cell r="H390" t="str">
            <v>Cortes, Frank</v>
          </cell>
          <cell r="I390" t="str">
            <v>Ancillary Project</v>
          </cell>
          <cell r="J390" t="str">
            <v>Government Order</v>
          </cell>
          <cell r="K390">
            <v>11</v>
          </cell>
          <cell r="L390">
            <v>0</v>
          </cell>
          <cell r="M390">
            <v>34102</v>
          </cell>
          <cell r="N390">
            <v>0</v>
          </cell>
        </row>
        <row r="391">
          <cell r="A391" t="str">
            <v>502067a</v>
          </cell>
          <cell r="B391">
            <v>30.1</v>
          </cell>
          <cell r="C391">
            <v>149</v>
          </cell>
          <cell r="D391">
            <v>4775</v>
          </cell>
          <cell r="E391">
            <v>36875</v>
          </cell>
          <cell r="F391" t="str">
            <v>I</v>
          </cell>
          <cell r="G391" t="str">
            <v>SCOTT BROTHERS</v>
          </cell>
          <cell r="H391" t="str">
            <v>Walisundara, Mrs. Lakshmi</v>
          </cell>
          <cell r="I391" t="str">
            <v>Ancillary-Design</v>
          </cell>
          <cell r="J391" t="str">
            <v>Full Payment</v>
          </cell>
          <cell r="K391">
            <v>11</v>
          </cell>
          <cell r="L391">
            <v>0</v>
          </cell>
          <cell r="M391">
            <v>34102</v>
          </cell>
          <cell r="N391">
            <v>0</v>
          </cell>
        </row>
        <row r="392">
          <cell r="A392" t="str">
            <v>506086a</v>
          </cell>
          <cell r="B392">
            <v>30.1</v>
          </cell>
          <cell r="C392">
            <v>168</v>
          </cell>
          <cell r="D392">
            <v>16400</v>
          </cell>
          <cell r="E392">
            <v>36908</v>
          </cell>
          <cell r="F392" t="str">
            <v>I</v>
          </cell>
          <cell r="G392" t="str">
            <v>ACT PROCUREMENT AND PROJECTS</v>
          </cell>
          <cell r="H392" t="str">
            <v>Walisundara, Mrs. Lakshmi</v>
          </cell>
          <cell r="I392" t="str">
            <v>Ancillary-Design</v>
          </cell>
          <cell r="J392" t="str">
            <v>Full Payment</v>
          </cell>
          <cell r="K392">
            <v>12</v>
          </cell>
          <cell r="L392">
            <v>0</v>
          </cell>
          <cell r="M392">
            <v>34102</v>
          </cell>
          <cell r="N392">
            <v>0</v>
          </cell>
        </row>
        <row r="393">
          <cell r="A393" t="str">
            <v>507111a</v>
          </cell>
          <cell r="B393">
            <v>30.1</v>
          </cell>
          <cell r="C393">
            <v>65</v>
          </cell>
          <cell r="D393">
            <v>42535</v>
          </cell>
          <cell r="E393">
            <v>36783</v>
          </cell>
          <cell r="F393" t="str">
            <v>I</v>
          </cell>
          <cell r="G393" t="str">
            <v>CANBERRA INSTITUTE OF TECHNOLOGY</v>
          </cell>
          <cell r="H393" t="str">
            <v>Hunnemann, Frank</v>
          </cell>
          <cell r="I393" t="str">
            <v>ENERGY - ANCILLIARY</v>
          </cell>
          <cell r="J393" t="str">
            <v>Full Payment</v>
          </cell>
          <cell r="K393">
            <v>11</v>
          </cell>
          <cell r="L393">
            <v>2130</v>
          </cell>
          <cell r="M393">
            <v>68190</v>
          </cell>
          <cell r="N393">
            <v>50620</v>
          </cell>
        </row>
        <row r="394">
          <cell r="A394" t="str">
            <v>513153a</v>
          </cell>
          <cell r="B394">
            <v>30.1</v>
          </cell>
          <cell r="C394">
            <v>451</v>
          </cell>
          <cell r="D394">
            <v>3200</v>
          </cell>
          <cell r="E394">
            <v>37175</v>
          </cell>
          <cell r="F394" t="str">
            <v>I</v>
          </cell>
          <cell r="G394" t="str">
            <v>CONSTRUCTION CONTROL QTC PTY LTD</v>
          </cell>
          <cell r="H394" t="str">
            <v>Rewal, Mr. Subhash</v>
          </cell>
          <cell r="I394" t="str">
            <v>2101 Invoice</v>
          </cell>
          <cell r="J394" t="str">
            <v>Full Payment</v>
          </cell>
          <cell r="K394">
            <v>11</v>
          </cell>
          <cell r="L394">
            <v>2101</v>
          </cell>
          <cell r="M394">
            <v>68170</v>
          </cell>
          <cell r="N394">
            <v>50200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"/>
      <sheetName val="ASSETS"/>
      <sheetName val="BldgBlks"/>
      <sheetName val="Analysis"/>
      <sheetName val="Real"/>
      <sheetName val="Real2"/>
      <sheetName val="pretaxnom"/>
      <sheetName val="Normalisation"/>
      <sheetName val="Smoothing"/>
      <sheetName val="Pricepath"/>
      <sheetName val="PPCashFlow"/>
      <sheetName val="Ch1-RevReq"/>
      <sheetName val="Ch2-BldgBlks"/>
      <sheetName val="Ch3-NormRev"/>
      <sheetName val="Ch4-RevCom"/>
    </sheetNames>
    <sheetDataSet>
      <sheetData sheetId="0" refreshError="1">
        <row r="5">
          <cell r="C5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"/>
      <sheetName val="ASSETS"/>
      <sheetName val="BldgBlks"/>
      <sheetName val="Analysis"/>
      <sheetName val="Real"/>
      <sheetName val="Real2"/>
      <sheetName val="pretaxnom"/>
      <sheetName val="Normalisation"/>
      <sheetName val="Smoothing"/>
      <sheetName val="Pricepath"/>
      <sheetName val="PPCashFlow"/>
      <sheetName val="Ch1-RevReq"/>
      <sheetName val="Ch2-BldgBlks"/>
      <sheetName val="Ch3-NormRev"/>
      <sheetName val="Ch4-RevCom"/>
    </sheetNames>
    <sheetDataSet>
      <sheetData sheetId="0" refreshError="1">
        <row r="5">
          <cell r="C5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J32"/>
  <sheetViews>
    <sheetView tabSelected="1" workbookViewId="0"/>
  </sheetViews>
  <sheetFormatPr defaultRowHeight="15" x14ac:dyDescent="0.25"/>
  <cols>
    <col min="1" max="1" width="29.28515625" bestFit="1" customWidth="1"/>
    <col min="2" max="2" width="21.7109375" style="177" bestFit="1" customWidth="1"/>
    <col min="3" max="3" width="20" style="177" bestFit="1" customWidth="1"/>
    <col min="4" max="4" width="13.42578125" style="177" customWidth="1"/>
    <col min="5" max="5" width="16.5703125" style="177" bestFit="1" customWidth="1"/>
    <col min="6" max="6" width="19.5703125" style="177" bestFit="1" customWidth="1"/>
    <col min="7" max="7" width="12.7109375" style="177" bestFit="1" customWidth="1"/>
    <col min="8" max="8" width="21.28515625" style="177" customWidth="1"/>
    <col min="9" max="9" width="9.140625" style="177"/>
    <col min="10" max="10" width="22.5703125" style="177" customWidth="1"/>
  </cols>
  <sheetData>
    <row r="4" spans="1:10" ht="52.5" customHeight="1" x14ac:dyDescent="0.25">
      <c r="A4" s="190" t="s">
        <v>139</v>
      </c>
      <c r="D4" s="178"/>
      <c r="G4" s="178"/>
      <c r="H4" s="170" t="s">
        <v>130</v>
      </c>
      <c r="J4" s="170" t="s">
        <v>131</v>
      </c>
    </row>
    <row r="5" spans="1:10" ht="30.75" thickBot="1" x14ac:dyDescent="0.3">
      <c r="A5" s="189" t="s">
        <v>138</v>
      </c>
      <c r="B5" s="187" t="s">
        <v>129</v>
      </c>
      <c r="C5" s="187" t="s">
        <v>128</v>
      </c>
      <c r="D5" s="187" t="s">
        <v>127</v>
      </c>
      <c r="E5" s="179" t="s">
        <v>13</v>
      </c>
      <c r="F5" s="179" t="s">
        <v>116</v>
      </c>
      <c r="G5" s="187" t="s">
        <v>126</v>
      </c>
    </row>
    <row r="6" spans="1:10" x14ac:dyDescent="0.25">
      <c r="A6" s="2" t="s">
        <v>5</v>
      </c>
      <c r="B6" s="180">
        <v>96964262.060000002</v>
      </c>
      <c r="C6" s="180">
        <f>B6-D6-E6</f>
        <v>96964262.060000002</v>
      </c>
      <c r="D6" s="181"/>
      <c r="E6" s="180"/>
      <c r="F6" s="180">
        <f>SUM(C6:D6)/SUM($C$15:$D$15)*$F$15</f>
        <v>117605569.20304433</v>
      </c>
      <c r="G6" s="181">
        <f t="shared" ref="G6:G11" si="0">(F6-B6)/B6*D6+D6</f>
        <v>0</v>
      </c>
      <c r="H6" s="182">
        <f>G6/F6</f>
        <v>0</v>
      </c>
      <c r="J6" s="176">
        <f>H6</f>
        <v>0</v>
      </c>
    </row>
    <row r="7" spans="1:10" x14ac:dyDescent="0.25">
      <c r="A7" s="2" t="s">
        <v>6</v>
      </c>
      <c r="B7" s="180">
        <v>77803393.920000046</v>
      </c>
      <c r="C7" s="180">
        <f>B7-D7-E7</f>
        <v>77803393.920000046</v>
      </c>
      <c r="D7" s="178"/>
      <c r="F7" s="180">
        <f>SUM(C7:D7)/SUM($C$15:$D$15)*$F$15</f>
        <v>94365823.381694317</v>
      </c>
      <c r="G7" s="181">
        <f t="shared" si="0"/>
        <v>0</v>
      </c>
      <c r="H7" s="183">
        <f>G7/F7</f>
        <v>0</v>
      </c>
      <c r="J7" s="176">
        <f t="shared" ref="J7:J8" si="1">H7</f>
        <v>0</v>
      </c>
    </row>
    <row r="8" spans="1:10" x14ac:dyDescent="0.25">
      <c r="A8" s="2" t="s">
        <v>7</v>
      </c>
      <c r="B8" s="180">
        <v>209723000.27999994</v>
      </c>
      <c r="C8" s="180">
        <f>B8-D8-E8</f>
        <v>209723000.27999994</v>
      </c>
      <c r="D8" s="181"/>
      <c r="E8" s="180"/>
      <c r="F8" s="180">
        <f>SUM(C8:D8)/SUM($C$15:$D$15)*$F$15</f>
        <v>254367870.1709455</v>
      </c>
      <c r="G8" s="181">
        <f t="shared" si="0"/>
        <v>0</v>
      </c>
      <c r="H8" s="183">
        <f>G8/F8</f>
        <v>0</v>
      </c>
      <c r="J8" s="176">
        <f t="shared" si="1"/>
        <v>0</v>
      </c>
    </row>
    <row r="9" spans="1:10" x14ac:dyDescent="0.25">
      <c r="A9" s="2" t="s">
        <v>11</v>
      </c>
      <c r="B9" s="180">
        <v>1904440.82</v>
      </c>
      <c r="C9" s="180">
        <f>B9-D9-E9</f>
        <v>120000</v>
      </c>
      <c r="D9" s="180">
        <v>1784440.82</v>
      </c>
      <c r="E9" s="180"/>
      <c r="F9" s="180">
        <f t="shared" ref="F9:F14" si="2">SUM(C9:D9)/SUM($C$15:$D$15)*$F$15</f>
        <v>2309849.4423751868</v>
      </c>
      <c r="G9" s="181">
        <f t="shared" si="0"/>
        <v>2164304.3930493579</v>
      </c>
      <c r="H9" s="183">
        <f>H15</f>
        <v>0.12600031970462022</v>
      </c>
      <c r="J9" s="176" t="s">
        <v>125</v>
      </c>
    </row>
    <row r="10" spans="1:10" x14ac:dyDescent="0.25">
      <c r="A10" s="2" t="s">
        <v>1</v>
      </c>
      <c r="B10" s="180">
        <v>23634127.030000009</v>
      </c>
      <c r="D10" s="178"/>
      <c r="E10" s="180">
        <f>B10</f>
        <v>23634127.030000009</v>
      </c>
      <c r="F10" s="180">
        <f t="shared" si="2"/>
        <v>0</v>
      </c>
      <c r="G10" s="181">
        <f t="shared" si="0"/>
        <v>0</v>
      </c>
      <c r="H10" s="183" t="s">
        <v>125</v>
      </c>
      <c r="J10" s="176" t="s">
        <v>125</v>
      </c>
    </row>
    <row r="11" spans="1:10" x14ac:dyDescent="0.25">
      <c r="A11" s="83" t="s">
        <v>0</v>
      </c>
      <c r="B11" s="184">
        <v>24493284.600000001</v>
      </c>
      <c r="C11" s="180">
        <f>B11-D11-E11</f>
        <v>24493284.600000001</v>
      </c>
      <c r="D11" s="178"/>
      <c r="E11" s="180"/>
      <c r="F11" s="180">
        <f t="shared" si="2"/>
        <v>29707302.627154753</v>
      </c>
      <c r="G11" s="181">
        <f t="shared" si="0"/>
        <v>0</v>
      </c>
      <c r="H11" s="183">
        <f>G11/F11</f>
        <v>0</v>
      </c>
      <c r="J11" s="176" t="s">
        <v>125</v>
      </c>
    </row>
    <row r="12" spans="1:10" x14ac:dyDescent="0.25">
      <c r="A12" s="2" t="s">
        <v>3</v>
      </c>
      <c r="B12" s="180">
        <v>16659959.34</v>
      </c>
      <c r="C12" s="180">
        <f>B12-D12-E12</f>
        <v>0</v>
      </c>
      <c r="D12" s="181">
        <f>B12</f>
        <v>16659959.34</v>
      </c>
      <c r="F12" s="180">
        <f t="shared" si="2"/>
        <v>20206455.032555059</v>
      </c>
      <c r="G12" s="181">
        <f>(F12-B12)/B12*D12+D12</f>
        <v>20206455.032555059</v>
      </c>
      <c r="H12" s="183">
        <f>G12/F12</f>
        <v>1</v>
      </c>
      <c r="J12" s="176">
        <f>H12</f>
        <v>1</v>
      </c>
    </row>
    <row r="13" spans="1:10" x14ac:dyDescent="0.25">
      <c r="A13" s="2" t="s">
        <v>4</v>
      </c>
      <c r="B13" s="180">
        <v>2267580.65</v>
      </c>
      <c r="C13" s="180">
        <f t="shared" ref="C13:C14" si="3">B13-D13-E13</f>
        <v>0</v>
      </c>
      <c r="D13" s="181">
        <f>B13</f>
        <v>2267580.65</v>
      </c>
      <c r="F13" s="180">
        <f t="shared" si="2"/>
        <v>2750292.8129545464</v>
      </c>
      <c r="G13" s="181">
        <f>(F13-B13)/B13*D13+D13</f>
        <v>2750292.8129545464</v>
      </c>
      <c r="H13" s="183">
        <f>G13/F13</f>
        <v>1</v>
      </c>
      <c r="J13" s="176">
        <f>H13</f>
        <v>1</v>
      </c>
    </row>
    <row r="14" spans="1:10" ht="15.75" thickBot="1" x14ac:dyDescent="0.3">
      <c r="A14" s="2" t="s">
        <v>2</v>
      </c>
      <c r="B14" s="180">
        <v>48943565.460000038</v>
      </c>
      <c r="C14" s="180">
        <f t="shared" si="3"/>
        <v>9331697.8300000206</v>
      </c>
      <c r="D14" s="180">
        <v>39611867.630000018</v>
      </c>
      <c r="E14" s="184"/>
      <c r="F14" s="180">
        <f t="shared" si="2"/>
        <v>59362447.075480424</v>
      </c>
      <c r="G14" s="181">
        <f>(F14-B14)/B14*D14+D14</f>
        <v>48044260.234138042</v>
      </c>
      <c r="H14" s="183">
        <f>G14/F14</f>
        <v>0.80933759642773651</v>
      </c>
      <c r="J14" s="176">
        <f>'[10]Other information'!$G$18</f>
        <v>0.88746584266148165</v>
      </c>
    </row>
    <row r="15" spans="1:10" ht="15.75" thickBot="1" x14ac:dyDescent="0.3">
      <c r="A15" s="188" t="s">
        <v>118</v>
      </c>
      <c r="B15" s="185">
        <f>SUM(B6:B14)</f>
        <v>502393614.16000003</v>
      </c>
      <c r="C15" s="185">
        <f t="shared" ref="C15:E15" si="4">SUM(C6:C14)</f>
        <v>418435638.69000006</v>
      </c>
      <c r="D15" s="185">
        <f t="shared" si="4"/>
        <v>60323848.440000013</v>
      </c>
      <c r="E15" s="185">
        <f t="shared" si="4"/>
        <v>23634127.030000009</v>
      </c>
      <c r="F15" s="80">
        <f>(B15/B24)*F24</f>
        <v>580675609.74620414</v>
      </c>
      <c r="G15" s="80">
        <f>SUM(G6:G14)</f>
        <v>73165312.472697005</v>
      </c>
      <c r="H15" s="186">
        <f>G15/F15</f>
        <v>0.12600031970462022</v>
      </c>
      <c r="J15" s="186">
        <f>'[10]Other information'!$D$22</f>
        <v>0.18131434547799344</v>
      </c>
    </row>
    <row r="17" spans="1:10" ht="15.75" thickBot="1" x14ac:dyDescent="0.3">
      <c r="A17" s="4" t="s">
        <v>124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2" t="s">
        <v>117</v>
      </c>
      <c r="B18" s="78">
        <v>6226185.4394999994</v>
      </c>
      <c r="C18" s="78">
        <f>B18-D18-E18</f>
        <v>5441684.0835827477</v>
      </c>
      <c r="D18" s="82">
        <f>B18*$H$15</f>
        <v>784501.35591725132</v>
      </c>
      <c r="E18"/>
      <c r="F18" s="84">
        <f>SUM(C18:D18)/SUM($C$22:$D$22)*$F$22</f>
        <v>7196337.5420675343</v>
      </c>
      <c r="G18" s="79">
        <f>(F18-B18)/B18*D18+D18</f>
        <v>906740.83100287023</v>
      </c>
      <c r="H18" s="167">
        <f>G18/F18</f>
        <v>0.12600031970462022</v>
      </c>
      <c r="I18"/>
      <c r="J18" s="1">
        <f>J15</f>
        <v>0.18131434547799344</v>
      </c>
    </row>
    <row r="19" spans="1:10" x14ac:dyDescent="0.25">
      <c r="A19" t="s">
        <v>10</v>
      </c>
      <c r="B19" s="78">
        <v>3979754.3099999996</v>
      </c>
      <c r="C19" s="84">
        <f>B19-D19-E19</f>
        <v>3478303.9945941595</v>
      </c>
      <c r="D19" s="82">
        <f>B19*$H$15</f>
        <v>501450.31540584023</v>
      </c>
      <c r="E19" s="84"/>
      <c r="F19" s="84">
        <f t="shared" ref="F19" si="5">SUM(C19:D19)/SUM($C$22:$D$22)*$F$22</f>
        <v>4599871.8842460318</v>
      </c>
      <c r="G19" s="79">
        <f>(F19-B19)/B19*D19+D19</f>
        <v>579585.32801529381</v>
      </c>
      <c r="H19" s="168">
        <f>G19/F19</f>
        <v>0.12600031970462022</v>
      </c>
      <c r="I19"/>
      <c r="J19" s="1">
        <f>J18</f>
        <v>0.18131434547799344</v>
      </c>
    </row>
    <row r="20" spans="1:10" x14ac:dyDescent="0.25">
      <c r="A20" t="s">
        <v>8</v>
      </c>
      <c r="B20" s="78">
        <v>1248526.3100000019</v>
      </c>
      <c r="C20" s="84">
        <f t="shared" ref="C20:C21" si="6">B20-D20-E20</f>
        <v>1091211.5957803719</v>
      </c>
      <c r="D20" s="82">
        <f t="shared" ref="D20:D21" si="7">B20*$H$15</f>
        <v>157314.71421963003</v>
      </c>
      <c r="E20" s="84"/>
      <c r="F20" s="84">
        <f>SUM(C20:D20)/SUM($C$22:$D$22)*$F$22</f>
        <v>1443069.250702176</v>
      </c>
      <c r="G20" s="79">
        <f>(F20-B20)/B20*D20+D20</f>
        <v>181827.18694438093</v>
      </c>
      <c r="H20" s="168">
        <f>G20/F20</f>
        <v>0.12600031970462022</v>
      </c>
      <c r="I20"/>
      <c r="J20" s="1">
        <f t="shared" ref="J20:J21" si="8">J19</f>
        <v>0.18131434547799344</v>
      </c>
    </row>
    <row r="21" spans="1:10" x14ac:dyDescent="0.25">
      <c r="A21" t="s">
        <v>9</v>
      </c>
      <c r="B21" s="78">
        <v>4157179.78</v>
      </c>
      <c r="C21" s="84">
        <f t="shared" si="6"/>
        <v>3633373.798650417</v>
      </c>
      <c r="D21" s="82">
        <f t="shared" si="7"/>
        <v>523805.98134958273</v>
      </c>
      <c r="E21" s="84"/>
      <c r="F21" s="84">
        <f>SUM(C21:D21)/SUM($C$22:$D$22)*$F$22</f>
        <v>4804943.4458123883</v>
      </c>
      <c r="G21" s="79">
        <f>(F21-B21)/B21*D21+D21</f>
        <v>605424.41033498046</v>
      </c>
      <c r="H21" s="168">
        <f>G21/F21</f>
        <v>0.12600031970462022</v>
      </c>
      <c r="I21"/>
      <c r="J21" s="1">
        <f t="shared" si="8"/>
        <v>0.18131434547799344</v>
      </c>
    </row>
    <row r="22" spans="1:10" ht="15.75" thickBot="1" x14ac:dyDescent="0.3">
      <c r="A22" s="188" t="s">
        <v>118</v>
      </c>
      <c r="B22" s="185">
        <f>SUM(B18:B21)</f>
        <v>15611645.839500001</v>
      </c>
      <c r="C22" s="185">
        <f t="shared" ref="C22:G22" si="9">SUM(C18:C21)</f>
        <v>13644573.472607698</v>
      </c>
      <c r="D22" s="185">
        <f t="shared" si="9"/>
        <v>1967072.3668923043</v>
      </c>
      <c r="E22" s="185">
        <f t="shared" si="9"/>
        <v>0</v>
      </c>
      <c r="F22" s="171">
        <f>F24*B22/B24</f>
        <v>18044222.122828133</v>
      </c>
      <c r="G22" s="185">
        <f t="shared" si="9"/>
        <v>2273577.7562975255</v>
      </c>
      <c r="H22" s="169">
        <f>G22/F22</f>
        <v>0.1260003197046202</v>
      </c>
    </row>
    <row r="24" spans="1:10" x14ac:dyDescent="0.25">
      <c r="A24" s="81" t="s">
        <v>12</v>
      </c>
      <c r="B24" s="80">
        <f>B15+B22</f>
        <v>518005259.99950004</v>
      </c>
      <c r="C24" s="80">
        <f>C15+C22</f>
        <v>432080212.16260773</v>
      </c>
      <c r="D24" s="80">
        <f>D15+D22</f>
        <v>62290920.806892321</v>
      </c>
      <c r="E24" s="80">
        <f>E15+E22</f>
        <v>23634127.030000009</v>
      </c>
      <c r="F24" s="85">
        <f>'ActewAGL RFM FD 2009'!I123*1000</f>
        <v>598719831.86903226</v>
      </c>
      <c r="G24" s="80">
        <f>G14+G22</f>
        <v>50317837.99043557</v>
      </c>
    </row>
    <row r="27" spans="1:10" x14ac:dyDescent="0.25">
      <c r="A27" s="173" t="s">
        <v>123</v>
      </c>
      <c r="B27" s="175" t="s">
        <v>133</v>
      </c>
      <c r="C27" s="175" t="s">
        <v>134</v>
      </c>
      <c r="D27" s="175" t="s">
        <v>135</v>
      </c>
      <c r="E27" s="175" t="s">
        <v>136</v>
      </c>
      <c r="F27" s="175" t="s">
        <v>137</v>
      </c>
      <c r="G27" s="3"/>
      <c r="H27" s="78"/>
      <c r="I27" s="78"/>
      <c r="J27"/>
    </row>
    <row r="28" spans="1:10" x14ac:dyDescent="0.25">
      <c r="A28" t="s">
        <v>132</v>
      </c>
      <c r="B28" s="82">
        <v>374898.43999999994</v>
      </c>
      <c r="C28" s="82">
        <v>6576.75</v>
      </c>
      <c r="D28" s="82">
        <v>0</v>
      </c>
      <c r="E28" s="82">
        <v>1225823.8599999999</v>
      </c>
      <c r="F28" s="82">
        <v>234091.82</v>
      </c>
      <c r="G28" s="3"/>
      <c r="H28" s="78"/>
      <c r="I28" s="78"/>
      <c r="J28"/>
    </row>
    <row r="29" spans="1:10" x14ac:dyDescent="0.25">
      <c r="A29" t="s">
        <v>119</v>
      </c>
      <c r="B29" s="82">
        <v>1201939.08</v>
      </c>
      <c r="C29" s="82">
        <v>4690795.12</v>
      </c>
      <c r="D29" s="82">
        <v>12683241.029999999</v>
      </c>
      <c r="E29" s="82">
        <v>25141832.57</v>
      </c>
      <c r="F29" s="82">
        <v>18478225.68812076</v>
      </c>
      <c r="G29" s="3"/>
      <c r="H29" s="78"/>
      <c r="I29" s="78"/>
      <c r="J29"/>
    </row>
    <row r="30" spans="1:10" x14ac:dyDescent="0.25">
      <c r="A30" t="s">
        <v>120</v>
      </c>
      <c r="B30" s="82">
        <f>B28+B29</f>
        <v>1576837.52</v>
      </c>
      <c r="C30" s="82">
        <f t="shared" ref="C30:F30" si="10">C28+C29</f>
        <v>4697371.87</v>
      </c>
      <c r="D30" s="82">
        <f t="shared" si="10"/>
        <v>12683241.029999999</v>
      </c>
      <c r="E30" s="82">
        <f t="shared" si="10"/>
        <v>26367656.43</v>
      </c>
      <c r="F30" s="82">
        <f t="shared" si="10"/>
        <v>18712317.50812076</v>
      </c>
      <c r="G30" s="3"/>
      <c r="H30" s="78"/>
      <c r="I30" s="78"/>
      <c r="J30"/>
    </row>
    <row r="31" spans="1:10" x14ac:dyDescent="0.25">
      <c r="A31" s="172" t="s">
        <v>121</v>
      </c>
      <c r="B31" s="174">
        <f>B28/B30</f>
        <v>0.2377533736005977</v>
      </c>
      <c r="C31" s="174">
        <f t="shared" ref="C31:F31" si="11">C28/C30</f>
        <v>1.4000914089861061E-3</v>
      </c>
      <c r="D31" s="174">
        <f t="shared" si="11"/>
        <v>0</v>
      </c>
      <c r="E31" s="174">
        <f t="shared" si="11"/>
        <v>4.6489678112056614E-2</v>
      </c>
      <c r="F31" s="174">
        <f t="shared" si="11"/>
        <v>1.2510038903434008E-2</v>
      </c>
      <c r="G31" s="3"/>
      <c r="H31" s="78"/>
      <c r="I31" s="78"/>
      <c r="J31"/>
    </row>
    <row r="32" spans="1:10" x14ac:dyDescent="0.25">
      <c r="A32" s="172" t="s">
        <v>122</v>
      </c>
      <c r="B32" s="174">
        <f>B29/B30</f>
        <v>0.76224662639940233</v>
      </c>
      <c r="C32" s="174">
        <f t="shared" ref="C32:F32" si="12">C29/C30</f>
        <v>0.99859990859101389</v>
      </c>
      <c r="D32" s="174">
        <f t="shared" si="12"/>
        <v>1</v>
      </c>
      <c r="E32" s="174">
        <f t="shared" si="12"/>
        <v>0.95351032188794338</v>
      </c>
      <c r="F32" s="174">
        <f t="shared" si="12"/>
        <v>0.98748996109656595</v>
      </c>
      <c r="G32" s="3"/>
      <c r="H32" s="78"/>
      <c r="I32" s="78"/>
      <c r="J32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4:O147"/>
  <sheetViews>
    <sheetView showGridLines="0" zoomScale="115" workbookViewId="0">
      <selection activeCell="J75" sqref="J75"/>
    </sheetView>
  </sheetViews>
  <sheetFormatPr defaultRowHeight="12.75" x14ac:dyDescent="0.2"/>
  <cols>
    <col min="1" max="1" width="2.5703125" style="86" customWidth="1"/>
    <col min="2" max="2" width="26.42578125" style="86" customWidth="1"/>
    <col min="3" max="3" width="10.85546875" style="86" customWidth="1"/>
    <col min="4" max="4" width="9.140625" style="86"/>
    <col min="5" max="5" width="10" style="86" customWidth="1"/>
    <col min="6" max="7" width="10.7109375" style="86" customWidth="1"/>
    <col min="8" max="8" width="11.140625" style="86" customWidth="1"/>
    <col min="9" max="9" width="10.7109375" style="86" customWidth="1"/>
    <col min="10" max="10" width="11" style="86" customWidth="1"/>
    <col min="11" max="13" width="9.140625" style="86"/>
    <col min="14" max="14" width="12.85546875" style="86" bestFit="1" customWidth="1"/>
    <col min="15" max="256" width="9.140625" style="86"/>
    <col min="257" max="257" width="2.5703125" style="86" customWidth="1"/>
    <col min="258" max="258" width="26.42578125" style="86" customWidth="1"/>
    <col min="259" max="259" width="10.85546875" style="86" customWidth="1"/>
    <col min="260" max="260" width="9.140625" style="86"/>
    <col min="261" max="261" width="10" style="86" customWidth="1"/>
    <col min="262" max="263" width="10.7109375" style="86" customWidth="1"/>
    <col min="264" max="264" width="11.140625" style="86" customWidth="1"/>
    <col min="265" max="265" width="10.7109375" style="86" customWidth="1"/>
    <col min="266" max="266" width="11" style="86" customWidth="1"/>
    <col min="267" max="512" width="9.140625" style="86"/>
    <col min="513" max="513" width="2.5703125" style="86" customWidth="1"/>
    <col min="514" max="514" width="26.42578125" style="86" customWidth="1"/>
    <col min="515" max="515" width="10.85546875" style="86" customWidth="1"/>
    <col min="516" max="516" width="9.140625" style="86"/>
    <col min="517" max="517" width="10" style="86" customWidth="1"/>
    <col min="518" max="519" width="10.7109375" style="86" customWidth="1"/>
    <col min="520" max="520" width="11.140625" style="86" customWidth="1"/>
    <col min="521" max="521" width="10.7109375" style="86" customWidth="1"/>
    <col min="522" max="522" width="11" style="86" customWidth="1"/>
    <col min="523" max="768" width="9.140625" style="86"/>
    <col min="769" max="769" width="2.5703125" style="86" customWidth="1"/>
    <col min="770" max="770" width="26.42578125" style="86" customWidth="1"/>
    <col min="771" max="771" width="10.85546875" style="86" customWidth="1"/>
    <col min="772" max="772" width="9.140625" style="86"/>
    <col min="773" max="773" width="10" style="86" customWidth="1"/>
    <col min="774" max="775" width="10.7109375" style="86" customWidth="1"/>
    <col min="776" max="776" width="11.140625" style="86" customWidth="1"/>
    <col min="777" max="777" width="10.7109375" style="86" customWidth="1"/>
    <col min="778" max="778" width="11" style="86" customWidth="1"/>
    <col min="779" max="1024" width="9.140625" style="86"/>
    <col min="1025" max="1025" width="2.5703125" style="86" customWidth="1"/>
    <col min="1026" max="1026" width="26.42578125" style="86" customWidth="1"/>
    <col min="1027" max="1027" width="10.85546875" style="86" customWidth="1"/>
    <col min="1028" max="1028" width="9.140625" style="86"/>
    <col min="1029" max="1029" width="10" style="86" customWidth="1"/>
    <col min="1030" max="1031" width="10.7109375" style="86" customWidth="1"/>
    <col min="1032" max="1032" width="11.140625" style="86" customWidth="1"/>
    <col min="1033" max="1033" width="10.7109375" style="86" customWidth="1"/>
    <col min="1034" max="1034" width="11" style="86" customWidth="1"/>
    <col min="1035" max="1280" width="9.140625" style="86"/>
    <col min="1281" max="1281" width="2.5703125" style="86" customWidth="1"/>
    <col min="1282" max="1282" width="26.42578125" style="86" customWidth="1"/>
    <col min="1283" max="1283" width="10.85546875" style="86" customWidth="1"/>
    <col min="1284" max="1284" width="9.140625" style="86"/>
    <col min="1285" max="1285" width="10" style="86" customWidth="1"/>
    <col min="1286" max="1287" width="10.7109375" style="86" customWidth="1"/>
    <col min="1288" max="1288" width="11.140625" style="86" customWidth="1"/>
    <col min="1289" max="1289" width="10.7109375" style="86" customWidth="1"/>
    <col min="1290" max="1290" width="11" style="86" customWidth="1"/>
    <col min="1291" max="1536" width="9.140625" style="86"/>
    <col min="1537" max="1537" width="2.5703125" style="86" customWidth="1"/>
    <col min="1538" max="1538" width="26.42578125" style="86" customWidth="1"/>
    <col min="1539" max="1539" width="10.85546875" style="86" customWidth="1"/>
    <col min="1540" max="1540" width="9.140625" style="86"/>
    <col min="1541" max="1541" width="10" style="86" customWidth="1"/>
    <col min="1542" max="1543" width="10.7109375" style="86" customWidth="1"/>
    <col min="1544" max="1544" width="11.140625" style="86" customWidth="1"/>
    <col min="1545" max="1545" width="10.7109375" style="86" customWidth="1"/>
    <col min="1546" max="1546" width="11" style="86" customWidth="1"/>
    <col min="1547" max="1792" width="9.140625" style="86"/>
    <col min="1793" max="1793" width="2.5703125" style="86" customWidth="1"/>
    <col min="1794" max="1794" width="26.42578125" style="86" customWidth="1"/>
    <col min="1795" max="1795" width="10.85546875" style="86" customWidth="1"/>
    <col min="1796" max="1796" width="9.140625" style="86"/>
    <col min="1797" max="1797" width="10" style="86" customWidth="1"/>
    <col min="1798" max="1799" width="10.7109375" style="86" customWidth="1"/>
    <col min="1800" max="1800" width="11.140625" style="86" customWidth="1"/>
    <col min="1801" max="1801" width="10.7109375" style="86" customWidth="1"/>
    <col min="1802" max="1802" width="11" style="86" customWidth="1"/>
    <col min="1803" max="2048" width="9.140625" style="86"/>
    <col min="2049" max="2049" width="2.5703125" style="86" customWidth="1"/>
    <col min="2050" max="2050" width="26.42578125" style="86" customWidth="1"/>
    <col min="2051" max="2051" width="10.85546875" style="86" customWidth="1"/>
    <col min="2052" max="2052" width="9.140625" style="86"/>
    <col min="2053" max="2053" width="10" style="86" customWidth="1"/>
    <col min="2054" max="2055" width="10.7109375" style="86" customWidth="1"/>
    <col min="2056" max="2056" width="11.140625" style="86" customWidth="1"/>
    <col min="2057" max="2057" width="10.7109375" style="86" customWidth="1"/>
    <col min="2058" max="2058" width="11" style="86" customWidth="1"/>
    <col min="2059" max="2304" width="9.140625" style="86"/>
    <col min="2305" max="2305" width="2.5703125" style="86" customWidth="1"/>
    <col min="2306" max="2306" width="26.42578125" style="86" customWidth="1"/>
    <col min="2307" max="2307" width="10.85546875" style="86" customWidth="1"/>
    <col min="2308" max="2308" width="9.140625" style="86"/>
    <col min="2309" max="2309" width="10" style="86" customWidth="1"/>
    <col min="2310" max="2311" width="10.7109375" style="86" customWidth="1"/>
    <col min="2312" max="2312" width="11.140625" style="86" customWidth="1"/>
    <col min="2313" max="2313" width="10.7109375" style="86" customWidth="1"/>
    <col min="2314" max="2314" width="11" style="86" customWidth="1"/>
    <col min="2315" max="2560" width="9.140625" style="86"/>
    <col min="2561" max="2561" width="2.5703125" style="86" customWidth="1"/>
    <col min="2562" max="2562" width="26.42578125" style="86" customWidth="1"/>
    <col min="2563" max="2563" width="10.85546875" style="86" customWidth="1"/>
    <col min="2564" max="2564" width="9.140625" style="86"/>
    <col min="2565" max="2565" width="10" style="86" customWidth="1"/>
    <col min="2566" max="2567" width="10.7109375" style="86" customWidth="1"/>
    <col min="2568" max="2568" width="11.140625" style="86" customWidth="1"/>
    <col min="2569" max="2569" width="10.7109375" style="86" customWidth="1"/>
    <col min="2570" max="2570" width="11" style="86" customWidth="1"/>
    <col min="2571" max="2816" width="9.140625" style="86"/>
    <col min="2817" max="2817" width="2.5703125" style="86" customWidth="1"/>
    <col min="2818" max="2818" width="26.42578125" style="86" customWidth="1"/>
    <col min="2819" max="2819" width="10.85546875" style="86" customWidth="1"/>
    <col min="2820" max="2820" width="9.140625" style="86"/>
    <col min="2821" max="2821" width="10" style="86" customWidth="1"/>
    <col min="2822" max="2823" width="10.7109375" style="86" customWidth="1"/>
    <col min="2824" max="2824" width="11.140625" style="86" customWidth="1"/>
    <col min="2825" max="2825" width="10.7109375" style="86" customWidth="1"/>
    <col min="2826" max="2826" width="11" style="86" customWidth="1"/>
    <col min="2827" max="3072" width="9.140625" style="86"/>
    <col min="3073" max="3073" width="2.5703125" style="86" customWidth="1"/>
    <col min="3074" max="3074" width="26.42578125" style="86" customWidth="1"/>
    <col min="3075" max="3075" width="10.85546875" style="86" customWidth="1"/>
    <col min="3076" max="3076" width="9.140625" style="86"/>
    <col min="3077" max="3077" width="10" style="86" customWidth="1"/>
    <col min="3078" max="3079" width="10.7109375" style="86" customWidth="1"/>
    <col min="3080" max="3080" width="11.140625" style="86" customWidth="1"/>
    <col min="3081" max="3081" width="10.7109375" style="86" customWidth="1"/>
    <col min="3082" max="3082" width="11" style="86" customWidth="1"/>
    <col min="3083" max="3328" width="9.140625" style="86"/>
    <col min="3329" max="3329" width="2.5703125" style="86" customWidth="1"/>
    <col min="3330" max="3330" width="26.42578125" style="86" customWidth="1"/>
    <col min="3331" max="3331" width="10.85546875" style="86" customWidth="1"/>
    <col min="3332" max="3332" width="9.140625" style="86"/>
    <col min="3333" max="3333" width="10" style="86" customWidth="1"/>
    <col min="3334" max="3335" width="10.7109375" style="86" customWidth="1"/>
    <col min="3336" max="3336" width="11.140625" style="86" customWidth="1"/>
    <col min="3337" max="3337" width="10.7109375" style="86" customWidth="1"/>
    <col min="3338" max="3338" width="11" style="86" customWidth="1"/>
    <col min="3339" max="3584" width="9.140625" style="86"/>
    <col min="3585" max="3585" width="2.5703125" style="86" customWidth="1"/>
    <col min="3586" max="3586" width="26.42578125" style="86" customWidth="1"/>
    <col min="3587" max="3587" width="10.85546875" style="86" customWidth="1"/>
    <col min="3588" max="3588" width="9.140625" style="86"/>
    <col min="3589" max="3589" width="10" style="86" customWidth="1"/>
    <col min="3590" max="3591" width="10.7109375" style="86" customWidth="1"/>
    <col min="3592" max="3592" width="11.140625" style="86" customWidth="1"/>
    <col min="3593" max="3593" width="10.7109375" style="86" customWidth="1"/>
    <col min="3594" max="3594" width="11" style="86" customWidth="1"/>
    <col min="3595" max="3840" width="9.140625" style="86"/>
    <col min="3841" max="3841" width="2.5703125" style="86" customWidth="1"/>
    <col min="3842" max="3842" width="26.42578125" style="86" customWidth="1"/>
    <col min="3843" max="3843" width="10.85546875" style="86" customWidth="1"/>
    <col min="3844" max="3844" width="9.140625" style="86"/>
    <col min="3845" max="3845" width="10" style="86" customWidth="1"/>
    <col min="3846" max="3847" width="10.7109375" style="86" customWidth="1"/>
    <col min="3848" max="3848" width="11.140625" style="86" customWidth="1"/>
    <col min="3849" max="3849" width="10.7109375" style="86" customWidth="1"/>
    <col min="3850" max="3850" width="11" style="86" customWidth="1"/>
    <col min="3851" max="4096" width="9.140625" style="86"/>
    <col min="4097" max="4097" width="2.5703125" style="86" customWidth="1"/>
    <col min="4098" max="4098" width="26.42578125" style="86" customWidth="1"/>
    <col min="4099" max="4099" width="10.85546875" style="86" customWidth="1"/>
    <col min="4100" max="4100" width="9.140625" style="86"/>
    <col min="4101" max="4101" width="10" style="86" customWidth="1"/>
    <col min="4102" max="4103" width="10.7109375" style="86" customWidth="1"/>
    <col min="4104" max="4104" width="11.140625" style="86" customWidth="1"/>
    <col min="4105" max="4105" width="10.7109375" style="86" customWidth="1"/>
    <col min="4106" max="4106" width="11" style="86" customWidth="1"/>
    <col min="4107" max="4352" width="9.140625" style="86"/>
    <col min="4353" max="4353" width="2.5703125" style="86" customWidth="1"/>
    <col min="4354" max="4354" width="26.42578125" style="86" customWidth="1"/>
    <col min="4355" max="4355" width="10.85546875" style="86" customWidth="1"/>
    <col min="4356" max="4356" width="9.140625" style="86"/>
    <col min="4357" max="4357" width="10" style="86" customWidth="1"/>
    <col min="4358" max="4359" width="10.7109375" style="86" customWidth="1"/>
    <col min="4360" max="4360" width="11.140625" style="86" customWidth="1"/>
    <col min="4361" max="4361" width="10.7109375" style="86" customWidth="1"/>
    <col min="4362" max="4362" width="11" style="86" customWidth="1"/>
    <col min="4363" max="4608" width="9.140625" style="86"/>
    <col min="4609" max="4609" width="2.5703125" style="86" customWidth="1"/>
    <col min="4610" max="4610" width="26.42578125" style="86" customWidth="1"/>
    <col min="4611" max="4611" width="10.85546875" style="86" customWidth="1"/>
    <col min="4612" max="4612" width="9.140625" style="86"/>
    <col min="4613" max="4613" width="10" style="86" customWidth="1"/>
    <col min="4614" max="4615" width="10.7109375" style="86" customWidth="1"/>
    <col min="4616" max="4616" width="11.140625" style="86" customWidth="1"/>
    <col min="4617" max="4617" width="10.7109375" style="86" customWidth="1"/>
    <col min="4618" max="4618" width="11" style="86" customWidth="1"/>
    <col min="4619" max="4864" width="9.140625" style="86"/>
    <col min="4865" max="4865" width="2.5703125" style="86" customWidth="1"/>
    <col min="4866" max="4866" width="26.42578125" style="86" customWidth="1"/>
    <col min="4867" max="4867" width="10.85546875" style="86" customWidth="1"/>
    <col min="4868" max="4868" width="9.140625" style="86"/>
    <col min="4869" max="4869" width="10" style="86" customWidth="1"/>
    <col min="4870" max="4871" width="10.7109375" style="86" customWidth="1"/>
    <col min="4872" max="4872" width="11.140625" style="86" customWidth="1"/>
    <col min="4873" max="4873" width="10.7109375" style="86" customWidth="1"/>
    <col min="4874" max="4874" width="11" style="86" customWidth="1"/>
    <col min="4875" max="5120" width="9.140625" style="86"/>
    <col min="5121" max="5121" width="2.5703125" style="86" customWidth="1"/>
    <col min="5122" max="5122" width="26.42578125" style="86" customWidth="1"/>
    <col min="5123" max="5123" width="10.85546875" style="86" customWidth="1"/>
    <col min="5124" max="5124" width="9.140625" style="86"/>
    <col min="5125" max="5125" width="10" style="86" customWidth="1"/>
    <col min="5126" max="5127" width="10.7109375" style="86" customWidth="1"/>
    <col min="5128" max="5128" width="11.140625" style="86" customWidth="1"/>
    <col min="5129" max="5129" width="10.7109375" style="86" customWidth="1"/>
    <col min="5130" max="5130" width="11" style="86" customWidth="1"/>
    <col min="5131" max="5376" width="9.140625" style="86"/>
    <col min="5377" max="5377" width="2.5703125" style="86" customWidth="1"/>
    <col min="5378" max="5378" width="26.42578125" style="86" customWidth="1"/>
    <col min="5379" max="5379" width="10.85546875" style="86" customWidth="1"/>
    <col min="5380" max="5380" width="9.140625" style="86"/>
    <col min="5381" max="5381" width="10" style="86" customWidth="1"/>
    <col min="5382" max="5383" width="10.7109375" style="86" customWidth="1"/>
    <col min="5384" max="5384" width="11.140625" style="86" customWidth="1"/>
    <col min="5385" max="5385" width="10.7109375" style="86" customWidth="1"/>
    <col min="5386" max="5386" width="11" style="86" customWidth="1"/>
    <col min="5387" max="5632" width="9.140625" style="86"/>
    <col min="5633" max="5633" width="2.5703125" style="86" customWidth="1"/>
    <col min="5634" max="5634" width="26.42578125" style="86" customWidth="1"/>
    <col min="5635" max="5635" width="10.85546875" style="86" customWidth="1"/>
    <col min="5636" max="5636" width="9.140625" style="86"/>
    <col min="5637" max="5637" width="10" style="86" customWidth="1"/>
    <col min="5638" max="5639" width="10.7109375" style="86" customWidth="1"/>
    <col min="5640" max="5640" width="11.140625" style="86" customWidth="1"/>
    <col min="5641" max="5641" width="10.7109375" style="86" customWidth="1"/>
    <col min="5642" max="5642" width="11" style="86" customWidth="1"/>
    <col min="5643" max="5888" width="9.140625" style="86"/>
    <col min="5889" max="5889" width="2.5703125" style="86" customWidth="1"/>
    <col min="5890" max="5890" width="26.42578125" style="86" customWidth="1"/>
    <col min="5891" max="5891" width="10.85546875" style="86" customWidth="1"/>
    <col min="5892" max="5892" width="9.140625" style="86"/>
    <col min="5893" max="5893" width="10" style="86" customWidth="1"/>
    <col min="5894" max="5895" width="10.7109375" style="86" customWidth="1"/>
    <col min="5896" max="5896" width="11.140625" style="86" customWidth="1"/>
    <col min="5897" max="5897" width="10.7109375" style="86" customWidth="1"/>
    <col min="5898" max="5898" width="11" style="86" customWidth="1"/>
    <col min="5899" max="6144" width="9.140625" style="86"/>
    <col min="6145" max="6145" width="2.5703125" style="86" customWidth="1"/>
    <col min="6146" max="6146" width="26.42578125" style="86" customWidth="1"/>
    <col min="6147" max="6147" width="10.85546875" style="86" customWidth="1"/>
    <col min="6148" max="6148" width="9.140625" style="86"/>
    <col min="6149" max="6149" width="10" style="86" customWidth="1"/>
    <col min="6150" max="6151" width="10.7109375" style="86" customWidth="1"/>
    <col min="6152" max="6152" width="11.140625" style="86" customWidth="1"/>
    <col min="6153" max="6153" width="10.7109375" style="86" customWidth="1"/>
    <col min="6154" max="6154" width="11" style="86" customWidth="1"/>
    <col min="6155" max="6400" width="9.140625" style="86"/>
    <col min="6401" max="6401" width="2.5703125" style="86" customWidth="1"/>
    <col min="6402" max="6402" width="26.42578125" style="86" customWidth="1"/>
    <col min="6403" max="6403" width="10.85546875" style="86" customWidth="1"/>
    <col min="6404" max="6404" width="9.140625" style="86"/>
    <col min="6405" max="6405" width="10" style="86" customWidth="1"/>
    <col min="6406" max="6407" width="10.7109375" style="86" customWidth="1"/>
    <col min="6408" max="6408" width="11.140625" style="86" customWidth="1"/>
    <col min="6409" max="6409" width="10.7109375" style="86" customWidth="1"/>
    <col min="6410" max="6410" width="11" style="86" customWidth="1"/>
    <col min="6411" max="6656" width="9.140625" style="86"/>
    <col min="6657" max="6657" width="2.5703125" style="86" customWidth="1"/>
    <col min="6658" max="6658" width="26.42578125" style="86" customWidth="1"/>
    <col min="6659" max="6659" width="10.85546875" style="86" customWidth="1"/>
    <col min="6660" max="6660" width="9.140625" style="86"/>
    <col min="6661" max="6661" width="10" style="86" customWidth="1"/>
    <col min="6662" max="6663" width="10.7109375" style="86" customWidth="1"/>
    <col min="6664" max="6664" width="11.140625" style="86" customWidth="1"/>
    <col min="6665" max="6665" width="10.7109375" style="86" customWidth="1"/>
    <col min="6666" max="6666" width="11" style="86" customWidth="1"/>
    <col min="6667" max="6912" width="9.140625" style="86"/>
    <col min="6913" max="6913" width="2.5703125" style="86" customWidth="1"/>
    <col min="6914" max="6914" width="26.42578125" style="86" customWidth="1"/>
    <col min="6915" max="6915" width="10.85546875" style="86" customWidth="1"/>
    <col min="6916" max="6916" width="9.140625" style="86"/>
    <col min="6917" max="6917" width="10" style="86" customWidth="1"/>
    <col min="6918" max="6919" width="10.7109375" style="86" customWidth="1"/>
    <col min="6920" max="6920" width="11.140625" style="86" customWidth="1"/>
    <col min="6921" max="6921" width="10.7109375" style="86" customWidth="1"/>
    <col min="6922" max="6922" width="11" style="86" customWidth="1"/>
    <col min="6923" max="7168" width="9.140625" style="86"/>
    <col min="7169" max="7169" width="2.5703125" style="86" customWidth="1"/>
    <col min="7170" max="7170" width="26.42578125" style="86" customWidth="1"/>
    <col min="7171" max="7171" width="10.85546875" style="86" customWidth="1"/>
    <col min="7172" max="7172" width="9.140625" style="86"/>
    <col min="7173" max="7173" width="10" style="86" customWidth="1"/>
    <col min="7174" max="7175" width="10.7109375" style="86" customWidth="1"/>
    <col min="7176" max="7176" width="11.140625" style="86" customWidth="1"/>
    <col min="7177" max="7177" width="10.7109375" style="86" customWidth="1"/>
    <col min="7178" max="7178" width="11" style="86" customWidth="1"/>
    <col min="7179" max="7424" width="9.140625" style="86"/>
    <col min="7425" max="7425" width="2.5703125" style="86" customWidth="1"/>
    <col min="7426" max="7426" width="26.42578125" style="86" customWidth="1"/>
    <col min="7427" max="7427" width="10.85546875" style="86" customWidth="1"/>
    <col min="7428" max="7428" width="9.140625" style="86"/>
    <col min="7429" max="7429" width="10" style="86" customWidth="1"/>
    <col min="7430" max="7431" width="10.7109375" style="86" customWidth="1"/>
    <col min="7432" max="7432" width="11.140625" style="86" customWidth="1"/>
    <col min="7433" max="7433" width="10.7109375" style="86" customWidth="1"/>
    <col min="7434" max="7434" width="11" style="86" customWidth="1"/>
    <col min="7435" max="7680" width="9.140625" style="86"/>
    <col min="7681" max="7681" width="2.5703125" style="86" customWidth="1"/>
    <col min="7682" max="7682" width="26.42578125" style="86" customWidth="1"/>
    <col min="7683" max="7683" width="10.85546875" style="86" customWidth="1"/>
    <col min="7684" max="7684" width="9.140625" style="86"/>
    <col min="7685" max="7685" width="10" style="86" customWidth="1"/>
    <col min="7686" max="7687" width="10.7109375" style="86" customWidth="1"/>
    <col min="7688" max="7688" width="11.140625" style="86" customWidth="1"/>
    <col min="7689" max="7689" width="10.7109375" style="86" customWidth="1"/>
    <col min="7690" max="7690" width="11" style="86" customWidth="1"/>
    <col min="7691" max="7936" width="9.140625" style="86"/>
    <col min="7937" max="7937" width="2.5703125" style="86" customWidth="1"/>
    <col min="7938" max="7938" width="26.42578125" style="86" customWidth="1"/>
    <col min="7939" max="7939" width="10.85546875" style="86" customWidth="1"/>
    <col min="7940" max="7940" width="9.140625" style="86"/>
    <col min="7941" max="7941" width="10" style="86" customWidth="1"/>
    <col min="7942" max="7943" width="10.7109375" style="86" customWidth="1"/>
    <col min="7944" max="7944" width="11.140625" style="86" customWidth="1"/>
    <col min="7945" max="7945" width="10.7109375" style="86" customWidth="1"/>
    <col min="7946" max="7946" width="11" style="86" customWidth="1"/>
    <col min="7947" max="8192" width="9.140625" style="86"/>
    <col min="8193" max="8193" width="2.5703125" style="86" customWidth="1"/>
    <col min="8194" max="8194" width="26.42578125" style="86" customWidth="1"/>
    <col min="8195" max="8195" width="10.85546875" style="86" customWidth="1"/>
    <col min="8196" max="8196" width="9.140625" style="86"/>
    <col min="8197" max="8197" width="10" style="86" customWidth="1"/>
    <col min="8198" max="8199" width="10.7109375" style="86" customWidth="1"/>
    <col min="8200" max="8200" width="11.140625" style="86" customWidth="1"/>
    <col min="8201" max="8201" width="10.7109375" style="86" customWidth="1"/>
    <col min="8202" max="8202" width="11" style="86" customWidth="1"/>
    <col min="8203" max="8448" width="9.140625" style="86"/>
    <col min="8449" max="8449" width="2.5703125" style="86" customWidth="1"/>
    <col min="8450" max="8450" width="26.42578125" style="86" customWidth="1"/>
    <col min="8451" max="8451" width="10.85546875" style="86" customWidth="1"/>
    <col min="8452" max="8452" width="9.140625" style="86"/>
    <col min="8453" max="8453" width="10" style="86" customWidth="1"/>
    <col min="8454" max="8455" width="10.7109375" style="86" customWidth="1"/>
    <col min="8456" max="8456" width="11.140625" style="86" customWidth="1"/>
    <col min="8457" max="8457" width="10.7109375" style="86" customWidth="1"/>
    <col min="8458" max="8458" width="11" style="86" customWidth="1"/>
    <col min="8459" max="8704" width="9.140625" style="86"/>
    <col min="8705" max="8705" width="2.5703125" style="86" customWidth="1"/>
    <col min="8706" max="8706" width="26.42578125" style="86" customWidth="1"/>
    <col min="8707" max="8707" width="10.85546875" style="86" customWidth="1"/>
    <col min="8708" max="8708" width="9.140625" style="86"/>
    <col min="8709" max="8709" width="10" style="86" customWidth="1"/>
    <col min="8710" max="8711" width="10.7109375" style="86" customWidth="1"/>
    <col min="8712" max="8712" width="11.140625" style="86" customWidth="1"/>
    <col min="8713" max="8713" width="10.7109375" style="86" customWidth="1"/>
    <col min="8714" max="8714" width="11" style="86" customWidth="1"/>
    <col min="8715" max="8960" width="9.140625" style="86"/>
    <col min="8961" max="8961" width="2.5703125" style="86" customWidth="1"/>
    <col min="8962" max="8962" width="26.42578125" style="86" customWidth="1"/>
    <col min="8963" max="8963" width="10.85546875" style="86" customWidth="1"/>
    <col min="8964" max="8964" width="9.140625" style="86"/>
    <col min="8965" max="8965" width="10" style="86" customWidth="1"/>
    <col min="8966" max="8967" width="10.7109375" style="86" customWidth="1"/>
    <col min="8968" max="8968" width="11.140625" style="86" customWidth="1"/>
    <col min="8969" max="8969" width="10.7109375" style="86" customWidth="1"/>
    <col min="8970" max="8970" width="11" style="86" customWidth="1"/>
    <col min="8971" max="9216" width="9.140625" style="86"/>
    <col min="9217" max="9217" width="2.5703125" style="86" customWidth="1"/>
    <col min="9218" max="9218" width="26.42578125" style="86" customWidth="1"/>
    <col min="9219" max="9219" width="10.85546875" style="86" customWidth="1"/>
    <col min="9220" max="9220" width="9.140625" style="86"/>
    <col min="9221" max="9221" width="10" style="86" customWidth="1"/>
    <col min="9222" max="9223" width="10.7109375" style="86" customWidth="1"/>
    <col min="9224" max="9224" width="11.140625" style="86" customWidth="1"/>
    <col min="9225" max="9225" width="10.7109375" style="86" customWidth="1"/>
    <col min="9226" max="9226" width="11" style="86" customWidth="1"/>
    <col min="9227" max="9472" width="9.140625" style="86"/>
    <col min="9473" max="9473" width="2.5703125" style="86" customWidth="1"/>
    <col min="9474" max="9474" width="26.42578125" style="86" customWidth="1"/>
    <col min="9475" max="9475" width="10.85546875" style="86" customWidth="1"/>
    <col min="9476" max="9476" width="9.140625" style="86"/>
    <col min="9477" max="9477" width="10" style="86" customWidth="1"/>
    <col min="9478" max="9479" width="10.7109375" style="86" customWidth="1"/>
    <col min="9480" max="9480" width="11.140625" style="86" customWidth="1"/>
    <col min="9481" max="9481" width="10.7109375" style="86" customWidth="1"/>
    <col min="9482" max="9482" width="11" style="86" customWidth="1"/>
    <col min="9483" max="9728" width="9.140625" style="86"/>
    <col min="9729" max="9729" width="2.5703125" style="86" customWidth="1"/>
    <col min="9730" max="9730" width="26.42578125" style="86" customWidth="1"/>
    <col min="9731" max="9731" width="10.85546875" style="86" customWidth="1"/>
    <col min="9732" max="9732" width="9.140625" style="86"/>
    <col min="9733" max="9733" width="10" style="86" customWidth="1"/>
    <col min="9734" max="9735" width="10.7109375" style="86" customWidth="1"/>
    <col min="9736" max="9736" width="11.140625" style="86" customWidth="1"/>
    <col min="9737" max="9737" width="10.7109375" style="86" customWidth="1"/>
    <col min="9738" max="9738" width="11" style="86" customWidth="1"/>
    <col min="9739" max="9984" width="9.140625" style="86"/>
    <col min="9985" max="9985" width="2.5703125" style="86" customWidth="1"/>
    <col min="9986" max="9986" width="26.42578125" style="86" customWidth="1"/>
    <col min="9987" max="9987" width="10.85546875" style="86" customWidth="1"/>
    <col min="9988" max="9988" width="9.140625" style="86"/>
    <col min="9989" max="9989" width="10" style="86" customWidth="1"/>
    <col min="9990" max="9991" width="10.7109375" style="86" customWidth="1"/>
    <col min="9992" max="9992" width="11.140625" style="86" customWidth="1"/>
    <col min="9993" max="9993" width="10.7109375" style="86" customWidth="1"/>
    <col min="9994" max="9994" width="11" style="86" customWidth="1"/>
    <col min="9995" max="10240" width="9.140625" style="86"/>
    <col min="10241" max="10241" width="2.5703125" style="86" customWidth="1"/>
    <col min="10242" max="10242" width="26.42578125" style="86" customWidth="1"/>
    <col min="10243" max="10243" width="10.85546875" style="86" customWidth="1"/>
    <col min="10244" max="10244" width="9.140625" style="86"/>
    <col min="10245" max="10245" width="10" style="86" customWidth="1"/>
    <col min="10246" max="10247" width="10.7109375" style="86" customWidth="1"/>
    <col min="10248" max="10248" width="11.140625" style="86" customWidth="1"/>
    <col min="10249" max="10249" width="10.7109375" style="86" customWidth="1"/>
    <col min="10250" max="10250" width="11" style="86" customWidth="1"/>
    <col min="10251" max="10496" width="9.140625" style="86"/>
    <col min="10497" max="10497" width="2.5703125" style="86" customWidth="1"/>
    <col min="10498" max="10498" width="26.42578125" style="86" customWidth="1"/>
    <col min="10499" max="10499" width="10.85546875" style="86" customWidth="1"/>
    <col min="10500" max="10500" width="9.140625" style="86"/>
    <col min="10501" max="10501" width="10" style="86" customWidth="1"/>
    <col min="10502" max="10503" width="10.7109375" style="86" customWidth="1"/>
    <col min="10504" max="10504" width="11.140625" style="86" customWidth="1"/>
    <col min="10505" max="10505" width="10.7109375" style="86" customWidth="1"/>
    <col min="10506" max="10506" width="11" style="86" customWidth="1"/>
    <col min="10507" max="10752" width="9.140625" style="86"/>
    <col min="10753" max="10753" width="2.5703125" style="86" customWidth="1"/>
    <col min="10754" max="10754" width="26.42578125" style="86" customWidth="1"/>
    <col min="10755" max="10755" width="10.85546875" style="86" customWidth="1"/>
    <col min="10756" max="10756" width="9.140625" style="86"/>
    <col min="10757" max="10757" width="10" style="86" customWidth="1"/>
    <col min="10758" max="10759" width="10.7109375" style="86" customWidth="1"/>
    <col min="10760" max="10760" width="11.140625" style="86" customWidth="1"/>
    <col min="10761" max="10761" width="10.7109375" style="86" customWidth="1"/>
    <col min="10762" max="10762" width="11" style="86" customWidth="1"/>
    <col min="10763" max="11008" width="9.140625" style="86"/>
    <col min="11009" max="11009" width="2.5703125" style="86" customWidth="1"/>
    <col min="11010" max="11010" width="26.42578125" style="86" customWidth="1"/>
    <col min="11011" max="11011" width="10.85546875" style="86" customWidth="1"/>
    <col min="11012" max="11012" width="9.140625" style="86"/>
    <col min="11013" max="11013" width="10" style="86" customWidth="1"/>
    <col min="11014" max="11015" width="10.7109375" style="86" customWidth="1"/>
    <col min="11016" max="11016" width="11.140625" style="86" customWidth="1"/>
    <col min="11017" max="11017" width="10.7109375" style="86" customWidth="1"/>
    <col min="11018" max="11018" width="11" style="86" customWidth="1"/>
    <col min="11019" max="11264" width="9.140625" style="86"/>
    <col min="11265" max="11265" width="2.5703125" style="86" customWidth="1"/>
    <col min="11266" max="11266" width="26.42578125" style="86" customWidth="1"/>
    <col min="11267" max="11267" width="10.85546875" style="86" customWidth="1"/>
    <col min="11268" max="11268" width="9.140625" style="86"/>
    <col min="11269" max="11269" width="10" style="86" customWidth="1"/>
    <col min="11270" max="11271" width="10.7109375" style="86" customWidth="1"/>
    <col min="11272" max="11272" width="11.140625" style="86" customWidth="1"/>
    <col min="11273" max="11273" width="10.7109375" style="86" customWidth="1"/>
    <col min="11274" max="11274" width="11" style="86" customWidth="1"/>
    <col min="11275" max="11520" width="9.140625" style="86"/>
    <col min="11521" max="11521" width="2.5703125" style="86" customWidth="1"/>
    <col min="11522" max="11522" width="26.42578125" style="86" customWidth="1"/>
    <col min="11523" max="11523" width="10.85546875" style="86" customWidth="1"/>
    <col min="11524" max="11524" width="9.140625" style="86"/>
    <col min="11525" max="11525" width="10" style="86" customWidth="1"/>
    <col min="11526" max="11527" width="10.7109375" style="86" customWidth="1"/>
    <col min="11528" max="11528" width="11.140625" style="86" customWidth="1"/>
    <col min="11529" max="11529" width="10.7109375" style="86" customWidth="1"/>
    <col min="11530" max="11530" width="11" style="86" customWidth="1"/>
    <col min="11531" max="11776" width="9.140625" style="86"/>
    <col min="11777" max="11777" width="2.5703125" style="86" customWidth="1"/>
    <col min="11778" max="11778" width="26.42578125" style="86" customWidth="1"/>
    <col min="11779" max="11779" width="10.85546875" style="86" customWidth="1"/>
    <col min="11780" max="11780" width="9.140625" style="86"/>
    <col min="11781" max="11781" width="10" style="86" customWidth="1"/>
    <col min="11782" max="11783" width="10.7109375" style="86" customWidth="1"/>
    <col min="11784" max="11784" width="11.140625" style="86" customWidth="1"/>
    <col min="11785" max="11785" width="10.7109375" style="86" customWidth="1"/>
    <col min="11786" max="11786" width="11" style="86" customWidth="1"/>
    <col min="11787" max="12032" width="9.140625" style="86"/>
    <col min="12033" max="12033" width="2.5703125" style="86" customWidth="1"/>
    <col min="12034" max="12034" width="26.42578125" style="86" customWidth="1"/>
    <col min="12035" max="12035" width="10.85546875" style="86" customWidth="1"/>
    <col min="12036" max="12036" width="9.140625" style="86"/>
    <col min="12037" max="12037" width="10" style="86" customWidth="1"/>
    <col min="12038" max="12039" width="10.7109375" style="86" customWidth="1"/>
    <col min="12040" max="12040" width="11.140625" style="86" customWidth="1"/>
    <col min="12041" max="12041" width="10.7109375" style="86" customWidth="1"/>
    <col min="12042" max="12042" width="11" style="86" customWidth="1"/>
    <col min="12043" max="12288" width="9.140625" style="86"/>
    <col min="12289" max="12289" width="2.5703125" style="86" customWidth="1"/>
    <col min="12290" max="12290" width="26.42578125" style="86" customWidth="1"/>
    <col min="12291" max="12291" width="10.85546875" style="86" customWidth="1"/>
    <col min="12292" max="12292" width="9.140625" style="86"/>
    <col min="12293" max="12293" width="10" style="86" customWidth="1"/>
    <col min="12294" max="12295" width="10.7109375" style="86" customWidth="1"/>
    <col min="12296" max="12296" width="11.140625" style="86" customWidth="1"/>
    <col min="12297" max="12297" width="10.7109375" style="86" customWidth="1"/>
    <col min="12298" max="12298" width="11" style="86" customWidth="1"/>
    <col min="12299" max="12544" width="9.140625" style="86"/>
    <col min="12545" max="12545" width="2.5703125" style="86" customWidth="1"/>
    <col min="12546" max="12546" width="26.42578125" style="86" customWidth="1"/>
    <col min="12547" max="12547" width="10.85546875" style="86" customWidth="1"/>
    <col min="12548" max="12548" width="9.140625" style="86"/>
    <col min="12549" max="12549" width="10" style="86" customWidth="1"/>
    <col min="12550" max="12551" width="10.7109375" style="86" customWidth="1"/>
    <col min="12552" max="12552" width="11.140625" style="86" customWidth="1"/>
    <col min="12553" max="12553" width="10.7109375" style="86" customWidth="1"/>
    <col min="12554" max="12554" width="11" style="86" customWidth="1"/>
    <col min="12555" max="12800" width="9.140625" style="86"/>
    <col min="12801" max="12801" width="2.5703125" style="86" customWidth="1"/>
    <col min="12802" max="12802" width="26.42578125" style="86" customWidth="1"/>
    <col min="12803" max="12803" width="10.85546875" style="86" customWidth="1"/>
    <col min="12804" max="12804" width="9.140625" style="86"/>
    <col min="12805" max="12805" width="10" style="86" customWidth="1"/>
    <col min="12806" max="12807" width="10.7109375" style="86" customWidth="1"/>
    <col min="12808" max="12808" width="11.140625" style="86" customWidth="1"/>
    <col min="12809" max="12809" width="10.7109375" style="86" customWidth="1"/>
    <col min="12810" max="12810" width="11" style="86" customWidth="1"/>
    <col min="12811" max="13056" width="9.140625" style="86"/>
    <col min="13057" max="13057" width="2.5703125" style="86" customWidth="1"/>
    <col min="13058" max="13058" width="26.42578125" style="86" customWidth="1"/>
    <col min="13059" max="13059" width="10.85546875" style="86" customWidth="1"/>
    <col min="13060" max="13060" width="9.140625" style="86"/>
    <col min="13061" max="13061" width="10" style="86" customWidth="1"/>
    <col min="13062" max="13063" width="10.7109375" style="86" customWidth="1"/>
    <col min="13064" max="13064" width="11.140625" style="86" customWidth="1"/>
    <col min="13065" max="13065" width="10.7109375" style="86" customWidth="1"/>
    <col min="13066" max="13066" width="11" style="86" customWidth="1"/>
    <col min="13067" max="13312" width="9.140625" style="86"/>
    <col min="13313" max="13313" width="2.5703125" style="86" customWidth="1"/>
    <col min="13314" max="13314" width="26.42578125" style="86" customWidth="1"/>
    <col min="13315" max="13315" width="10.85546875" style="86" customWidth="1"/>
    <col min="13316" max="13316" width="9.140625" style="86"/>
    <col min="13317" max="13317" width="10" style="86" customWidth="1"/>
    <col min="13318" max="13319" width="10.7109375" style="86" customWidth="1"/>
    <col min="13320" max="13320" width="11.140625" style="86" customWidth="1"/>
    <col min="13321" max="13321" width="10.7109375" style="86" customWidth="1"/>
    <col min="13322" max="13322" width="11" style="86" customWidth="1"/>
    <col min="13323" max="13568" width="9.140625" style="86"/>
    <col min="13569" max="13569" width="2.5703125" style="86" customWidth="1"/>
    <col min="13570" max="13570" width="26.42578125" style="86" customWidth="1"/>
    <col min="13571" max="13571" width="10.85546875" style="86" customWidth="1"/>
    <col min="13572" max="13572" width="9.140625" style="86"/>
    <col min="13573" max="13573" width="10" style="86" customWidth="1"/>
    <col min="13574" max="13575" width="10.7109375" style="86" customWidth="1"/>
    <col min="13576" max="13576" width="11.140625" style="86" customWidth="1"/>
    <col min="13577" max="13577" width="10.7109375" style="86" customWidth="1"/>
    <col min="13578" max="13578" width="11" style="86" customWidth="1"/>
    <col min="13579" max="13824" width="9.140625" style="86"/>
    <col min="13825" max="13825" width="2.5703125" style="86" customWidth="1"/>
    <col min="13826" max="13826" width="26.42578125" style="86" customWidth="1"/>
    <col min="13827" max="13827" width="10.85546875" style="86" customWidth="1"/>
    <col min="13828" max="13828" width="9.140625" style="86"/>
    <col min="13829" max="13829" width="10" style="86" customWidth="1"/>
    <col min="13830" max="13831" width="10.7109375" style="86" customWidth="1"/>
    <col min="13832" max="13832" width="11.140625" style="86" customWidth="1"/>
    <col min="13833" max="13833" width="10.7109375" style="86" customWidth="1"/>
    <col min="13834" max="13834" width="11" style="86" customWidth="1"/>
    <col min="13835" max="14080" width="9.140625" style="86"/>
    <col min="14081" max="14081" width="2.5703125" style="86" customWidth="1"/>
    <col min="14082" max="14082" width="26.42578125" style="86" customWidth="1"/>
    <col min="14083" max="14083" width="10.85546875" style="86" customWidth="1"/>
    <col min="14084" max="14084" width="9.140625" style="86"/>
    <col min="14085" max="14085" width="10" style="86" customWidth="1"/>
    <col min="14086" max="14087" width="10.7109375" style="86" customWidth="1"/>
    <col min="14088" max="14088" width="11.140625" style="86" customWidth="1"/>
    <col min="14089" max="14089" width="10.7109375" style="86" customWidth="1"/>
    <col min="14090" max="14090" width="11" style="86" customWidth="1"/>
    <col min="14091" max="14336" width="9.140625" style="86"/>
    <col min="14337" max="14337" width="2.5703125" style="86" customWidth="1"/>
    <col min="14338" max="14338" width="26.42578125" style="86" customWidth="1"/>
    <col min="14339" max="14339" width="10.85546875" style="86" customWidth="1"/>
    <col min="14340" max="14340" width="9.140625" style="86"/>
    <col min="14341" max="14341" width="10" style="86" customWidth="1"/>
    <col min="14342" max="14343" width="10.7109375" style="86" customWidth="1"/>
    <col min="14344" max="14344" width="11.140625" style="86" customWidth="1"/>
    <col min="14345" max="14345" width="10.7109375" style="86" customWidth="1"/>
    <col min="14346" max="14346" width="11" style="86" customWidth="1"/>
    <col min="14347" max="14592" width="9.140625" style="86"/>
    <col min="14593" max="14593" width="2.5703125" style="86" customWidth="1"/>
    <col min="14594" max="14594" width="26.42578125" style="86" customWidth="1"/>
    <col min="14595" max="14595" width="10.85546875" style="86" customWidth="1"/>
    <col min="14596" max="14596" width="9.140625" style="86"/>
    <col min="14597" max="14597" width="10" style="86" customWidth="1"/>
    <col min="14598" max="14599" width="10.7109375" style="86" customWidth="1"/>
    <col min="14600" max="14600" width="11.140625" style="86" customWidth="1"/>
    <col min="14601" max="14601" width="10.7109375" style="86" customWidth="1"/>
    <col min="14602" max="14602" width="11" style="86" customWidth="1"/>
    <col min="14603" max="14848" width="9.140625" style="86"/>
    <col min="14849" max="14849" width="2.5703125" style="86" customWidth="1"/>
    <col min="14850" max="14850" width="26.42578125" style="86" customWidth="1"/>
    <col min="14851" max="14851" width="10.85546875" style="86" customWidth="1"/>
    <col min="14852" max="14852" width="9.140625" style="86"/>
    <col min="14853" max="14853" width="10" style="86" customWidth="1"/>
    <col min="14854" max="14855" width="10.7109375" style="86" customWidth="1"/>
    <col min="14856" max="14856" width="11.140625" style="86" customWidth="1"/>
    <col min="14857" max="14857" width="10.7109375" style="86" customWidth="1"/>
    <col min="14858" max="14858" width="11" style="86" customWidth="1"/>
    <col min="14859" max="15104" width="9.140625" style="86"/>
    <col min="15105" max="15105" width="2.5703125" style="86" customWidth="1"/>
    <col min="15106" max="15106" width="26.42578125" style="86" customWidth="1"/>
    <col min="15107" max="15107" width="10.85546875" style="86" customWidth="1"/>
    <col min="15108" max="15108" width="9.140625" style="86"/>
    <col min="15109" max="15109" width="10" style="86" customWidth="1"/>
    <col min="15110" max="15111" width="10.7109375" style="86" customWidth="1"/>
    <col min="15112" max="15112" width="11.140625" style="86" customWidth="1"/>
    <col min="15113" max="15113" width="10.7109375" style="86" customWidth="1"/>
    <col min="15114" max="15114" width="11" style="86" customWidth="1"/>
    <col min="15115" max="15360" width="9.140625" style="86"/>
    <col min="15361" max="15361" width="2.5703125" style="86" customWidth="1"/>
    <col min="15362" max="15362" width="26.42578125" style="86" customWidth="1"/>
    <col min="15363" max="15363" width="10.85546875" style="86" customWidth="1"/>
    <col min="15364" max="15364" width="9.140625" style="86"/>
    <col min="15365" max="15365" width="10" style="86" customWidth="1"/>
    <col min="15366" max="15367" width="10.7109375" style="86" customWidth="1"/>
    <col min="15368" max="15368" width="11.140625" style="86" customWidth="1"/>
    <col min="15369" max="15369" width="10.7109375" style="86" customWidth="1"/>
    <col min="15370" max="15370" width="11" style="86" customWidth="1"/>
    <col min="15371" max="15616" width="9.140625" style="86"/>
    <col min="15617" max="15617" width="2.5703125" style="86" customWidth="1"/>
    <col min="15618" max="15618" width="26.42578125" style="86" customWidth="1"/>
    <col min="15619" max="15619" width="10.85546875" style="86" customWidth="1"/>
    <col min="15620" max="15620" width="9.140625" style="86"/>
    <col min="15621" max="15621" width="10" style="86" customWidth="1"/>
    <col min="15622" max="15623" width="10.7109375" style="86" customWidth="1"/>
    <col min="15624" max="15624" width="11.140625" style="86" customWidth="1"/>
    <col min="15625" max="15625" width="10.7109375" style="86" customWidth="1"/>
    <col min="15626" max="15626" width="11" style="86" customWidth="1"/>
    <col min="15627" max="15872" width="9.140625" style="86"/>
    <col min="15873" max="15873" width="2.5703125" style="86" customWidth="1"/>
    <col min="15874" max="15874" width="26.42578125" style="86" customWidth="1"/>
    <col min="15875" max="15875" width="10.85546875" style="86" customWidth="1"/>
    <col min="15876" max="15876" width="9.140625" style="86"/>
    <col min="15877" max="15877" width="10" style="86" customWidth="1"/>
    <col min="15878" max="15879" width="10.7109375" style="86" customWidth="1"/>
    <col min="15880" max="15880" width="11.140625" style="86" customWidth="1"/>
    <col min="15881" max="15881" width="10.7109375" style="86" customWidth="1"/>
    <col min="15882" max="15882" width="11" style="86" customWidth="1"/>
    <col min="15883" max="16128" width="9.140625" style="86"/>
    <col min="16129" max="16129" width="2.5703125" style="86" customWidth="1"/>
    <col min="16130" max="16130" width="26.42578125" style="86" customWidth="1"/>
    <col min="16131" max="16131" width="10.85546875" style="86" customWidth="1"/>
    <col min="16132" max="16132" width="9.140625" style="86"/>
    <col min="16133" max="16133" width="10" style="86" customWidth="1"/>
    <col min="16134" max="16135" width="10.7109375" style="86" customWidth="1"/>
    <col min="16136" max="16136" width="11.140625" style="86" customWidth="1"/>
    <col min="16137" max="16137" width="10.7109375" style="86" customWidth="1"/>
    <col min="16138" max="16138" width="11" style="86" customWidth="1"/>
    <col min="16139" max="16384" width="9.140625" style="86"/>
  </cols>
  <sheetData>
    <row r="4" spans="1:14" x14ac:dyDescent="0.2">
      <c r="C4" s="87"/>
      <c r="D4" s="88"/>
      <c r="G4" s="88"/>
    </row>
    <row r="5" spans="1:14" ht="27.95" customHeight="1" x14ac:dyDescent="0.25">
      <c r="A5" s="89"/>
      <c r="B5" s="90" t="s">
        <v>14</v>
      </c>
      <c r="C5" s="91"/>
      <c r="D5" s="92"/>
      <c r="E5" s="93"/>
      <c r="L5" s="89"/>
      <c r="M5" s="89"/>
      <c r="N5" s="89"/>
    </row>
    <row r="6" spans="1:14" ht="18" x14ac:dyDescent="0.25">
      <c r="A6" s="89"/>
      <c r="B6" s="90" t="s">
        <v>15</v>
      </c>
      <c r="C6" s="94"/>
      <c r="D6" s="88"/>
    </row>
    <row r="7" spans="1:14" x14ac:dyDescent="0.2">
      <c r="A7" s="89"/>
      <c r="B7" s="95" t="s">
        <v>16</v>
      </c>
      <c r="C7" s="94"/>
      <c r="D7" s="88"/>
    </row>
    <row r="8" spans="1:14" x14ac:dyDescent="0.2">
      <c r="A8" s="89"/>
      <c r="B8" s="95" t="s">
        <v>17</v>
      </c>
      <c r="C8" s="94"/>
      <c r="D8" s="88"/>
    </row>
    <row r="9" spans="1:14" x14ac:dyDescent="0.2">
      <c r="A9" s="89"/>
      <c r="B9" s="95" t="s">
        <v>18</v>
      </c>
      <c r="C9" s="94"/>
      <c r="D9" s="88"/>
    </row>
    <row r="10" spans="1:14" x14ac:dyDescent="0.2">
      <c r="A10" s="89"/>
      <c r="B10" s="95"/>
      <c r="C10" s="94"/>
      <c r="D10" s="88"/>
    </row>
    <row r="11" spans="1:14" ht="19.5" customHeight="1" x14ac:dyDescent="0.2">
      <c r="A11" s="89"/>
      <c r="B11" s="95" t="s">
        <v>19</v>
      </c>
      <c r="C11" s="94"/>
      <c r="D11" s="88"/>
    </row>
    <row r="12" spans="1:14" x14ac:dyDescent="0.2">
      <c r="A12" s="89"/>
      <c r="B12" s="96" t="s">
        <v>20</v>
      </c>
      <c r="C12" s="97" t="s">
        <v>21</v>
      </c>
      <c r="D12" s="96" t="s">
        <v>22</v>
      </c>
      <c r="E12" s="98"/>
      <c r="F12" s="98"/>
      <c r="G12" s="98"/>
      <c r="H12" s="98"/>
    </row>
    <row r="13" spans="1:14" x14ac:dyDescent="0.2">
      <c r="A13" s="89"/>
      <c r="B13" s="99" t="s">
        <v>23</v>
      </c>
      <c r="C13" s="100">
        <v>39477</v>
      </c>
      <c r="D13" s="101" t="s">
        <v>24</v>
      </c>
    </row>
    <row r="14" spans="1:14" ht="20.25" customHeight="1" x14ac:dyDescent="0.2">
      <c r="A14" s="89"/>
      <c r="B14" s="99" t="s">
        <v>25</v>
      </c>
      <c r="C14" s="100">
        <v>39541</v>
      </c>
      <c r="D14" s="88" t="s">
        <v>26</v>
      </c>
    </row>
    <row r="15" spans="1:14" x14ac:dyDescent="0.2">
      <c r="A15" s="89"/>
      <c r="B15" s="95"/>
      <c r="C15" s="94"/>
      <c r="D15" s="88" t="s">
        <v>27</v>
      </c>
    </row>
    <row r="16" spans="1:14" x14ac:dyDescent="0.2">
      <c r="A16" s="89"/>
      <c r="B16" s="95"/>
      <c r="C16" s="94"/>
      <c r="D16" s="88"/>
    </row>
    <row r="17" spans="1:15" x14ac:dyDescent="0.2">
      <c r="A17" s="89"/>
      <c r="B17" s="95"/>
      <c r="C17" s="94"/>
      <c r="D17" s="88"/>
    </row>
    <row r="18" spans="1:15" s="89" customFormat="1" x14ac:dyDescent="0.2">
      <c r="B18" s="95" t="s">
        <v>28</v>
      </c>
      <c r="C18" s="5" t="s">
        <v>29</v>
      </c>
      <c r="D18" s="102"/>
      <c r="E18" s="103"/>
      <c r="F18" s="103"/>
    </row>
    <row r="19" spans="1:15" x14ac:dyDescent="0.2">
      <c r="A19" s="89"/>
      <c r="B19" s="104"/>
      <c r="C19" s="6" t="s">
        <v>30</v>
      </c>
      <c r="D19" s="105"/>
      <c r="E19" s="106"/>
      <c r="F19" s="106"/>
    </row>
    <row r="20" spans="1:15" x14ac:dyDescent="0.2">
      <c r="A20" s="89"/>
      <c r="C20" s="7" t="s">
        <v>31</v>
      </c>
      <c r="D20" s="107"/>
      <c r="E20" s="107"/>
      <c r="F20" s="107"/>
    </row>
    <row r="21" spans="1:15" x14ac:dyDescent="0.2">
      <c r="A21" s="89"/>
      <c r="C21" s="108" t="s">
        <v>32</v>
      </c>
      <c r="D21" s="8"/>
      <c r="E21" s="8"/>
      <c r="F21" s="8"/>
      <c r="G21" s="108"/>
    </row>
    <row r="22" spans="1:15" x14ac:dyDescent="0.2">
      <c r="A22" s="89"/>
      <c r="C22" s="9"/>
      <c r="D22" s="8"/>
      <c r="E22" s="8"/>
      <c r="F22" s="8"/>
      <c r="G22" s="108"/>
    </row>
    <row r="23" spans="1:15" x14ac:dyDescent="0.2">
      <c r="A23" s="89"/>
      <c r="B23" s="109" t="s">
        <v>33</v>
      </c>
      <c r="C23" s="109"/>
      <c r="D23" s="109"/>
      <c r="E23" s="109"/>
      <c r="F23" s="109"/>
      <c r="G23" s="109"/>
      <c r="H23" s="97"/>
      <c r="I23" s="109"/>
      <c r="J23" s="110"/>
      <c r="K23" s="110"/>
      <c r="L23" s="110"/>
      <c r="M23" s="110"/>
      <c r="N23" s="110"/>
      <c r="O23" s="111"/>
    </row>
    <row r="24" spans="1:15" x14ac:dyDescent="0.2">
      <c r="A24" s="89"/>
      <c r="B24" s="110"/>
      <c r="C24" s="110"/>
      <c r="D24" s="110"/>
      <c r="E24" s="110"/>
      <c r="F24" s="110"/>
      <c r="G24" s="110"/>
      <c r="H24" s="112" t="s">
        <v>34</v>
      </c>
      <c r="I24" s="110"/>
      <c r="J24" s="110"/>
      <c r="K24" s="110"/>
      <c r="L24" s="110"/>
      <c r="M24" s="110"/>
      <c r="N24" s="110"/>
      <c r="O24" s="111"/>
    </row>
    <row r="25" spans="1:15" x14ac:dyDescent="0.2">
      <c r="A25" s="89"/>
      <c r="B25" s="86" t="str">
        <f>B31</f>
        <v>TABLE RAB 1  TOTAL CAPITAL EXPENDITURE (NOMINAL)</v>
      </c>
      <c r="C25" s="110"/>
      <c r="D25" s="110"/>
      <c r="E25" s="110"/>
      <c r="F25" s="110"/>
      <c r="G25" s="110"/>
      <c r="H25" s="112">
        <f>ROW(B31)</f>
        <v>31</v>
      </c>
      <c r="I25" s="110"/>
      <c r="J25" s="110"/>
      <c r="K25" s="110"/>
      <c r="L25" s="110"/>
      <c r="M25" s="110"/>
      <c r="N25" s="110"/>
      <c r="O25" s="111"/>
    </row>
    <row r="26" spans="1:15" x14ac:dyDescent="0.2">
      <c r="A26" s="89"/>
      <c r="B26" s="86" t="str">
        <f>B55</f>
        <v>TABLE RAB 2  ADJUSTMENT TO OPENING RAB</v>
      </c>
      <c r="C26" s="110"/>
      <c r="D26" s="110"/>
      <c r="E26" s="110"/>
      <c r="F26" s="110"/>
      <c r="G26" s="110"/>
      <c r="H26" s="112">
        <f>ROW(B55)</f>
        <v>55</v>
      </c>
      <c r="I26" s="110"/>
      <c r="J26" s="110"/>
      <c r="K26" s="110"/>
      <c r="L26" s="110"/>
      <c r="M26" s="110"/>
      <c r="N26" s="110"/>
      <c r="O26" s="111"/>
    </row>
    <row r="27" spans="1:15" x14ac:dyDescent="0.2">
      <c r="A27" s="89"/>
      <c r="B27" s="86" t="str">
        <f>B81</f>
        <v>TABLE RAB 3 - ASSUMPTIONS MADE IN ROLL FORWARD</v>
      </c>
      <c r="H27" s="101">
        <f>ROW(B81)</f>
        <v>81</v>
      </c>
      <c r="J27" s="111"/>
      <c r="K27" s="111"/>
      <c r="L27" s="111"/>
      <c r="M27" s="111"/>
      <c r="N27" s="111"/>
      <c r="O27" s="111"/>
    </row>
    <row r="28" spans="1:15" x14ac:dyDescent="0.2">
      <c r="A28" s="89"/>
      <c r="B28" s="98" t="str">
        <f>B112</f>
        <v>TABLE RAB 4 - ROLLED FORWARD RAB (nominal $'000)</v>
      </c>
      <c r="C28" s="98"/>
      <c r="D28" s="98"/>
      <c r="E28" s="98"/>
      <c r="F28" s="98"/>
      <c r="G28" s="98"/>
      <c r="H28" s="113">
        <f>ROW(B112)</f>
        <v>112</v>
      </c>
      <c r="I28" s="98"/>
    </row>
    <row r="29" spans="1:15" x14ac:dyDescent="0.2">
      <c r="A29" s="89"/>
    </row>
    <row r="30" spans="1:15" x14ac:dyDescent="0.2">
      <c r="A30" s="89"/>
    </row>
    <row r="31" spans="1:15" s="11" customFormat="1" x14ac:dyDescent="0.2">
      <c r="A31" s="89"/>
      <c r="B31" s="114" t="s">
        <v>35</v>
      </c>
      <c r="C31" s="10"/>
      <c r="K31" s="12"/>
    </row>
    <row r="32" spans="1:15" s="11" customFormat="1" x14ac:dyDescent="0.2">
      <c r="A32" s="89"/>
      <c r="B32" s="11" t="s">
        <v>36</v>
      </c>
      <c r="C32" s="10"/>
    </row>
    <row r="33" spans="1:12" s="11" customFormat="1" x14ac:dyDescent="0.2">
      <c r="A33" s="89"/>
      <c r="B33" s="11" t="s">
        <v>37</v>
      </c>
      <c r="C33" s="10"/>
    </row>
    <row r="34" spans="1:12" s="11" customFormat="1" ht="13.5" thickBot="1" x14ac:dyDescent="0.25">
      <c r="A34" s="89"/>
      <c r="B34" s="11" t="s">
        <v>38</v>
      </c>
      <c r="C34" s="10"/>
      <c r="K34" s="12"/>
      <c r="L34" s="12"/>
    </row>
    <row r="35" spans="1:12" s="18" customFormat="1" x14ac:dyDescent="0.2">
      <c r="A35" s="89"/>
      <c r="B35" s="13"/>
      <c r="C35" s="14"/>
      <c r="D35" s="15" t="s">
        <v>39</v>
      </c>
      <c r="E35" s="16">
        <v>2004</v>
      </c>
      <c r="F35" s="16">
        <v>2005</v>
      </c>
      <c r="G35" s="16">
        <v>2006</v>
      </c>
      <c r="H35" s="16">
        <v>2007</v>
      </c>
      <c r="I35" s="16">
        <v>2008</v>
      </c>
      <c r="J35" s="17">
        <v>2009</v>
      </c>
    </row>
    <row r="36" spans="1:12" s="18" customFormat="1" x14ac:dyDescent="0.2">
      <c r="A36" s="89"/>
      <c r="B36" s="19"/>
      <c r="C36" s="10"/>
      <c r="D36" s="11"/>
      <c r="E36" s="20"/>
      <c r="F36" s="11"/>
      <c r="G36" s="11"/>
      <c r="H36" s="11"/>
      <c r="I36" s="11"/>
      <c r="J36" s="21"/>
    </row>
    <row r="37" spans="1:12" s="18" customFormat="1" x14ac:dyDescent="0.2">
      <c r="A37" s="89"/>
      <c r="B37" s="22" t="s">
        <v>40</v>
      </c>
      <c r="C37" s="10"/>
      <c r="D37" s="11"/>
      <c r="E37" s="23"/>
      <c r="F37" s="11"/>
      <c r="G37" s="11"/>
      <c r="H37" s="11"/>
      <c r="I37" s="11"/>
      <c r="J37" s="24"/>
    </row>
    <row r="38" spans="1:12" s="18" customFormat="1" x14ac:dyDescent="0.2">
      <c r="A38" s="89"/>
      <c r="B38" s="25" t="s">
        <v>41</v>
      </c>
      <c r="C38" s="10"/>
      <c r="D38" s="26" t="s">
        <v>42</v>
      </c>
      <c r="E38" s="27">
        <v>6926.7983700000004</v>
      </c>
      <c r="F38" s="6">
        <v>10157.082899999998</v>
      </c>
      <c r="G38" s="6">
        <v>11212.740900000001</v>
      </c>
      <c r="H38" s="6">
        <v>15534.280830000003</v>
      </c>
      <c r="I38" s="6">
        <f>17003056.49/1000</f>
        <v>17003.056489999999</v>
      </c>
      <c r="J38" s="28">
        <v>20401.90089636121</v>
      </c>
    </row>
    <row r="39" spans="1:12" s="18" customFormat="1" x14ac:dyDescent="0.2">
      <c r="A39" s="89"/>
      <c r="B39" s="25" t="s">
        <v>43</v>
      </c>
      <c r="C39" s="10"/>
      <c r="D39" s="26" t="s">
        <v>42</v>
      </c>
      <c r="E39" s="27">
        <v>9619.445499999998</v>
      </c>
      <c r="F39" s="6">
        <v>12118.979140000001</v>
      </c>
      <c r="G39" s="6">
        <v>12552.831759999999</v>
      </c>
      <c r="H39" s="6">
        <v>14986.478439999995</v>
      </c>
      <c r="I39" s="6">
        <v>18356.388719999999</v>
      </c>
      <c r="J39" s="28">
        <v>26204.782588061877</v>
      </c>
    </row>
    <row r="40" spans="1:12" s="18" customFormat="1" x14ac:dyDescent="0.2">
      <c r="A40" s="89"/>
      <c r="B40" s="25" t="s">
        <v>44</v>
      </c>
      <c r="C40" s="10"/>
      <c r="D40" s="26" t="s">
        <v>42</v>
      </c>
      <c r="E40" s="27">
        <v>0</v>
      </c>
      <c r="F40" s="6">
        <v>14.73902</v>
      </c>
      <c r="G40" s="6">
        <v>1.7144699999999999</v>
      </c>
      <c r="H40" s="6">
        <v>126.21962000000001</v>
      </c>
      <c r="I40" s="6">
        <f>371509/1000</f>
        <v>371.50900000000001</v>
      </c>
      <c r="J40" s="28">
        <v>407.56009623881738</v>
      </c>
    </row>
    <row r="41" spans="1:12" s="18" customFormat="1" x14ac:dyDescent="0.2">
      <c r="A41" s="89"/>
      <c r="B41" s="25" t="s">
        <v>45</v>
      </c>
      <c r="C41" s="10"/>
      <c r="D41" s="26" t="s">
        <v>42</v>
      </c>
      <c r="E41" s="27">
        <v>0</v>
      </c>
      <c r="F41" s="6">
        <v>0</v>
      </c>
      <c r="G41" s="6">
        <v>0</v>
      </c>
      <c r="H41" s="6">
        <v>0</v>
      </c>
      <c r="I41" s="6">
        <v>0</v>
      </c>
      <c r="J41" s="28">
        <v>0</v>
      </c>
    </row>
    <row r="42" spans="1:12" s="18" customFormat="1" x14ac:dyDescent="0.2">
      <c r="A42" s="89"/>
      <c r="B42" s="25" t="s">
        <v>46</v>
      </c>
      <c r="C42" s="10"/>
      <c r="D42" s="26" t="s">
        <v>42</v>
      </c>
      <c r="E42" s="27">
        <v>1390.90256</v>
      </c>
      <c r="F42" s="6">
        <v>2088.4083599999999</v>
      </c>
      <c r="G42" s="6">
        <v>947.04072999999994</v>
      </c>
      <c r="H42" s="6">
        <v>1092.8113500000002</v>
      </c>
      <c r="I42" s="6">
        <f>1010258.88/1000</f>
        <v>1010.25888</v>
      </c>
      <c r="J42" s="28">
        <v>1701.3629396530293</v>
      </c>
    </row>
    <row r="43" spans="1:12" s="18" customFormat="1" x14ac:dyDescent="0.2">
      <c r="A43" s="89"/>
      <c r="B43" s="25" t="s">
        <v>47</v>
      </c>
      <c r="C43" s="10"/>
      <c r="D43" s="26" t="s">
        <v>42</v>
      </c>
      <c r="E43" s="29">
        <v>-2608.5657500000002</v>
      </c>
      <c r="F43" s="30">
        <v>-3407.9134399999998</v>
      </c>
      <c r="G43" s="30">
        <v>-2289.2617</v>
      </c>
      <c r="H43" s="30">
        <v>-2933.8948999999998</v>
      </c>
      <c r="I43" s="30">
        <v>-3690.8193999999999</v>
      </c>
      <c r="J43" s="31">
        <v>-6413.7300787941094</v>
      </c>
    </row>
    <row r="44" spans="1:12" s="18" customFormat="1" x14ac:dyDescent="0.2">
      <c r="A44" s="89"/>
      <c r="B44" s="25" t="s">
        <v>48</v>
      </c>
      <c r="C44" s="10"/>
      <c r="D44" s="26" t="s">
        <v>42</v>
      </c>
      <c r="E44" s="29">
        <v>-1332.1291999999999</v>
      </c>
      <c r="F44" s="30">
        <v>-2228.38022</v>
      </c>
      <c r="G44" s="30">
        <v>-1063.7546399999999</v>
      </c>
      <c r="H44" s="30">
        <v>-1183.80862</v>
      </c>
      <c r="I44" s="30">
        <v>-1716.4974299999999</v>
      </c>
      <c r="J44" s="31">
        <v>-1871.49923361833</v>
      </c>
    </row>
    <row r="45" spans="1:12" s="18" customFormat="1" x14ac:dyDescent="0.2">
      <c r="A45" s="89"/>
      <c r="B45" s="25" t="s">
        <v>49</v>
      </c>
      <c r="C45" s="10"/>
      <c r="D45" s="26" t="s">
        <v>42</v>
      </c>
      <c r="E45" s="29">
        <v>836.40476999999998</v>
      </c>
      <c r="F45" s="30">
        <v>456.13953999999995</v>
      </c>
      <c r="G45" s="30">
        <v>715.93047999999999</v>
      </c>
      <c r="H45" s="30">
        <v>763.11467000000005</v>
      </c>
      <c r="I45" s="30">
        <v>2036.65851</v>
      </c>
      <c r="J45" s="28">
        <v>2496.9771875000001</v>
      </c>
    </row>
    <row r="46" spans="1:12" s="18" customFormat="1" x14ac:dyDescent="0.2">
      <c r="A46" s="89"/>
      <c r="B46" s="25" t="s">
        <v>50</v>
      </c>
      <c r="C46" s="10"/>
      <c r="D46" s="26" t="s">
        <v>42</v>
      </c>
      <c r="E46" s="32">
        <f t="shared" ref="E46:J46" si="0">SUM(E38:E45)</f>
        <v>14832.856249999997</v>
      </c>
      <c r="F46" s="33">
        <f t="shared" si="0"/>
        <v>19199.0553</v>
      </c>
      <c r="G46" s="33">
        <f t="shared" si="0"/>
        <v>22077.241999999998</v>
      </c>
      <c r="H46" s="33">
        <f t="shared" si="0"/>
        <v>28385.201389999998</v>
      </c>
      <c r="I46" s="33">
        <f t="shared" si="0"/>
        <v>33370.554769999995</v>
      </c>
      <c r="J46" s="34">
        <f t="shared" si="0"/>
        <v>42927.354395402501</v>
      </c>
    </row>
    <row r="47" spans="1:12" s="18" customFormat="1" x14ac:dyDescent="0.2">
      <c r="A47" s="89"/>
      <c r="B47" s="22" t="s">
        <v>51</v>
      </c>
      <c r="C47" s="10"/>
      <c r="D47" s="26"/>
      <c r="E47" s="35"/>
      <c r="F47" s="36"/>
      <c r="G47" s="36"/>
      <c r="H47" s="36"/>
      <c r="I47" s="36"/>
      <c r="J47" s="34"/>
    </row>
    <row r="48" spans="1:12" s="18" customFormat="1" x14ac:dyDescent="0.2">
      <c r="A48" s="89"/>
      <c r="B48" s="25" t="s">
        <v>45</v>
      </c>
      <c r="C48" s="10"/>
      <c r="D48" s="26" t="s">
        <v>42</v>
      </c>
      <c r="E48" s="37" t="s">
        <v>24</v>
      </c>
      <c r="F48" s="38" t="s">
        <v>24</v>
      </c>
      <c r="G48" s="38" t="s">
        <v>24</v>
      </c>
      <c r="H48" s="38" t="s">
        <v>24</v>
      </c>
      <c r="I48" s="38" t="s">
        <v>24</v>
      </c>
      <c r="J48" s="39" t="s">
        <v>24</v>
      </c>
    </row>
    <row r="49" spans="1:10" s="18" customFormat="1" x14ac:dyDescent="0.2">
      <c r="A49" s="89"/>
      <c r="B49" s="25" t="s">
        <v>49</v>
      </c>
      <c r="C49" s="10"/>
      <c r="D49" s="26" t="s">
        <v>42</v>
      </c>
      <c r="E49" s="27">
        <v>4480.9932677750066</v>
      </c>
      <c r="F49" s="6">
        <v>2461.6913005249999</v>
      </c>
      <c r="G49" s="6">
        <v>1343.1580711249999</v>
      </c>
      <c r="H49" s="6">
        <v>1142.8933230999999</v>
      </c>
      <c r="I49" s="6">
        <f>2228742.791775/1000</f>
        <v>2228.7427917749997</v>
      </c>
      <c r="J49" s="28">
        <v>3028.8588135749455</v>
      </c>
    </row>
    <row r="50" spans="1:10" s="18" customFormat="1" x14ac:dyDescent="0.2">
      <c r="A50" s="89"/>
      <c r="B50" s="25" t="s">
        <v>52</v>
      </c>
      <c r="C50" s="10"/>
      <c r="D50" s="26" t="s">
        <v>42</v>
      </c>
      <c r="E50" s="35">
        <f t="shared" ref="E50:J50" si="1">SUM(E48:E49)</f>
        <v>4480.9932677750066</v>
      </c>
      <c r="F50" s="40">
        <f t="shared" si="1"/>
        <v>2461.6913005249999</v>
      </c>
      <c r="G50" s="36">
        <f t="shared" si="1"/>
        <v>1343.1580711249999</v>
      </c>
      <c r="H50" s="36">
        <f t="shared" si="1"/>
        <v>1142.8933230999999</v>
      </c>
      <c r="I50" s="36">
        <f t="shared" si="1"/>
        <v>2228.7427917749997</v>
      </c>
      <c r="J50" s="34">
        <f t="shared" si="1"/>
        <v>3028.8588135749455</v>
      </c>
    </row>
    <row r="51" spans="1:10" s="18" customFormat="1" ht="13.5" thickBot="1" x14ac:dyDescent="0.25">
      <c r="A51" s="89"/>
      <c r="B51" s="41" t="s">
        <v>53</v>
      </c>
      <c r="C51" s="42"/>
      <c r="D51" s="43" t="s">
        <v>42</v>
      </c>
      <c r="E51" s="44">
        <f t="shared" ref="E51:J51" si="2">E50+E46</f>
        <v>19313.849517775005</v>
      </c>
      <c r="F51" s="45">
        <f t="shared" si="2"/>
        <v>21660.746600524999</v>
      </c>
      <c r="G51" s="46">
        <f t="shared" si="2"/>
        <v>23420.400071124997</v>
      </c>
      <c r="H51" s="46">
        <f t="shared" si="2"/>
        <v>29528.094713099999</v>
      </c>
      <c r="I51" s="46">
        <f t="shared" si="2"/>
        <v>35599.297561774998</v>
      </c>
      <c r="J51" s="47">
        <f t="shared" si="2"/>
        <v>45956.213208977446</v>
      </c>
    </row>
    <row r="52" spans="1:10" x14ac:dyDescent="0.2">
      <c r="A52" s="89"/>
    </row>
    <row r="53" spans="1:10" x14ac:dyDescent="0.2">
      <c r="A53" s="89"/>
    </row>
    <row r="54" spans="1:10" x14ac:dyDescent="0.2">
      <c r="A54" s="89"/>
    </row>
    <row r="55" spans="1:10" ht="13.5" thickBot="1" x14ac:dyDescent="0.25">
      <c r="A55" s="89"/>
      <c r="B55" s="114" t="s">
        <v>54</v>
      </c>
    </row>
    <row r="56" spans="1:10" x14ac:dyDescent="0.2">
      <c r="A56" s="89"/>
      <c r="B56" s="13"/>
      <c r="C56" s="15"/>
      <c r="D56" s="15" t="s">
        <v>39</v>
      </c>
      <c r="E56" s="16">
        <v>2004</v>
      </c>
      <c r="F56" s="16">
        <v>2005</v>
      </c>
      <c r="G56" s="16">
        <v>2006</v>
      </c>
      <c r="H56" s="16">
        <v>2007</v>
      </c>
      <c r="I56" s="16">
        <v>2008</v>
      </c>
      <c r="J56" s="17">
        <v>2009</v>
      </c>
    </row>
    <row r="57" spans="1:10" x14ac:dyDescent="0.2">
      <c r="A57" s="89"/>
      <c r="B57" s="115"/>
      <c r="C57" s="111"/>
      <c r="D57" s="111"/>
      <c r="E57" s="48"/>
      <c r="F57" s="49"/>
      <c r="G57" s="49"/>
      <c r="H57" s="49"/>
      <c r="I57" s="50"/>
      <c r="J57" s="51"/>
    </row>
    <row r="58" spans="1:10" x14ac:dyDescent="0.2">
      <c r="A58" s="89"/>
      <c r="B58" s="116" t="s">
        <v>55</v>
      </c>
      <c r="C58" s="110"/>
      <c r="D58" s="110"/>
      <c r="E58" s="117">
        <f>E51</f>
        <v>19313.849517775005</v>
      </c>
      <c r="F58" s="49"/>
      <c r="G58" s="49"/>
      <c r="H58" s="49"/>
      <c r="I58" s="49"/>
      <c r="J58" s="52"/>
    </row>
    <row r="59" spans="1:10" x14ac:dyDescent="0.2">
      <c r="A59" s="89"/>
      <c r="B59" s="116" t="s">
        <v>56</v>
      </c>
      <c r="C59" s="110"/>
      <c r="D59" s="110"/>
      <c r="E59" s="53">
        <v>0</v>
      </c>
      <c r="F59" s="49"/>
      <c r="G59" s="49"/>
      <c r="H59" s="49"/>
      <c r="I59" s="49"/>
      <c r="J59" s="52"/>
    </row>
    <row r="60" spans="1:10" x14ac:dyDescent="0.2">
      <c r="A60" s="89"/>
      <c r="B60" s="116" t="s">
        <v>57</v>
      </c>
      <c r="C60" s="110"/>
      <c r="D60" s="110"/>
      <c r="E60" s="117">
        <f>SUM(E58:E59)</f>
        <v>19313.849517775005</v>
      </c>
      <c r="F60" s="49"/>
      <c r="G60" s="49"/>
      <c r="H60" s="49"/>
      <c r="I60" s="49"/>
      <c r="J60" s="52"/>
    </row>
    <row r="61" spans="1:10" x14ac:dyDescent="0.2">
      <c r="A61" s="89"/>
      <c r="B61" s="115"/>
      <c r="C61" s="111"/>
      <c r="D61" s="111"/>
      <c r="E61" s="54"/>
      <c r="F61" s="49"/>
      <c r="G61" s="49"/>
      <c r="H61" s="49"/>
      <c r="I61" s="49"/>
      <c r="J61" s="52"/>
    </row>
    <row r="62" spans="1:10" x14ac:dyDescent="0.2">
      <c r="A62" s="89"/>
      <c r="B62" s="116" t="s">
        <v>58</v>
      </c>
      <c r="C62" s="110"/>
      <c r="D62" s="110"/>
      <c r="E62" s="55"/>
      <c r="F62" s="118"/>
      <c r="G62" s="111"/>
      <c r="H62" s="111"/>
      <c r="I62" s="111"/>
      <c r="J62" s="119"/>
    </row>
    <row r="63" spans="1:10" x14ac:dyDescent="0.2">
      <c r="A63" s="89"/>
      <c r="B63" s="116" t="s">
        <v>59</v>
      </c>
      <c r="C63" s="110"/>
      <c r="D63" s="110"/>
      <c r="E63" s="56"/>
      <c r="F63" s="118"/>
      <c r="G63" s="111"/>
      <c r="H63" s="111"/>
      <c r="I63" s="111"/>
      <c r="J63" s="119"/>
    </row>
    <row r="64" spans="1:10" x14ac:dyDescent="0.2">
      <c r="A64" s="89"/>
      <c r="B64" s="116" t="s">
        <v>60</v>
      </c>
      <c r="C64" s="110"/>
      <c r="D64" s="110"/>
      <c r="E64" s="56"/>
      <c r="F64" s="118"/>
      <c r="G64" s="111"/>
      <c r="H64" s="111"/>
      <c r="I64" s="111"/>
      <c r="J64" s="119"/>
    </row>
    <row r="65" spans="1:10" x14ac:dyDescent="0.2">
      <c r="A65" s="89"/>
      <c r="B65" s="116" t="s">
        <v>61</v>
      </c>
      <c r="C65" s="110"/>
      <c r="D65" s="110"/>
      <c r="E65" s="57">
        <f>[11]Import!J20</f>
        <v>2.5000000000000001E-2</v>
      </c>
      <c r="F65" s="118"/>
      <c r="G65" s="111"/>
      <c r="H65" s="111"/>
      <c r="I65" s="111"/>
      <c r="J65" s="119"/>
    </row>
    <row r="66" spans="1:10" x14ac:dyDescent="0.2">
      <c r="A66" s="89"/>
      <c r="B66" s="116" t="s">
        <v>62</v>
      </c>
      <c r="C66" s="110"/>
      <c r="D66" s="110"/>
      <c r="E66" s="120">
        <f>(21915)/(1+E65)*(1+E74)</f>
        <v>21972.884515154463</v>
      </c>
      <c r="F66" s="118"/>
      <c r="G66" s="111"/>
      <c r="H66" s="111"/>
      <c r="I66" s="111"/>
      <c r="J66" s="119"/>
    </row>
    <row r="67" spans="1:10" x14ac:dyDescent="0.2">
      <c r="A67" s="89"/>
      <c r="B67" s="116"/>
      <c r="E67" s="117"/>
      <c r="F67" s="118"/>
      <c r="G67" s="111"/>
      <c r="H67" s="111"/>
      <c r="I67" s="111"/>
      <c r="J67" s="119"/>
    </row>
    <row r="68" spans="1:10" x14ac:dyDescent="0.2">
      <c r="A68" s="89"/>
      <c r="B68" s="115" t="s">
        <v>63</v>
      </c>
      <c r="C68" s="111"/>
      <c r="D68" s="111"/>
      <c r="E68" s="117">
        <f>E60-E66</f>
        <v>-2659.0349973794582</v>
      </c>
      <c r="F68" s="118"/>
      <c r="G68" s="111"/>
      <c r="H68" s="111"/>
      <c r="I68" s="111"/>
      <c r="J68" s="119"/>
    </row>
    <row r="69" spans="1:10" x14ac:dyDescent="0.2">
      <c r="A69" s="89"/>
      <c r="B69" s="115"/>
      <c r="C69" s="111"/>
      <c r="D69" s="111"/>
      <c r="E69" s="121"/>
      <c r="F69" s="111"/>
      <c r="G69" s="111"/>
      <c r="H69" s="111"/>
      <c r="I69" s="111"/>
      <c r="J69" s="119"/>
    </row>
    <row r="70" spans="1:10" x14ac:dyDescent="0.2">
      <c r="A70" s="89"/>
      <c r="B70" s="22" t="s">
        <v>64</v>
      </c>
      <c r="C70" s="111"/>
      <c r="D70" s="111"/>
      <c r="E70" s="121"/>
      <c r="F70" s="111"/>
      <c r="G70" s="111"/>
      <c r="H70" s="111"/>
      <c r="I70" s="111"/>
      <c r="J70" s="119"/>
    </row>
    <row r="71" spans="1:10" x14ac:dyDescent="0.2">
      <c r="A71" s="89"/>
      <c r="B71" s="115" t="s">
        <v>65</v>
      </c>
      <c r="C71" s="111"/>
      <c r="D71" s="111"/>
      <c r="E71" s="57">
        <v>9.3100000000000002E-2</v>
      </c>
      <c r="F71" s="111"/>
      <c r="G71" s="111"/>
      <c r="H71" s="111"/>
      <c r="I71" s="111"/>
      <c r="J71" s="119"/>
    </row>
    <row r="72" spans="1:10" x14ac:dyDescent="0.2">
      <c r="A72" s="89"/>
      <c r="B72" s="115" t="s">
        <v>66</v>
      </c>
      <c r="C72" s="111"/>
      <c r="D72" s="111"/>
      <c r="E72" s="57">
        <v>2.1700000000000001E-2</v>
      </c>
      <c r="F72" s="111"/>
      <c r="G72" s="111"/>
      <c r="H72" s="111"/>
      <c r="I72" s="111"/>
      <c r="J72" s="119"/>
    </row>
    <row r="73" spans="1:10" x14ac:dyDescent="0.2">
      <c r="A73" s="89"/>
      <c r="B73" s="115" t="s">
        <v>67</v>
      </c>
      <c r="C73" s="111"/>
      <c r="D73" s="111"/>
      <c r="E73" s="58">
        <f>(1+E71)/(1+E72)-1</f>
        <v>6.9883527454242866E-2</v>
      </c>
      <c r="F73" s="111"/>
      <c r="G73" s="111"/>
      <c r="H73" s="111"/>
      <c r="I73" s="111"/>
      <c r="J73" s="119"/>
    </row>
    <row r="74" spans="1:10" x14ac:dyDescent="0.2">
      <c r="A74" s="89"/>
      <c r="B74" s="115" t="s">
        <v>68</v>
      </c>
      <c r="C74" s="111"/>
      <c r="D74" s="111"/>
      <c r="E74" s="59">
        <f>'[11]Inflation Calculation'!F7</f>
        <v>2.7707352408547603E-2</v>
      </c>
      <c r="F74" s="60">
        <f>'[11]Inflation Calculation'!F8</f>
        <v>2.343612334801759E-2</v>
      </c>
      <c r="G74" s="60">
        <f>'[11]Inflation Calculation'!F9</f>
        <v>2.6687327823691431E-2</v>
      </c>
      <c r="H74" s="60">
        <f>'[11]Inflation Calculation'!F10</f>
        <v>3.5384873385879922E-2</v>
      </c>
      <c r="I74" s="60">
        <f>'[11]Inflation Calculation'!F11</f>
        <v>2.3323615160349753E-2</v>
      </c>
      <c r="J74" s="61">
        <f>'[11]Inflation Calculation'!F12</f>
        <v>4.3526432415321059E-2</v>
      </c>
    </row>
    <row r="75" spans="1:10" x14ac:dyDescent="0.2">
      <c r="A75" s="89"/>
      <c r="B75" s="115" t="s">
        <v>69</v>
      </c>
      <c r="C75" s="111"/>
      <c r="D75" s="111"/>
      <c r="E75" s="58">
        <f t="shared" ref="E75:I75" si="3">(1+$E$73)*(1+E74)-1</f>
        <v>9.952716738551759E-2</v>
      </c>
      <c r="F75" s="62">
        <f t="shared" si="3"/>
        <v>9.4957449771672753E-2</v>
      </c>
      <c r="G75" s="62">
        <f t="shared" si="3"/>
        <v>9.8435859884581589E-2</v>
      </c>
      <c r="H75" s="62">
        <f t="shared" si="3"/>
        <v>0.1077412206108499</v>
      </c>
      <c r="I75" s="62">
        <f t="shared" si="3"/>
        <v>9.4837079114983069E-2</v>
      </c>
      <c r="J75" s="63">
        <f>(1+$E$73)*(1+J74)-1</f>
        <v>0.11645174050424534</v>
      </c>
    </row>
    <row r="76" spans="1:10" x14ac:dyDescent="0.2">
      <c r="A76" s="89"/>
      <c r="B76" s="116" t="s">
        <v>70</v>
      </c>
      <c r="C76" s="111"/>
      <c r="D76" s="111"/>
      <c r="E76" s="122"/>
      <c r="F76" s="123">
        <f>E68*F75</f>
        <v>-252.49518220477989</v>
      </c>
      <c r="G76" s="124">
        <f>($E$68+SUM($F$76:F76))*G75</f>
        <v>-286.59897680728471</v>
      </c>
      <c r="H76" s="124">
        <f>($E$68+SUM($F$76:G76))*H75</f>
        <v>-344.57033898077032</v>
      </c>
      <c r="I76" s="124">
        <f>($E$68+SUM($F$76:H76))*I75</f>
        <v>-335.97927232323275</v>
      </c>
      <c r="J76" s="125">
        <f>($E$68+SUM($F$76:I76))*J75</f>
        <v>-451.67889335500547</v>
      </c>
    </row>
    <row r="77" spans="1:10" ht="13.5" thickBot="1" x14ac:dyDescent="0.25">
      <c r="A77" s="89"/>
      <c r="B77" s="116" t="s">
        <v>71</v>
      </c>
      <c r="C77" s="111"/>
      <c r="D77" s="111"/>
      <c r="E77" s="122"/>
      <c r="F77" s="126"/>
      <c r="G77" s="126"/>
      <c r="H77" s="126"/>
      <c r="I77" s="126"/>
      <c r="J77" s="127">
        <f>SUM(F76:J76)</f>
        <v>-1671.3226636710733</v>
      </c>
    </row>
    <row r="78" spans="1:10" ht="8.25" customHeight="1" thickTop="1" thickBot="1" x14ac:dyDescent="0.25">
      <c r="A78" s="89"/>
      <c r="B78" s="128"/>
      <c r="C78" s="129"/>
      <c r="D78" s="129"/>
      <c r="E78" s="129"/>
      <c r="F78" s="129"/>
      <c r="G78" s="129"/>
      <c r="H78" s="129"/>
      <c r="I78" s="129"/>
      <c r="J78" s="130"/>
    </row>
    <row r="79" spans="1:10" x14ac:dyDescent="0.2">
      <c r="A79" s="89"/>
      <c r="B79" s="111"/>
      <c r="C79" s="111"/>
      <c r="D79" s="111"/>
      <c r="E79" s="111"/>
      <c r="G79" s="111"/>
      <c r="H79" s="111"/>
      <c r="I79" s="111"/>
      <c r="J79" s="111"/>
    </row>
    <row r="80" spans="1:10" x14ac:dyDescent="0.2">
      <c r="A80" s="89"/>
      <c r="B80" s="131"/>
      <c r="C80" s="111"/>
      <c r="D80" s="111"/>
      <c r="E80" s="111"/>
      <c r="G80" s="111"/>
      <c r="H80" s="111"/>
      <c r="I80" s="111"/>
      <c r="J80" s="111"/>
    </row>
    <row r="81" spans="1:13" ht="13.5" thickBot="1" x14ac:dyDescent="0.25">
      <c r="A81" s="89"/>
      <c r="B81" s="114" t="s">
        <v>72</v>
      </c>
    </row>
    <row r="82" spans="1:13" x14ac:dyDescent="0.2">
      <c r="A82" s="89"/>
      <c r="B82" s="13"/>
      <c r="C82" s="15"/>
      <c r="D82" s="15" t="s">
        <v>39</v>
      </c>
      <c r="E82" s="16">
        <v>2005</v>
      </c>
      <c r="F82" s="16">
        <v>2006</v>
      </c>
      <c r="G82" s="16">
        <v>2007</v>
      </c>
      <c r="H82" s="16">
        <v>2008</v>
      </c>
      <c r="I82" s="17">
        <v>2009</v>
      </c>
    </row>
    <row r="83" spans="1:13" x14ac:dyDescent="0.2">
      <c r="A83" s="89"/>
      <c r="B83" s="115"/>
      <c r="C83" s="111"/>
      <c r="D83" s="111"/>
      <c r="E83" s="64"/>
      <c r="F83" s="64"/>
      <c r="G83" s="64"/>
      <c r="H83" s="64"/>
      <c r="I83" s="65"/>
    </row>
    <row r="84" spans="1:13" x14ac:dyDescent="0.2">
      <c r="A84" s="89"/>
      <c r="B84" s="132" t="s">
        <v>73</v>
      </c>
      <c r="C84" s="110"/>
      <c r="D84" s="110"/>
      <c r="E84" s="66">
        <f>F74</f>
        <v>2.343612334801759E-2</v>
      </c>
      <c r="F84" s="66">
        <f>G74</f>
        <v>2.6687327823691431E-2</v>
      </c>
      <c r="G84" s="66">
        <f>H74</f>
        <v>3.5384873385879922E-2</v>
      </c>
      <c r="H84" s="66">
        <f>I74</f>
        <v>2.3323615160349753E-2</v>
      </c>
      <c r="I84" s="67">
        <f>J74</f>
        <v>4.3526432415321059E-2</v>
      </c>
      <c r="K84" s="89"/>
      <c r="L84" s="89"/>
      <c r="M84" s="89"/>
    </row>
    <row r="85" spans="1:13" x14ac:dyDescent="0.2">
      <c r="A85" s="89"/>
      <c r="B85" s="116" t="s">
        <v>74</v>
      </c>
      <c r="C85" s="110"/>
      <c r="D85" s="110"/>
      <c r="E85" s="68">
        <v>1</v>
      </c>
      <c r="F85" s="68">
        <f>E85*(1+F84)</f>
        <v>1.0266873278236914</v>
      </c>
      <c r="G85" s="68">
        <f>F85*(1+G84)</f>
        <v>1.0630165289256202</v>
      </c>
      <c r="H85" s="68">
        <f>G85*(1+H84)</f>
        <v>1.0878099173553721</v>
      </c>
      <c r="I85" s="69">
        <f>H85*(1+I84)</f>
        <v>1.1351584022038568</v>
      </c>
      <c r="K85" s="89"/>
      <c r="L85" s="89"/>
      <c r="M85" s="89"/>
    </row>
    <row r="86" spans="1:13" x14ac:dyDescent="0.2">
      <c r="A86" s="89"/>
      <c r="B86" s="115"/>
      <c r="C86" s="111"/>
      <c r="D86" s="111"/>
      <c r="E86" s="111"/>
      <c r="F86" s="111"/>
      <c r="G86" s="111"/>
      <c r="H86" s="111"/>
      <c r="I86" s="119"/>
    </row>
    <row r="87" spans="1:13" x14ac:dyDescent="0.2">
      <c r="A87" s="89"/>
      <c r="B87" s="133" t="s">
        <v>75</v>
      </c>
      <c r="C87" s="111"/>
      <c r="D87" s="111"/>
      <c r="E87" s="111"/>
      <c r="F87" s="111"/>
      <c r="G87" s="111"/>
      <c r="H87" s="111"/>
      <c r="I87" s="119"/>
    </row>
    <row r="88" spans="1:13" x14ac:dyDescent="0.2">
      <c r="A88" s="89"/>
      <c r="B88" s="115" t="s">
        <v>76</v>
      </c>
      <c r="C88" s="111" t="s">
        <v>42</v>
      </c>
      <c r="D88" s="111"/>
      <c r="E88" s="70">
        <v>510540</v>
      </c>
      <c r="F88" s="111"/>
      <c r="G88" s="111"/>
      <c r="H88" s="111"/>
      <c r="I88" s="119"/>
    </row>
    <row r="89" spans="1:13" x14ac:dyDescent="0.2">
      <c r="A89" s="89"/>
      <c r="B89" s="115" t="s">
        <v>77</v>
      </c>
      <c r="C89" s="134"/>
      <c r="D89" s="111"/>
      <c r="E89" s="135"/>
      <c r="F89" s="111"/>
      <c r="G89" s="111"/>
      <c r="H89" s="111"/>
      <c r="I89" s="119"/>
    </row>
    <row r="90" spans="1:13" x14ac:dyDescent="0.2">
      <c r="A90" s="89"/>
      <c r="B90" s="115"/>
      <c r="C90" s="134"/>
      <c r="D90" s="111"/>
      <c r="E90" s="111"/>
      <c r="F90" s="111"/>
      <c r="G90" s="111"/>
      <c r="H90" s="111"/>
      <c r="I90" s="119"/>
    </row>
    <row r="91" spans="1:13" x14ac:dyDescent="0.2">
      <c r="A91" s="89"/>
      <c r="B91" s="115" t="s">
        <v>78</v>
      </c>
      <c r="C91" s="111" t="s">
        <v>79</v>
      </c>
      <c r="D91" s="111"/>
      <c r="E91" s="71">
        <f>'[11]Hist RAB'!J64</f>
        <v>21.774927387281259</v>
      </c>
      <c r="F91" s="111"/>
      <c r="G91" s="111"/>
      <c r="H91" s="111"/>
      <c r="I91" s="119"/>
    </row>
    <row r="92" spans="1:13" x14ac:dyDescent="0.2">
      <c r="A92" s="89"/>
      <c r="B92" s="115" t="s">
        <v>80</v>
      </c>
      <c r="C92" s="111" t="str">
        <f>C91</f>
        <v>years</v>
      </c>
      <c r="D92" s="111"/>
      <c r="E92" s="71">
        <f>'[11]Hist RAB'!E29</f>
        <v>40</v>
      </c>
      <c r="F92" s="111"/>
      <c r="G92" s="111"/>
      <c r="H92" s="111"/>
      <c r="I92" s="119"/>
    </row>
    <row r="93" spans="1:13" x14ac:dyDescent="0.2">
      <c r="A93" s="89"/>
      <c r="B93" s="115"/>
      <c r="C93" s="111"/>
      <c r="D93" s="111"/>
      <c r="E93" s="111"/>
      <c r="F93" s="111"/>
      <c r="G93" s="111"/>
      <c r="H93" s="111"/>
      <c r="I93" s="119"/>
    </row>
    <row r="94" spans="1:13" x14ac:dyDescent="0.2">
      <c r="A94" s="89"/>
      <c r="B94" s="133" t="s">
        <v>81</v>
      </c>
      <c r="C94" s="111"/>
      <c r="D94" s="111"/>
      <c r="E94" s="111"/>
      <c r="F94" s="111"/>
      <c r="G94" s="111"/>
      <c r="H94" s="111"/>
      <c r="I94" s="119"/>
    </row>
    <row r="95" spans="1:13" ht="13.5" thickBot="1" x14ac:dyDescent="0.25">
      <c r="A95" s="89"/>
      <c r="B95" s="115" t="s">
        <v>82</v>
      </c>
      <c r="C95" s="111" t="s">
        <v>42</v>
      </c>
      <c r="D95" s="111"/>
      <c r="E95" s="136">
        <f>F51</f>
        <v>21660.746600524999</v>
      </c>
      <c r="F95" s="136">
        <f>G51</f>
        <v>23420.400071124997</v>
      </c>
      <c r="G95" s="136">
        <f>H51</f>
        <v>29528.094713099999</v>
      </c>
      <c r="H95" s="136">
        <f>I51</f>
        <v>35599.297561774998</v>
      </c>
      <c r="I95" s="137">
        <f>J51</f>
        <v>45956.213208977446</v>
      </c>
    </row>
    <row r="96" spans="1:13" ht="13.5" thickTop="1" x14ac:dyDescent="0.2">
      <c r="A96" s="89"/>
      <c r="B96" s="115"/>
      <c r="C96" s="111"/>
      <c r="D96" s="111"/>
      <c r="E96" s="111"/>
      <c r="F96" s="111"/>
      <c r="G96" s="111"/>
      <c r="H96" s="111"/>
      <c r="I96" s="119"/>
    </row>
    <row r="97" spans="1:9" x14ac:dyDescent="0.2">
      <c r="A97" s="89"/>
      <c r="B97" s="132" t="s">
        <v>83</v>
      </c>
      <c r="C97" s="111"/>
      <c r="D97" s="111"/>
      <c r="E97" s="111"/>
      <c r="F97" s="111"/>
      <c r="G97" s="111"/>
      <c r="H97" s="111"/>
      <c r="I97" s="119"/>
    </row>
    <row r="98" spans="1:9" x14ac:dyDescent="0.2">
      <c r="A98" s="89"/>
      <c r="B98" s="116" t="s">
        <v>84</v>
      </c>
      <c r="C98" s="111" t="s">
        <v>42</v>
      </c>
      <c r="D98" s="111"/>
      <c r="E98" s="5"/>
      <c r="F98" s="5"/>
      <c r="G98" s="5"/>
      <c r="H98" s="5"/>
      <c r="I98" s="72"/>
    </row>
    <row r="99" spans="1:9" x14ac:dyDescent="0.2">
      <c r="A99" s="89"/>
      <c r="B99" s="138" t="s">
        <v>85</v>
      </c>
      <c r="C99" s="111" t="s">
        <v>42</v>
      </c>
      <c r="D99" s="111"/>
      <c r="E99" s="71"/>
      <c r="F99" s="71"/>
      <c r="G99" s="71"/>
      <c r="H99" s="71"/>
      <c r="I99" s="73">
        <f>23000*54.75%</f>
        <v>12592.5</v>
      </c>
    </row>
    <row r="100" spans="1:9" x14ac:dyDescent="0.2">
      <c r="A100" s="89"/>
      <c r="B100" s="116" t="s">
        <v>86</v>
      </c>
      <c r="C100" s="111"/>
      <c r="D100" s="111"/>
      <c r="E100" s="5"/>
      <c r="F100" s="5"/>
      <c r="G100" s="5"/>
      <c r="H100" s="5"/>
      <c r="I100" s="72"/>
    </row>
    <row r="101" spans="1:9" x14ac:dyDescent="0.2">
      <c r="A101" s="89"/>
      <c r="B101" s="138" t="s">
        <v>87</v>
      </c>
      <c r="C101" s="111"/>
      <c r="D101" s="111"/>
      <c r="E101" s="71">
        <v>1508.4870199999998</v>
      </c>
      <c r="F101" s="71">
        <v>778.90620999999999</v>
      </c>
      <c r="G101" s="71">
        <v>385.11183999999992</v>
      </c>
      <c r="H101" s="71">
        <v>659.14532000000008</v>
      </c>
      <c r="I101" s="73">
        <v>500</v>
      </c>
    </row>
    <row r="102" spans="1:9" x14ac:dyDescent="0.2">
      <c r="A102" s="89"/>
      <c r="B102" s="116" t="s">
        <v>88</v>
      </c>
      <c r="C102" s="111"/>
      <c r="D102" s="111"/>
      <c r="E102" s="139">
        <f>IF(ISBLANK(E98),E99,E98)</f>
        <v>0</v>
      </c>
      <c r="F102" s="139">
        <f>IF(ISBLANK(F98),F99,F98)</f>
        <v>0</v>
      </c>
      <c r="G102" s="139">
        <f>IF(ISBLANK(G98),G99,G98)</f>
        <v>0</v>
      </c>
      <c r="H102" s="139">
        <f>IF(ISBLANK(H98),H99,H98)</f>
        <v>0</v>
      </c>
      <c r="I102" s="140">
        <f>IF(ISBLANK(I98),I99,I98)</f>
        <v>12592.5</v>
      </c>
    </row>
    <row r="103" spans="1:9" x14ac:dyDescent="0.2">
      <c r="A103" s="89"/>
      <c r="B103" s="116" t="s">
        <v>89</v>
      </c>
      <c r="C103" s="111"/>
      <c r="D103" s="111"/>
      <c r="E103" s="139">
        <f>IF(ISBLANK(E100),E101,E100)</f>
        <v>1508.4870199999998</v>
      </c>
      <c r="F103" s="139">
        <f>IF(ISBLANK(F100),F101,F100)</f>
        <v>778.90620999999999</v>
      </c>
      <c r="G103" s="139">
        <f>IF(ISBLANK(G100),G101,G100)</f>
        <v>385.11183999999992</v>
      </c>
      <c r="H103" s="139">
        <f>IF(ISBLANK(H100),H101,H100)</f>
        <v>659.14532000000008</v>
      </c>
      <c r="I103" s="141">
        <f>IF(ISBLANK(I100),I101,I100)</f>
        <v>500</v>
      </c>
    </row>
    <row r="104" spans="1:9" ht="13.5" thickBot="1" x14ac:dyDescent="0.25">
      <c r="A104" s="89"/>
      <c r="B104" s="116" t="s">
        <v>90</v>
      </c>
      <c r="C104" s="111" t="s">
        <v>42</v>
      </c>
      <c r="D104" s="111"/>
      <c r="E104" s="142">
        <f>IF(ISBLANK(E98),E99,E98)+IF(ISBLANK(E100),E101,E100)</f>
        <v>1508.4870199999998</v>
      </c>
      <c r="F104" s="142">
        <f>IF(ISBLANK(F98),F99,F98)+IF(ISBLANK(F100),F101,F100)</f>
        <v>778.90620999999999</v>
      </c>
      <c r="G104" s="142">
        <f>IF(ISBLANK(G98),G99,G98)+IF(ISBLANK(G100),G101,G100)</f>
        <v>385.11183999999992</v>
      </c>
      <c r="H104" s="142">
        <f>IF(ISBLANK(H98),H99,H98)+IF(ISBLANK(H100),H101,H100)</f>
        <v>659.14532000000008</v>
      </c>
      <c r="I104" s="143">
        <f>IF(ISBLANK(I98),I99,I98)+IF(ISBLANK(I100),I101,I100)</f>
        <v>13092.5</v>
      </c>
    </row>
    <row r="105" spans="1:9" ht="13.5" thickTop="1" x14ac:dyDescent="0.2">
      <c r="A105" s="89"/>
      <c r="B105" s="116"/>
      <c r="C105" s="111"/>
      <c r="D105" s="111"/>
      <c r="E105" s="111"/>
      <c r="F105" s="111"/>
      <c r="G105" s="111"/>
      <c r="H105" s="111"/>
      <c r="I105" s="119"/>
    </row>
    <row r="106" spans="1:9" ht="25.5" x14ac:dyDescent="0.2">
      <c r="A106" s="89"/>
      <c r="B106" s="144" t="s">
        <v>91</v>
      </c>
      <c r="C106" s="111"/>
      <c r="D106" s="5"/>
      <c r="E106" s="74">
        <f>IF(ISBLANK(D106),50%,D106)</f>
        <v>0.5</v>
      </c>
      <c r="F106" s="111"/>
      <c r="G106" s="111"/>
      <c r="H106" s="111"/>
      <c r="I106" s="119"/>
    </row>
    <row r="107" spans="1:9" x14ac:dyDescent="0.2">
      <c r="A107" s="89"/>
      <c r="B107" s="116" t="s">
        <v>92</v>
      </c>
      <c r="C107" s="111"/>
      <c r="D107" s="5"/>
      <c r="E107" s="74">
        <f>IF(ISBLANK(D107),50%,D107)</f>
        <v>0.5</v>
      </c>
      <c r="F107" s="111"/>
      <c r="G107" s="111"/>
      <c r="H107" s="111"/>
      <c r="I107" s="119"/>
    </row>
    <row r="108" spans="1:9" x14ac:dyDescent="0.2">
      <c r="A108" s="89"/>
      <c r="B108" s="116" t="s">
        <v>93</v>
      </c>
      <c r="C108" s="111"/>
      <c r="D108" s="5"/>
      <c r="E108" s="74">
        <f>IF(ISBLANK(D108),50%,D108)</f>
        <v>0.5</v>
      </c>
      <c r="F108" s="111"/>
      <c r="G108" s="111"/>
      <c r="H108" s="111"/>
      <c r="I108" s="119"/>
    </row>
    <row r="109" spans="1:9" ht="7.5" customHeight="1" thickBot="1" x14ac:dyDescent="0.25">
      <c r="A109" s="89"/>
      <c r="B109" s="128"/>
      <c r="C109" s="129"/>
      <c r="D109" s="129"/>
      <c r="E109" s="129"/>
      <c r="F109" s="129"/>
      <c r="G109" s="129"/>
      <c r="H109" s="129"/>
      <c r="I109" s="130"/>
    </row>
    <row r="110" spans="1:9" x14ac:dyDescent="0.2">
      <c r="A110" s="89"/>
      <c r="B110" s="111"/>
    </row>
    <row r="111" spans="1:9" x14ac:dyDescent="0.2">
      <c r="A111" s="89"/>
    </row>
    <row r="112" spans="1:9" ht="13.5" thickBot="1" x14ac:dyDescent="0.25">
      <c r="A112" s="89"/>
      <c r="B112" s="145" t="s">
        <v>94</v>
      </c>
    </row>
    <row r="113" spans="1:10" x14ac:dyDescent="0.2">
      <c r="A113" s="89"/>
      <c r="B113" s="13"/>
      <c r="C113" s="15"/>
      <c r="D113" s="15" t="s">
        <v>39</v>
      </c>
      <c r="E113" s="16">
        <v>2005</v>
      </c>
      <c r="F113" s="16">
        <v>2006</v>
      </c>
      <c r="G113" s="16">
        <v>2007</v>
      </c>
      <c r="H113" s="16">
        <v>2008</v>
      </c>
      <c r="I113" s="17">
        <v>2009</v>
      </c>
    </row>
    <row r="114" spans="1:10" x14ac:dyDescent="0.2">
      <c r="A114" s="89"/>
      <c r="B114" s="133" t="s">
        <v>95</v>
      </c>
      <c r="C114" s="111"/>
      <c r="D114" s="111"/>
      <c r="E114" s="49"/>
      <c r="F114" s="49"/>
      <c r="G114" s="49"/>
      <c r="H114" s="49"/>
      <c r="I114" s="52"/>
    </row>
    <row r="115" spans="1:10" x14ac:dyDescent="0.2">
      <c r="A115" s="89"/>
      <c r="B115" s="115" t="s">
        <v>76</v>
      </c>
      <c r="C115" s="111" t="s">
        <v>42</v>
      </c>
      <c r="D115" s="111"/>
      <c r="E115" s="146">
        <f>E88+E89</f>
        <v>510540</v>
      </c>
      <c r="F115" s="139">
        <f>E120</f>
        <v>520146.8212797239</v>
      </c>
      <c r="G115" s="139">
        <f>F120</f>
        <v>532261.90845276066</v>
      </c>
      <c r="H115" s="139">
        <f>G120</f>
        <v>554059.73149591009</v>
      </c>
      <c r="I115" s="140">
        <f>H120</f>
        <v>574445.30119612464</v>
      </c>
    </row>
    <row r="116" spans="1:10" x14ac:dyDescent="0.2">
      <c r="A116" s="89"/>
      <c r="B116" s="115" t="s">
        <v>96</v>
      </c>
      <c r="C116" s="111" t="s">
        <v>42</v>
      </c>
      <c r="D116" s="111"/>
      <c r="E116" s="139">
        <f>IF(E115=0,0,E95)</f>
        <v>21660.746600524999</v>
      </c>
      <c r="F116" s="139">
        <f>IF(F115=0,0,F95)</f>
        <v>23420.400071124997</v>
      </c>
      <c r="G116" s="139">
        <f>IF(G115=0,0,G95)</f>
        <v>29528.094713099999</v>
      </c>
      <c r="H116" s="139">
        <f>IF(H115=0,0,H95)</f>
        <v>35599.297561774998</v>
      </c>
      <c r="I116" s="140">
        <f>IF(I115=0,0,I95)</f>
        <v>45956.213208977446</v>
      </c>
      <c r="J116" s="147">
        <f>I116-I117</f>
        <v>33363.713208977446</v>
      </c>
    </row>
    <row r="117" spans="1:10" x14ac:dyDescent="0.2">
      <c r="A117" s="89"/>
      <c r="B117" s="115" t="s">
        <v>97</v>
      </c>
      <c r="C117" s="111" t="s">
        <v>42</v>
      </c>
      <c r="D117" s="111"/>
      <c r="E117" s="139">
        <f>E99</f>
        <v>0</v>
      </c>
      <c r="F117" s="139">
        <f>F99</f>
        <v>0</v>
      </c>
      <c r="G117" s="139">
        <f>G99</f>
        <v>0</v>
      </c>
      <c r="H117" s="139">
        <f>H99</f>
        <v>0</v>
      </c>
      <c r="I117" s="140">
        <f>I99</f>
        <v>12592.5</v>
      </c>
      <c r="J117" s="147"/>
    </row>
    <row r="118" spans="1:10" x14ac:dyDescent="0.2">
      <c r="A118" s="89"/>
      <c r="B118" s="115" t="s">
        <v>98</v>
      </c>
      <c r="C118" s="111" t="s">
        <v>42</v>
      </c>
      <c r="D118" s="111"/>
      <c r="E118" s="148">
        <f>E137+E144</f>
        <v>24272.825699468052</v>
      </c>
      <c r="F118" s="148">
        <f>F137+F144</f>
        <v>25499.155581261381</v>
      </c>
      <c r="G118" s="148">
        <f>G137+G144</f>
        <v>27086.715855052887</v>
      </c>
      <c r="H118" s="148">
        <f>H137+H144</f>
        <v>28551.555972972528</v>
      </c>
      <c r="I118" s="149">
        <f>I137+I144</f>
        <v>30488.481157888538</v>
      </c>
    </row>
    <row r="119" spans="1:10" x14ac:dyDescent="0.2">
      <c r="A119" s="89"/>
      <c r="B119" s="115" t="s">
        <v>99</v>
      </c>
      <c r="C119" s="111" t="s">
        <v>42</v>
      </c>
      <c r="D119" s="111"/>
      <c r="E119" s="148">
        <f>(E115+E116*$E$108-E117*$E$106)*E84</f>
        <v>12218.900378666929</v>
      </c>
      <c r="F119" s="148">
        <f>(F115+F116*$E$108-F117*$E$106)*F84</f>
        <v>14193.84268317309</v>
      </c>
      <c r="G119" s="148">
        <f>(G115+G116*$E$108-G117*$E$106)*G84</f>
        <v>19356.444185102402</v>
      </c>
      <c r="H119" s="148">
        <f>(H115+H116*$E$108-H117*$E$106)*H84</f>
        <v>13337.828111412131</v>
      </c>
      <c r="I119" s="149">
        <f>(I115+I116*$E$108-I117*$E$106)*I84</f>
        <v>25729.656282869222</v>
      </c>
    </row>
    <row r="120" spans="1:10" x14ac:dyDescent="0.2">
      <c r="A120" s="89"/>
      <c r="B120" s="133" t="s">
        <v>100</v>
      </c>
      <c r="C120" s="111" t="s">
        <v>42</v>
      </c>
      <c r="D120" s="131"/>
      <c r="E120" s="150">
        <f>E115+E116-E118-E117+E119</f>
        <v>520146.8212797239</v>
      </c>
      <c r="F120" s="150">
        <f>F115+F116-F118-F117+F119</f>
        <v>532261.90845276066</v>
      </c>
      <c r="G120" s="150">
        <f>G115+G116-G118-G117+G119</f>
        <v>554059.73149591009</v>
      </c>
      <c r="H120" s="150">
        <f>H115+H116-H118-H117+H119</f>
        <v>574445.30119612464</v>
      </c>
      <c r="I120" s="151">
        <f>I115+I116-I118-I117+I119</f>
        <v>603050.18953008275</v>
      </c>
    </row>
    <row r="121" spans="1:10" x14ac:dyDescent="0.2">
      <c r="A121" s="89"/>
      <c r="B121" s="115" t="s">
        <v>101</v>
      </c>
      <c r="C121" s="111"/>
      <c r="D121" s="131"/>
      <c r="E121" s="150"/>
      <c r="F121" s="150"/>
      <c r="G121" s="150"/>
      <c r="H121" s="150"/>
      <c r="I121" s="140">
        <f>J77</f>
        <v>-1671.3226636710733</v>
      </c>
    </row>
    <row r="122" spans="1:10" x14ac:dyDescent="0.2">
      <c r="A122" s="89"/>
      <c r="B122" s="152" t="s">
        <v>102</v>
      </c>
      <c r="C122" s="153"/>
      <c r="D122" s="154"/>
      <c r="E122" s="155"/>
      <c r="F122" s="155"/>
      <c r="G122" s="155"/>
      <c r="H122" s="155"/>
      <c r="I122" s="156">
        <f>E68</f>
        <v>-2659.0349973794582</v>
      </c>
    </row>
    <row r="123" spans="1:10" x14ac:dyDescent="0.2">
      <c r="A123" s="89"/>
      <c r="B123" s="157" t="s">
        <v>103</v>
      </c>
      <c r="C123" s="111"/>
      <c r="D123" s="131"/>
      <c r="E123" s="150"/>
      <c r="F123" s="150"/>
      <c r="G123" s="150"/>
      <c r="H123" s="150"/>
      <c r="I123" s="151">
        <f>I120+I121+I122</f>
        <v>598719.83186903223</v>
      </c>
      <c r="J123" s="158"/>
    </row>
    <row r="124" spans="1:10" x14ac:dyDescent="0.2">
      <c r="A124" s="89"/>
      <c r="B124" s="133"/>
      <c r="C124" s="111"/>
      <c r="D124" s="131"/>
      <c r="E124" s="150"/>
      <c r="F124" s="150"/>
      <c r="G124" s="150"/>
      <c r="H124" s="150"/>
      <c r="I124" s="151"/>
    </row>
    <row r="125" spans="1:10" x14ac:dyDescent="0.2">
      <c r="A125" s="89"/>
      <c r="B125" s="159" t="s">
        <v>104</v>
      </c>
      <c r="C125" s="98"/>
      <c r="D125" s="98"/>
      <c r="E125" s="160">
        <f>(E115*(1+E84)+E116/2)/E118</f>
        <v>21.972532506837375</v>
      </c>
      <c r="F125" s="160">
        <f>(F115*(1+F84)+F116/2)/F118</f>
        <v>21.402212646299446</v>
      </c>
      <c r="G125" s="160">
        <f>(G115*(1+G84)+G116/2)/G118</f>
        <v>20.890682321034507</v>
      </c>
      <c r="H125" s="160">
        <f>(H115*(1+H84)+H116/2)/H118</f>
        <v>20.481617771851777</v>
      </c>
      <c r="I125" s="161">
        <f>(I115*(1+I84)+I116/2)/I118</f>
        <v>20.415151517588125</v>
      </c>
    </row>
    <row r="126" spans="1:10" x14ac:dyDescent="0.2">
      <c r="A126" s="89"/>
      <c r="B126" s="115"/>
      <c r="C126" s="111"/>
      <c r="D126" s="111"/>
      <c r="E126" s="111"/>
      <c r="F126" s="111"/>
      <c r="G126" s="111"/>
      <c r="H126" s="111"/>
      <c r="I126" s="119"/>
    </row>
    <row r="127" spans="1:10" x14ac:dyDescent="0.2">
      <c r="A127" s="89"/>
      <c r="B127" s="133" t="s">
        <v>105</v>
      </c>
      <c r="C127" s="111"/>
      <c r="D127" s="111"/>
      <c r="E127" s="111"/>
      <c r="F127" s="111"/>
      <c r="G127" s="111"/>
      <c r="H127" s="111"/>
      <c r="I127" s="119"/>
    </row>
    <row r="128" spans="1:10" x14ac:dyDescent="0.2">
      <c r="A128" s="89"/>
      <c r="B128" s="115"/>
      <c r="C128" s="111"/>
      <c r="D128" s="111"/>
      <c r="E128" s="111"/>
      <c r="F128" s="111"/>
      <c r="G128" s="111"/>
      <c r="H128" s="111"/>
      <c r="I128" s="119"/>
    </row>
    <row r="129" spans="1:9" x14ac:dyDescent="0.2">
      <c r="A129" s="89"/>
      <c r="B129" s="162" t="s">
        <v>106</v>
      </c>
      <c r="C129" s="111"/>
      <c r="D129" s="111"/>
      <c r="E129" s="163"/>
      <c r="F129" s="163"/>
      <c r="G129" s="163"/>
      <c r="H129" s="163"/>
      <c r="I129" s="164"/>
    </row>
    <row r="130" spans="1:9" x14ac:dyDescent="0.2">
      <c r="A130" s="89"/>
      <c r="B130" s="162"/>
      <c r="C130" s="111"/>
      <c r="D130" s="111"/>
      <c r="E130" s="163">
        <v>1</v>
      </c>
      <c r="F130" s="163">
        <f>E130+1</f>
        <v>2</v>
      </c>
      <c r="G130" s="163">
        <f>F130+1</f>
        <v>3</v>
      </c>
      <c r="H130" s="163">
        <f>G130+1</f>
        <v>4</v>
      </c>
      <c r="I130" s="164">
        <f>H130+1</f>
        <v>5</v>
      </c>
    </row>
    <row r="131" spans="1:9" x14ac:dyDescent="0.2">
      <c r="A131" s="89"/>
      <c r="B131" s="116" t="s">
        <v>107</v>
      </c>
      <c r="C131" s="111"/>
      <c r="D131" s="111"/>
      <c r="E131" s="75">
        <f>IF(E130&lt;1/$D137,1,MAX(0,$E91-D130))</f>
        <v>1</v>
      </c>
      <c r="F131" s="75">
        <f>IF(F130&lt;1/$D137,1,MAX(0,$E91-E130))</f>
        <v>1</v>
      </c>
      <c r="G131" s="75">
        <f>IF(G130&lt;1/$D137,1,MAX(0,$E91-F130))</f>
        <v>1</v>
      </c>
      <c r="H131" s="75">
        <f>IF(H130&lt;1/$D137,1,MAX(0,$E91-G130))</f>
        <v>1</v>
      </c>
      <c r="I131" s="76">
        <f>IF(I130&lt;1/$D137,1,MAX(0,$E91-H130))</f>
        <v>1</v>
      </c>
    </row>
    <row r="132" spans="1:9" x14ac:dyDescent="0.2">
      <c r="A132" s="89"/>
      <c r="B132" s="116" t="s">
        <v>108</v>
      </c>
      <c r="C132" s="111"/>
      <c r="D132" s="111"/>
      <c r="E132" s="146">
        <f>E115</f>
        <v>510540</v>
      </c>
      <c r="F132" s="139">
        <f>E135</f>
        <v>522505.0784140969</v>
      </c>
      <c r="G132" s="139">
        <f>F135</f>
        <v>536449.34273127746</v>
      </c>
      <c r="H132" s="139">
        <f>G135</f>
        <v>555431.5348017622</v>
      </c>
      <c r="I132" s="140">
        <f>H135</f>
        <v>568386.20616740093</v>
      </c>
    </row>
    <row r="133" spans="1:9" x14ac:dyDescent="0.2">
      <c r="A133" s="89"/>
      <c r="B133" s="116" t="str">
        <f>"disposals before further deprecation after "&amp;E113</f>
        <v>disposals before further deprecation after 2005</v>
      </c>
      <c r="C133" s="110"/>
      <c r="D133" s="110"/>
      <c r="E133" s="148">
        <f>E117*$E$91/($E$91-D130)</f>
        <v>0</v>
      </c>
      <c r="F133" s="148">
        <f>F117*$E$91/($E$91-E130)</f>
        <v>0</v>
      </c>
      <c r="G133" s="148">
        <f>G117*$E$91/($E$91-F130)</f>
        <v>0</v>
      </c>
      <c r="H133" s="148">
        <f>H117*$E$91/($E$91-G130)</f>
        <v>0</v>
      </c>
      <c r="I133" s="149">
        <f>I117*$E$91/($E$91-H130)</f>
        <v>15426.266850493123</v>
      </c>
    </row>
    <row r="134" spans="1:9" x14ac:dyDescent="0.2">
      <c r="A134" s="89"/>
      <c r="B134" s="116" t="s">
        <v>109</v>
      </c>
      <c r="C134" s="111"/>
      <c r="D134" s="111"/>
      <c r="E134" s="148">
        <f>(E132-E133*$E$106)*E84</f>
        <v>11965.078414096901</v>
      </c>
      <c r="F134" s="148">
        <f>(F132-F133*$E$106)*F84</f>
        <v>13944.264317180601</v>
      </c>
      <c r="G134" s="148">
        <f>(G132-G133*$E$106)*G84</f>
        <v>18982.192070484758</v>
      </c>
      <c r="H134" s="148">
        <f>(H132-H133*$E$106)*H84</f>
        <v>12954.671365638713</v>
      </c>
      <c r="I134" s="149">
        <f>(I132-I133*$E$106)*I84</f>
        <v>24404.09860780177</v>
      </c>
    </row>
    <row r="135" spans="1:9" x14ac:dyDescent="0.2">
      <c r="A135" s="89"/>
      <c r="B135" s="116" t="s">
        <v>110</v>
      </c>
      <c r="C135" s="111"/>
      <c r="D135" s="111"/>
      <c r="E135" s="148">
        <f>E132+E134-E133</f>
        <v>522505.0784140969</v>
      </c>
      <c r="F135" s="148">
        <f>F132+F134-F133</f>
        <v>536449.34273127746</v>
      </c>
      <c r="G135" s="148">
        <f>G132+G134-G133</f>
        <v>555431.5348017622</v>
      </c>
      <c r="H135" s="148">
        <f>H132+H134-H133</f>
        <v>568386.20616740093</v>
      </c>
      <c r="I135" s="149">
        <f>I132+I134-I133</f>
        <v>577364.0379247095</v>
      </c>
    </row>
    <row r="136" spans="1:9" x14ac:dyDescent="0.2">
      <c r="A136" s="89"/>
      <c r="B136" s="116"/>
      <c r="C136" s="111"/>
      <c r="D136" s="111"/>
      <c r="E136" s="111"/>
      <c r="F136" s="110"/>
      <c r="G136" s="110"/>
      <c r="H136" s="110"/>
      <c r="I136" s="165"/>
    </row>
    <row r="137" spans="1:9" x14ac:dyDescent="0.2">
      <c r="A137" s="89"/>
      <c r="B137" s="115" t="s">
        <v>111</v>
      </c>
      <c r="C137" s="111"/>
      <c r="D137" s="77">
        <f>1/E91</f>
        <v>4.5924378171938257E-2</v>
      </c>
      <c r="E137" s="148">
        <f>(E135+E133*$E106)*$D$137*E131</f>
        <v>23995.720817847239</v>
      </c>
      <c r="F137" s="148">
        <f>(F135+F133*$E106)*$D$137*F131</f>
        <v>24636.102485678904</v>
      </c>
      <c r="G137" s="148">
        <f>(G135+G133*$E106)*$D$137*G131</f>
        <v>25507.847852856212</v>
      </c>
      <c r="H137" s="148">
        <f>(H135+H133*$E106)*$D$137*H131</f>
        <v>26102.783079744986</v>
      </c>
      <c r="I137" s="149">
        <f>(I135+I133*$E106)*$D$137*I131</f>
        <v>26869.305276843301</v>
      </c>
    </row>
    <row r="138" spans="1:9" x14ac:dyDescent="0.2">
      <c r="A138" s="89"/>
      <c r="B138" s="115"/>
      <c r="C138" s="111"/>
      <c r="D138" s="111"/>
      <c r="E138" s="111"/>
      <c r="F138" s="111"/>
      <c r="G138" s="111"/>
      <c r="H138" s="111"/>
      <c r="I138" s="119"/>
    </row>
    <row r="139" spans="1:9" x14ac:dyDescent="0.2">
      <c r="A139" s="89"/>
      <c r="B139" s="162" t="s">
        <v>112</v>
      </c>
      <c r="C139" s="111"/>
      <c r="D139" s="111"/>
      <c r="E139" s="111"/>
      <c r="F139" s="111"/>
      <c r="G139" s="111"/>
      <c r="H139" s="111"/>
      <c r="I139" s="119"/>
    </row>
    <row r="140" spans="1:9" x14ac:dyDescent="0.2">
      <c r="A140" s="89"/>
      <c r="B140" s="116" t="s">
        <v>113</v>
      </c>
      <c r="C140" s="111"/>
      <c r="D140" s="111"/>
      <c r="E140" s="139">
        <f>D143</f>
        <v>0</v>
      </c>
      <c r="F140" s="139">
        <f>E143</f>
        <v>21914.568565095025</v>
      </c>
      <c r="G140" s="139">
        <f>F143</f>
        <v>46232.323858861535</v>
      </c>
      <c r="H140" s="139">
        <f>G143</f>
        <v>77918.767444416997</v>
      </c>
      <c r="I140" s="140">
        <f>H143</f>
        <v>115750.56450998917</v>
      </c>
    </row>
    <row r="141" spans="1:9" x14ac:dyDescent="0.2">
      <c r="A141" s="89"/>
      <c r="B141" s="116" t="s">
        <v>96</v>
      </c>
      <c r="C141" s="111"/>
      <c r="D141" s="111"/>
      <c r="E141" s="139">
        <f>E95</f>
        <v>21660.746600524999</v>
      </c>
      <c r="F141" s="139">
        <f>F95</f>
        <v>23420.400071124997</v>
      </c>
      <c r="G141" s="139">
        <f>G95</f>
        <v>29528.094713099999</v>
      </c>
      <c r="H141" s="139">
        <f>H95</f>
        <v>35599.297561774998</v>
      </c>
      <c r="I141" s="140">
        <f>I95</f>
        <v>45956.213208977446</v>
      </c>
    </row>
    <row r="142" spans="1:9" x14ac:dyDescent="0.2">
      <c r="A142" s="89"/>
      <c r="B142" s="115" t="s">
        <v>114</v>
      </c>
      <c r="C142" s="111"/>
      <c r="D142" s="111"/>
      <c r="E142" s="139">
        <f>(E140+E141*$E108)*E84</f>
        <v>253.82196457002829</v>
      </c>
      <c r="F142" s="139">
        <f>(F140+F141*$E108)*F84</f>
        <v>897.35522264151359</v>
      </c>
      <c r="G142" s="139">
        <f>(G140+G141*$E108)*G84</f>
        <v>2158.3488724554677</v>
      </c>
      <c r="H142" s="139">
        <f>(H140+H141*$E108)*H84</f>
        <v>2232.4995037971798</v>
      </c>
      <c r="I142" s="140">
        <f>(I140+I141*$E108)*I84</f>
        <v>6038.3641273316243</v>
      </c>
    </row>
    <row r="143" spans="1:9" x14ac:dyDescent="0.2">
      <c r="A143" s="89"/>
      <c r="B143" s="116" t="s">
        <v>100</v>
      </c>
      <c r="C143" s="111"/>
      <c r="D143" s="111"/>
      <c r="E143" s="139">
        <f>E140+E142+E141</f>
        <v>21914.568565095025</v>
      </c>
      <c r="F143" s="139">
        <f>F140+F142+F141</f>
        <v>46232.323858861535</v>
      </c>
      <c r="G143" s="139">
        <f>G140+G142+G141</f>
        <v>77918.767444416997</v>
      </c>
      <c r="H143" s="139">
        <f>H140+H142+H141</f>
        <v>115750.56450998917</v>
      </c>
      <c r="I143" s="140">
        <f>I140+I142+I141</f>
        <v>167745.14184629824</v>
      </c>
    </row>
    <row r="144" spans="1:9" x14ac:dyDescent="0.2">
      <c r="A144" s="89"/>
      <c r="B144" s="116" t="s">
        <v>115</v>
      </c>
      <c r="C144" s="111"/>
      <c r="D144" s="77">
        <f>1/E92</f>
        <v>2.5000000000000001E-2</v>
      </c>
      <c r="E144" s="139">
        <f>(E140+E142+E141*$E107)*$D144</f>
        <v>277.10488162081322</v>
      </c>
      <c r="F144" s="139">
        <f>(F140+F142+F141*$E107)*$D144</f>
        <v>863.05309558247598</v>
      </c>
      <c r="G144" s="139">
        <f>(G140+G142+G141*$E107)*$D144</f>
        <v>1578.8680021966752</v>
      </c>
      <c r="H144" s="139">
        <f>(H140+H142+H141*$E107)*$D144</f>
        <v>2448.7728932275418</v>
      </c>
      <c r="I144" s="140">
        <f>(I140+I142+I141*$E107)*$D144</f>
        <v>3619.1758810452375</v>
      </c>
    </row>
    <row r="145" spans="1:9" ht="13.5" thickBot="1" x14ac:dyDescent="0.25">
      <c r="A145" s="89"/>
      <c r="B145" s="166"/>
      <c r="C145" s="129"/>
      <c r="D145" s="129"/>
      <c r="E145" s="129"/>
      <c r="F145" s="129"/>
      <c r="G145" s="129"/>
      <c r="H145" s="129"/>
      <c r="I145" s="130"/>
    </row>
    <row r="146" spans="1:9" x14ac:dyDescent="0.2">
      <c r="A146" s="89"/>
      <c r="B146" s="89"/>
    </row>
    <row r="147" spans="1:9" x14ac:dyDescent="0.2">
      <c r="B147" s="89"/>
    </row>
  </sheetData>
  <pageMargins left="0.75" right="0.75" top="1" bottom="1" header="0.5" footer="0.5"/>
  <pageSetup paperSize="9" scale="68" orientation="landscape" r:id="rId1"/>
  <headerFooter alignWithMargins="0">
    <oddHeader>&amp;CDRAFT</oddHeader>
    <oddFooter>&amp;L&amp;D&amp;T&amp;C&amp;F&amp;R&amp;A&amp;P</oddFooter>
  </headerFooter>
  <rowBreaks count="12" manualBreakCount="12">
    <brk id="95" max="14" man="1"/>
    <brk id="109" max="14" man="1"/>
    <brk id="193" max="14" man="1"/>
    <brk id="222" max="14" man="1"/>
    <brk id="247" max="14" man="1"/>
    <brk id="448" max="14" man="1"/>
    <brk id="598" max="14" man="1"/>
    <brk id="635" max="14" man="1"/>
    <brk id="666" max="14" man="1"/>
    <brk id="706" max="14" man="1"/>
    <brk id="808" max="14" man="1"/>
    <brk id="860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837E585ADB459E103B78B075353C" ma:contentTypeVersion="0" ma:contentTypeDescription="Create a new document." ma:contentTypeScope="" ma:versionID="0b8c9b6ab23c6b7108f03f87b6b414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54D719-CF61-4AC2-8C7B-BD2B10BBCD8C}"/>
</file>

<file path=customXml/itemProps2.xml><?xml version="1.0" encoding="utf-8"?>
<ds:datastoreItem xmlns:ds="http://schemas.openxmlformats.org/officeDocument/2006/customXml" ds:itemID="{28770DC3-968F-4A28-BC40-6890AD12E1BC}"/>
</file>

<file path=customXml/itemProps3.xml><?xml version="1.0" encoding="utf-8"?>
<ds:datastoreItem xmlns:ds="http://schemas.openxmlformats.org/officeDocument/2006/customXml" ds:itemID="{5C819BE9-CAFD-4E2F-A0BC-67BA77736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Allocation to distr &amp; transm</vt:lpstr>
      <vt:lpstr>ActewAGL RFM FD 2009</vt:lpstr>
      <vt:lpstr>'ActewAGL RFM FD 2009'!Print_Area</vt:lpstr>
    </vt:vector>
  </TitlesOfParts>
  <Company>ActewAGL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ciwalker</dc:creator>
  <cp:lastModifiedBy>bhtibell</cp:lastModifiedBy>
  <dcterms:created xsi:type="dcterms:W3CDTF">2012-05-21T01:06:20Z</dcterms:created>
  <dcterms:modified xsi:type="dcterms:W3CDTF">2014-05-22T03:54:09Z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0x0101001B5B837E585ADB459E103B78B075353C</vt:lpwstr>
  </property>
</Properties>
</file>